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45" windowWidth="18495" windowHeight="8265" tabRatio="786"/>
  </bookViews>
  <sheets>
    <sheet name="Загальна інформація" sheetId="6" r:id="rId1"/>
    <sheet name="Зведений звіт по ІП-2013 (3 кв)" sheetId="4" r:id="rId2"/>
    <sheet name="ІП 2013р. полний" sheetId="1" state="hidden" r:id="rId3"/>
  </sheets>
  <definedNames>
    <definedName name="_xlnm._FilterDatabase" localSheetId="2" hidden="1">'ІП 2013р. полний'!$A$4:$BP$114</definedName>
  </definedNames>
  <calcPr calcId="145621"/>
</workbook>
</file>

<file path=xl/calcChain.xml><?xml version="1.0" encoding="utf-8"?>
<calcChain xmlns="http://schemas.openxmlformats.org/spreadsheetml/2006/main">
  <c r="O108" i="1" l="1"/>
  <c r="P108" i="1"/>
  <c r="Q108" i="1"/>
  <c r="U108" i="1"/>
  <c r="V108" i="1"/>
  <c r="W108" i="1"/>
  <c r="BN24" i="1" l="1"/>
  <c r="BO24" i="1"/>
  <c r="BP24" i="1"/>
  <c r="BN28" i="1"/>
  <c r="BO28" i="1"/>
  <c r="BP28" i="1"/>
  <c r="AX110" i="1"/>
  <c r="AW110" i="1"/>
  <c r="AV110" i="1"/>
  <c r="AX109" i="1"/>
  <c r="AW109" i="1"/>
  <c r="AV109" i="1"/>
  <c r="AL110" i="1"/>
  <c r="AK110" i="1"/>
  <c r="AJ110" i="1"/>
  <c r="AL109" i="1"/>
  <c r="AK109" i="1"/>
  <c r="AJ109" i="1"/>
  <c r="F13" i="4" l="1"/>
  <c r="F95" i="1"/>
  <c r="F94" i="1"/>
  <c r="AY94" i="1" s="1"/>
  <c r="F93" i="1"/>
  <c r="F92" i="1"/>
  <c r="F111" i="1"/>
  <c r="R111" i="1" s="1"/>
  <c r="F110" i="1"/>
  <c r="R110" i="1" s="1"/>
  <c r="F109" i="1"/>
  <c r="R109" i="1" s="1"/>
  <c r="F13" i="1"/>
  <c r="AG13" i="1" s="1"/>
  <c r="F14" i="1"/>
  <c r="AG14" i="1" s="1"/>
  <c r="F15" i="1"/>
  <c r="F17" i="1"/>
  <c r="AG17" i="1" s="1"/>
  <c r="F18" i="1"/>
  <c r="AG18" i="1" s="1"/>
  <c r="AZ94" i="1" l="1"/>
  <c r="BH94" i="1"/>
  <c r="BK94" i="1" s="1"/>
  <c r="R108" i="1"/>
  <c r="X109" i="1"/>
  <c r="T109" i="1"/>
  <c r="S109" i="1"/>
  <c r="S111" i="1"/>
  <c r="T111" i="1"/>
  <c r="S110" i="1"/>
  <c r="Y110" i="1" s="1"/>
  <c r="BL110" i="1" s="1"/>
  <c r="T110" i="1"/>
  <c r="Z110" i="1" s="1"/>
  <c r="BM110" i="1" s="1"/>
  <c r="X110" i="1"/>
  <c r="F108" i="1"/>
  <c r="X103" i="1"/>
  <c r="Y103" i="1"/>
  <c r="Z103" i="1"/>
  <c r="X104" i="1"/>
  <c r="Y104" i="1"/>
  <c r="Z104" i="1"/>
  <c r="X105" i="1"/>
  <c r="Y105" i="1"/>
  <c r="Z105" i="1"/>
  <c r="F105" i="1"/>
  <c r="F104" i="1"/>
  <c r="F103" i="1"/>
  <c r="F102" i="1"/>
  <c r="F100" i="1"/>
  <c r="F99" i="1"/>
  <c r="F98" i="1"/>
  <c r="O91" i="1"/>
  <c r="P91" i="1"/>
  <c r="Q91" i="1"/>
  <c r="R91" i="1"/>
  <c r="S91" i="1"/>
  <c r="T91" i="1"/>
  <c r="U91" i="1"/>
  <c r="V91" i="1"/>
  <c r="W91" i="1"/>
  <c r="AA91" i="1"/>
  <c r="AB91" i="1"/>
  <c r="AC91" i="1"/>
  <c r="AD91" i="1"/>
  <c r="AE91" i="1"/>
  <c r="AF91" i="1"/>
  <c r="AG91" i="1"/>
  <c r="AH91" i="1"/>
  <c r="AI91" i="1"/>
  <c r="AM91" i="1"/>
  <c r="AN91" i="1"/>
  <c r="AO91" i="1"/>
  <c r="AP91" i="1"/>
  <c r="AQ91" i="1"/>
  <c r="AR91" i="1"/>
  <c r="AS91" i="1"/>
  <c r="AT91" i="1"/>
  <c r="AU91" i="1"/>
  <c r="BB91" i="1"/>
  <c r="BC91" i="1"/>
  <c r="BD91" i="1"/>
  <c r="AV87" i="1"/>
  <c r="AJ87" i="1"/>
  <c r="AK87" i="1"/>
  <c r="AL87" i="1"/>
  <c r="AU87" i="1"/>
  <c r="AT87" i="1"/>
  <c r="AT85" i="1" s="1"/>
  <c r="BH86" i="1"/>
  <c r="O85" i="1"/>
  <c r="P85" i="1"/>
  <c r="Q85" i="1"/>
  <c r="R85" i="1"/>
  <c r="S85" i="1"/>
  <c r="T85" i="1"/>
  <c r="U85" i="1"/>
  <c r="V85" i="1"/>
  <c r="W85" i="1"/>
  <c r="AA85" i="1"/>
  <c r="AB85" i="1"/>
  <c r="AC85" i="1"/>
  <c r="AD85" i="1"/>
  <c r="AE85" i="1"/>
  <c r="AF85" i="1"/>
  <c r="AG85" i="1"/>
  <c r="AH85" i="1"/>
  <c r="AI85" i="1"/>
  <c r="AM85" i="1"/>
  <c r="AN85" i="1"/>
  <c r="AO85" i="1"/>
  <c r="AP85" i="1"/>
  <c r="AQ85" i="1"/>
  <c r="AR85" i="1"/>
  <c r="AS85" i="1"/>
  <c r="AU85" i="1"/>
  <c r="BB85" i="1"/>
  <c r="BC85" i="1"/>
  <c r="BD85" i="1"/>
  <c r="BE85" i="1"/>
  <c r="BF85" i="1"/>
  <c r="BG85" i="1"/>
  <c r="O82" i="1"/>
  <c r="P82" i="1"/>
  <c r="Q82" i="1"/>
  <c r="R82" i="1"/>
  <c r="S82" i="1"/>
  <c r="T82" i="1"/>
  <c r="U82" i="1"/>
  <c r="V82" i="1"/>
  <c r="W82" i="1"/>
  <c r="AA82" i="1"/>
  <c r="AB82" i="1"/>
  <c r="AC82" i="1"/>
  <c r="AD82" i="1"/>
  <c r="AE82" i="1"/>
  <c r="AF82" i="1"/>
  <c r="AG82" i="1"/>
  <c r="AH82" i="1"/>
  <c r="AI82" i="1"/>
  <c r="AP82" i="1"/>
  <c r="AQ82" i="1"/>
  <c r="AR82" i="1"/>
  <c r="AS82" i="1"/>
  <c r="AT82" i="1"/>
  <c r="AU82" i="1"/>
  <c r="AY82" i="1"/>
  <c r="AZ82" i="1"/>
  <c r="BA82" i="1"/>
  <c r="BB82" i="1"/>
  <c r="BC82" i="1"/>
  <c r="BD82" i="1"/>
  <c r="BE82" i="1"/>
  <c r="BF82" i="1"/>
  <c r="BG82" i="1"/>
  <c r="O75" i="1"/>
  <c r="P75" i="1"/>
  <c r="Q75" i="1"/>
  <c r="R75" i="1"/>
  <c r="S75" i="1"/>
  <c r="T75" i="1"/>
  <c r="U75" i="1"/>
  <c r="V75" i="1"/>
  <c r="W75" i="1"/>
  <c r="AA75" i="1"/>
  <c r="AB75" i="1"/>
  <c r="AC75" i="1"/>
  <c r="AG75" i="1"/>
  <c r="AH75" i="1"/>
  <c r="AI75" i="1"/>
  <c r="AM75" i="1"/>
  <c r="AN75" i="1"/>
  <c r="AO75" i="1"/>
  <c r="AP75" i="1"/>
  <c r="AQ75" i="1"/>
  <c r="AR75" i="1"/>
  <c r="AS75" i="1"/>
  <c r="AT75" i="1"/>
  <c r="AU75" i="1"/>
  <c r="AY75" i="1"/>
  <c r="AZ75" i="1"/>
  <c r="BA75" i="1"/>
  <c r="BB75" i="1"/>
  <c r="BC75" i="1"/>
  <c r="BD75" i="1"/>
  <c r="BE75" i="1"/>
  <c r="BF75" i="1"/>
  <c r="BG75" i="1"/>
  <c r="O64" i="1"/>
  <c r="P64" i="1"/>
  <c r="Q64" i="1"/>
  <c r="R64" i="1"/>
  <c r="S64" i="1"/>
  <c r="T64" i="1"/>
  <c r="U64" i="1"/>
  <c r="V64" i="1"/>
  <c r="W64" i="1"/>
  <c r="AA64" i="1"/>
  <c r="AB64" i="1"/>
  <c r="AC64" i="1"/>
  <c r="AD64" i="1"/>
  <c r="AE64" i="1"/>
  <c r="AF64" i="1"/>
  <c r="AG64" i="1"/>
  <c r="AH64" i="1"/>
  <c r="AI64" i="1"/>
  <c r="AP64" i="1"/>
  <c r="AQ64" i="1"/>
  <c r="AR64" i="1"/>
  <c r="AS64" i="1"/>
  <c r="AT64" i="1"/>
  <c r="AU64" i="1"/>
  <c r="AY64" i="1"/>
  <c r="AZ64" i="1"/>
  <c r="BA64" i="1"/>
  <c r="BB64" i="1"/>
  <c r="BC64" i="1"/>
  <c r="BD64" i="1"/>
  <c r="BE64" i="1"/>
  <c r="BF64" i="1"/>
  <c r="BG64" i="1"/>
  <c r="F87" i="1"/>
  <c r="F84" i="1"/>
  <c r="F83" i="1"/>
  <c r="F80" i="1"/>
  <c r="F79" i="1"/>
  <c r="F78" i="1"/>
  <c r="F77" i="1"/>
  <c r="F76" i="1"/>
  <c r="F72" i="1"/>
  <c r="F70" i="1"/>
  <c r="F69" i="1"/>
  <c r="F68" i="1"/>
  <c r="F67" i="1"/>
  <c r="F66" i="1"/>
  <c r="F65" i="1"/>
  <c r="F37" i="1"/>
  <c r="AS10" i="1"/>
  <c r="E13" i="4" l="1"/>
  <c r="BK110" i="1"/>
  <c r="C13" i="4"/>
  <c r="Z109" i="1"/>
  <c r="T108" i="1"/>
  <c r="BA94" i="1"/>
  <c r="BJ94" i="1" s="1"/>
  <c r="BM94" i="1" s="1"/>
  <c r="BI94" i="1"/>
  <c r="BL94" i="1" s="1"/>
  <c r="Y109" i="1"/>
  <c r="S108" i="1"/>
  <c r="BK109" i="1"/>
  <c r="BK87" i="1"/>
  <c r="BN87" i="1" s="1"/>
  <c r="AD76" i="1"/>
  <c r="AJ76" i="1" s="1"/>
  <c r="BK76" i="1" s="1"/>
  <c r="BN76" i="1" s="1"/>
  <c r="AX87" i="1"/>
  <c r="AY93" i="1"/>
  <c r="BE92" i="1"/>
  <c r="U101" i="1"/>
  <c r="AD78" i="1"/>
  <c r="AD77" i="1"/>
  <c r="AW87" i="1"/>
  <c r="BL87" i="1" s="1"/>
  <c r="BO87" i="1" s="1"/>
  <c r="F82" i="1"/>
  <c r="F91" i="1"/>
  <c r="AY95" i="1"/>
  <c r="AZ95" i="1" s="1"/>
  <c r="BA95" i="1" s="1"/>
  <c r="F64" i="1"/>
  <c r="F85" i="1"/>
  <c r="BM87" i="1"/>
  <c r="BP87" i="1" s="1"/>
  <c r="F75" i="1"/>
  <c r="BL109" i="1" l="1"/>
  <c r="BM109" i="1"/>
  <c r="AE76" i="1"/>
  <c r="AF76" i="1" s="1"/>
  <c r="AE77" i="1"/>
  <c r="AJ77" i="1"/>
  <c r="BK77" i="1" s="1"/>
  <c r="BN77" i="1" s="1"/>
  <c r="X101" i="1"/>
  <c r="BK101" i="1" s="1"/>
  <c r="BN101" i="1" s="1"/>
  <c r="V101" i="1"/>
  <c r="BH92" i="1"/>
  <c r="BK92" i="1" s="1"/>
  <c r="BN92" i="1" s="1"/>
  <c r="BF92" i="1"/>
  <c r="BE91" i="1"/>
  <c r="AE78" i="1"/>
  <c r="AJ78" i="1"/>
  <c r="BK78" i="1" s="1"/>
  <c r="BN78" i="1" s="1"/>
  <c r="BH93" i="1"/>
  <c r="BK93" i="1" s="1"/>
  <c r="BN93" i="1" s="1"/>
  <c r="AZ93" i="1"/>
  <c r="AY91" i="1"/>
  <c r="AK76" i="1" l="1"/>
  <c r="BL76" i="1" s="1"/>
  <c r="BO76" i="1" s="1"/>
  <c r="AL76" i="1"/>
  <c r="BM76" i="1" s="1"/>
  <c r="BP76" i="1" s="1"/>
  <c r="AF77" i="1"/>
  <c r="AK77" i="1"/>
  <c r="BL77" i="1" s="1"/>
  <c r="BO77" i="1" s="1"/>
  <c r="BI93" i="1"/>
  <c r="BL93" i="1" s="1"/>
  <c r="BO93" i="1" s="1"/>
  <c r="AZ91" i="1"/>
  <c r="BA93" i="1"/>
  <c r="AF78" i="1"/>
  <c r="AK78" i="1"/>
  <c r="BL78" i="1" s="1"/>
  <c r="BO78" i="1" s="1"/>
  <c r="BF91" i="1"/>
  <c r="BI92" i="1"/>
  <c r="BL92" i="1" s="1"/>
  <c r="BO92" i="1" s="1"/>
  <c r="BG92" i="1"/>
  <c r="Y101" i="1"/>
  <c r="BL101" i="1" s="1"/>
  <c r="BO101" i="1" s="1"/>
  <c r="W101" i="1"/>
  <c r="Z101" i="1" s="1"/>
  <c r="BM101" i="1" s="1"/>
  <c r="BP101" i="1" s="1"/>
  <c r="AL77" i="1" l="1"/>
  <c r="BM77" i="1" s="1"/>
  <c r="BP77" i="1" s="1"/>
  <c r="AL78" i="1"/>
  <c r="BM78" i="1" s="1"/>
  <c r="BP78" i="1" s="1"/>
  <c r="BJ93" i="1"/>
  <c r="BM93" i="1" s="1"/>
  <c r="BP93" i="1" s="1"/>
  <c r="BA91" i="1"/>
  <c r="BJ92" i="1"/>
  <c r="BM92" i="1" s="1"/>
  <c r="BP92" i="1" s="1"/>
  <c r="BG91" i="1"/>
  <c r="BI86" i="1" l="1"/>
  <c r="BJ105" i="1"/>
  <c r="BI105" i="1"/>
  <c r="BH105" i="1"/>
  <c r="BJ104" i="1"/>
  <c r="BI104" i="1"/>
  <c r="BH104" i="1"/>
  <c r="BJ103" i="1"/>
  <c r="BI103" i="1"/>
  <c r="BH103" i="1"/>
  <c r="BJ102" i="1"/>
  <c r="BI102" i="1"/>
  <c r="BH102" i="1"/>
  <c r="BJ100" i="1"/>
  <c r="BI100" i="1"/>
  <c r="BH100" i="1"/>
  <c r="BJ99" i="1"/>
  <c r="BI99" i="1"/>
  <c r="BH99" i="1"/>
  <c r="BJ98" i="1"/>
  <c r="BI98" i="1"/>
  <c r="BH98" i="1"/>
  <c r="BJ86" i="1"/>
  <c r="BJ84" i="1"/>
  <c r="BI84" i="1"/>
  <c r="BH84" i="1"/>
  <c r="BJ83" i="1"/>
  <c r="BI83" i="1"/>
  <c r="BH83" i="1"/>
  <c r="BJ81" i="1"/>
  <c r="BI81" i="1"/>
  <c r="BH81" i="1"/>
  <c r="BJ80" i="1"/>
  <c r="BI80" i="1"/>
  <c r="BH80" i="1"/>
  <c r="BJ79" i="1"/>
  <c r="BI79" i="1"/>
  <c r="BH79" i="1"/>
  <c r="BJ74" i="1"/>
  <c r="BJ73" i="1" s="1"/>
  <c r="BI74" i="1"/>
  <c r="BI73" i="1" s="1"/>
  <c r="BH74" i="1"/>
  <c r="BH73" i="1" s="1"/>
  <c r="BJ72" i="1"/>
  <c r="BJ71" i="1" s="1"/>
  <c r="BI72" i="1"/>
  <c r="BI71" i="1" s="1"/>
  <c r="BH72" i="1"/>
  <c r="BH71" i="1" s="1"/>
  <c r="BJ70" i="1"/>
  <c r="BI70" i="1"/>
  <c r="BH70" i="1"/>
  <c r="BJ69" i="1"/>
  <c r="BI69" i="1"/>
  <c r="BH69" i="1"/>
  <c r="BJ68" i="1"/>
  <c r="BI68" i="1"/>
  <c r="BH68" i="1"/>
  <c r="BJ67" i="1"/>
  <c r="BI67" i="1"/>
  <c r="BH67" i="1"/>
  <c r="BJ66" i="1"/>
  <c r="BI66" i="1"/>
  <c r="BH66" i="1"/>
  <c r="BJ65" i="1"/>
  <c r="BI65" i="1"/>
  <c r="BH65" i="1"/>
  <c r="BJ60" i="1"/>
  <c r="BJ59" i="1" s="1"/>
  <c r="BJ58" i="1" s="1"/>
  <c r="BJ61" i="1" s="1"/>
  <c r="BI60" i="1"/>
  <c r="BH60" i="1"/>
  <c r="BH59" i="1" s="1"/>
  <c r="BH58" i="1" s="1"/>
  <c r="BH61" i="1" s="1"/>
  <c r="BI59" i="1"/>
  <c r="BI58" i="1" s="1"/>
  <c r="BI61" i="1" s="1"/>
  <c r="BJ54" i="1"/>
  <c r="BJ53" i="1" s="1"/>
  <c r="BI54" i="1"/>
  <c r="BH54" i="1"/>
  <c r="BH53" i="1" s="1"/>
  <c r="BI53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J36" i="1"/>
  <c r="BI36" i="1"/>
  <c r="BJ35" i="1"/>
  <c r="BI35" i="1"/>
  <c r="BJ34" i="1"/>
  <c r="BI34" i="1"/>
  <c r="BJ33" i="1"/>
  <c r="BI33" i="1"/>
  <c r="BH33" i="1"/>
  <c r="BJ25" i="1"/>
  <c r="BI25" i="1"/>
  <c r="BH25" i="1"/>
  <c r="BJ23" i="1"/>
  <c r="BI23" i="1"/>
  <c r="BH23" i="1"/>
  <c r="BJ19" i="1"/>
  <c r="BI19" i="1"/>
  <c r="BH19" i="1"/>
  <c r="BJ18" i="1"/>
  <c r="BI18" i="1"/>
  <c r="BH18" i="1"/>
  <c r="BJ17" i="1"/>
  <c r="BI17" i="1"/>
  <c r="BH17" i="1"/>
  <c r="BJ16" i="1"/>
  <c r="BI16" i="1"/>
  <c r="BH16" i="1"/>
  <c r="BJ15" i="1"/>
  <c r="BI15" i="1"/>
  <c r="BH15" i="1"/>
  <c r="BJ14" i="1"/>
  <c r="BI14" i="1"/>
  <c r="BH14" i="1"/>
  <c r="BJ13" i="1"/>
  <c r="BI13" i="1"/>
  <c r="BH13" i="1"/>
  <c r="BJ12" i="1"/>
  <c r="BI12" i="1"/>
  <c r="BH12" i="1"/>
  <c r="BJ10" i="1"/>
  <c r="BJ9" i="1" s="1"/>
  <c r="BI10" i="1"/>
  <c r="BH10" i="1"/>
  <c r="BH9" i="1" s="1"/>
  <c r="BI9" i="1"/>
  <c r="AX111" i="1"/>
  <c r="AW111" i="1"/>
  <c r="AV111" i="1"/>
  <c r="AX105" i="1"/>
  <c r="AW105" i="1"/>
  <c r="AV105" i="1"/>
  <c r="AX104" i="1"/>
  <c r="AW104" i="1"/>
  <c r="AV104" i="1"/>
  <c r="AX103" i="1"/>
  <c r="AW103" i="1"/>
  <c r="AV103" i="1"/>
  <c r="AX102" i="1"/>
  <c r="AW102" i="1"/>
  <c r="AV102" i="1"/>
  <c r="AX100" i="1"/>
  <c r="AW100" i="1"/>
  <c r="AV100" i="1"/>
  <c r="AX99" i="1"/>
  <c r="AW99" i="1"/>
  <c r="AV99" i="1"/>
  <c r="AX98" i="1"/>
  <c r="AW98" i="1"/>
  <c r="AV98" i="1"/>
  <c r="AX95" i="1"/>
  <c r="AX91" i="1" s="1"/>
  <c r="AW95" i="1"/>
  <c r="AW91" i="1" s="1"/>
  <c r="AV95" i="1"/>
  <c r="AV91" i="1" s="1"/>
  <c r="AX88" i="1"/>
  <c r="AW88" i="1"/>
  <c r="AV88" i="1"/>
  <c r="AX86" i="1"/>
  <c r="AW86" i="1"/>
  <c r="AV86" i="1"/>
  <c r="AX81" i="1"/>
  <c r="AW81" i="1"/>
  <c r="AV81" i="1"/>
  <c r="AX80" i="1"/>
  <c r="AW80" i="1"/>
  <c r="AV80" i="1"/>
  <c r="AX79" i="1"/>
  <c r="AW79" i="1"/>
  <c r="AV79" i="1"/>
  <c r="AX74" i="1"/>
  <c r="AX73" i="1" s="1"/>
  <c r="AW74" i="1"/>
  <c r="AV74" i="1"/>
  <c r="AV73" i="1" s="1"/>
  <c r="AW73" i="1"/>
  <c r="AX72" i="1"/>
  <c r="AX71" i="1" s="1"/>
  <c r="AW72" i="1"/>
  <c r="AV72" i="1"/>
  <c r="AV71" i="1" s="1"/>
  <c r="AW71" i="1"/>
  <c r="AX60" i="1"/>
  <c r="AX59" i="1" s="1"/>
  <c r="AW60" i="1"/>
  <c r="AW59" i="1" s="1"/>
  <c r="AV60" i="1"/>
  <c r="AV59" i="1" s="1"/>
  <c r="AX54" i="1"/>
  <c r="AX53" i="1" s="1"/>
  <c r="AW54" i="1"/>
  <c r="AW53" i="1" s="1"/>
  <c r="AV54" i="1"/>
  <c r="AV53" i="1" s="1"/>
  <c r="AX45" i="1"/>
  <c r="AV45" i="1"/>
  <c r="AX44" i="1"/>
  <c r="AV44" i="1"/>
  <c r="AX43" i="1"/>
  <c r="AV43" i="1"/>
  <c r="AX42" i="1"/>
  <c r="AV42" i="1"/>
  <c r="AX41" i="1"/>
  <c r="AV41" i="1"/>
  <c r="AX40" i="1"/>
  <c r="AV40" i="1"/>
  <c r="AX39" i="1"/>
  <c r="AV39" i="1"/>
  <c r="AX38" i="1"/>
  <c r="AV38" i="1"/>
  <c r="AX37" i="1"/>
  <c r="AV37" i="1"/>
  <c r="AX36" i="1"/>
  <c r="AW36" i="1"/>
  <c r="AV36" i="1"/>
  <c r="AX35" i="1"/>
  <c r="AW35" i="1"/>
  <c r="AV35" i="1"/>
  <c r="AX34" i="1"/>
  <c r="AW34" i="1"/>
  <c r="AV34" i="1"/>
  <c r="AX33" i="1"/>
  <c r="AW33" i="1"/>
  <c r="AX27" i="1"/>
  <c r="AW27" i="1"/>
  <c r="AV27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L111" i="1"/>
  <c r="AK111" i="1"/>
  <c r="AJ111" i="1"/>
  <c r="AL102" i="1"/>
  <c r="AK102" i="1"/>
  <c r="AJ102" i="1"/>
  <c r="AL100" i="1"/>
  <c r="AK100" i="1"/>
  <c r="AJ100" i="1"/>
  <c r="AL99" i="1"/>
  <c r="AK99" i="1"/>
  <c r="AJ99" i="1"/>
  <c r="AL98" i="1"/>
  <c r="AK98" i="1"/>
  <c r="AJ98" i="1"/>
  <c r="AL95" i="1"/>
  <c r="AL91" i="1" s="1"/>
  <c r="AK95" i="1"/>
  <c r="AK91" i="1" s="1"/>
  <c r="AJ95" i="1"/>
  <c r="AJ91" i="1" s="1"/>
  <c r="AL88" i="1"/>
  <c r="AK88" i="1"/>
  <c r="AJ88" i="1"/>
  <c r="AL86" i="1"/>
  <c r="AK86" i="1"/>
  <c r="AJ86" i="1"/>
  <c r="AL84" i="1"/>
  <c r="AK84" i="1"/>
  <c r="AJ84" i="1"/>
  <c r="AL83" i="1"/>
  <c r="AK83" i="1"/>
  <c r="AJ83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54" i="1"/>
  <c r="AL53" i="1" s="1"/>
  <c r="AK54" i="1"/>
  <c r="AJ54" i="1"/>
  <c r="AJ53" i="1" s="1"/>
  <c r="AK53" i="1"/>
  <c r="AL52" i="1"/>
  <c r="AK52" i="1"/>
  <c r="AJ52" i="1"/>
  <c r="AL45" i="1"/>
  <c r="AK45" i="1"/>
  <c r="AL44" i="1"/>
  <c r="AK44" i="1"/>
  <c r="AL43" i="1"/>
  <c r="AK43" i="1"/>
  <c r="AL42" i="1"/>
  <c r="AK42" i="1"/>
  <c r="AL41" i="1"/>
  <c r="AK41" i="1"/>
  <c r="AL40" i="1"/>
  <c r="AK40" i="1"/>
  <c r="AL39" i="1"/>
  <c r="AK39" i="1"/>
  <c r="AL38" i="1"/>
  <c r="AK38" i="1"/>
  <c r="AL37" i="1"/>
  <c r="AK37" i="1"/>
  <c r="AL36" i="1"/>
  <c r="AL35" i="1"/>
  <c r="AL34" i="1"/>
  <c r="AL33" i="1"/>
  <c r="AJ33" i="1"/>
  <c r="AL27" i="1"/>
  <c r="AK27" i="1"/>
  <c r="AJ25" i="1"/>
  <c r="AL23" i="1"/>
  <c r="AK23" i="1"/>
  <c r="AL19" i="1"/>
  <c r="AL18" i="1"/>
  <c r="AL17" i="1"/>
  <c r="AL16" i="1"/>
  <c r="AL15" i="1"/>
  <c r="AL14" i="1"/>
  <c r="AL13" i="1"/>
  <c r="AL12" i="1"/>
  <c r="AL10" i="1"/>
  <c r="AL9" i="1" s="1"/>
  <c r="AK10" i="1"/>
  <c r="AJ10" i="1"/>
  <c r="AJ9" i="1" s="1"/>
  <c r="AK9" i="1"/>
  <c r="Z111" i="1"/>
  <c r="Z108" i="1" s="1"/>
  <c r="Y111" i="1"/>
  <c r="Y108" i="1" s="1"/>
  <c r="X111" i="1"/>
  <c r="U106" i="1"/>
  <c r="V106" i="1"/>
  <c r="W106" i="1"/>
  <c r="Z95" i="1"/>
  <c r="Y95" i="1"/>
  <c r="X95" i="1"/>
  <c r="Z88" i="1"/>
  <c r="Y88" i="1"/>
  <c r="X88" i="1"/>
  <c r="Z86" i="1"/>
  <c r="Y86" i="1"/>
  <c r="X86" i="1"/>
  <c r="Z84" i="1"/>
  <c r="Y84" i="1"/>
  <c r="X84" i="1"/>
  <c r="Z83" i="1"/>
  <c r="Y83" i="1"/>
  <c r="X83" i="1"/>
  <c r="Z81" i="1"/>
  <c r="Y81" i="1"/>
  <c r="X81" i="1"/>
  <c r="Z80" i="1"/>
  <c r="Y80" i="1"/>
  <c r="X80" i="1"/>
  <c r="Z79" i="1"/>
  <c r="Y79" i="1"/>
  <c r="X79" i="1"/>
  <c r="Z74" i="1"/>
  <c r="Y74" i="1"/>
  <c r="X74" i="1"/>
  <c r="Z72" i="1"/>
  <c r="Y72" i="1"/>
  <c r="X72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0" i="1"/>
  <c r="Y60" i="1"/>
  <c r="Z54" i="1"/>
  <c r="Y54" i="1"/>
  <c r="X54" i="1"/>
  <c r="W9" i="1"/>
  <c r="V9" i="1"/>
  <c r="U9" i="1"/>
  <c r="T9" i="1"/>
  <c r="S9" i="1"/>
  <c r="R9" i="1"/>
  <c r="Q9" i="1"/>
  <c r="P9" i="1"/>
  <c r="O9" i="1"/>
  <c r="X10" i="1"/>
  <c r="Y10" i="1"/>
  <c r="Z10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X23" i="1"/>
  <c r="Y23" i="1"/>
  <c r="Z23" i="1"/>
  <c r="X25" i="1"/>
  <c r="Y25" i="1"/>
  <c r="Z25" i="1"/>
  <c r="X27" i="1"/>
  <c r="Y27" i="1"/>
  <c r="Z27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BG108" i="1"/>
  <c r="BF108" i="1"/>
  <c r="BF113" i="1" s="1"/>
  <c r="BE108" i="1"/>
  <c r="BE113" i="1" s="1"/>
  <c r="BD108" i="1"/>
  <c r="BC108" i="1"/>
  <c r="BC113" i="1" s="1"/>
  <c r="BB108" i="1"/>
  <c r="BB113" i="1" s="1"/>
  <c r="AU108" i="1"/>
  <c r="AT108" i="1"/>
  <c r="AT113" i="1" s="1"/>
  <c r="AS108" i="1"/>
  <c r="AS113" i="1" s="1"/>
  <c r="AR108" i="1"/>
  <c r="AQ108" i="1"/>
  <c r="AQ113" i="1" s="1"/>
  <c r="AP108" i="1"/>
  <c r="AP113" i="1" s="1"/>
  <c r="AO108" i="1"/>
  <c r="AN108" i="1"/>
  <c r="AN113" i="1" s="1"/>
  <c r="AM108" i="1"/>
  <c r="AM113" i="1" s="1"/>
  <c r="AI108" i="1"/>
  <c r="AH108" i="1"/>
  <c r="AH113" i="1" s="1"/>
  <c r="AG108" i="1"/>
  <c r="AG113" i="1" s="1"/>
  <c r="AF108" i="1"/>
  <c r="AE108" i="1"/>
  <c r="AE113" i="1" s="1"/>
  <c r="AD108" i="1"/>
  <c r="AD113" i="1" s="1"/>
  <c r="AC108" i="1"/>
  <c r="AB108" i="1"/>
  <c r="AB113" i="1" s="1"/>
  <c r="AA108" i="1"/>
  <c r="AA113" i="1" s="1"/>
  <c r="U113" i="1"/>
  <c r="S113" i="1"/>
  <c r="R113" i="1"/>
  <c r="P113" i="1"/>
  <c r="O113" i="1"/>
  <c r="BG106" i="1"/>
  <c r="BF106" i="1"/>
  <c r="BE106" i="1"/>
  <c r="BD106" i="1"/>
  <c r="BC106" i="1"/>
  <c r="BB106" i="1"/>
  <c r="BA106" i="1"/>
  <c r="AZ106" i="1"/>
  <c r="AY106" i="1"/>
  <c r="AU106" i="1"/>
  <c r="AT106" i="1"/>
  <c r="AS106" i="1"/>
  <c r="AR106" i="1"/>
  <c r="AQ106" i="1"/>
  <c r="AP106" i="1"/>
  <c r="AO106" i="1"/>
  <c r="AN106" i="1"/>
  <c r="AM106" i="1"/>
  <c r="R106" i="1"/>
  <c r="F106" i="1"/>
  <c r="BC96" i="1"/>
  <c r="BB96" i="1"/>
  <c r="AT96" i="1"/>
  <c r="AS96" i="1"/>
  <c r="AQ96" i="1"/>
  <c r="AP96" i="1"/>
  <c r="AN96" i="1"/>
  <c r="AM96" i="1"/>
  <c r="AH96" i="1"/>
  <c r="AG96" i="1"/>
  <c r="AE96" i="1"/>
  <c r="AD96" i="1"/>
  <c r="AB96" i="1"/>
  <c r="AA96" i="1"/>
  <c r="W96" i="1"/>
  <c r="V96" i="1"/>
  <c r="U96" i="1"/>
  <c r="T96" i="1"/>
  <c r="S96" i="1"/>
  <c r="R96" i="1"/>
  <c r="Q96" i="1"/>
  <c r="P96" i="1"/>
  <c r="O96" i="1"/>
  <c r="BG73" i="1"/>
  <c r="BF73" i="1"/>
  <c r="BE73" i="1"/>
  <c r="BD73" i="1"/>
  <c r="BC73" i="1"/>
  <c r="BB73" i="1"/>
  <c r="BA73" i="1"/>
  <c r="AZ73" i="1"/>
  <c r="AY73" i="1"/>
  <c r="AU73" i="1"/>
  <c r="AT73" i="1"/>
  <c r="AS73" i="1"/>
  <c r="AR73" i="1"/>
  <c r="AQ73" i="1"/>
  <c r="AP73" i="1"/>
  <c r="AO73" i="1"/>
  <c r="AN73" i="1"/>
  <c r="AM73" i="1"/>
  <c r="AI73" i="1"/>
  <c r="AH73" i="1"/>
  <c r="AG73" i="1"/>
  <c r="AC73" i="1"/>
  <c r="AB73" i="1"/>
  <c r="AA73" i="1"/>
  <c r="W73" i="1"/>
  <c r="V73" i="1"/>
  <c r="U73" i="1"/>
  <c r="T73" i="1"/>
  <c r="S73" i="1"/>
  <c r="R73" i="1"/>
  <c r="Q73" i="1"/>
  <c r="P73" i="1"/>
  <c r="O73" i="1"/>
  <c r="F73" i="1"/>
  <c r="BG71" i="1"/>
  <c r="BG63" i="1" s="1"/>
  <c r="BF71" i="1"/>
  <c r="BF63" i="1" s="1"/>
  <c r="BE71" i="1"/>
  <c r="BE63" i="1" s="1"/>
  <c r="BD71" i="1"/>
  <c r="BD63" i="1" s="1"/>
  <c r="BC71" i="1"/>
  <c r="BC63" i="1" s="1"/>
  <c r="BB71" i="1"/>
  <c r="BB63" i="1" s="1"/>
  <c r="BA71" i="1"/>
  <c r="BA63" i="1" s="1"/>
  <c r="AZ71" i="1"/>
  <c r="AZ63" i="1" s="1"/>
  <c r="AY71" i="1"/>
  <c r="AY63" i="1" s="1"/>
  <c r="AU71" i="1"/>
  <c r="AU63" i="1" s="1"/>
  <c r="AT71" i="1"/>
  <c r="AT63" i="1" s="1"/>
  <c r="AS71" i="1"/>
  <c r="AS63" i="1" s="1"/>
  <c r="AR71" i="1"/>
  <c r="AR63" i="1" s="1"/>
  <c r="AQ71" i="1"/>
  <c r="AQ63" i="1" s="1"/>
  <c r="AP71" i="1"/>
  <c r="AP63" i="1" s="1"/>
  <c r="AO71" i="1"/>
  <c r="AN71" i="1"/>
  <c r="AM71" i="1"/>
  <c r="AI71" i="1"/>
  <c r="AI63" i="1" s="1"/>
  <c r="AH71" i="1"/>
  <c r="AH63" i="1" s="1"/>
  <c r="AG71" i="1"/>
  <c r="AG63" i="1" s="1"/>
  <c r="AC71" i="1"/>
  <c r="AC63" i="1" s="1"/>
  <c r="AB71" i="1"/>
  <c r="AB63" i="1" s="1"/>
  <c r="AA71" i="1"/>
  <c r="AA63" i="1" s="1"/>
  <c r="W71" i="1"/>
  <c r="W63" i="1" s="1"/>
  <c r="V71" i="1"/>
  <c r="V63" i="1" s="1"/>
  <c r="U71" i="1"/>
  <c r="U63" i="1" s="1"/>
  <c r="T71" i="1"/>
  <c r="T63" i="1" s="1"/>
  <c r="S71" i="1"/>
  <c r="S63" i="1" s="1"/>
  <c r="R71" i="1"/>
  <c r="R63" i="1" s="1"/>
  <c r="Q71" i="1"/>
  <c r="Q63" i="1" s="1"/>
  <c r="P71" i="1"/>
  <c r="P63" i="1" s="1"/>
  <c r="O71" i="1"/>
  <c r="O63" i="1" s="1"/>
  <c r="F71" i="1"/>
  <c r="F60" i="1"/>
  <c r="BG59" i="1"/>
  <c r="BG58" i="1" s="1"/>
  <c r="BF59" i="1"/>
  <c r="BF58" i="1" s="1"/>
  <c r="BF61" i="1" s="1"/>
  <c r="BE59" i="1"/>
  <c r="BE58" i="1" s="1"/>
  <c r="BD59" i="1"/>
  <c r="BD58" i="1" s="1"/>
  <c r="BC59" i="1"/>
  <c r="BC58" i="1" s="1"/>
  <c r="BB59" i="1"/>
  <c r="BB58" i="1" s="1"/>
  <c r="BA59" i="1"/>
  <c r="BA58" i="1" s="1"/>
  <c r="AZ59" i="1"/>
  <c r="AZ58" i="1" s="1"/>
  <c r="AY59" i="1"/>
  <c r="AY58" i="1" s="1"/>
  <c r="AU59" i="1"/>
  <c r="AT59" i="1"/>
  <c r="AS59" i="1"/>
  <c r="AR59" i="1"/>
  <c r="AQ59" i="1"/>
  <c r="AP59" i="1"/>
  <c r="AO59" i="1"/>
  <c r="AN59" i="1"/>
  <c r="AM59" i="1"/>
  <c r="AF59" i="1"/>
  <c r="AF58" i="1" s="1"/>
  <c r="AF61" i="1" s="1"/>
  <c r="AE59" i="1"/>
  <c r="AD59" i="1"/>
  <c r="AC59" i="1"/>
  <c r="AB59" i="1"/>
  <c r="AB58" i="1" s="1"/>
  <c r="AB61" i="1" s="1"/>
  <c r="AA59" i="1"/>
  <c r="W59" i="1"/>
  <c r="V59" i="1"/>
  <c r="U59" i="1"/>
  <c r="T59" i="1"/>
  <c r="S59" i="1"/>
  <c r="R59" i="1"/>
  <c r="Q59" i="1"/>
  <c r="P59" i="1"/>
  <c r="BG53" i="1"/>
  <c r="BF53" i="1"/>
  <c r="BE53" i="1"/>
  <c r="BD53" i="1"/>
  <c r="BC53" i="1"/>
  <c r="BB53" i="1"/>
  <c r="BA53" i="1"/>
  <c r="AZ53" i="1"/>
  <c r="AY53" i="1"/>
  <c r="AU53" i="1"/>
  <c r="AT53" i="1"/>
  <c r="AS53" i="1"/>
  <c r="AR53" i="1"/>
  <c r="AQ53" i="1"/>
  <c r="AP53" i="1"/>
  <c r="AO53" i="1"/>
  <c r="AN53" i="1"/>
  <c r="AM53" i="1"/>
  <c r="AI53" i="1"/>
  <c r="AH53" i="1"/>
  <c r="AG53" i="1"/>
  <c r="AF53" i="1"/>
  <c r="AE53" i="1"/>
  <c r="AD53" i="1"/>
  <c r="AC53" i="1"/>
  <c r="AB53" i="1"/>
  <c r="AA53" i="1"/>
  <c r="W53" i="1"/>
  <c r="V53" i="1"/>
  <c r="U53" i="1"/>
  <c r="T53" i="1"/>
  <c r="S53" i="1"/>
  <c r="R53" i="1"/>
  <c r="Q53" i="1"/>
  <c r="P53" i="1"/>
  <c r="O53" i="1"/>
  <c r="F53" i="1"/>
  <c r="AZ52" i="1"/>
  <c r="BA52" i="1" s="1"/>
  <c r="AY52" i="1"/>
  <c r="BH52" i="1" s="1"/>
  <c r="AT52" i="1"/>
  <c r="AU52" i="1" s="1"/>
  <c r="AQ52" i="1"/>
  <c r="AR52" i="1" s="1"/>
  <c r="AV52" i="1"/>
  <c r="W52" i="1"/>
  <c r="V52" i="1"/>
  <c r="Y52" i="1" s="1"/>
  <c r="R52" i="1"/>
  <c r="X52" i="1" s="1"/>
  <c r="F52" i="1"/>
  <c r="BC51" i="1"/>
  <c r="BD51" i="1" s="1"/>
  <c r="AZ51" i="1"/>
  <c r="BA51" i="1" s="1"/>
  <c r="AY51" i="1"/>
  <c r="BH51" i="1" s="1"/>
  <c r="BH50" i="1" s="1"/>
  <c r="BH49" i="1" s="1"/>
  <c r="BH48" i="1" s="1"/>
  <c r="AT51" i="1"/>
  <c r="AU51" i="1" s="1"/>
  <c r="AQ51" i="1"/>
  <c r="AR51" i="1" s="1"/>
  <c r="AM51" i="1"/>
  <c r="AV51" i="1" s="1"/>
  <c r="AH51" i="1"/>
  <c r="AI51" i="1" s="1"/>
  <c r="AE51" i="1"/>
  <c r="AF51" i="1" s="1"/>
  <c r="AA51" i="1"/>
  <c r="AA50" i="1" s="1"/>
  <c r="AA49" i="1" s="1"/>
  <c r="AA48" i="1" s="1"/>
  <c r="W51" i="1"/>
  <c r="V51" i="1"/>
  <c r="R51" i="1"/>
  <c r="X51" i="1" s="1"/>
  <c r="F51" i="1"/>
  <c r="BG50" i="1"/>
  <c r="BF50" i="1"/>
  <c r="BF49" i="1" s="1"/>
  <c r="BF48" i="1" s="1"/>
  <c r="BE50" i="1"/>
  <c r="BE49" i="1" s="1"/>
  <c r="BE48" i="1" s="1"/>
  <c r="BB50" i="1"/>
  <c r="BB49" i="1" s="1"/>
  <c r="BB48" i="1" s="1"/>
  <c r="AS50" i="1"/>
  <c r="AS49" i="1" s="1"/>
  <c r="AS48" i="1" s="1"/>
  <c r="AQ50" i="1"/>
  <c r="AQ49" i="1" s="1"/>
  <c r="AQ48" i="1" s="1"/>
  <c r="AP50" i="1"/>
  <c r="AP49" i="1" s="1"/>
  <c r="AP48" i="1" s="1"/>
  <c r="AO50" i="1"/>
  <c r="AN50" i="1"/>
  <c r="AN49" i="1" s="1"/>
  <c r="AN48" i="1" s="1"/>
  <c r="AG50" i="1"/>
  <c r="AG49" i="1" s="1"/>
  <c r="AG48" i="1" s="1"/>
  <c r="AD50" i="1"/>
  <c r="AD49" i="1" s="1"/>
  <c r="AD48" i="1" s="1"/>
  <c r="AC50" i="1"/>
  <c r="AB50" i="1"/>
  <c r="AB49" i="1" s="1"/>
  <c r="AB48" i="1" s="1"/>
  <c r="U50" i="1"/>
  <c r="U49" i="1" s="1"/>
  <c r="U48" i="1" s="1"/>
  <c r="T50" i="1"/>
  <c r="S50" i="1"/>
  <c r="S49" i="1" s="1"/>
  <c r="S48" i="1" s="1"/>
  <c r="Q50" i="1"/>
  <c r="P50" i="1"/>
  <c r="P49" i="1" s="1"/>
  <c r="P48" i="1" s="1"/>
  <c r="O50" i="1"/>
  <c r="O49" i="1" s="1"/>
  <c r="O48" i="1" s="1"/>
  <c r="AN45" i="1"/>
  <c r="AW45" i="1" s="1"/>
  <c r="AA45" i="1"/>
  <c r="BB45" i="1" s="1"/>
  <c r="BH45" i="1" s="1"/>
  <c r="D45" i="1"/>
  <c r="F44" i="1"/>
  <c r="AN43" i="1"/>
  <c r="AW43" i="1" s="1"/>
  <c r="AA43" i="1"/>
  <c r="BB43" i="1" s="1"/>
  <c r="BH43" i="1" s="1"/>
  <c r="AN42" i="1"/>
  <c r="AW42" i="1" s="1"/>
  <c r="F41" i="1"/>
  <c r="F40" i="1"/>
  <c r="AN39" i="1"/>
  <c r="AW39" i="1" s="1"/>
  <c r="AA39" i="1"/>
  <c r="AJ39" i="1" s="1"/>
  <c r="F36" i="1"/>
  <c r="F35" i="1"/>
  <c r="F34" i="1"/>
  <c r="BG32" i="1"/>
  <c r="BF32" i="1"/>
  <c r="BE32" i="1"/>
  <c r="BD32" i="1"/>
  <c r="BC32" i="1"/>
  <c r="BA32" i="1"/>
  <c r="AZ32" i="1"/>
  <c r="AU32" i="1"/>
  <c r="AT32" i="1"/>
  <c r="AS32" i="1"/>
  <c r="AR32" i="1"/>
  <c r="AQ32" i="1"/>
  <c r="AO32" i="1"/>
  <c r="AM32" i="1"/>
  <c r="AI32" i="1"/>
  <c r="AG32" i="1"/>
  <c r="AF32" i="1"/>
  <c r="AE32" i="1"/>
  <c r="AD32" i="1"/>
  <c r="AC32" i="1"/>
  <c r="AB32" i="1"/>
  <c r="W32" i="1"/>
  <c r="V32" i="1"/>
  <c r="T32" i="1"/>
  <c r="S32" i="1"/>
  <c r="R32" i="1"/>
  <c r="Q32" i="1"/>
  <c r="P32" i="1"/>
  <c r="O32" i="1"/>
  <c r="F27" i="1"/>
  <c r="BE26" i="1"/>
  <c r="BD26" i="1"/>
  <c r="BC26" i="1"/>
  <c r="BB26" i="1"/>
  <c r="BA26" i="1"/>
  <c r="AZ26" i="1"/>
  <c r="AU26" i="1"/>
  <c r="AT26" i="1"/>
  <c r="AR26" i="1"/>
  <c r="AQ26" i="1"/>
  <c r="AP26" i="1"/>
  <c r="AO26" i="1"/>
  <c r="AN26" i="1"/>
  <c r="AM26" i="1"/>
  <c r="AI26" i="1"/>
  <c r="AH26" i="1"/>
  <c r="AG26" i="1"/>
  <c r="AF26" i="1"/>
  <c r="AE26" i="1"/>
  <c r="AC26" i="1"/>
  <c r="AB26" i="1"/>
  <c r="AA26" i="1"/>
  <c r="W26" i="1"/>
  <c r="V26" i="1"/>
  <c r="U26" i="1"/>
  <c r="T26" i="1"/>
  <c r="S26" i="1"/>
  <c r="R26" i="1"/>
  <c r="Q26" i="1"/>
  <c r="P26" i="1"/>
  <c r="O26" i="1"/>
  <c r="E26" i="1"/>
  <c r="AH25" i="1"/>
  <c r="AI25" i="1" s="1"/>
  <c r="AE25" i="1"/>
  <c r="AF25" i="1" s="1"/>
  <c r="AB25" i="1"/>
  <c r="AC25" i="1" s="1"/>
  <c r="BG22" i="1"/>
  <c r="BG21" i="1" s="1"/>
  <c r="BG20" i="1" s="1"/>
  <c r="BF22" i="1"/>
  <c r="BF21" i="1" s="1"/>
  <c r="BF20" i="1" s="1"/>
  <c r="BE22" i="1"/>
  <c r="BE21" i="1" s="1"/>
  <c r="BE20" i="1" s="1"/>
  <c r="BD22" i="1"/>
  <c r="BD21" i="1" s="1"/>
  <c r="BD20" i="1" s="1"/>
  <c r="BC22" i="1"/>
  <c r="BC21" i="1" s="1"/>
  <c r="BC20" i="1" s="1"/>
  <c r="BB22" i="1"/>
  <c r="BB21" i="1" s="1"/>
  <c r="BB20" i="1" s="1"/>
  <c r="BA22" i="1"/>
  <c r="BA21" i="1" s="1"/>
  <c r="BA20" i="1" s="1"/>
  <c r="AZ22" i="1"/>
  <c r="AZ21" i="1" s="1"/>
  <c r="AZ20" i="1" s="1"/>
  <c r="AY22" i="1"/>
  <c r="AY21" i="1" s="1"/>
  <c r="AY20" i="1" s="1"/>
  <c r="AU22" i="1"/>
  <c r="AT22" i="1"/>
  <c r="AS22" i="1"/>
  <c r="AO22" i="1"/>
  <c r="AN22" i="1"/>
  <c r="AM22" i="1"/>
  <c r="AI22" i="1"/>
  <c r="AH22" i="1"/>
  <c r="AG22" i="1"/>
  <c r="AF22" i="1"/>
  <c r="AE22" i="1"/>
  <c r="AD22" i="1"/>
  <c r="AD21" i="1" s="1"/>
  <c r="AD20" i="1" s="1"/>
  <c r="AC22" i="1"/>
  <c r="AB22" i="1"/>
  <c r="W22" i="1"/>
  <c r="W21" i="1" s="1"/>
  <c r="W20" i="1" s="1"/>
  <c r="V22" i="1"/>
  <c r="V21" i="1" s="1"/>
  <c r="V20" i="1" s="1"/>
  <c r="U22" i="1"/>
  <c r="U21" i="1" s="1"/>
  <c r="U20" i="1" s="1"/>
  <c r="T22" i="1"/>
  <c r="T21" i="1" s="1"/>
  <c r="T20" i="1" s="1"/>
  <c r="S22" i="1"/>
  <c r="S21" i="1" s="1"/>
  <c r="S20" i="1" s="1"/>
  <c r="R22" i="1"/>
  <c r="R21" i="1" s="1"/>
  <c r="R20" i="1" s="1"/>
  <c r="Q22" i="1"/>
  <c r="Q21" i="1" s="1"/>
  <c r="Q20" i="1" s="1"/>
  <c r="P22" i="1"/>
  <c r="P21" i="1" s="1"/>
  <c r="P20" i="1" s="1"/>
  <c r="O22" i="1"/>
  <c r="O21" i="1" s="1"/>
  <c r="O20" i="1" s="1"/>
  <c r="F19" i="1"/>
  <c r="AG19" i="1" s="1"/>
  <c r="F16" i="1"/>
  <c r="AG16" i="1" s="1"/>
  <c r="F12" i="1"/>
  <c r="BG11" i="1"/>
  <c r="BF11" i="1"/>
  <c r="BE11" i="1"/>
  <c r="BD11" i="1"/>
  <c r="BC11" i="1"/>
  <c r="BB11" i="1"/>
  <c r="BA11" i="1"/>
  <c r="AZ11" i="1"/>
  <c r="AY11" i="1"/>
  <c r="AT11" i="1"/>
  <c r="AS11" i="1"/>
  <c r="AQ11" i="1"/>
  <c r="AP11" i="1"/>
  <c r="AN11" i="1"/>
  <c r="AM11" i="1"/>
  <c r="AI11" i="1"/>
  <c r="AF11" i="1"/>
  <c r="AE11" i="1"/>
  <c r="AD11" i="1"/>
  <c r="AC11" i="1"/>
  <c r="AB11" i="1"/>
  <c r="AA11" i="1"/>
  <c r="W11" i="1"/>
  <c r="W8" i="1" s="1"/>
  <c r="V11" i="1"/>
  <c r="T11" i="1"/>
  <c r="T8" i="1" s="1"/>
  <c r="S11" i="1"/>
  <c r="R11" i="1"/>
  <c r="R8" i="1" s="1"/>
  <c r="Q11" i="1"/>
  <c r="P11" i="1"/>
  <c r="P8" i="1" s="1"/>
  <c r="O11" i="1"/>
  <c r="AV10" i="1"/>
  <c r="AV9" i="1" s="1"/>
  <c r="AR10" i="1"/>
  <c r="AQ10" i="1"/>
  <c r="AW10" i="1" s="1"/>
  <c r="AW9" i="1" s="1"/>
  <c r="BG9" i="1"/>
  <c r="BF9" i="1"/>
  <c r="BE9" i="1"/>
  <c r="BD9" i="1"/>
  <c r="BC9" i="1"/>
  <c r="BB9" i="1"/>
  <c r="BA9" i="1"/>
  <c r="AZ9" i="1"/>
  <c r="AY9" i="1"/>
  <c r="AU9" i="1"/>
  <c r="AT9" i="1"/>
  <c r="AT8" i="1" s="1"/>
  <c r="AP9" i="1"/>
  <c r="AP8" i="1" s="1"/>
  <c r="AO9" i="1"/>
  <c r="AN9" i="1"/>
  <c r="AM9" i="1"/>
  <c r="AI9" i="1"/>
  <c r="AH9" i="1"/>
  <c r="AG9" i="1"/>
  <c r="AF9" i="1"/>
  <c r="AE9" i="1"/>
  <c r="AD9" i="1"/>
  <c r="AC9" i="1"/>
  <c r="AB9" i="1"/>
  <c r="AA9" i="1"/>
  <c r="F9" i="1"/>
  <c r="AM25" i="1" l="1"/>
  <c r="AN25" i="1" s="1"/>
  <c r="AO25" i="1" s="1"/>
  <c r="X108" i="1"/>
  <c r="F32" i="1"/>
  <c r="AG12" i="1"/>
  <c r="AM21" i="1"/>
  <c r="AM20" i="1" s="1"/>
  <c r="AP25" i="1"/>
  <c r="AQ25" i="1" s="1"/>
  <c r="AR25" i="1" s="1"/>
  <c r="V8" i="1"/>
  <c r="BL86" i="1"/>
  <c r="BO86" i="1" s="1"/>
  <c r="BH64" i="1"/>
  <c r="BJ64" i="1"/>
  <c r="BH75" i="1"/>
  <c r="BJ75" i="1"/>
  <c r="BI82" i="1"/>
  <c r="AV11" i="1"/>
  <c r="AW11" i="1"/>
  <c r="AW8" i="1" s="1"/>
  <c r="BK10" i="1"/>
  <c r="BN10" i="1" s="1"/>
  <c r="BM86" i="1"/>
  <c r="BP86" i="1" s="1"/>
  <c r="X91" i="1"/>
  <c r="Z91" i="1"/>
  <c r="Y91" i="1"/>
  <c r="X64" i="1"/>
  <c r="Z64" i="1"/>
  <c r="X75" i="1"/>
  <c r="Z75" i="1"/>
  <c r="Y82" i="1"/>
  <c r="X85" i="1"/>
  <c r="AJ64" i="1"/>
  <c r="AL64" i="1"/>
  <c r="AJ82" i="1"/>
  <c r="AL82" i="1"/>
  <c r="AK85" i="1"/>
  <c r="AV75" i="1"/>
  <c r="AX75" i="1"/>
  <c r="AX85" i="1"/>
  <c r="BI64" i="1"/>
  <c r="BI75" i="1"/>
  <c r="BH82" i="1"/>
  <c r="BJ82" i="1"/>
  <c r="Z85" i="1"/>
  <c r="Y85" i="1"/>
  <c r="Y64" i="1"/>
  <c r="Y75" i="1"/>
  <c r="X82" i="1"/>
  <c r="Z82" i="1"/>
  <c r="AK64" i="1"/>
  <c r="AK82" i="1"/>
  <c r="AJ85" i="1"/>
  <c r="AL85" i="1"/>
  <c r="AW75" i="1"/>
  <c r="AW85" i="1"/>
  <c r="AV85" i="1"/>
  <c r="BK86" i="1"/>
  <c r="BN86" i="1" s="1"/>
  <c r="O8" i="1"/>
  <c r="O7" i="1" s="1"/>
  <c r="O46" i="1" s="1"/>
  <c r="Q8" i="1"/>
  <c r="S8" i="1"/>
  <c r="S7" i="1" s="1"/>
  <c r="S46" i="1" s="1"/>
  <c r="AQ23" i="1"/>
  <c r="AW23" i="1" s="1"/>
  <c r="BL23" i="1" s="1"/>
  <c r="BO23" i="1" s="1"/>
  <c r="AV25" i="1"/>
  <c r="BK25" i="1" s="1"/>
  <c r="BN25" i="1" s="1"/>
  <c r="BM45" i="1"/>
  <c r="BP45" i="1" s="1"/>
  <c r="BM43" i="1"/>
  <c r="BP43" i="1" s="1"/>
  <c r="BM41" i="1"/>
  <c r="BP41" i="1" s="1"/>
  <c r="BM39" i="1"/>
  <c r="BP39" i="1" s="1"/>
  <c r="BM37" i="1"/>
  <c r="BP37" i="1" s="1"/>
  <c r="BM35" i="1"/>
  <c r="BP35" i="1" s="1"/>
  <c r="BM33" i="1"/>
  <c r="BP33" i="1" s="1"/>
  <c r="BK54" i="1"/>
  <c r="BN54" i="1" s="1"/>
  <c r="Z59" i="1"/>
  <c r="Z58" i="1" s="1"/>
  <c r="BM44" i="1"/>
  <c r="BP44" i="1" s="1"/>
  <c r="BM42" i="1"/>
  <c r="BP42" i="1" s="1"/>
  <c r="BM40" i="1"/>
  <c r="BP40" i="1" s="1"/>
  <c r="BM38" i="1"/>
  <c r="BP38" i="1" s="1"/>
  <c r="BM36" i="1"/>
  <c r="BP36" i="1" s="1"/>
  <c r="BM34" i="1"/>
  <c r="BP34" i="1" s="1"/>
  <c r="BL54" i="1"/>
  <c r="BO54" i="1" s="1"/>
  <c r="Y59" i="1"/>
  <c r="AO13" i="1"/>
  <c r="AX13" i="1" s="1"/>
  <c r="BM13" i="1" s="1"/>
  <c r="BP13" i="1" s="1"/>
  <c r="AR17" i="1"/>
  <c r="AH60" i="1"/>
  <c r="AK60" i="1" s="1"/>
  <c r="AK59" i="1" s="1"/>
  <c r="AK58" i="1" s="1"/>
  <c r="AK61" i="1" s="1"/>
  <c r="AM65" i="1"/>
  <c r="AM67" i="1"/>
  <c r="AN67" i="1" s="1"/>
  <c r="AW67" i="1" s="1"/>
  <c r="BL67" i="1" s="1"/>
  <c r="BO67" i="1" s="1"/>
  <c r="AM69" i="1"/>
  <c r="AN69" i="1" s="1"/>
  <c r="AD72" i="1"/>
  <c r="AD71" i="1" s="1"/>
  <c r="AD80" i="1"/>
  <c r="AE80" i="1" s="1"/>
  <c r="AK80" i="1" s="1"/>
  <c r="AM83" i="1"/>
  <c r="AZ88" i="1"/>
  <c r="O98" i="1"/>
  <c r="X98" i="1" s="1"/>
  <c r="T100" i="1"/>
  <c r="AA103" i="1"/>
  <c r="AJ103" i="1" s="1"/>
  <c r="BK103" i="1" s="1"/>
  <c r="BN103" i="1" s="1"/>
  <c r="AD105" i="1"/>
  <c r="AJ105" i="1" s="1"/>
  <c r="AO12" i="1"/>
  <c r="AX12" i="1" s="1"/>
  <c r="BM12" i="1" s="1"/>
  <c r="BP12" i="1" s="1"/>
  <c r="AR14" i="1"/>
  <c r="AO16" i="1"/>
  <c r="AX16" i="1" s="1"/>
  <c r="AU18" i="1"/>
  <c r="AX18" i="1" s="1"/>
  <c r="BM18" i="1" s="1"/>
  <c r="BP18" i="1" s="1"/>
  <c r="AM66" i="1"/>
  <c r="AN66" i="1" s="1"/>
  <c r="AW66" i="1" s="1"/>
  <c r="BL66" i="1" s="1"/>
  <c r="BO66" i="1" s="1"/>
  <c r="AM68" i="1"/>
  <c r="AN68" i="1" s="1"/>
  <c r="AM70" i="1"/>
  <c r="AO70" i="1" s="1"/>
  <c r="AX70" i="1" s="1"/>
  <c r="BM70" i="1" s="1"/>
  <c r="BP70" i="1" s="1"/>
  <c r="AD74" i="1"/>
  <c r="AD73" i="1" s="1"/>
  <c r="AD79" i="1"/>
  <c r="AE79" i="1" s="1"/>
  <c r="AD81" i="1"/>
  <c r="AJ81" i="1" s="1"/>
  <c r="BK81" i="1" s="1"/>
  <c r="BN81" i="1" s="1"/>
  <c r="O99" i="1"/>
  <c r="X99" i="1" s="1"/>
  <c r="O102" i="1"/>
  <c r="X102" i="1" s="1"/>
  <c r="BK102" i="1" s="1"/>
  <c r="AG104" i="1"/>
  <c r="AJ104" i="1" s="1"/>
  <c r="BK104" i="1" s="1"/>
  <c r="BI111" i="1"/>
  <c r="BI108" i="1" s="1"/>
  <c r="BI113" i="1" s="1"/>
  <c r="F26" i="1"/>
  <c r="AN44" i="1"/>
  <c r="AW44" i="1" s="1"/>
  <c r="BL44" i="1" s="1"/>
  <c r="BO44" i="1" s="1"/>
  <c r="AJ108" i="1"/>
  <c r="AJ113" i="1" s="1"/>
  <c r="AH35" i="1"/>
  <c r="AK35" i="1" s="1"/>
  <c r="BL35" i="1" s="1"/>
  <c r="BO35" i="1" s="1"/>
  <c r="AN37" i="1"/>
  <c r="AW37" i="1" s="1"/>
  <c r="AN41" i="1"/>
  <c r="AW41" i="1" s="1"/>
  <c r="BI95" i="1"/>
  <c r="BL95" i="1" s="1"/>
  <c r="BO95" i="1" s="1"/>
  <c r="BH106" i="1"/>
  <c r="AW108" i="1"/>
  <c r="AW113" i="1" s="1"/>
  <c r="BJ106" i="1"/>
  <c r="BM54" i="1"/>
  <c r="BP54" i="1" s="1"/>
  <c r="AL108" i="1"/>
  <c r="AL113" i="1" s="1"/>
  <c r="BH11" i="1"/>
  <c r="BH8" i="1" s="1"/>
  <c r="BJ11" i="1"/>
  <c r="Y32" i="1"/>
  <c r="AL32" i="1"/>
  <c r="BJ32" i="1"/>
  <c r="BG49" i="1"/>
  <c r="BG48" i="1" s="1"/>
  <c r="F50" i="1"/>
  <c r="AX17" i="1"/>
  <c r="AX10" i="1"/>
  <c r="AX9" i="1" s="1"/>
  <c r="AX14" i="1"/>
  <c r="BM14" i="1" s="1"/>
  <c r="BP14" i="1" s="1"/>
  <c r="Q49" i="1"/>
  <c r="Q48" i="1" s="1"/>
  <c r="T49" i="1"/>
  <c r="T48" i="1" s="1"/>
  <c r="Z51" i="1"/>
  <c r="AF50" i="1"/>
  <c r="BJ51" i="1"/>
  <c r="BJ52" i="1"/>
  <c r="AC96" i="1"/>
  <c r="AI96" i="1"/>
  <c r="AR96" i="1"/>
  <c r="BD96" i="1"/>
  <c r="Q113" i="1"/>
  <c r="AF113" i="1"/>
  <c r="AO113" i="1"/>
  <c r="AU113" i="1"/>
  <c r="BG113" i="1"/>
  <c r="AB8" i="1"/>
  <c r="AF8" i="1"/>
  <c r="AM8" i="1"/>
  <c r="AY8" i="1"/>
  <c r="BA8" i="1"/>
  <c r="BC8" i="1"/>
  <c r="BE8" i="1"/>
  <c r="BG8" i="1"/>
  <c r="AL11" i="1"/>
  <c r="AL8" i="1" s="1"/>
  <c r="BI11" i="1"/>
  <c r="BI8" i="1" s="1"/>
  <c r="AL22" i="1"/>
  <c r="BI22" i="1"/>
  <c r="BI21" i="1" s="1"/>
  <c r="BI20" i="1" s="1"/>
  <c r="AL26" i="1"/>
  <c r="AV26" i="1"/>
  <c r="AX26" i="1"/>
  <c r="O89" i="1"/>
  <c r="Q89" i="1"/>
  <c r="AK108" i="1"/>
  <c r="AK113" i="1" s="1"/>
  <c r="AL25" i="1"/>
  <c r="AC49" i="1"/>
  <c r="AC48" i="1" s="1"/>
  <c r="AO49" i="1"/>
  <c r="AO48" i="1" s="1"/>
  <c r="AO56" i="1" s="1"/>
  <c r="AI50" i="1"/>
  <c r="AX51" i="1"/>
  <c r="BD50" i="1"/>
  <c r="W50" i="1"/>
  <c r="AX52" i="1"/>
  <c r="AF96" i="1"/>
  <c r="AO96" i="1"/>
  <c r="AU96" i="1"/>
  <c r="T113" i="1"/>
  <c r="AC113" i="1"/>
  <c r="AI113" i="1"/>
  <c r="AR113" i="1"/>
  <c r="BD113" i="1"/>
  <c r="BL45" i="1"/>
  <c r="BO45" i="1" s="1"/>
  <c r="BL43" i="1"/>
  <c r="BO43" i="1" s="1"/>
  <c r="BL41" i="1"/>
  <c r="BO41" i="1" s="1"/>
  <c r="BL39" i="1"/>
  <c r="BO39" i="1" s="1"/>
  <c r="BL37" i="1"/>
  <c r="BO37" i="1" s="1"/>
  <c r="BL42" i="1"/>
  <c r="BO42" i="1" s="1"/>
  <c r="Z9" i="1"/>
  <c r="X9" i="1"/>
  <c r="X71" i="1"/>
  <c r="Z71" i="1"/>
  <c r="Y73" i="1"/>
  <c r="AK22" i="1"/>
  <c r="S89" i="1"/>
  <c r="U89" i="1"/>
  <c r="W89" i="1"/>
  <c r="AB89" i="1"/>
  <c r="BB89" i="1"/>
  <c r="BD89" i="1"/>
  <c r="BL80" i="1"/>
  <c r="BO80" i="1" s="1"/>
  <c r="Z53" i="1"/>
  <c r="X53" i="1"/>
  <c r="AK25" i="1"/>
  <c r="AJ51" i="1"/>
  <c r="AJ50" i="1" s="1"/>
  <c r="AJ49" i="1" s="1"/>
  <c r="AJ48" i="1" s="1"/>
  <c r="AJ56" i="1" s="1"/>
  <c r="AL51" i="1"/>
  <c r="AL50" i="1" s="1"/>
  <c r="AL49" i="1" s="1"/>
  <c r="AL48" i="1" s="1"/>
  <c r="AL56" i="1" s="1"/>
  <c r="AJ74" i="1"/>
  <c r="AJ73" i="1" s="1"/>
  <c r="AJ80" i="1"/>
  <c r="BK80" i="1" s="1"/>
  <c r="BN80" i="1" s="1"/>
  <c r="AW51" i="1"/>
  <c r="AV69" i="1"/>
  <c r="BK69" i="1" s="1"/>
  <c r="BN69" i="1" s="1"/>
  <c r="AV106" i="1"/>
  <c r="AX106" i="1"/>
  <c r="AV108" i="1"/>
  <c r="AV113" i="1" s="1"/>
  <c r="AX108" i="1"/>
  <c r="AX113" i="1" s="1"/>
  <c r="BH22" i="1"/>
  <c r="BJ22" i="1"/>
  <c r="BH21" i="1"/>
  <c r="BH20" i="1" s="1"/>
  <c r="BJ21" i="1"/>
  <c r="BJ20" i="1" s="1"/>
  <c r="BI52" i="1"/>
  <c r="BI106" i="1"/>
  <c r="Y9" i="1"/>
  <c r="BL10" i="1"/>
  <c r="BO10" i="1" s="1"/>
  <c r="Y71" i="1"/>
  <c r="X73" i="1"/>
  <c r="Z73" i="1"/>
  <c r="BK52" i="1"/>
  <c r="BN52" i="1" s="1"/>
  <c r="BN104" i="1"/>
  <c r="Y53" i="1"/>
  <c r="AJ43" i="1"/>
  <c r="BK43" i="1" s="1"/>
  <c r="BN43" i="1" s="1"/>
  <c r="AJ45" i="1"/>
  <c r="BK45" i="1" s="1"/>
  <c r="BN45" i="1" s="1"/>
  <c r="AK51" i="1"/>
  <c r="AK50" i="1" s="1"/>
  <c r="AK49" i="1" s="1"/>
  <c r="AK48" i="1" s="1"/>
  <c r="AK56" i="1" s="1"/>
  <c r="AJ72" i="1"/>
  <c r="AJ71" i="1" s="1"/>
  <c r="AV68" i="1"/>
  <c r="BK68" i="1" s="1"/>
  <c r="BN68" i="1" s="1"/>
  <c r="BJ8" i="1"/>
  <c r="BI32" i="1"/>
  <c r="BI51" i="1"/>
  <c r="BH56" i="1"/>
  <c r="BH111" i="1"/>
  <c r="BH108" i="1" s="1"/>
  <c r="BH113" i="1" s="1"/>
  <c r="AK26" i="1"/>
  <c r="AW26" i="1"/>
  <c r="BF89" i="1"/>
  <c r="AM58" i="1"/>
  <c r="AM61" i="1" s="1"/>
  <c r="AW58" i="1"/>
  <c r="AW61" i="1" s="1"/>
  <c r="AU58" i="1"/>
  <c r="AU61" i="1" s="1"/>
  <c r="AS58" i="1"/>
  <c r="AS61" i="1" s="1"/>
  <c r="AQ58" i="1"/>
  <c r="AQ61" i="1" s="1"/>
  <c r="AO58" i="1"/>
  <c r="AO61" i="1" s="1"/>
  <c r="AY61" i="1"/>
  <c r="BA61" i="1"/>
  <c r="BC61" i="1"/>
  <c r="BE61" i="1"/>
  <c r="BG61" i="1"/>
  <c r="AX58" i="1"/>
  <c r="AX61" i="1" s="1"/>
  <c r="AV58" i="1"/>
  <c r="AV61" i="1" s="1"/>
  <c r="AT58" i="1"/>
  <c r="AT61" i="1" s="1"/>
  <c r="AR58" i="1"/>
  <c r="AR61" i="1" s="1"/>
  <c r="AP58" i="1"/>
  <c r="AP61" i="1" s="1"/>
  <c r="AN58" i="1"/>
  <c r="AN61" i="1" s="1"/>
  <c r="AZ61" i="1"/>
  <c r="BB61" i="1"/>
  <c r="BD61" i="1"/>
  <c r="AV8" i="1"/>
  <c r="AW69" i="1"/>
  <c r="BL69" i="1" s="1"/>
  <c r="BO69" i="1" s="1"/>
  <c r="AN8" i="1"/>
  <c r="AS89" i="1"/>
  <c r="AU89" i="1"/>
  <c r="AX32" i="1"/>
  <c r="AV50" i="1"/>
  <c r="AV49" i="1" s="1"/>
  <c r="AV48" i="1" s="1"/>
  <c r="AV56" i="1" s="1"/>
  <c r="AW52" i="1"/>
  <c r="AW68" i="1"/>
  <c r="BL68" i="1" s="1"/>
  <c r="BO68" i="1" s="1"/>
  <c r="AW106" i="1"/>
  <c r="AA58" i="1"/>
  <c r="AA61" i="1" s="1"/>
  <c r="AC58" i="1"/>
  <c r="AC61" i="1" s="1"/>
  <c r="AE58" i="1"/>
  <c r="AE61" i="1" s="1"/>
  <c r="AD58" i="1"/>
  <c r="AD61" i="1" s="1"/>
  <c r="AZ8" i="1"/>
  <c r="AZ7" i="1" s="1"/>
  <c r="AZ46" i="1" s="1"/>
  <c r="W7" i="1"/>
  <c r="W46" i="1" s="1"/>
  <c r="Y26" i="1"/>
  <c r="X26" i="1"/>
  <c r="Z26" i="1"/>
  <c r="AH89" i="1"/>
  <c r="V58" i="1"/>
  <c r="V61" i="1" s="1"/>
  <c r="T58" i="1"/>
  <c r="T61" i="1" s="1"/>
  <c r="R58" i="1"/>
  <c r="R61" i="1" s="1"/>
  <c r="P58" i="1"/>
  <c r="P61" i="1" s="1"/>
  <c r="P7" i="1"/>
  <c r="P46" i="1" s="1"/>
  <c r="R7" i="1"/>
  <c r="R46" i="1" s="1"/>
  <c r="T7" i="1"/>
  <c r="T46" i="1" s="1"/>
  <c r="AA89" i="1"/>
  <c r="W58" i="1"/>
  <c r="W61" i="1" s="1"/>
  <c r="U58" i="1"/>
  <c r="U61" i="1" s="1"/>
  <c r="S58" i="1"/>
  <c r="S61" i="1" s="1"/>
  <c r="Q58" i="1"/>
  <c r="Q61" i="1" s="1"/>
  <c r="Q7" i="1"/>
  <c r="Q46" i="1" s="1"/>
  <c r="V7" i="1"/>
  <c r="V46" i="1" s="1"/>
  <c r="X50" i="1"/>
  <c r="Z32" i="1"/>
  <c r="Z22" i="1"/>
  <c r="X22" i="1"/>
  <c r="Y11" i="1"/>
  <c r="Y51" i="1"/>
  <c r="Z52" i="1"/>
  <c r="AR9" i="1"/>
  <c r="AN21" i="1"/>
  <c r="AN20" i="1" s="1"/>
  <c r="AA35" i="1"/>
  <c r="AJ35" i="1" s="1"/>
  <c r="AA44" i="1"/>
  <c r="AJ44" i="1" s="1"/>
  <c r="V113" i="1"/>
  <c r="Y22" i="1"/>
  <c r="Z11" i="1"/>
  <c r="AA8" i="1"/>
  <c r="AC8" i="1"/>
  <c r="AE8" i="1"/>
  <c r="AI8" i="1"/>
  <c r="BB8" i="1"/>
  <c r="BB7" i="1" s="1"/>
  <c r="BD8" i="1"/>
  <c r="BD7" i="1" s="1"/>
  <c r="BD46" i="1" s="1"/>
  <c r="BF8" i="1"/>
  <c r="AD8" i="1"/>
  <c r="AQ9" i="1"/>
  <c r="AQ8" i="1" s="1"/>
  <c r="AS9" i="1"/>
  <c r="AS8" i="1" s="1"/>
  <c r="F22" i="1"/>
  <c r="F21" i="1" s="1"/>
  <c r="AA23" i="1"/>
  <c r="AJ23" i="1" s="1"/>
  <c r="V50" i="1"/>
  <c r="V49" i="1" s="1"/>
  <c r="V48" i="1" s="1"/>
  <c r="V56" i="1" s="1"/>
  <c r="AE74" i="1"/>
  <c r="BC7" i="1"/>
  <c r="BC46" i="1" s="1"/>
  <c r="E11" i="1"/>
  <c r="AO21" i="1"/>
  <c r="AO20" i="1" s="1"/>
  <c r="AY50" i="1"/>
  <c r="AY49" i="1" s="1"/>
  <c r="AY48" i="1" s="1"/>
  <c r="AU50" i="1"/>
  <c r="F59" i="1"/>
  <c r="AN65" i="1"/>
  <c r="BA7" i="1"/>
  <c r="BA46" i="1" s="1"/>
  <c r="BE7" i="1"/>
  <c r="BE46" i="1" s="1"/>
  <c r="AR23" i="1"/>
  <c r="AF21" i="1"/>
  <c r="AF20" i="1" s="1"/>
  <c r="AF7" i="1" s="1"/>
  <c r="AF46" i="1" s="1"/>
  <c r="AA37" i="1"/>
  <c r="AA41" i="1"/>
  <c r="AJ41" i="1" s="1"/>
  <c r="AA42" i="1"/>
  <c r="AJ42" i="1" s="1"/>
  <c r="AH50" i="1"/>
  <c r="AH49" i="1" s="1"/>
  <c r="AH48" i="1" s="1"/>
  <c r="AH56" i="1" s="1"/>
  <c r="AM50" i="1"/>
  <c r="AM49" i="1" s="1"/>
  <c r="AM48" i="1" s="1"/>
  <c r="AM56" i="1" s="1"/>
  <c r="AZ50" i="1"/>
  <c r="AZ49" i="1" s="1"/>
  <c r="AZ48" i="1" s="1"/>
  <c r="AZ56" i="1" s="1"/>
  <c r="AR50" i="1"/>
  <c r="BA50" i="1"/>
  <c r="AR89" i="1"/>
  <c r="AY88" i="1"/>
  <c r="BA88" i="1"/>
  <c r="U13" i="1"/>
  <c r="X13" i="1" s="1"/>
  <c r="AH15" i="1"/>
  <c r="AU15" i="1"/>
  <c r="AG15" i="1"/>
  <c r="U15" i="1"/>
  <c r="X15" i="1" s="1"/>
  <c r="AT25" i="1"/>
  <c r="AS21" i="1"/>
  <c r="AS20" i="1" s="1"/>
  <c r="AR11" i="1"/>
  <c r="AH19" i="1"/>
  <c r="AU19" i="1"/>
  <c r="AJ19" i="1"/>
  <c r="U19" i="1"/>
  <c r="X19" i="1" s="1"/>
  <c r="AQ22" i="1"/>
  <c r="AQ21" i="1" s="1"/>
  <c r="AQ20" i="1" s="1"/>
  <c r="BG27" i="1"/>
  <c r="AH12" i="1"/>
  <c r="AK12" i="1" s="1"/>
  <c r="AH13" i="1"/>
  <c r="AK13" i="1" s="1"/>
  <c r="BL13" i="1" s="1"/>
  <c r="BO13" i="1" s="1"/>
  <c r="AH14" i="1"/>
  <c r="AK14" i="1" s="1"/>
  <c r="BL14" i="1" s="1"/>
  <c r="BO14" i="1" s="1"/>
  <c r="AH16" i="1"/>
  <c r="AH17" i="1"/>
  <c r="AK17" i="1" s="1"/>
  <c r="BL17" i="1" s="1"/>
  <c r="BO17" i="1" s="1"/>
  <c r="AH18" i="1"/>
  <c r="AK18" i="1" s="1"/>
  <c r="BL18" i="1" s="1"/>
  <c r="BO18" i="1" s="1"/>
  <c r="BF27" i="1"/>
  <c r="BI27" i="1" s="1"/>
  <c r="O56" i="1"/>
  <c r="Q56" i="1"/>
  <c r="S56" i="1"/>
  <c r="U56" i="1"/>
  <c r="AB56" i="1"/>
  <c r="AD56" i="1"/>
  <c r="AQ56" i="1"/>
  <c r="AS56" i="1"/>
  <c r="BB56" i="1"/>
  <c r="BF56" i="1"/>
  <c r="AH59" i="1"/>
  <c r="F11" i="1"/>
  <c r="U12" i="1"/>
  <c r="X12" i="1" s="1"/>
  <c r="AJ12" i="1"/>
  <c r="AJ13" i="1"/>
  <c r="U14" i="1"/>
  <c r="X14" i="1" s="1"/>
  <c r="AJ14" i="1"/>
  <c r="U16" i="1"/>
  <c r="X16" i="1" s="1"/>
  <c r="U17" i="1"/>
  <c r="X17" i="1" s="1"/>
  <c r="AJ17" i="1"/>
  <c r="U18" i="1"/>
  <c r="X18" i="1" s="1"/>
  <c r="AJ18" i="1"/>
  <c r="AE21" i="1"/>
  <c r="AE20" i="1" s="1"/>
  <c r="AD27" i="1"/>
  <c r="AJ27" i="1" s="1"/>
  <c r="P56" i="1"/>
  <c r="T56" i="1"/>
  <c r="AA56" i="1"/>
  <c r="AC56" i="1"/>
  <c r="AG56" i="1"/>
  <c r="AN56" i="1"/>
  <c r="AP56" i="1"/>
  <c r="AY56" i="1"/>
  <c r="BE56" i="1"/>
  <c r="BG56" i="1"/>
  <c r="AE72" i="1"/>
  <c r="AK72" i="1" s="1"/>
  <c r="AK71" i="1" s="1"/>
  <c r="AE81" i="1"/>
  <c r="AK81" i="1" s="1"/>
  <c r="BL81" i="1" s="1"/>
  <c r="BO81" i="1" s="1"/>
  <c r="AN84" i="1"/>
  <c r="BF96" i="1"/>
  <c r="Q98" i="1"/>
  <c r="T106" i="1"/>
  <c r="AB103" i="1"/>
  <c r="AK103" i="1" s="1"/>
  <c r="AE105" i="1"/>
  <c r="AK105" i="1" s="1"/>
  <c r="AD106" i="1"/>
  <c r="AH34" i="1"/>
  <c r="AK34" i="1" s="1"/>
  <c r="BL34" i="1" s="1"/>
  <c r="BO34" i="1" s="1"/>
  <c r="AH36" i="1"/>
  <c r="AK36" i="1" s="1"/>
  <c r="BL36" i="1" s="1"/>
  <c r="BO36" i="1" s="1"/>
  <c r="BB39" i="1"/>
  <c r="BH39" i="1" s="1"/>
  <c r="BK39" i="1" s="1"/>
  <c r="BN39" i="1" s="1"/>
  <c r="O60" i="1"/>
  <c r="X60" i="1" s="1"/>
  <c r="AG60" i="1"/>
  <c r="AJ60" i="1" s="1"/>
  <c r="AJ59" i="1" s="1"/>
  <c r="AJ58" i="1" s="1"/>
  <c r="AJ61" i="1" s="1"/>
  <c r="AI60" i="1"/>
  <c r="AO65" i="1"/>
  <c r="AO68" i="1"/>
  <c r="AO69" i="1"/>
  <c r="AC89" i="1"/>
  <c r="AG89" i="1"/>
  <c r="AI89" i="1"/>
  <c r="AP89" i="1"/>
  <c r="AT89" i="1"/>
  <c r="AF74" i="1"/>
  <c r="AF80" i="1"/>
  <c r="AZ96" i="1"/>
  <c r="Q99" i="1"/>
  <c r="P99" i="1"/>
  <c r="Y99" i="1" s="1"/>
  <c r="BL99" i="1" s="1"/>
  <c r="Q102" i="1"/>
  <c r="AG106" i="1"/>
  <c r="AH104" i="1"/>
  <c r="AK104" i="1" s="1"/>
  <c r="AI104" i="1"/>
  <c r="AZ108" i="1"/>
  <c r="AZ113" i="1" s="1"/>
  <c r="U33" i="1"/>
  <c r="AH33" i="1"/>
  <c r="AK33" i="1" s="1"/>
  <c r="BL33" i="1" s="1"/>
  <c r="BO33" i="1" s="1"/>
  <c r="AA34" i="1"/>
  <c r="AA36" i="1"/>
  <c r="AJ36" i="1" s="1"/>
  <c r="AA38" i="1"/>
  <c r="AJ38" i="1" s="1"/>
  <c r="AN38" i="1"/>
  <c r="AW38" i="1" s="1"/>
  <c r="BL38" i="1" s="1"/>
  <c r="BO38" i="1" s="1"/>
  <c r="AA40" i="1"/>
  <c r="AJ40" i="1" s="1"/>
  <c r="AN40" i="1"/>
  <c r="AW40" i="1" s="1"/>
  <c r="BL40" i="1" s="1"/>
  <c r="BO40" i="1" s="1"/>
  <c r="R50" i="1"/>
  <c r="R49" i="1" s="1"/>
  <c r="R48" i="1" s="1"/>
  <c r="R56" i="1" s="1"/>
  <c r="AE50" i="1"/>
  <c r="AE49" i="1" s="1"/>
  <c r="AE48" i="1" s="1"/>
  <c r="AE56" i="1" s="1"/>
  <c r="AT50" i="1"/>
  <c r="AT49" i="1" s="1"/>
  <c r="AT48" i="1" s="1"/>
  <c r="AT56" i="1" s="1"/>
  <c r="BC50" i="1"/>
  <c r="BC49" i="1" s="1"/>
  <c r="BC48" i="1" s="1"/>
  <c r="BC56" i="1" s="1"/>
  <c r="P89" i="1"/>
  <c r="R89" i="1"/>
  <c r="T89" i="1"/>
  <c r="V89" i="1"/>
  <c r="BC89" i="1"/>
  <c r="BC114" i="1" s="1"/>
  <c r="BE89" i="1"/>
  <c r="BG89" i="1"/>
  <c r="BH95" i="1"/>
  <c r="BK95" i="1" s="1"/>
  <c r="BN95" i="1" s="1"/>
  <c r="S100" i="1"/>
  <c r="Y100" i="1" s="1"/>
  <c r="BL100" i="1" s="1"/>
  <c r="O100" i="1"/>
  <c r="X100" i="1" s="1"/>
  <c r="AY108" i="1"/>
  <c r="AY113" i="1" s="1"/>
  <c r="BK105" i="1" l="1"/>
  <c r="BN105" i="1" s="1"/>
  <c r="BK100" i="1"/>
  <c r="BK99" i="1"/>
  <c r="BK98" i="1"/>
  <c r="BN98" i="1" s="1"/>
  <c r="R114" i="1"/>
  <c r="T114" i="1"/>
  <c r="AM7" i="1"/>
  <c r="AM46" i="1" s="1"/>
  <c r="V114" i="1"/>
  <c r="AO67" i="1"/>
  <c r="BL59" i="1"/>
  <c r="AN70" i="1"/>
  <c r="AN64" i="1" s="1"/>
  <c r="AN63" i="1" s="1"/>
  <c r="BJ111" i="1"/>
  <c r="BM111" i="1" s="1"/>
  <c r="P102" i="1"/>
  <c r="Y102" i="1" s="1"/>
  <c r="BL102" i="1" s="1"/>
  <c r="AO66" i="1"/>
  <c r="AC103" i="1"/>
  <c r="AA106" i="1"/>
  <c r="P98" i="1"/>
  <c r="Y98" i="1" s="1"/>
  <c r="AW50" i="1"/>
  <c r="AW49" i="1" s="1"/>
  <c r="AW48" i="1" s="1"/>
  <c r="AW56" i="1" s="1"/>
  <c r="BL111" i="1"/>
  <c r="BL60" i="1"/>
  <c r="BO60" i="1" s="1"/>
  <c r="AV70" i="1"/>
  <c r="BK70" i="1" s="1"/>
  <c r="BN70" i="1" s="1"/>
  <c r="AV66" i="1"/>
  <c r="BK66" i="1" s="1"/>
  <c r="BN66" i="1" s="1"/>
  <c r="AV67" i="1"/>
  <c r="BK67" i="1" s="1"/>
  <c r="BN67" i="1" s="1"/>
  <c r="AJ106" i="1"/>
  <c r="BB44" i="1"/>
  <c r="BH44" i="1" s="1"/>
  <c r="BJ63" i="1"/>
  <c r="BH63" i="1"/>
  <c r="AO11" i="1"/>
  <c r="AO8" i="1" s="1"/>
  <c r="AO7" i="1" s="1"/>
  <c r="Z102" i="1"/>
  <c r="BM102" i="1" s="1"/>
  <c r="Z99" i="1"/>
  <c r="BM99" i="1" s="1"/>
  <c r="BL104" i="1"/>
  <c r="BO104" i="1" s="1"/>
  <c r="BL105" i="1"/>
  <c r="BO105" i="1" s="1"/>
  <c r="BL103" i="1"/>
  <c r="BO103" i="1" s="1"/>
  <c r="AW84" i="1"/>
  <c r="BO59" i="1"/>
  <c r="Z100" i="1"/>
  <c r="BM100" i="1" s="1"/>
  <c r="BP100" i="1" s="1"/>
  <c r="AZ85" i="1"/>
  <c r="AZ89" i="1" s="1"/>
  <c r="AZ114" i="1" s="1"/>
  <c r="AY85" i="1"/>
  <c r="AV84" i="1"/>
  <c r="BI91" i="1"/>
  <c r="BI96" i="1" s="1"/>
  <c r="BL96" i="1" s="1"/>
  <c r="BH91" i="1"/>
  <c r="BK91" i="1" s="1"/>
  <c r="BN91" i="1" s="1"/>
  <c r="Z63" i="1"/>
  <c r="BI63" i="1"/>
  <c r="X63" i="1"/>
  <c r="AK79" i="1"/>
  <c r="AK75" i="1" s="1"/>
  <c r="AE75" i="1"/>
  <c r="AW65" i="1"/>
  <c r="AV65" i="1"/>
  <c r="AM64" i="1"/>
  <c r="AM63" i="1" s="1"/>
  <c r="BA85" i="1"/>
  <c r="AJ79" i="1"/>
  <c r="AD75" i="1"/>
  <c r="AD63" i="1" s="1"/>
  <c r="AD89" i="1" s="1"/>
  <c r="AV83" i="1"/>
  <c r="AM82" i="1"/>
  <c r="Y63" i="1"/>
  <c r="AN83" i="1"/>
  <c r="F113" i="1"/>
  <c r="F49" i="1"/>
  <c r="F96" i="1"/>
  <c r="F63" i="1"/>
  <c r="AY35" i="1"/>
  <c r="BH35" i="1" s="1"/>
  <c r="BK35" i="1" s="1"/>
  <c r="BN35" i="1" s="1"/>
  <c r="F8" i="1"/>
  <c r="BN100" i="1"/>
  <c r="BO100" i="1"/>
  <c r="BO102" i="1"/>
  <c r="BO99" i="1"/>
  <c r="BK53" i="1"/>
  <c r="BN53" i="1" s="1"/>
  <c r="BK9" i="1"/>
  <c r="BN9" i="1" s="1"/>
  <c r="BN99" i="1"/>
  <c r="AA22" i="1"/>
  <c r="AA21" i="1" s="1"/>
  <c r="AA20" i="1" s="1"/>
  <c r="AA7" i="1" s="1"/>
  <c r="AP23" i="1"/>
  <c r="AV23" i="1" s="1"/>
  <c r="BK23" i="1" s="1"/>
  <c r="BN23" i="1" s="1"/>
  <c r="AQ7" i="1"/>
  <c r="AQ46" i="1" s="1"/>
  <c r="BM17" i="1"/>
  <c r="BP17" i="1" s="1"/>
  <c r="BL53" i="1"/>
  <c r="BO53" i="1" s="1"/>
  <c r="BL9" i="1"/>
  <c r="BO9" i="1" s="1"/>
  <c r="BM53" i="1"/>
  <c r="BP53" i="1" s="1"/>
  <c r="BM9" i="1"/>
  <c r="BP9" i="1" s="1"/>
  <c r="BN102" i="1"/>
  <c r="Y58" i="1"/>
  <c r="BL27" i="1"/>
  <c r="BO27" i="1" s="1"/>
  <c r="BM16" i="1"/>
  <c r="BP16" i="1" s="1"/>
  <c r="BL12" i="1"/>
  <c r="BO12" i="1" s="1"/>
  <c r="BH88" i="1"/>
  <c r="BI88" i="1"/>
  <c r="BM10" i="1"/>
  <c r="BP10" i="1" s="1"/>
  <c r="BK74" i="1"/>
  <c r="BN74" i="1" s="1"/>
  <c r="BB42" i="1"/>
  <c r="BH42" i="1" s="1"/>
  <c r="BK42" i="1" s="1"/>
  <c r="BN42" i="1" s="1"/>
  <c r="BB41" i="1"/>
  <c r="BH41" i="1" s="1"/>
  <c r="BK41" i="1" s="1"/>
  <c r="BN41" i="1" s="1"/>
  <c r="AE7" i="1"/>
  <c r="AE46" i="1" s="1"/>
  <c r="AR8" i="1"/>
  <c r="BI50" i="1"/>
  <c r="BI49" i="1" s="1"/>
  <c r="BI48" i="1" s="1"/>
  <c r="BI56" i="1" s="1"/>
  <c r="AN7" i="1"/>
  <c r="AL104" i="1"/>
  <c r="BM104" i="1" s="1"/>
  <c r="BJ95" i="1"/>
  <c r="AL74" i="1"/>
  <c r="AX65" i="1"/>
  <c r="Z98" i="1"/>
  <c r="AX15" i="1"/>
  <c r="BJ88" i="1"/>
  <c r="BA49" i="1"/>
  <c r="BA48" i="1" s="1"/>
  <c r="BA56" i="1" s="1"/>
  <c r="AU49" i="1"/>
  <c r="AU48" i="1" s="1"/>
  <c r="AU56" i="1" s="1"/>
  <c r="AF49" i="1"/>
  <c r="AF48" i="1" s="1"/>
  <c r="AF56" i="1" s="1"/>
  <c r="BK12" i="1"/>
  <c r="BN12" i="1" s="1"/>
  <c r="AS7" i="1"/>
  <c r="AS46" i="1" s="1"/>
  <c r="AS114" i="1" s="1"/>
  <c r="BJ50" i="1"/>
  <c r="BJ49" i="1" s="1"/>
  <c r="BJ48" i="1" s="1"/>
  <c r="BJ56" i="1" s="1"/>
  <c r="AL80" i="1"/>
  <c r="AL60" i="1"/>
  <c r="AL103" i="1"/>
  <c r="BM103" i="1" s="1"/>
  <c r="BJ27" i="1"/>
  <c r="AR49" i="1"/>
  <c r="AR48" i="1" s="1"/>
  <c r="AR56" i="1" s="1"/>
  <c r="W49" i="1"/>
  <c r="W48" i="1" s="1"/>
  <c r="W56" i="1" s="1"/>
  <c r="BD49" i="1"/>
  <c r="BD48" i="1" s="1"/>
  <c r="BD56" i="1" s="1"/>
  <c r="BD114" i="1" s="1"/>
  <c r="AI49" i="1"/>
  <c r="AI48" i="1" s="1"/>
  <c r="AI56" i="1" s="1"/>
  <c r="BK44" i="1"/>
  <c r="BN44" i="1" s="1"/>
  <c r="AX50" i="1"/>
  <c r="AX49" i="1" s="1"/>
  <c r="AX48" i="1" s="1"/>
  <c r="AX56" i="1" s="1"/>
  <c r="AY34" i="1"/>
  <c r="BH34" i="1" s="1"/>
  <c r="AJ34" i="1"/>
  <c r="BM98" i="1"/>
  <c r="BP98" i="1" s="1"/>
  <c r="AY37" i="1"/>
  <c r="BH37" i="1" s="1"/>
  <c r="AJ37" i="1"/>
  <c r="Y21" i="1"/>
  <c r="Y50" i="1"/>
  <c r="BL51" i="1"/>
  <c r="BO51" i="1" s="1"/>
  <c r="Y8" i="1"/>
  <c r="Z21" i="1"/>
  <c r="X49" i="1"/>
  <c r="BK50" i="1"/>
  <c r="BN50" i="1" s="1"/>
  <c r="Y89" i="1"/>
  <c r="Y113" i="1"/>
  <c r="AK106" i="1"/>
  <c r="BK111" i="1"/>
  <c r="BM74" i="1"/>
  <c r="BP74" i="1" s="1"/>
  <c r="BL72" i="1"/>
  <c r="BO72" i="1" s="1"/>
  <c r="BL52" i="1"/>
  <c r="BO52" i="1" s="1"/>
  <c r="BK51" i="1"/>
  <c r="BN51" i="1" s="1"/>
  <c r="BK71" i="1"/>
  <c r="BN71" i="1" s="1"/>
  <c r="BL58" i="1"/>
  <c r="BK60" i="1"/>
  <c r="BN60" i="1" s="1"/>
  <c r="X59" i="1"/>
  <c r="BL98" i="1"/>
  <c r="BO98" i="1" s="1"/>
  <c r="Y106" i="1"/>
  <c r="F58" i="1"/>
  <c r="AE73" i="1"/>
  <c r="AK74" i="1"/>
  <c r="Z8" i="1"/>
  <c r="Z50" i="1"/>
  <c r="BM52" i="1"/>
  <c r="BP52" i="1" s="1"/>
  <c r="X21" i="1"/>
  <c r="BM32" i="1"/>
  <c r="BP32" i="1" s="1"/>
  <c r="X113" i="1"/>
  <c r="Z61" i="1"/>
  <c r="BK18" i="1"/>
  <c r="BN18" i="1" s="1"/>
  <c r="BK17" i="1"/>
  <c r="BN17" i="1" s="1"/>
  <c r="BK14" i="1"/>
  <c r="BN14" i="1" s="1"/>
  <c r="BK19" i="1"/>
  <c r="BN19" i="1" s="1"/>
  <c r="BK13" i="1"/>
  <c r="BN13" i="1" s="1"/>
  <c r="BL79" i="1"/>
  <c r="BO79" i="1" s="1"/>
  <c r="BK73" i="1"/>
  <c r="BN73" i="1" s="1"/>
  <c r="BL71" i="1"/>
  <c r="BO71" i="1" s="1"/>
  <c r="BM51" i="1"/>
  <c r="BP51" i="1" s="1"/>
  <c r="BK72" i="1"/>
  <c r="BN72" i="1" s="1"/>
  <c r="X106" i="1"/>
  <c r="AX19" i="1"/>
  <c r="AR22" i="1"/>
  <c r="AR21" i="1" s="1"/>
  <c r="AR20" i="1" s="1"/>
  <c r="AX23" i="1"/>
  <c r="AW70" i="1"/>
  <c r="AX68" i="1"/>
  <c r="AX66" i="1"/>
  <c r="AX69" i="1"/>
  <c r="AX67" i="1"/>
  <c r="AW25" i="1"/>
  <c r="AW22" i="1"/>
  <c r="AJ16" i="1"/>
  <c r="BK16" i="1" s="1"/>
  <c r="BN16" i="1" s="1"/>
  <c r="AK16" i="1"/>
  <c r="AH58" i="1"/>
  <c r="AH61" i="1" s="1"/>
  <c r="AK19" i="1"/>
  <c r="AJ15" i="1"/>
  <c r="BK15" i="1" s="1"/>
  <c r="BN15" i="1" s="1"/>
  <c r="AK15" i="1"/>
  <c r="AP33" i="1"/>
  <c r="AV33" i="1" s="1"/>
  <c r="X33" i="1"/>
  <c r="AY89" i="1"/>
  <c r="AY96" i="1"/>
  <c r="AH32" i="1"/>
  <c r="AF79" i="1"/>
  <c r="AF73" i="1"/>
  <c r="AG59" i="1"/>
  <c r="AE106" i="1"/>
  <c r="AF105" i="1"/>
  <c r="P106" i="1"/>
  <c r="P114" i="1" s="1"/>
  <c r="Q106" i="1"/>
  <c r="Q114" i="1" s="1"/>
  <c r="AO83" i="1"/>
  <c r="AF81" i="1"/>
  <c r="AE71" i="1"/>
  <c r="AE63" i="1" s="1"/>
  <c r="AF72" i="1"/>
  <c r="AG11" i="1"/>
  <c r="AH11" i="1"/>
  <c r="BG26" i="1"/>
  <c r="AG21" i="1"/>
  <c r="AG20" i="1" s="1"/>
  <c r="AU25" i="1"/>
  <c r="AT21" i="1"/>
  <c r="AT20" i="1" s="1"/>
  <c r="AT7" i="1" s="1"/>
  <c r="AT46" i="1" s="1"/>
  <c r="AT114" i="1" s="1"/>
  <c r="BB40" i="1"/>
  <c r="BH40" i="1" s="1"/>
  <c r="BK40" i="1" s="1"/>
  <c r="BN40" i="1" s="1"/>
  <c r="AY36" i="1"/>
  <c r="BH36" i="1" s="1"/>
  <c r="BK36" i="1" s="1"/>
  <c r="BN36" i="1" s="1"/>
  <c r="S106" i="1"/>
  <c r="S114" i="1" s="1"/>
  <c r="AQ89" i="1"/>
  <c r="AQ114" i="1" s="1"/>
  <c r="AN32" i="1"/>
  <c r="AN46" i="1" s="1"/>
  <c r="BE96" i="1"/>
  <c r="BE114" i="1" s="1"/>
  <c r="AA32" i="1"/>
  <c r="AA46" i="1" s="1"/>
  <c r="AA114" i="1" s="1"/>
  <c r="U32" i="1"/>
  <c r="BA108" i="1"/>
  <c r="AI106" i="1"/>
  <c r="AH106" i="1"/>
  <c r="AI59" i="1"/>
  <c r="O59" i="1"/>
  <c r="AC106" i="1"/>
  <c r="AB106" i="1"/>
  <c r="AO84" i="1"/>
  <c r="AD26" i="1"/>
  <c r="U11" i="1"/>
  <c r="BF26" i="1"/>
  <c r="AB21" i="1"/>
  <c r="AB20" i="1" s="1"/>
  <c r="AB7" i="1" s="1"/>
  <c r="AB46" i="1" s="1"/>
  <c r="AU11" i="1"/>
  <c r="AU8" i="1" s="1"/>
  <c r="O106" i="1"/>
  <c r="BB38" i="1"/>
  <c r="BH38" i="1" s="1"/>
  <c r="BK38" i="1" s="1"/>
  <c r="BN38" i="1" s="1"/>
  <c r="AY27" i="1"/>
  <c r="BH27" i="1" s="1"/>
  <c r="BK27" i="1" s="1"/>
  <c r="BN27" i="1" s="1"/>
  <c r="AB114" i="1" l="1"/>
  <c r="AO64" i="1"/>
  <c r="AO63" i="1" s="1"/>
  <c r="AO46" i="1"/>
  <c r="BN111" i="1"/>
  <c r="BK108" i="1"/>
  <c r="BO111" i="1"/>
  <c r="BL108" i="1"/>
  <c r="BP111" i="1"/>
  <c r="BM108" i="1"/>
  <c r="BM113" i="1" s="1"/>
  <c r="AM89" i="1"/>
  <c r="AM114" i="1" s="1"/>
  <c r="AP22" i="1"/>
  <c r="AP21" i="1" s="1"/>
  <c r="AP20" i="1" s="1"/>
  <c r="AP7" i="1" s="1"/>
  <c r="AJ22" i="1"/>
  <c r="AJ21" i="1" s="1"/>
  <c r="F89" i="1"/>
  <c r="BL84" i="1"/>
  <c r="BO84" i="1" s="1"/>
  <c r="BO58" i="1"/>
  <c r="BO96" i="1"/>
  <c r="BK84" i="1"/>
  <c r="BN84" i="1" s="1"/>
  <c r="BL91" i="1"/>
  <c r="BO91" i="1" s="1"/>
  <c r="BJ91" i="1"/>
  <c r="BM91" i="1" s="1"/>
  <c r="BP91" i="1" s="1"/>
  <c r="BM95" i="1"/>
  <c r="BP95" i="1" s="1"/>
  <c r="AF75" i="1"/>
  <c r="BM88" i="1"/>
  <c r="BJ85" i="1"/>
  <c r="AO82" i="1"/>
  <c r="AO89" i="1" s="1"/>
  <c r="BI85" i="1"/>
  <c r="BL88" i="1"/>
  <c r="AW83" i="1"/>
  <c r="AN82" i="1"/>
  <c r="AV82" i="1"/>
  <c r="BK83" i="1"/>
  <c r="BN83" i="1" s="1"/>
  <c r="AJ75" i="1"/>
  <c r="AJ63" i="1" s="1"/>
  <c r="AJ89" i="1" s="1"/>
  <c r="BK79" i="1"/>
  <c r="BN79" i="1" s="1"/>
  <c r="AV64" i="1"/>
  <c r="AV63" i="1" s="1"/>
  <c r="BK65" i="1"/>
  <c r="BN65" i="1" s="1"/>
  <c r="BL65" i="1"/>
  <c r="BO65" i="1" s="1"/>
  <c r="AW64" i="1"/>
  <c r="AW63" i="1" s="1"/>
  <c r="AX64" i="1"/>
  <c r="AX63" i="1" s="1"/>
  <c r="BL75" i="1"/>
  <c r="BO75" i="1" s="1"/>
  <c r="BH85" i="1"/>
  <c r="BH89" i="1" s="1"/>
  <c r="BK88" i="1"/>
  <c r="F61" i="1"/>
  <c r="F48" i="1"/>
  <c r="F20" i="1"/>
  <c r="F7" i="1" s="1"/>
  <c r="F46" i="1" s="1"/>
  <c r="BM69" i="1"/>
  <c r="BP69" i="1" s="1"/>
  <c r="BM68" i="1"/>
  <c r="BP68" i="1" s="1"/>
  <c r="BK106" i="1"/>
  <c r="BN106" i="1" s="1"/>
  <c r="BP103" i="1"/>
  <c r="BM80" i="1"/>
  <c r="BP80" i="1" s="1"/>
  <c r="BP102" i="1"/>
  <c r="BJ108" i="1"/>
  <c r="BJ113" i="1" s="1"/>
  <c r="BP104" i="1"/>
  <c r="Y61" i="1"/>
  <c r="BM67" i="1"/>
  <c r="BP67" i="1" s="1"/>
  <c r="BM66" i="1"/>
  <c r="BP66" i="1" s="1"/>
  <c r="BL70" i="1"/>
  <c r="BO70" i="1" s="1"/>
  <c r="AL59" i="1"/>
  <c r="BM59" i="1" s="1"/>
  <c r="BP59" i="1" s="1"/>
  <c r="BP99" i="1"/>
  <c r="BM65" i="1"/>
  <c r="BP65" i="1" s="1"/>
  <c r="AL73" i="1"/>
  <c r="BL15" i="1"/>
  <c r="BO15" i="1" s="1"/>
  <c r="BL19" i="1"/>
  <c r="BO19" i="1" s="1"/>
  <c r="BL16" i="1"/>
  <c r="BO16" i="1" s="1"/>
  <c r="BL22" i="1"/>
  <c r="BO22" i="1" s="1"/>
  <c r="BM23" i="1"/>
  <c r="BP23" i="1" s="1"/>
  <c r="BM19" i="1"/>
  <c r="BP19" i="1" s="1"/>
  <c r="BM27" i="1"/>
  <c r="BP27" i="1" s="1"/>
  <c r="BL25" i="1"/>
  <c r="BO25" i="1" s="1"/>
  <c r="BM15" i="1"/>
  <c r="BP15" i="1" s="1"/>
  <c r="Z106" i="1"/>
  <c r="AR7" i="1"/>
  <c r="AR46" i="1" s="1"/>
  <c r="AR114" i="1" s="1"/>
  <c r="BL106" i="1"/>
  <c r="BO106" i="1" s="1"/>
  <c r="AE89" i="1"/>
  <c r="AE114" i="1" s="1"/>
  <c r="BM60" i="1"/>
  <c r="BP60" i="1" s="1"/>
  <c r="AX22" i="1"/>
  <c r="BG96" i="1"/>
  <c r="BA113" i="1"/>
  <c r="AL105" i="1"/>
  <c r="BM105" i="1" s="1"/>
  <c r="AX25" i="1"/>
  <c r="BM25" i="1" s="1"/>
  <c r="BP25" i="1" s="1"/>
  <c r="AL72" i="1"/>
  <c r="AL71" i="1" s="1"/>
  <c r="AL81" i="1"/>
  <c r="AX83" i="1"/>
  <c r="AL79" i="1"/>
  <c r="AL75" i="1" s="1"/>
  <c r="BA89" i="1"/>
  <c r="W113" i="1"/>
  <c r="W114" i="1" s="1"/>
  <c r="BH96" i="1"/>
  <c r="AP32" i="1"/>
  <c r="AP46" i="1" s="1"/>
  <c r="AP114" i="1" s="1"/>
  <c r="BA96" i="1"/>
  <c r="AJ32" i="1"/>
  <c r="BG7" i="1"/>
  <c r="BG46" i="1" s="1"/>
  <c r="BJ26" i="1"/>
  <c r="AK32" i="1"/>
  <c r="AK73" i="1"/>
  <c r="AK63" i="1" s="1"/>
  <c r="BL74" i="1"/>
  <c r="BO74" i="1" s="1"/>
  <c r="BK59" i="1"/>
  <c r="BN59" i="1" s="1"/>
  <c r="X58" i="1"/>
  <c r="BK37" i="1"/>
  <c r="BN37" i="1" s="1"/>
  <c r="BK34" i="1"/>
  <c r="BN34" i="1" s="1"/>
  <c r="BF7" i="1"/>
  <c r="BF46" i="1" s="1"/>
  <c r="BF114" i="1" s="1"/>
  <c r="BI26" i="1"/>
  <c r="X20" i="1"/>
  <c r="Z49" i="1"/>
  <c r="BM50" i="1"/>
  <c r="BP50" i="1" s="1"/>
  <c r="Z113" i="1"/>
  <c r="X89" i="1"/>
  <c r="Z89" i="1"/>
  <c r="X48" i="1"/>
  <c r="BK49" i="1"/>
  <c r="BN49" i="1" s="1"/>
  <c r="Z20" i="1"/>
  <c r="Y49" i="1"/>
  <c r="BL50" i="1"/>
  <c r="BO50" i="1" s="1"/>
  <c r="Y20" i="1"/>
  <c r="BK33" i="1"/>
  <c r="BN33" i="1" s="1"/>
  <c r="AX84" i="1"/>
  <c r="AW32" i="1"/>
  <c r="AW21" i="1"/>
  <c r="AX11" i="1"/>
  <c r="AV22" i="1"/>
  <c r="AV21" i="1" s="1"/>
  <c r="AV20" i="1" s="1"/>
  <c r="AV7" i="1" s="1"/>
  <c r="AK21" i="1"/>
  <c r="AK20" i="1" s="1"/>
  <c r="AD7" i="1"/>
  <c r="AD46" i="1" s="1"/>
  <c r="AD114" i="1" s="1"/>
  <c r="AJ26" i="1"/>
  <c r="AH8" i="1"/>
  <c r="AK11" i="1"/>
  <c r="AI58" i="1"/>
  <c r="AI61" i="1" s="1"/>
  <c r="AG8" i="1"/>
  <c r="AG7" i="1" s="1"/>
  <c r="AJ11" i="1"/>
  <c r="AJ8" i="1" s="1"/>
  <c r="AG58" i="1"/>
  <c r="AG61" i="1" s="1"/>
  <c r="O58" i="1"/>
  <c r="O61" i="1" s="1"/>
  <c r="O114" i="1" s="1"/>
  <c r="X32" i="1"/>
  <c r="U8" i="1"/>
  <c r="U7" i="1" s="1"/>
  <c r="U46" i="1" s="1"/>
  <c r="U114" i="1" s="1"/>
  <c r="X11" i="1"/>
  <c r="AY26" i="1"/>
  <c r="BB32" i="1"/>
  <c r="BB46" i="1" s="1"/>
  <c r="BB114" i="1" s="1"/>
  <c r="AC21" i="1"/>
  <c r="AC20" i="1" s="1"/>
  <c r="AC7" i="1" s="1"/>
  <c r="AC46" i="1" s="1"/>
  <c r="AC114" i="1" s="1"/>
  <c r="AF106" i="1"/>
  <c r="AY32" i="1"/>
  <c r="AU21" i="1"/>
  <c r="AU20" i="1" s="1"/>
  <c r="AU7" i="1" s="1"/>
  <c r="AU46" i="1" s="1"/>
  <c r="AU114" i="1" s="1"/>
  <c r="AH21" i="1"/>
  <c r="AH20" i="1" s="1"/>
  <c r="AF71" i="1"/>
  <c r="AN89" i="1"/>
  <c r="AN114" i="1" s="1"/>
  <c r="X56" i="1" l="1"/>
  <c r="BA114" i="1"/>
  <c r="BG114" i="1"/>
  <c r="AO114" i="1"/>
  <c r="AG46" i="1"/>
  <c r="AG114" i="1" s="1"/>
  <c r="BL113" i="1"/>
  <c r="BO108" i="1"/>
  <c r="BK113" i="1"/>
  <c r="BN108" i="1"/>
  <c r="BM79" i="1"/>
  <c r="BP79" i="1" s="1"/>
  <c r="AV32" i="1"/>
  <c r="AV46" i="1" s="1"/>
  <c r="AF63" i="1"/>
  <c r="BP108" i="1"/>
  <c r="BJ96" i="1"/>
  <c r="BM96" i="1" s="1"/>
  <c r="BP96" i="1" s="1"/>
  <c r="AL106" i="1"/>
  <c r="AX21" i="1"/>
  <c r="AX20" i="1" s="1"/>
  <c r="BM85" i="1"/>
  <c r="BP85" i="1" s="1"/>
  <c r="BP88" i="1"/>
  <c r="BK85" i="1"/>
  <c r="BN85" i="1" s="1"/>
  <c r="BN88" i="1"/>
  <c r="BL85" i="1"/>
  <c r="BO85" i="1" s="1"/>
  <c r="BO88" i="1"/>
  <c r="BL83" i="1"/>
  <c r="BO83" i="1" s="1"/>
  <c r="AW82" i="1"/>
  <c r="AW89" i="1" s="1"/>
  <c r="AX82" i="1"/>
  <c r="AL63" i="1"/>
  <c r="BK64" i="1"/>
  <c r="BN64" i="1" s="1"/>
  <c r="BK75" i="1"/>
  <c r="BN75" i="1" s="1"/>
  <c r="BK82" i="1"/>
  <c r="BN82" i="1" s="1"/>
  <c r="BL64" i="1"/>
  <c r="BO64" i="1" s="1"/>
  <c r="BM64" i="1"/>
  <c r="BP64" i="1" s="1"/>
  <c r="F56" i="1"/>
  <c r="BM84" i="1"/>
  <c r="BP84" i="1" s="1"/>
  <c r="BM83" i="1"/>
  <c r="BP83" i="1" s="1"/>
  <c r="BM72" i="1"/>
  <c r="BP72" i="1" s="1"/>
  <c r="BP113" i="1"/>
  <c r="BK96" i="1"/>
  <c r="BN96" i="1" s="1"/>
  <c r="BM81" i="1"/>
  <c r="BP81" i="1" s="1"/>
  <c r="BP105" i="1"/>
  <c r="BM73" i="1"/>
  <c r="BP73" i="1" s="1"/>
  <c r="BJ89" i="1"/>
  <c r="AL58" i="1"/>
  <c r="BL61" i="1"/>
  <c r="BO61" i="1" s="1"/>
  <c r="AW20" i="1"/>
  <c r="AJ20" i="1"/>
  <c r="BK20" i="1" s="1"/>
  <c r="BN20" i="1" s="1"/>
  <c r="BM22" i="1"/>
  <c r="BP22" i="1" s="1"/>
  <c r="AF89" i="1"/>
  <c r="AF114" i="1" s="1"/>
  <c r="BI89" i="1"/>
  <c r="AV89" i="1"/>
  <c r="AI21" i="1"/>
  <c r="AI20" i="1" s="1"/>
  <c r="AI7" i="1" s="1"/>
  <c r="AI46" i="1" s="1"/>
  <c r="AI114" i="1" s="1"/>
  <c r="AH7" i="1"/>
  <c r="AH46" i="1" s="1"/>
  <c r="AH114" i="1" s="1"/>
  <c r="BH32" i="1"/>
  <c r="AK8" i="1"/>
  <c r="BL11" i="1"/>
  <c r="BO11" i="1" s="1"/>
  <c r="AX8" i="1"/>
  <c r="BM11" i="1"/>
  <c r="BP11" i="1" s="1"/>
  <c r="BI7" i="1"/>
  <c r="BI46" i="1" s="1"/>
  <c r="BL26" i="1"/>
  <c r="BO26" i="1" s="1"/>
  <c r="BL73" i="1"/>
  <c r="BO73" i="1" s="1"/>
  <c r="BL21" i="1"/>
  <c r="BO21" i="1" s="1"/>
  <c r="BK21" i="1"/>
  <c r="BN21" i="1" s="1"/>
  <c r="AY7" i="1"/>
  <c r="AY46" i="1" s="1"/>
  <c r="AY114" i="1" s="1"/>
  <c r="BH26" i="1"/>
  <c r="BH7" i="1" s="1"/>
  <c r="X8" i="1"/>
  <c r="BK11" i="1"/>
  <c r="BN11" i="1" s="1"/>
  <c r="BL20" i="1"/>
  <c r="BO20" i="1" s="1"/>
  <c r="Y7" i="1"/>
  <c r="Y46" i="1" s="1"/>
  <c r="Y48" i="1"/>
  <c r="BL49" i="1"/>
  <c r="BO49" i="1" s="1"/>
  <c r="Z7" i="1"/>
  <c r="Z46" i="1" s="1"/>
  <c r="BK48" i="1"/>
  <c r="BN48" i="1" s="1"/>
  <c r="Z48" i="1"/>
  <c r="BM49" i="1"/>
  <c r="BP49" i="1" s="1"/>
  <c r="BM71" i="1"/>
  <c r="BP71" i="1" s="1"/>
  <c r="BK58" i="1"/>
  <c r="BN58" i="1" s="1"/>
  <c r="X61" i="1"/>
  <c r="BL32" i="1"/>
  <c r="BO32" i="1" s="1"/>
  <c r="BJ7" i="1"/>
  <c r="BJ46" i="1" s="1"/>
  <c r="BM26" i="1"/>
  <c r="BP26" i="1" s="1"/>
  <c r="BK22" i="1"/>
  <c r="BN22" i="1" s="1"/>
  <c r="BK89" i="1" l="1"/>
  <c r="BN89" i="1" s="1"/>
  <c r="AV114" i="1"/>
  <c r="BM106" i="1"/>
  <c r="BP106" i="1" s="1"/>
  <c r="BH46" i="1"/>
  <c r="BH114" i="1" s="1"/>
  <c r="BI114" i="1"/>
  <c r="BJ114" i="1"/>
  <c r="BN113" i="1"/>
  <c r="BO113" i="1"/>
  <c r="AJ7" i="1"/>
  <c r="AJ46" i="1" s="1"/>
  <c r="AJ114" i="1" s="1"/>
  <c r="BK32" i="1"/>
  <c r="BN32" i="1" s="1"/>
  <c r="BL82" i="1"/>
  <c r="BO82" i="1" s="1"/>
  <c r="BK63" i="1"/>
  <c r="BN63" i="1" s="1"/>
  <c r="BM82" i="1"/>
  <c r="BP82" i="1" s="1"/>
  <c r="BL63" i="1"/>
  <c r="BO63" i="1" s="1"/>
  <c r="BM75" i="1"/>
  <c r="BK61" i="1"/>
  <c r="BN61" i="1" s="1"/>
  <c r="BK56" i="1"/>
  <c r="BN56" i="1" s="1"/>
  <c r="AL61" i="1"/>
  <c r="BM58" i="1"/>
  <c r="BP58" i="1" s="1"/>
  <c r="AW7" i="1"/>
  <c r="AW46" i="1" s="1"/>
  <c r="AW114" i="1" s="1"/>
  <c r="AL21" i="1"/>
  <c r="AL89" i="1"/>
  <c r="Z56" i="1"/>
  <c r="Z114" i="1" s="1"/>
  <c r="BM48" i="1"/>
  <c r="BP48" i="1" s="1"/>
  <c r="Y56" i="1"/>
  <c r="Y114" i="1" s="1"/>
  <c r="BL48" i="1"/>
  <c r="BO48" i="1" s="1"/>
  <c r="X7" i="1"/>
  <c r="BK8" i="1"/>
  <c r="BN8" i="1" s="1"/>
  <c r="AK89" i="1"/>
  <c r="AX7" i="1"/>
  <c r="AX46" i="1" s="1"/>
  <c r="BM8" i="1"/>
  <c r="BP8" i="1" s="1"/>
  <c r="AK7" i="1"/>
  <c r="AK46" i="1" s="1"/>
  <c r="BL8" i="1"/>
  <c r="BO8" i="1" s="1"/>
  <c r="BK26" i="1"/>
  <c r="BN26" i="1" s="1"/>
  <c r="AX89" i="1"/>
  <c r="AK114" i="1" l="1"/>
  <c r="AX114" i="1"/>
  <c r="X46" i="1"/>
  <c r="BK7" i="1"/>
  <c r="BL7" i="1"/>
  <c r="F114" i="1"/>
  <c r="BM63" i="1"/>
  <c r="BP63" i="1" s="1"/>
  <c r="BP75" i="1"/>
  <c r="BM56" i="1"/>
  <c r="BP56" i="1" s="1"/>
  <c r="BM61" i="1"/>
  <c r="BP61" i="1" s="1"/>
  <c r="BL89" i="1"/>
  <c r="BO89" i="1" s="1"/>
  <c r="BL56" i="1"/>
  <c r="BO56" i="1" s="1"/>
  <c r="AL20" i="1"/>
  <c r="BM21" i="1"/>
  <c r="BP21" i="1" s="1"/>
  <c r="BM89" i="1"/>
  <c r="BP89" i="1" s="1"/>
  <c r="X114" i="1" l="1"/>
  <c r="AV117" i="1" s="1"/>
  <c r="BN7" i="1"/>
  <c r="BN46" i="1" s="1"/>
  <c r="BK46" i="1"/>
  <c r="BK114" i="1" s="1"/>
  <c r="BN114" i="1" s="1"/>
  <c r="BO7" i="1"/>
  <c r="BO46" i="1" s="1"/>
  <c r="BL46" i="1"/>
  <c r="BL114" i="1" s="1"/>
  <c r="AL7" i="1"/>
  <c r="AL46" i="1" s="1"/>
  <c r="AL114" i="1" s="1"/>
  <c r="BM20" i="1"/>
  <c r="BP20" i="1" s="1"/>
  <c r="D13" i="4" l="1"/>
  <c r="BO114" i="1"/>
  <c r="BM7" i="1"/>
  <c r="H13" i="4" l="1"/>
  <c r="G13" i="4"/>
  <c r="BP7" i="1"/>
  <c r="BP46" i="1" s="1"/>
  <c r="BM46" i="1"/>
  <c r="BM114" i="1" s="1"/>
  <c r="BP114" i="1" l="1"/>
</calcChain>
</file>

<file path=xl/sharedStrings.xml><?xml version="1.0" encoding="utf-8"?>
<sst xmlns="http://schemas.openxmlformats.org/spreadsheetml/2006/main" count="370" uniqueCount="246">
  <si>
    <t>№ з/п</t>
  </si>
  <si>
    <t>Найменування складових Інвестиційної програми *</t>
  </si>
  <si>
    <t>Одиниця виміру</t>
  </si>
  <si>
    <t>Вартість одиниці продукції
(тис.грн з ПДВ)</t>
  </si>
  <si>
    <t>Усього</t>
  </si>
  <si>
    <t>кількість</t>
  </si>
  <si>
    <t>тис.грн з ПДВ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</si>
  <si>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</si>
  <si>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</si>
  <si>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</si>
  <si>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</si>
  <si>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</si>
  <si>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</si>
  <si>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</si>
  <si>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</si>
  <si>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</si>
  <si>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</si>
  <si>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</si>
  <si>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оплати</t>
  </si>
  <si>
    <t>акты</t>
  </si>
  <si>
    <t>введення в експлуатацію</t>
  </si>
  <si>
    <t xml:space="preserve">І. Технічний розвиток (переозброєння), модернізація та будівництво електричних мереж та обладнання </t>
  </si>
  <si>
    <t>І.1</t>
  </si>
  <si>
    <t>Розвиток, модернізація та будівництво електричних мереж, у т.ч:</t>
  </si>
  <si>
    <t>І.1.1</t>
  </si>
  <si>
    <t>Заміна обладнання, з них:</t>
  </si>
  <si>
    <t>І.1.1.1</t>
  </si>
  <si>
    <t>Заміна зношеного обладнання</t>
  </si>
  <si>
    <t>І.1.1.1.1</t>
  </si>
  <si>
    <t>Реконструкція ПС 35/6 кВ "Палмаш"</t>
  </si>
  <si>
    <t>шт</t>
  </si>
  <si>
    <t>І.1.1.2</t>
  </si>
  <si>
    <t>Заміна повністю амортизованого обладнання</t>
  </si>
  <si>
    <t>І.1.1.2.1</t>
  </si>
  <si>
    <t>Трансформатор ТМА-100/6 (КрРЕМ)</t>
  </si>
  <si>
    <t>Трансформатор ТМА-160/6 (ВгРЕМ,  КрРЕМ)</t>
  </si>
  <si>
    <t>Трансформатор ТМА-250/6 (ВгРЕМ, ЖвРЕМ, ПвРЕМ, КрРЕМ, АпРЕМ)</t>
  </si>
  <si>
    <t>Трансформатор ТМА-400/6 (ВгРЕМ, ЖвРЕМ, КрРЕМ)</t>
  </si>
  <si>
    <t>Трансформатор ТМА-630/6 (ВгРЕМ, ЖвРЕМ, ПвРЕМ)</t>
  </si>
  <si>
    <t>Трансформатор ТМА-250/10 (ЖвРЕМ, АпРЕМ, КрРЕМ, ДнРЕМ)</t>
  </si>
  <si>
    <t>Трансформатор ТМА-400/10 (ДнРЕМ, АпРЕМ, КрРЕМ)</t>
  </si>
  <si>
    <t>Трансформатор ТМА-1000/10 (ДнРЕМ)</t>
  </si>
  <si>
    <t>І.1.3</t>
  </si>
  <si>
    <t>Удосконалення схем та розвиток електричних мереж, з них:</t>
  </si>
  <si>
    <t>І.1.3.1</t>
  </si>
  <si>
    <t>Реконструкція ЛЕП</t>
  </si>
  <si>
    <t>І.1.3.1.2</t>
  </si>
  <si>
    <t xml:space="preserve">Реконструкція ПЛ-35 кВ  </t>
  </si>
  <si>
    <t>км</t>
  </si>
  <si>
    <t xml:space="preserve">Л-331 ПС "Нова"- ПС "Північна 35" </t>
  </si>
  <si>
    <t>І.1.3.1.4</t>
  </si>
  <si>
    <t xml:space="preserve">Реконструкція КЛ- 6-10 кВ </t>
  </si>
  <si>
    <t>І.1.5</t>
  </si>
  <si>
    <t>Влаштування розвантажувальних підстанцій</t>
  </si>
  <si>
    <t>І.1.5.1</t>
  </si>
  <si>
    <t>КТПГС-250/6 от ТП-118  з КЛ-6 кВ L=0,9 км ДнРЕМ</t>
  </si>
  <si>
    <t>І .2.1</t>
  </si>
  <si>
    <t>Проектні роботи</t>
  </si>
  <si>
    <t>І .2.1.1</t>
  </si>
  <si>
    <t>Розробка схеми перспективного розвитку мереж ПрАТ "ПЕЕМ "Центральна енергетична компанія"</t>
  </si>
  <si>
    <t>І .2.1.2</t>
  </si>
  <si>
    <t>Розробка проекту реконструкції підстанції з заміною  МВ-150 на елегазові вимикачі 150кВ на ПС 150/10/6 кВ "ПЛМ" м. Дніпропетровськ</t>
  </si>
  <si>
    <t>І .2.1.3</t>
  </si>
  <si>
    <t>Розробка проекту реконструкції ВРП-150 кВ  на ПС "Наклонноствольна"</t>
  </si>
  <si>
    <t>І .2.1.4</t>
  </si>
  <si>
    <t>Розробка проекту заміни АКБ на ПС "Наклонноствольна"</t>
  </si>
  <si>
    <t>І .2.1.5</t>
  </si>
  <si>
    <t>Розробка проекту реконструкції ВРП-35 кВ на ПС "Рахманово"</t>
  </si>
  <si>
    <t>І .2.1.6</t>
  </si>
  <si>
    <t>Розробка проекту реконструкції ВРП-35 кВ на ПС "Макорти"</t>
  </si>
  <si>
    <t>І .2.1.7</t>
  </si>
  <si>
    <t xml:space="preserve">ПВР   та експертиза ПЛ-35 Л-ІНГ-31 ПС "Електрон"- ПС "Інгулецька" </t>
  </si>
  <si>
    <t>І .2.1.9</t>
  </si>
  <si>
    <t xml:space="preserve"> Розробка проекту модернізації ТП-25 (ЖвРЕМ)</t>
  </si>
  <si>
    <t>І .2.1.10</t>
  </si>
  <si>
    <t xml:space="preserve"> Розробка проекту модернізації КТП-142 250/10 кВ з реконструкцією ПЛ-0,4 кВ 195м (ДнРЕМ)</t>
  </si>
  <si>
    <t>І .2.1.12</t>
  </si>
  <si>
    <t>ПВР   та експертиза ПЛ-6-10</t>
  </si>
  <si>
    <t>І .2.1.13</t>
  </si>
  <si>
    <t xml:space="preserve">ПВР   та експертиза ПЛ-0,4  </t>
  </si>
  <si>
    <t>І .2.1.14</t>
  </si>
  <si>
    <t>ПВР   та експертиза КЛ-6-10</t>
  </si>
  <si>
    <t>І .2.1.15</t>
  </si>
  <si>
    <t>ПВР   та експертиза КЛ-0,4</t>
  </si>
  <si>
    <t>Усього по розділу I</t>
  </si>
  <si>
    <t>II. Заходи зі зниження та/або недопущення понаднормативних витрат електроенергії</t>
  </si>
  <si>
    <t>ІІ.1</t>
  </si>
  <si>
    <t>Покращення обліку електроенергії, у т.ч.:</t>
  </si>
  <si>
    <t>IІ.1.1</t>
  </si>
  <si>
    <t>Впровадження  комерційного обліку 
  електроенергії</t>
  </si>
  <si>
    <t>IІ.1.1.1</t>
  </si>
  <si>
    <t>Улаштування вводів в будинки з застосуванням СІП, у т.ч.:</t>
  </si>
  <si>
    <t>IІ.1.1.1.1</t>
  </si>
  <si>
    <t>Однофазні</t>
  </si>
  <si>
    <t>шт.</t>
  </si>
  <si>
    <t>IІ.1.1.1.2</t>
  </si>
  <si>
    <t>Трьохфазні</t>
  </si>
  <si>
    <t>ІІ.2</t>
  </si>
  <si>
    <t>Інше, у т.ч.:</t>
  </si>
  <si>
    <t>II.2.1</t>
  </si>
  <si>
    <t>Третій етап АСКОЕ:облаштування сбору даних від ЛУЗОД споживачів на виконання ПКЕЕ п 3.35</t>
  </si>
  <si>
    <t>Усього по розділу IІ</t>
  </si>
  <si>
    <t>IІІ. Впровадження та розвиток АСДТК</t>
  </si>
  <si>
    <t>III.1</t>
  </si>
  <si>
    <t>Придбання та впровадження засобів диспетчерсько-технологічного управління замість морально і фізично-зношених та для розширення існуючих, у т.ч.:</t>
  </si>
  <si>
    <t xml:space="preserve"> III.1.1</t>
  </si>
  <si>
    <t>Телемеханізація ПС</t>
  </si>
  <si>
    <t xml:space="preserve"> III.1.1.2</t>
  </si>
  <si>
    <t>Розробка  комплексy АСДTK ОДГ. І черга автоматизації (на   ЦРП-1, ЦРП-2, ЦРП-3, ЦРП-4, ЦРП-5 ДнРЕМ)</t>
  </si>
  <si>
    <t>Усього по розділу III</t>
  </si>
  <si>
    <t>ІV. Впровадження та розвиток інформаційних технологій</t>
  </si>
  <si>
    <t>ІV.1</t>
  </si>
  <si>
    <t>Модернізація існуючих та закупівля нових засобів комп'ютеризації, у т.ч.:</t>
  </si>
  <si>
    <t>IV.1.1</t>
  </si>
  <si>
    <t>Закупівля нових робочих станцій:</t>
  </si>
  <si>
    <t>IV.1.1.1</t>
  </si>
  <si>
    <t>IV.1.1.2</t>
  </si>
  <si>
    <t>IV.1.1.3</t>
  </si>
  <si>
    <t>IV.1.1.4</t>
  </si>
  <si>
    <t>IV.1.1.5</t>
  </si>
  <si>
    <t>IV.1.1.6</t>
  </si>
  <si>
    <t>IV.1.2</t>
  </si>
  <si>
    <t>Закупівля нового мережного обладнання</t>
  </si>
  <si>
    <t>IV.1.2.1</t>
  </si>
  <si>
    <t>IV.1.3</t>
  </si>
  <si>
    <t>Модифікація застарілих мереж і комунікаційного обладнання</t>
  </si>
  <si>
    <t>IV.1.3.1</t>
  </si>
  <si>
    <t>IV.1.4</t>
  </si>
  <si>
    <t>Інші засоби комп'ютеризації</t>
  </si>
  <si>
    <t>IV.1.4.1</t>
  </si>
  <si>
    <t>IV.1.4.2</t>
  </si>
  <si>
    <t>IV.1.4.3</t>
  </si>
  <si>
    <t>ІV.2</t>
  </si>
  <si>
    <t>Закупівля програмного забезпечення, у т.ч.:</t>
  </si>
  <si>
    <t>IV.2.1</t>
  </si>
  <si>
    <t>IV.2.2</t>
  </si>
  <si>
    <t xml:space="preserve">Kaspersky Total Space Security </t>
  </si>
  <si>
    <t>ІV.3</t>
  </si>
  <si>
    <t>Модернізація прикладного програмного забезпечення, у т.ч.:</t>
  </si>
  <si>
    <t>IV.3.1</t>
  </si>
  <si>
    <t>Впровадження системи комплексної автоматизації SAP ERP (II етап)</t>
  </si>
  <si>
    <t>IV.3.2</t>
  </si>
  <si>
    <t>Усього по розділу IV:</t>
  </si>
  <si>
    <t>V. Впровадження та розвиток систем зв'язку та телекомунікацій</t>
  </si>
  <si>
    <t>V.1.</t>
  </si>
  <si>
    <t>Системи зв'язку та телекомунікації, у т.ч.:</t>
  </si>
  <si>
    <t>V.1.1</t>
  </si>
  <si>
    <t>Усього по розділу V:</t>
  </si>
  <si>
    <t>VІ. Модернізація та закупівля транспортних засобів</t>
  </si>
  <si>
    <t>VІ.1</t>
  </si>
  <si>
    <t>Daewoo Lanos (сл.механ. )</t>
  </si>
  <si>
    <t>VІ.2</t>
  </si>
  <si>
    <t>ГАЗ-2705-288С (ДнРЕМ)</t>
  </si>
  <si>
    <t>VІ.3</t>
  </si>
  <si>
    <t>Автогідропідйомник АП-18 Г-3309 (ІнРЕМ)</t>
  </si>
  <si>
    <t>VІ.5</t>
  </si>
  <si>
    <t>ГАЗ-330232 (ВгРЕМ)</t>
  </si>
  <si>
    <t>VІ.6</t>
  </si>
  <si>
    <t>ВАЗ-21114 (ПвРЕМ, Гр АСКУЕ)</t>
  </si>
  <si>
    <t>VІ.7</t>
  </si>
  <si>
    <t>Hyndai ix 35</t>
  </si>
  <si>
    <t>Skoda Oktavia A5 Ambition</t>
  </si>
  <si>
    <t>Усього по розділу VІ:</t>
  </si>
  <si>
    <t>VII. Інше</t>
  </si>
  <si>
    <t>VІІ.2.</t>
  </si>
  <si>
    <t>Обладнання, що не вимагає монтажу</t>
  </si>
  <si>
    <t>VІІ.2.1</t>
  </si>
  <si>
    <t>Струмові кліщі 10 мА-1000 А для CheckSystem 2.3</t>
  </si>
  <si>
    <t>компл.</t>
  </si>
  <si>
    <t>Усього по розділу VІІ:</t>
  </si>
  <si>
    <t>Усього по програмі</t>
  </si>
  <si>
    <t>1 квартал</t>
  </si>
  <si>
    <t>Інше</t>
  </si>
  <si>
    <t>2 квартал</t>
  </si>
  <si>
    <t>3 квартал</t>
  </si>
  <si>
    <t>4 квартал</t>
  </si>
  <si>
    <t>2013 рік</t>
  </si>
  <si>
    <t>Системний блок ПК тип 1</t>
  </si>
  <si>
    <t>Системний блок ПК тип 2</t>
  </si>
  <si>
    <t>Сервер тип 1</t>
  </si>
  <si>
    <t>Монітор тип 1</t>
  </si>
  <si>
    <t>Монітор тип 2</t>
  </si>
  <si>
    <t>Ноутбук тип 1</t>
  </si>
  <si>
    <t>Комутатор тип 1</t>
  </si>
  <si>
    <t>МФУ тип 1</t>
  </si>
  <si>
    <t>МФУ тип 2</t>
  </si>
  <si>
    <t>Принтер тип 1</t>
  </si>
  <si>
    <t>Принтер тип 2</t>
  </si>
  <si>
    <t>ИБП тип 1</t>
  </si>
  <si>
    <t>Плотер А0  HP EPSON 9909 А0</t>
  </si>
  <si>
    <t>Microsoft Enterprise Agreement</t>
  </si>
  <si>
    <t>Ліцензії SAP ERP (професійний користувач)</t>
  </si>
  <si>
    <t>Ліцензії SAP ERP (проф. користувач з обмеженими правами)</t>
  </si>
  <si>
    <t>маршрутизатор тип 1</t>
  </si>
  <si>
    <t>телефон тип 1</t>
  </si>
  <si>
    <t>телефон тип 2</t>
  </si>
  <si>
    <t>Дереводробильна машина DP 660T</t>
  </si>
  <si>
    <t>IV.1.4.4</t>
  </si>
  <si>
    <t>IV.1.4.5</t>
  </si>
  <si>
    <t>IV.1.4.6</t>
  </si>
  <si>
    <t>IV.3.3</t>
  </si>
  <si>
    <t>V.1.2</t>
  </si>
  <si>
    <t>V.1.3</t>
  </si>
  <si>
    <t>VІ.4</t>
  </si>
  <si>
    <t>Апарат випробувальний АВ-60-0,1</t>
  </si>
  <si>
    <t>Хроматограф "Кристал 2000М"</t>
  </si>
  <si>
    <t>VІІ.2.2</t>
  </si>
  <si>
    <t>VІІ.2.3</t>
  </si>
  <si>
    <t>телефон факс тип 1</t>
  </si>
  <si>
    <t>V.1.4</t>
  </si>
  <si>
    <t>1. Звіт щодо виконання інвестиційної програми ПрАТ "ПЕЕМ  "Центральна енергетична компанія"</t>
  </si>
  <si>
    <t>Будівництво, модернізація та реконструкція електричних мереж та обладнання</t>
  </si>
  <si>
    <t>Впровадження та розвиток інформаційних технологій</t>
  </si>
  <si>
    <t>Договір</t>
  </si>
  <si>
    <t>Підрядник</t>
  </si>
  <si>
    <t>Відхил. Ціни договору від плану ІП</t>
  </si>
  <si>
    <t>Профінансовано</t>
  </si>
  <si>
    <t>Залишок до фінансування від суми договору</t>
  </si>
  <si>
    <t>Закрито актами виконаних робіт</t>
  </si>
  <si>
    <t>Введено в експлуатацію</t>
  </si>
  <si>
    <t xml:space="preserve">січень план </t>
  </si>
  <si>
    <t>№373</t>
  </si>
  <si>
    <t>ТОВ "Реалнет"</t>
  </si>
  <si>
    <t>Стан виконання договорів на 10.01.2013</t>
  </si>
  <si>
    <t>Сума договору, тис.грн. З ПДВ</t>
  </si>
  <si>
    <t xml:space="preserve">Освоєно </t>
  </si>
  <si>
    <t>Відсоток фінансування</t>
  </si>
  <si>
    <t>Залишилось не профінансовано, тис.грн (з ПДВ)</t>
  </si>
  <si>
    <t>Звіт щодо виконання інвестиційної програми</t>
  </si>
  <si>
    <t>Найменування ліцензіата</t>
  </si>
  <si>
    <t>Звітний період</t>
  </si>
  <si>
    <t>з</t>
  </si>
  <si>
    <t>до</t>
  </si>
  <si>
    <t>Прогнозний період</t>
  </si>
  <si>
    <t>01.01.2013 р.</t>
  </si>
  <si>
    <t>31.12.2013 р.</t>
  </si>
  <si>
    <t>ПрАТ "ПЕЕМ "Центральна енергетична компанія"</t>
  </si>
  <si>
    <t>Цільові програми</t>
  </si>
  <si>
    <t>Заходи зі зниження нетехнічних витрат електричної енергії</t>
  </si>
  <si>
    <t>Впровадження та розвиток автоматизованих систем диспетчерсько-технологічного керування (АСДТК)</t>
  </si>
  <si>
    <t>Впровадження та розвиток систем зв'язку</t>
  </si>
  <si>
    <t>Модернізація та закупівля колісної техніки</t>
  </si>
  <si>
    <t>30.09.2013 р.</t>
  </si>
  <si>
    <r>
      <t xml:space="preserve">Заплановано на звітний період </t>
    </r>
    <r>
      <rPr>
        <sz val="11"/>
        <rFont val="Arial"/>
        <family val="2"/>
        <charset val="204"/>
      </rPr>
      <t xml:space="preserve"> </t>
    </r>
    <r>
      <rPr>
        <sz val="11"/>
        <rFont val="Times New Roman"/>
        <family val="1"/>
        <charset val="204"/>
      </rPr>
      <t>(з наростаючим підсумком), тис.грн  (з ПДВ)</t>
    </r>
  </si>
  <si>
    <t>Заплановано на прогнозний період , тис.грн (з ПДВ)</t>
  </si>
  <si>
    <t>Виконано на звітний період (з наростаючим підсумком), тис.грн (з ПДВ)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</si>
</sst>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&quot;р.&quot;;[Red]\-#,##0&quot;р.&quot;"/>
    <numFmt numFmtId="165" formatCode="_-* #,##0.00_р_._-;\-* #,##0.00_р_._-;_-* &quot;-&quot;??_р_._-;_-@_-"/>
    <numFmt numFmtId="166" formatCode="0.000"/>
    <numFmt numFmtId="167" formatCode="_-* #,##0_р_._-;\-* #,##0_р_._-;_-* &quot;-&quot;??_р_._-;_-@_-"/>
    <numFmt numFmtId="168" formatCode="#,##0.00_ ;\-#,##0.00\ "/>
    <numFmt numFmtId="169" formatCode="_-* #,##0.000_р_._-;\-* #,##0.000_р_._-;_-* &quot;-&quot;??_р_._-;_-@_-"/>
  </numFmts>
  <fonts count="40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b/>
      <i/>
      <sz val="10"/>
      <color indexed="16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b/>
      <sz val="10"/>
      <color indexed="5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color indexed="5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sz val="9"/>
      <color indexed="16"/>
      <name val="Times New Roman"/>
      <family val="1"/>
      <charset val="204"/>
    </font>
    <font>
      <b/>
      <sz val="8"/>
      <color indexed="1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sz val="9"/>
      <color indexed="16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E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5" fillId="0" borderId="0"/>
    <xf numFmtId="0" fontId="3" fillId="0" borderId="0"/>
    <xf numFmtId="0" fontId="3" fillId="0" borderId="0"/>
    <xf numFmtId="0" fontId="35" fillId="0" borderId="0"/>
  </cellStyleXfs>
  <cellXfs count="262">
    <xf numFmtId="0" fontId="0" fillId="0" borderId="0" xfId="0"/>
    <xf numFmtId="0" fontId="5" fillId="0" borderId="3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/>
    <xf numFmtId="0" fontId="4" fillId="2" borderId="2" xfId="2" applyFont="1" applyFill="1" applyBorder="1" applyAlignment="1"/>
    <xf numFmtId="0" fontId="5" fillId="0" borderId="0" xfId="2" applyFont="1" applyFill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center" vertical="center" wrapText="1"/>
    </xf>
    <xf numFmtId="2" fontId="12" fillId="0" borderId="3" xfId="2" applyNumberFormat="1" applyFont="1" applyFill="1" applyBorder="1" applyAlignment="1">
      <alignment horizontal="center" vertical="center"/>
    </xf>
    <xf numFmtId="2" fontId="12" fillId="0" borderId="3" xfId="2" applyNumberFormat="1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2" fontId="7" fillId="0" borderId="3" xfId="2" applyNumberFormat="1" applyFont="1" applyFill="1" applyBorder="1" applyAlignment="1">
      <alignment horizontal="center"/>
    </xf>
    <xf numFmtId="2" fontId="5" fillId="0" borderId="3" xfId="2" applyNumberFormat="1" applyFont="1" applyFill="1" applyBorder="1" applyAlignment="1">
      <alignment horizontal="center"/>
    </xf>
    <xf numFmtId="2" fontId="5" fillId="0" borderId="3" xfId="2" applyNumberFormat="1" applyFont="1" applyFill="1" applyBorder="1" applyAlignment="1">
      <alignment horizontal="center" vertical="center" wrapText="1"/>
    </xf>
    <xf numFmtId="2" fontId="7" fillId="0" borderId="3" xfId="2" applyNumberFormat="1" applyFont="1" applyFill="1" applyBorder="1" applyAlignment="1">
      <alignment horizontal="center" vertical="distributed"/>
    </xf>
    <xf numFmtId="2" fontId="13" fillId="0" borderId="3" xfId="2" applyNumberFormat="1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left"/>
    </xf>
    <xf numFmtId="2" fontId="6" fillId="0" borderId="3" xfId="2" applyNumberFormat="1" applyFont="1" applyFill="1" applyBorder="1" applyAlignment="1">
      <alignment horizontal="center"/>
    </xf>
    <xf numFmtId="0" fontId="13" fillId="0" borderId="3" xfId="2" applyNumberFormat="1" applyFont="1" applyFill="1" applyBorder="1" applyAlignment="1">
      <alignment horizontal="center"/>
    </xf>
    <xf numFmtId="2" fontId="5" fillId="0" borderId="4" xfId="2" applyNumberFormat="1" applyFont="1" applyFill="1" applyBorder="1" applyAlignment="1">
      <alignment horizontal="center" vertical="distributed"/>
    </xf>
    <xf numFmtId="0" fontId="5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center"/>
    </xf>
    <xf numFmtId="0" fontId="6" fillId="0" borderId="3" xfId="2" applyNumberFormat="1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left" vertical="center" wrapText="1"/>
    </xf>
    <xf numFmtId="0" fontId="16" fillId="0" borderId="3" xfId="2" applyFont="1" applyFill="1" applyBorder="1" applyAlignment="1">
      <alignment horizontal="left"/>
    </xf>
    <xf numFmtId="0" fontId="12" fillId="0" borderId="3" xfId="2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/>
    </xf>
    <xf numFmtId="2" fontId="7" fillId="0" borderId="3" xfId="2" applyNumberFormat="1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5" fillId="0" borderId="3" xfId="2" applyNumberFormat="1" applyFont="1" applyFill="1" applyBorder="1" applyAlignment="1">
      <alignment horizontal="center"/>
    </xf>
    <xf numFmtId="0" fontId="5" fillId="0" borderId="3" xfId="2" applyNumberFormat="1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wrapText="1"/>
    </xf>
    <xf numFmtId="0" fontId="10" fillId="0" borderId="3" xfId="2" applyFont="1" applyFill="1" applyBorder="1" applyAlignment="1">
      <alignment horizontal="center" wrapText="1"/>
    </xf>
    <xf numFmtId="2" fontId="9" fillId="0" borderId="3" xfId="2" applyNumberFormat="1" applyFont="1" applyFill="1" applyBorder="1" applyAlignment="1">
      <alignment horizontal="center" wrapText="1"/>
    </xf>
    <xf numFmtId="0" fontId="4" fillId="0" borderId="3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center" vertical="center"/>
    </xf>
    <xf numFmtId="4" fontId="5" fillId="0" borderId="3" xfId="2" applyNumberFormat="1" applyFont="1" applyFill="1" applyBorder="1" applyAlignment="1">
      <alignment horizontal="center" vertical="center" wrapText="1"/>
    </xf>
    <xf numFmtId="0" fontId="5" fillId="0" borderId="7" xfId="2" applyNumberFormat="1" applyFont="1" applyFill="1" applyBorder="1" applyAlignment="1">
      <alignment horizontal="center" vertical="center"/>
    </xf>
    <xf numFmtId="2" fontId="5" fillId="0" borderId="3" xfId="2" applyNumberFormat="1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left" vertical="center" wrapText="1"/>
    </xf>
    <xf numFmtId="0" fontId="17" fillId="0" borderId="3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wrapText="1"/>
    </xf>
    <xf numFmtId="0" fontId="18" fillId="0" borderId="3" xfId="2" applyFont="1" applyFill="1" applyBorder="1" applyAlignment="1">
      <alignment horizontal="center" vertical="center" wrapText="1"/>
    </xf>
    <xf numFmtId="2" fontId="11" fillId="0" borderId="3" xfId="2" applyNumberFormat="1" applyFont="1" applyFill="1" applyBorder="1" applyAlignment="1">
      <alignment horizontal="center"/>
    </xf>
    <xf numFmtId="2" fontId="19" fillId="0" borderId="3" xfId="2" applyNumberFormat="1" applyFont="1" applyFill="1" applyBorder="1" applyAlignment="1">
      <alignment horizontal="center" vertical="center" wrapText="1"/>
    </xf>
    <xf numFmtId="166" fontId="5" fillId="0" borderId="3" xfId="2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wrapText="1"/>
    </xf>
    <xf numFmtId="2" fontId="5" fillId="0" borderId="4" xfId="2" applyNumberFormat="1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21" fillId="0" borderId="3" xfId="2" applyFont="1" applyFill="1" applyBorder="1" applyAlignment="1">
      <alignment horizontal="center" wrapText="1"/>
    </xf>
    <xf numFmtId="0" fontId="7" fillId="0" borderId="3" xfId="4" applyFont="1" applyFill="1" applyBorder="1"/>
    <xf numFmtId="0" fontId="23" fillId="0" borderId="3" xfId="2" applyFont="1" applyFill="1" applyBorder="1" applyAlignment="1">
      <alignment horizontal="center" vertical="center"/>
    </xf>
    <xf numFmtId="0" fontId="5" fillId="0" borderId="3" xfId="4" applyFont="1" applyFill="1" applyBorder="1"/>
    <xf numFmtId="0" fontId="7" fillId="0" borderId="3" xfId="2" applyFont="1" applyFill="1" applyBorder="1" applyAlignment="1">
      <alignment horizontal="left" vertical="center" wrapText="1"/>
    </xf>
    <xf numFmtId="4" fontId="5" fillId="0" borderId="3" xfId="2" applyNumberFormat="1" applyFont="1" applyFill="1" applyBorder="1" applyAlignment="1">
      <alignment horizontal="center" vertical="center"/>
    </xf>
    <xf numFmtId="0" fontId="15" fillId="0" borderId="3" xfId="2" applyFont="1" applyFill="1" applyBorder="1" applyAlignment="1">
      <alignment horizontal="center" vertical="center" wrapText="1"/>
    </xf>
    <xf numFmtId="1" fontId="5" fillId="0" borderId="3" xfId="2" applyNumberFormat="1" applyFont="1" applyFill="1" applyBorder="1" applyAlignment="1">
      <alignment horizontal="center" vertical="center"/>
    </xf>
    <xf numFmtId="2" fontId="24" fillId="0" borderId="3" xfId="2" applyNumberFormat="1" applyFont="1" applyFill="1" applyBorder="1" applyAlignment="1">
      <alignment horizontal="center" vertical="center" wrapText="1"/>
    </xf>
    <xf numFmtId="0" fontId="5" fillId="0" borderId="3" xfId="2" applyFont="1" applyFill="1" applyBorder="1" applyAlignment="1"/>
    <xf numFmtId="0" fontId="9" fillId="0" borderId="3" xfId="2" applyFont="1" applyFill="1" applyBorder="1" applyAlignment="1">
      <alignment horizontal="center"/>
    </xf>
    <xf numFmtId="0" fontId="23" fillId="0" borderId="3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167" fontId="8" fillId="0" borderId="3" xfId="1" applyNumberFormat="1" applyFont="1" applyFill="1" applyBorder="1" applyAlignment="1">
      <alignment horizontal="center" vertical="center" wrapText="1"/>
    </xf>
    <xf numFmtId="167" fontId="11" fillId="0" borderId="3" xfId="1" applyNumberFormat="1" applyFont="1" applyFill="1" applyBorder="1" applyAlignment="1">
      <alignment horizontal="center" vertical="center" wrapText="1"/>
    </xf>
    <xf numFmtId="167" fontId="12" fillId="0" borderId="3" xfId="1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/>
    </xf>
    <xf numFmtId="167" fontId="13" fillId="0" borderId="3" xfId="1" applyNumberFormat="1" applyFont="1" applyFill="1" applyBorder="1" applyAlignment="1">
      <alignment horizontal="center"/>
    </xf>
    <xf numFmtId="167" fontId="12" fillId="0" borderId="3" xfId="1" applyNumberFormat="1" applyFont="1" applyFill="1" applyBorder="1" applyAlignment="1">
      <alignment horizontal="center" vertical="center" wrapText="1"/>
    </xf>
    <xf numFmtId="167" fontId="6" fillId="0" borderId="3" xfId="1" applyNumberFormat="1" applyFont="1" applyFill="1" applyBorder="1" applyAlignment="1">
      <alignment horizontal="center" vertical="center"/>
    </xf>
    <xf numFmtId="167" fontId="4" fillId="0" borderId="3" xfId="1" applyNumberFormat="1" applyFont="1" applyFill="1" applyBorder="1" applyAlignment="1">
      <alignment horizontal="left"/>
    </xf>
    <xf numFmtId="167" fontId="7" fillId="0" borderId="3" xfId="1" applyNumberFormat="1" applyFont="1" applyFill="1" applyBorder="1" applyAlignment="1">
      <alignment horizontal="center"/>
    </xf>
    <xf numFmtId="167" fontId="7" fillId="0" borderId="3" xfId="1" applyNumberFormat="1" applyFont="1" applyFill="1" applyBorder="1" applyAlignment="1">
      <alignment horizontal="center" vertical="center" wrapText="1"/>
    </xf>
    <xf numFmtId="167" fontId="9" fillId="0" borderId="3" xfId="1" applyNumberFormat="1" applyFont="1" applyFill="1" applyBorder="1" applyAlignment="1">
      <alignment horizontal="center" wrapText="1"/>
    </xf>
    <xf numFmtId="167" fontId="5" fillId="0" borderId="3" xfId="1" applyNumberFormat="1" applyFont="1" applyFill="1" applyBorder="1" applyAlignment="1">
      <alignment horizontal="center" vertical="center" wrapText="1"/>
    </xf>
    <xf numFmtId="167" fontId="7" fillId="3" borderId="3" xfId="1" applyNumberFormat="1" applyFont="1" applyFill="1" applyBorder="1" applyAlignment="1">
      <alignment horizontal="center" vertical="center"/>
    </xf>
    <xf numFmtId="167" fontId="7" fillId="5" borderId="3" xfId="1" applyNumberFormat="1" applyFont="1" applyFill="1" applyBorder="1" applyAlignment="1">
      <alignment horizontal="center" vertical="center" wrapText="1"/>
    </xf>
    <xf numFmtId="167" fontId="4" fillId="2" borderId="2" xfId="1" applyNumberFormat="1" applyFont="1" applyFill="1" applyBorder="1" applyAlignment="1"/>
    <xf numFmtId="167" fontId="8" fillId="5" borderId="3" xfId="1" applyNumberFormat="1" applyFont="1" applyFill="1" applyBorder="1" applyAlignment="1">
      <alignment horizontal="center" vertical="center" wrapText="1"/>
    </xf>
    <xf numFmtId="167" fontId="11" fillId="5" borderId="3" xfId="1" applyNumberFormat="1" applyFont="1" applyFill="1" applyBorder="1" applyAlignment="1">
      <alignment horizontal="center" vertical="center" wrapText="1"/>
    </xf>
    <xf numFmtId="167" fontId="12" fillId="5" borderId="3" xfId="1" applyNumberFormat="1" applyFont="1" applyFill="1" applyBorder="1" applyAlignment="1">
      <alignment horizontal="center" vertical="center"/>
    </xf>
    <xf numFmtId="167" fontId="7" fillId="5" borderId="3" xfId="1" applyNumberFormat="1" applyFont="1" applyFill="1" applyBorder="1" applyAlignment="1">
      <alignment horizontal="center"/>
    </xf>
    <xf numFmtId="167" fontId="13" fillId="5" borderId="3" xfId="1" applyNumberFormat="1" applyFont="1" applyFill="1" applyBorder="1" applyAlignment="1">
      <alignment horizontal="center"/>
    </xf>
    <xf numFmtId="167" fontId="6" fillId="5" borderId="3" xfId="1" applyNumberFormat="1" applyFont="1" applyFill="1" applyBorder="1" applyAlignment="1">
      <alignment horizontal="center"/>
    </xf>
    <xf numFmtId="167" fontId="12" fillId="5" borderId="3" xfId="1" applyNumberFormat="1" applyFont="1" applyFill="1" applyBorder="1" applyAlignment="1">
      <alignment horizontal="center" vertical="center" wrapText="1"/>
    </xf>
    <xf numFmtId="167" fontId="6" fillId="5" borderId="3" xfId="1" applyNumberFormat="1" applyFont="1" applyFill="1" applyBorder="1" applyAlignment="1">
      <alignment horizontal="center" vertical="center"/>
    </xf>
    <xf numFmtId="167" fontId="6" fillId="5" borderId="3" xfId="1" applyNumberFormat="1" applyFont="1" applyFill="1" applyBorder="1" applyAlignment="1">
      <alignment horizontal="center" vertical="center" wrapText="1"/>
    </xf>
    <xf numFmtId="167" fontId="5" fillId="5" borderId="3" xfId="1" applyNumberFormat="1" applyFont="1" applyFill="1" applyBorder="1" applyAlignment="1">
      <alignment horizontal="center" vertical="center" wrapText="1"/>
    </xf>
    <xf numFmtId="167" fontId="9" fillId="5" borderId="3" xfId="1" applyNumberFormat="1" applyFont="1" applyFill="1" applyBorder="1" applyAlignment="1">
      <alignment horizontal="center" wrapText="1"/>
    </xf>
    <xf numFmtId="167" fontId="5" fillId="5" borderId="3" xfId="1" applyNumberFormat="1" applyFont="1" applyFill="1" applyBorder="1" applyAlignment="1">
      <alignment horizontal="center"/>
    </xf>
    <xf numFmtId="167" fontId="5" fillId="5" borderId="3" xfId="1" applyNumberFormat="1" applyFont="1" applyFill="1" applyBorder="1" applyAlignment="1">
      <alignment horizontal="center" vertical="center"/>
    </xf>
    <xf numFmtId="167" fontId="11" fillId="0" borderId="3" xfId="1" applyNumberFormat="1" applyFont="1" applyFill="1" applyBorder="1" applyAlignment="1">
      <alignment horizontal="center"/>
    </xf>
    <xf numFmtId="167" fontId="11" fillId="5" borderId="3" xfId="1" applyNumberFormat="1" applyFont="1" applyFill="1" applyBorder="1" applyAlignment="1">
      <alignment horizontal="center"/>
    </xf>
    <xf numFmtId="167" fontId="5" fillId="0" borderId="4" xfId="1" applyNumberFormat="1" applyFont="1" applyFill="1" applyBorder="1" applyAlignment="1">
      <alignment horizontal="center" vertical="center"/>
    </xf>
    <xf numFmtId="167" fontId="22" fillId="0" borderId="3" xfId="1" applyNumberFormat="1" applyFont="1" applyFill="1" applyBorder="1" applyAlignment="1">
      <alignment horizontal="center" vertical="center" wrapText="1"/>
    </xf>
    <xf numFmtId="167" fontId="22" fillId="5" borderId="3" xfId="1" applyNumberFormat="1" applyFont="1" applyFill="1" applyBorder="1" applyAlignment="1">
      <alignment horizontal="center" vertical="center" wrapText="1"/>
    </xf>
    <xf numFmtId="167" fontId="8" fillId="0" borderId="3" xfId="1" applyNumberFormat="1" applyFont="1" applyFill="1" applyBorder="1" applyAlignment="1">
      <alignment horizontal="center"/>
    </xf>
    <xf numFmtId="167" fontId="5" fillId="0" borderId="0" xfId="1" applyNumberFormat="1" applyFont="1" applyFill="1" applyAlignment="1">
      <alignment horizontal="center" vertical="center" wrapText="1"/>
    </xf>
    <xf numFmtId="0" fontId="19" fillId="0" borderId="0" xfId="2" applyFont="1" applyFill="1" applyBorder="1" applyAlignment="1">
      <alignment horizontal="center" vertical="center" wrapText="1"/>
    </xf>
    <xf numFmtId="167" fontId="5" fillId="0" borderId="0" xfId="1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0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wrapText="1"/>
    </xf>
    <xf numFmtId="2" fontId="3" fillId="6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3" fillId="6" borderId="3" xfId="2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 applyProtection="1">
      <alignment horizontal="center" vertical="center"/>
    </xf>
    <xf numFmtId="0" fontId="3" fillId="7" borderId="3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/>
    <xf numFmtId="4" fontId="3" fillId="7" borderId="3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/>
    <xf numFmtId="0" fontId="3" fillId="0" borderId="3" xfId="4" applyFont="1" applyFill="1" applyBorder="1"/>
    <xf numFmtId="0" fontId="3" fillId="0" borderId="3" xfId="0" applyNumberFormat="1" applyFont="1" applyFill="1" applyBorder="1" applyAlignment="1" applyProtection="1">
      <alignment horizontal="left" vertical="center" wrapText="1"/>
    </xf>
    <xf numFmtId="2" fontId="3" fillId="7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2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>
      <alignment wrapText="1"/>
    </xf>
    <xf numFmtId="0" fontId="3" fillId="0" borderId="3" xfId="2" applyFont="1" applyFill="1" applyBorder="1" applyAlignment="1">
      <alignment horizontal="center" vertical="center" wrapText="1"/>
    </xf>
    <xf numFmtId="2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6" borderId="3" xfId="0" applyFont="1" applyFill="1" applyBorder="1"/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167" fontId="6" fillId="0" borderId="3" xfId="1" applyNumberFormat="1" applyFont="1" applyFill="1" applyBorder="1" applyAlignment="1">
      <alignment horizontal="center"/>
    </xf>
    <xf numFmtId="167" fontId="5" fillId="0" borderId="3" xfId="1" applyNumberFormat="1" applyFont="1" applyFill="1" applyBorder="1" applyAlignment="1">
      <alignment horizontal="center" vertical="center"/>
    </xf>
    <xf numFmtId="167" fontId="5" fillId="0" borderId="4" xfId="1" applyNumberFormat="1" applyFont="1" applyFill="1" applyBorder="1" applyAlignment="1">
      <alignment horizontal="center" vertical="center" wrapText="1"/>
    </xf>
    <xf numFmtId="167" fontId="3" fillId="0" borderId="3" xfId="1" applyNumberFormat="1" applyFont="1" applyFill="1" applyBorder="1" applyAlignment="1">
      <alignment horizontal="center"/>
    </xf>
    <xf numFmtId="167" fontId="3" fillId="6" borderId="3" xfId="1" applyNumberFormat="1" applyFont="1" applyFill="1" applyBorder="1" applyAlignment="1">
      <alignment horizontal="center"/>
    </xf>
    <xf numFmtId="167" fontId="24" fillId="0" borderId="3" xfId="1" applyNumberFormat="1" applyFont="1" applyFill="1" applyBorder="1" applyAlignment="1">
      <alignment horizontal="center" vertical="center" wrapText="1"/>
    </xf>
    <xf numFmtId="167" fontId="3" fillId="0" borderId="3" xfId="1" applyNumberFormat="1" applyFont="1" applyFill="1" applyBorder="1" applyAlignment="1">
      <alignment horizontal="center" vertical="center" wrapText="1"/>
    </xf>
    <xf numFmtId="167" fontId="27" fillId="3" borderId="4" xfId="1" applyNumberFormat="1" applyFont="1" applyFill="1" applyBorder="1" applyAlignment="1">
      <alignment horizontal="center" vertical="center"/>
    </xf>
    <xf numFmtId="167" fontId="24" fillId="5" borderId="3" xfId="1" applyNumberFormat="1" applyFont="1" applyFill="1" applyBorder="1" applyAlignment="1">
      <alignment horizontal="center" vertical="center" wrapText="1"/>
    </xf>
    <xf numFmtId="2" fontId="26" fillId="6" borderId="3" xfId="2" applyNumberFormat="1" applyFont="1" applyFill="1" applyBorder="1" applyAlignment="1">
      <alignment horizontal="center"/>
    </xf>
    <xf numFmtId="2" fontId="26" fillId="6" borderId="3" xfId="2" applyNumberFormat="1" applyFont="1" applyFill="1" applyBorder="1" applyAlignment="1">
      <alignment horizontal="center" vertical="center" wrapText="1"/>
    </xf>
    <xf numFmtId="2" fontId="26" fillId="6" borderId="4" xfId="2" applyNumberFormat="1" applyFont="1" applyFill="1" applyBorder="1" applyAlignment="1">
      <alignment horizontal="center" vertical="center" wrapText="1"/>
    </xf>
    <xf numFmtId="0" fontId="28" fillId="6" borderId="3" xfId="2" applyFont="1" applyFill="1" applyBorder="1" applyAlignment="1">
      <alignment horizontal="center" wrapText="1"/>
    </xf>
    <xf numFmtId="0" fontId="29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center" wrapText="1"/>
    </xf>
    <xf numFmtId="0" fontId="30" fillId="6" borderId="3" xfId="2" applyFont="1" applyFill="1" applyBorder="1" applyAlignment="1">
      <alignment horizontal="center" vertical="center" wrapText="1"/>
    </xf>
    <xf numFmtId="2" fontId="28" fillId="6" borderId="3" xfId="2" applyNumberFormat="1" applyFont="1" applyFill="1" applyBorder="1" applyAlignment="1">
      <alignment horizontal="center" wrapText="1"/>
    </xf>
    <xf numFmtId="0" fontId="3" fillId="6" borderId="3" xfId="2" applyFont="1" applyFill="1" applyBorder="1" applyAlignment="1">
      <alignment horizontal="left" wrapText="1"/>
    </xf>
    <xf numFmtId="0" fontId="3" fillId="6" borderId="3" xfId="2" applyFont="1" applyFill="1" applyBorder="1" applyAlignment="1">
      <alignment horizontal="center"/>
    </xf>
    <xf numFmtId="2" fontId="3" fillId="6" borderId="3" xfId="2" applyNumberFormat="1" applyFont="1" applyFill="1" applyBorder="1" applyAlignment="1">
      <alignment horizontal="center" wrapText="1"/>
    </xf>
    <xf numFmtId="0" fontId="3" fillId="6" borderId="3" xfId="2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3" fillId="0" borderId="3" xfId="2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4" borderId="3" xfId="2" applyNumberFormat="1" applyFont="1" applyFill="1" applyBorder="1" applyAlignment="1">
      <alignment horizontal="center"/>
    </xf>
    <xf numFmtId="167" fontId="5" fillId="6" borderId="3" xfId="1" applyNumberFormat="1" applyFont="1" applyFill="1" applyBorder="1" applyAlignment="1">
      <alignment horizontal="center"/>
    </xf>
    <xf numFmtId="168" fontId="7" fillId="3" borderId="3" xfId="1" applyNumberFormat="1" applyFont="1" applyFill="1" applyBorder="1" applyAlignment="1">
      <alignment horizontal="center" vertical="center"/>
    </xf>
    <xf numFmtId="168" fontId="5" fillId="0" borderId="3" xfId="1" applyNumberFormat="1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 vertical="center" wrapText="1"/>
    </xf>
    <xf numFmtId="0" fontId="3" fillId="0" borderId="0" xfId="8" applyFont="1" applyProtection="1"/>
    <xf numFmtId="0" fontId="3" fillId="0" borderId="0" xfId="8" applyFont="1" applyBorder="1" applyProtection="1"/>
    <xf numFmtId="4" fontId="3" fillId="0" borderId="0" xfId="8" applyNumberFormat="1" applyFont="1" applyProtection="1"/>
    <xf numFmtId="165" fontId="3" fillId="0" borderId="0" xfId="8" applyNumberFormat="1" applyFont="1" applyProtection="1"/>
    <xf numFmtId="2" fontId="5" fillId="0" borderId="10" xfId="2" applyNumberFormat="1" applyFont="1" applyFill="1" applyBorder="1" applyAlignment="1">
      <alignment horizontal="center" vertical="center" wrapText="1"/>
    </xf>
    <xf numFmtId="167" fontId="5" fillId="0" borderId="4" xfId="1" applyNumberFormat="1" applyFont="1" applyFill="1" applyBorder="1" applyAlignment="1">
      <alignment horizontal="center" vertical="center" wrapText="1"/>
    </xf>
    <xf numFmtId="169" fontId="5" fillId="0" borderId="4" xfId="1" applyNumberFormat="1" applyFont="1" applyFill="1" applyBorder="1" applyAlignment="1">
      <alignment horizontal="center" vertical="center" wrapText="1"/>
    </xf>
    <xf numFmtId="0" fontId="28" fillId="0" borderId="0" xfId="8" applyFont="1" applyProtection="1"/>
    <xf numFmtId="0" fontId="5" fillId="0" borderId="0" xfId="7" applyFont="1" applyProtection="1"/>
    <xf numFmtId="0" fontId="32" fillId="0" borderId="0" xfId="7" applyFont="1" applyAlignment="1">
      <alignment horizontal="left" indent="1"/>
    </xf>
    <xf numFmtId="0" fontId="5" fillId="0" borderId="0" xfId="7" applyFont="1"/>
    <xf numFmtId="0" fontId="27" fillId="0" borderId="3" xfId="7" applyFont="1" applyFill="1" applyBorder="1" applyAlignment="1" applyProtection="1">
      <alignment horizontal="left" vertical="center" indent="1"/>
    </xf>
    <xf numFmtId="0" fontId="32" fillId="0" borderId="3" xfId="7" applyFont="1" applyFill="1" applyBorder="1" applyAlignment="1" applyProtection="1">
      <alignment horizontal="left" vertical="center" indent="1"/>
    </xf>
    <xf numFmtId="0" fontId="32" fillId="0" borderId="3" xfId="7" applyFont="1" applyFill="1" applyBorder="1" applyAlignment="1">
      <alignment horizontal="left" vertical="center" indent="1"/>
    </xf>
    <xf numFmtId="0" fontId="33" fillId="0" borderId="0" xfId="8" applyFont="1"/>
    <xf numFmtId="0" fontId="34" fillId="0" borderId="0" xfId="8" applyFont="1"/>
    <xf numFmtId="0" fontId="27" fillId="0" borderId="0" xfId="8" applyFont="1"/>
    <xf numFmtId="0" fontId="5" fillId="0" borderId="0" xfId="8" applyFont="1"/>
    <xf numFmtId="0" fontId="5" fillId="0" borderId="0" xfId="7" applyFont="1" applyFill="1"/>
    <xf numFmtId="0" fontId="32" fillId="0" borderId="0" xfId="7" applyFont="1" applyAlignment="1"/>
    <xf numFmtId="0" fontId="33" fillId="0" borderId="0" xfId="9" applyFont="1" applyFill="1" applyBorder="1" applyAlignment="1" applyProtection="1">
      <alignment horizontal="left"/>
      <protection hidden="1"/>
    </xf>
    <xf numFmtId="0" fontId="5" fillId="0" borderId="0" xfId="7" applyFont="1" applyFill="1" applyAlignment="1">
      <alignment horizontal="center"/>
    </xf>
    <xf numFmtId="0" fontId="5" fillId="0" borderId="0" xfId="7" applyFont="1" applyFill="1" applyAlignment="1">
      <alignment horizontal="right"/>
    </xf>
    <xf numFmtId="0" fontId="34" fillId="0" borderId="0" xfId="9" applyFont="1" applyFill="1" applyProtection="1">
      <protection hidden="1"/>
    </xf>
    <xf numFmtId="0" fontId="34" fillId="0" borderId="0" xfId="7" applyFont="1" applyFill="1"/>
    <xf numFmtId="0" fontId="5" fillId="0" borderId="0" xfId="9" applyFont="1" applyFill="1" applyProtection="1">
      <protection hidden="1"/>
    </xf>
    <xf numFmtId="0" fontId="5" fillId="0" borderId="0" xfId="9" applyFont="1" applyFill="1" applyAlignment="1" applyProtection="1">
      <protection hidden="1"/>
    </xf>
    <xf numFmtId="0" fontId="5" fillId="0" borderId="0" xfId="9" applyFont="1" applyFill="1" applyAlignment="1" applyProtection="1">
      <alignment horizontal="center"/>
      <protection hidden="1"/>
    </xf>
    <xf numFmtId="0" fontId="5" fillId="0" borderId="0" xfId="9" applyFont="1" applyFill="1" applyAlignment="1" applyProtection="1">
      <alignment horizontal="left"/>
      <protection hidden="1"/>
    </xf>
    <xf numFmtId="0" fontId="5" fillId="0" borderId="0" xfId="9" applyFont="1" applyFill="1" applyAlignment="1" applyProtection="1">
      <alignment horizontal="left" indent="3"/>
      <protection hidden="1"/>
    </xf>
    <xf numFmtId="0" fontId="34" fillId="0" borderId="3" xfId="7" applyFont="1" applyFill="1" applyBorder="1" applyAlignment="1" applyProtection="1">
      <alignment horizontal="center" vertical="center"/>
    </xf>
    <xf numFmtId="0" fontId="34" fillId="0" borderId="3" xfId="7" applyNumberFormat="1" applyFont="1" applyFill="1" applyBorder="1" applyAlignment="1" applyProtection="1">
      <alignment horizontal="center" vertical="center" wrapText="1"/>
    </xf>
    <xf numFmtId="0" fontId="34" fillId="0" borderId="3" xfId="8" applyFont="1" applyBorder="1" applyAlignment="1" applyProtection="1">
      <alignment horizontal="center" vertical="center" wrapText="1"/>
    </xf>
    <xf numFmtId="0" fontId="34" fillId="0" borderId="4" xfId="8" applyFont="1" applyBorder="1" applyAlignment="1" applyProtection="1">
      <alignment horizontal="center" vertical="center" wrapText="1"/>
    </xf>
    <xf numFmtId="0" fontId="3" fillId="8" borderId="3" xfId="8" applyFont="1" applyFill="1" applyBorder="1" applyAlignment="1" applyProtection="1">
      <alignment horizontal="center" vertical="top" wrapText="1"/>
    </xf>
    <xf numFmtId="0" fontId="27" fillId="0" borderId="0" xfId="9" applyFont="1" applyBorder="1" applyAlignment="1" applyProtection="1">
      <alignment horizontal="left"/>
      <protection hidden="1"/>
    </xf>
    <xf numFmtId="0" fontId="32" fillId="0" borderId="0" xfId="7" applyFont="1" applyFill="1" applyAlignment="1"/>
    <xf numFmtId="0" fontId="32" fillId="0" borderId="0" xfId="2" applyFont="1" applyFill="1" applyAlignment="1">
      <alignment horizontal="center" vertical="center" wrapText="1"/>
    </xf>
    <xf numFmtId="14" fontId="32" fillId="0" borderId="3" xfId="7" applyNumberFormat="1" applyFont="1" applyFill="1" applyBorder="1" applyAlignment="1" applyProtection="1">
      <alignment horizontal="center" vertical="center"/>
      <protection locked="0"/>
    </xf>
    <xf numFmtId="0" fontId="27" fillId="0" borderId="0" xfId="8" applyFont="1" applyFill="1"/>
    <xf numFmtId="0" fontId="5" fillId="0" borderId="0" xfId="8" applyFont="1" applyFill="1"/>
    <xf numFmtId="0" fontId="32" fillId="0" borderId="3" xfId="7" applyFont="1" applyFill="1" applyBorder="1" applyAlignment="1" applyProtection="1">
      <alignment horizontal="center" vertical="center"/>
    </xf>
    <xf numFmtId="0" fontId="34" fillId="0" borderId="0" xfId="7" applyFont="1"/>
    <xf numFmtId="167" fontId="5" fillId="0" borderId="0" xfId="2" applyNumberFormat="1" applyFont="1" applyFill="1" applyBorder="1" applyAlignment="1">
      <alignment horizontal="center" vertical="center" wrapText="1"/>
    </xf>
    <xf numFmtId="4" fontId="38" fillId="0" borderId="3" xfId="8" applyNumberFormat="1" applyFont="1" applyFill="1" applyBorder="1" applyAlignment="1" applyProtection="1">
      <alignment horizontal="center" vertical="center"/>
    </xf>
    <xf numFmtId="10" fontId="38" fillId="0" borderId="3" xfId="8" applyNumberFormat="1" applyFont="1" applyFill="1" applyBorder="1" applyAlignment="1" applyProtection="1">
      <alignment horizontal="center" vertical="center"/>
    </xf>
    <xf numFmtId="4" fontId="38" fillId="0" borderId="3" xfId="8" applyNumberFormat="1" applyFont="1" applyFill="1" applyBorder="1" applyAlignment="1" applyProtection="1">
      <alignment horizontal="center" vertical="center"/>
      <protection locked="0"/>
    </xf>
    <xf numFmtId="4" fontId="39" fillId="8" borderId="3" xfId="8" applyNumberFormat="1" applyFont="1" applyFill="1" applyBorder="1" applyAlignment="1" applyProtection="1">
      <alignment horizontal="center" vertical="center"/>
    </xf>
    <xf numFmtId="10" fontId="39" fillId="8" borderId="3" xfId="8" applyNumberFormat="1" applyFont="1" applyFill="1" applyBorder="1" applyAlignment="1" applyProtection="1">
      <alignment horizontal="center" vertical="center"/>
    </xf>
    <xf numFmtId="0" fontId="27" fillId="0" borderId="4" xfId="7" applyFont="1" applyFill="1" applyBorder="1" applyAlignment="1" applyProtection="1">
      <alignment horizontal="center" vertical="center"/>
    </xf>
    <xf numFmtId="0" fontId="36" fillId="8" borderId="3" xfId="7" applyFont="1" applyFill="1" applyBorder="1" applyAlignment="1" applyProtection="1">
      <alignment horizontal="center" vertical="center"/>
    </xf>
    <xf numFmtId="0" fontId="37" fillId="8" borderId="3" xfId="7" applyFont="1" applyFill="1" applyBorder="1"/>
    <xf numFmtId="0" fontId="34" fillId="8" borderId="1" xfId="7" applyNumberFormat="1" applyFont="1" applyFill="1" applyBorder="1" applyAlignment="1" applyProtection="1">
      <alignment horizontal="center" vertical="center" wrapText="1"/>
    </xf>
    <xf numFmtId="0" fontId="34" fillId="8" borderId="7" xfId="7" applyNumberFormat="1" applyFont="1" applyFill="1" applyBorder="1" applyAlignment="1" applyProtection="1">
      <alignment horizontal="center" vertical="center" wrapText="1"/>
    </xf>
    <xf numFmtId="0" fontId="5" fillId="0" borderId="0" xfId="7" applyFont="1" applyFill="1" applyAlignment="1">
      <alignment horizontal="center" wrapText="1"/>
    </xf>
    <xf numFmtId="0" fontId="34" fillId="0" borderId="4" xfId="7" applyFont="1" applyFill="1" applyBorder="1" applyAlignment="1" applyProtection="1">
      <alignment horizontal="center" vertical="center" wrapText="1"/>
    </xf>
    <xf numFmtId="0" fontId="34" fillId="0" borderId="6" xfId="7" applyFont="1" applyFill="1" applyBorder="1" applyAlignment="1" applyProtection="1">
      <alignment horizontal="center" vertical="center" wrapText="1"/>
    </xf>
    <xf numFmtId="0" fontId="34" fillId="0" borderId="1" xfId="7" applyFont="1" applyFill="1" applyBorder="1" applyAlignment="1" applyProtection="1">
      <alignment horizontal="center" vertical="center" wrapText="1"/>
    </xf>
    <xf numFmtId="0" fontId="34" fillId="0" borderId="7" xfId="7" applyFont="1" applyFill="1" applyBorder="1" applyAlignment="1" applyProtection="1">
      <alignment horizontal="center" vertical="center" wrapText="1"/>
    </xf>
    <xf numFmtId="0" fontId="31" fillId="8" borderId="1" xfId="8" applyFont="1" applyFill="1" applyBorder="1" applyAlignment="1" applyProtection="1">
      <alignment horizontal="center" vertical="center" wrapText="1"/>
    </xf>
    <xf numFmtId="0" fontId="31" fillId="8" borderId="2" xfId="8" applyFont="1" applyFill="1" applyBorder="1" applyAlignment="1" applyProtection="1">
      <alignment horizontal="center" vertical="center" wrapText="1"/>
    </xf>
    <xf numFmtId="0" fontId="31" fillId="8" borderId="7" xfId="8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9" xfId="2" applyFont="1" applyFill="1" applyBorder="1" applyAlignment="1">
      <alignment horizontal="left" vertical="center"/>
    </xf>
    <xf numFmtId="0" fontId="7" fillId="3" borderId="10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167" fontId="7" fillId="0" borderId="1" xfId="1" applyNumberFormat="1" applyFont="1" applyFill="1" applyBorder="1" applyAlignment="1">
      <alignment horizontal="center" vertical="center"/>
    </xf>
    <xf numFmtId="167" fontId="7" fillId="0" borderId="2" xfId="1" applyNumberFormat="1" applyFont="1" applyFill="1" applyBorder="1" applyAlignment="1">
      <alignment horizontal="center" vertical="center"/>
    </xf>
    <xf numFmtId="167" fontId="7" fillId="0" borderId="7" xfId="1" applyNumberFormat="1" applyFont="1" applyFill="1" applyBorder="1" applyAlignment="1">
      <alignment horizontal="center" vertical="center"/>
    </xf>
    <xf numFmtId="167" fontId="4" fillId="0" borderId="4" xfId="1" applyNumberFormat="1" applyFont="1" applyFill="1" applyBorder="1" applyAlignment="1">
      <alignment horizontal="center" vertical="center" wrapText="1"/>
    </xf>
    <xf numFmtId="167" fontId="4" fillId="0" borderId="6" xfId="1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/>
    </xf>
    <xf numFmtId="167" fontId="7" fillId="5" borderId="2" xfId="1" applyNumberFormat="1" applyFont="1" applyFill="1" applyBorder="1" applyAlignment="1">
      <alignment horizontal="center" vertical="center"/>
    </xf>
    <xf numFmtId="167" fontId="7" fillId="5" borderId="7" xfId="1" applyNumberFormat="1" applyFont="1" applyFill="1" applyBorder="1" applyAlignment="1">
      <alignment horizontal="center" vertical="center"/>
    </xf>
    <xf numFmtId="167" fontId="4" fillId="5" borderId="4" xfId="1" applyNumberFormat="1" applyFont="1" applyFill="1" applyBorder="1" applyAlignment="1">
      <alignment horizontal="center" vertical="center" wrapText="1"/>
    </xf>
    <xf numFmtId="167" fontId="4" fillId="5" borderId="6" xfId="1" applyNumberFormat="1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11" xfId="2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wrapText="1"/>
    </xf>
    <xf numFmtId="0" fontId="20" fillId="0" borderId="12" xfId="0" applyFont="1" applyFill="1" applyBorder="1" applyAlignment="1">
      <alignment horizont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167" fontId="5" fillId="0" borderId="4" xfId="1" applyNumberFormat="1" applyFont="1" applyFill="1" applyBorder="1" applyAlignment="1">
      <alignment horizontal="center" vertical="center" wrapText="1"/>
    </xf>
    <xf numFmtId="167" fontId="5" fillId="0" borderId="6" xfId="1" applyNumberFormat="1" applyFont="1" applyFill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</cellXfs>
  <cellStyles count="10">
    <cellStyle name="Iau?iue" xfId="7"/>
    <cellStyle name="Iau?iue 10" xfId="8"/>
    <cellStyle name="Iau?iue 15" xfId="3"/>
    <cellStyle name="Iau?iue_ИП-2010 -проект TES" xfId="5"/>
    <cellStyle name="Iau?iue_Проект IP-2012  ЦЕК після НКРЕ  xls " xfId="2"/>
    <cellStyle name="Обычный" xfId="0" builtinId="0"/>
    <cellStyle name="Обычный 2_2009 04-06 1901 MCF as of 08 04 09" xfId="6"/>
    <cellStyle name="Обычный_nkre1" xfId="9"/>
    <cellStyle name="Обычный_Лист1" xfId="4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1"/>
  <sheetViews>
    <sheetView tabSelected="1" topLeftCell="A16" workbookViewId="0">
      <selection activeCell="H25" sqref="H25"/>
    </sheetView>
  </sheetViews>
  <sheetFormatPr defaultColWidth="17.85546875" defaultRowHeight="12.75"/>
  <cols>
    <col min="1" max="1" width="9.85546875" style="174" customWidth="1"/>
    <col min="2" max="2" width="29.7109375" style="174" customWidth="1"/>
    <col min="3" max="3" width="9.28515625" style="174" customWidth="1"/>
    <col min="4" max="4" width="21.140625" style="174" customWidth="1"/>
    <col min="5" max="5" width="11" style="174" customWidth="1"/>
    <col min="6" max="6" width="21.42578125" style="174" customWidth="1"/>
    <col min="7" max="16384" width="17.85546875" style="174"/>
  </cols>
  <sheetData>
    <row r="1" spans="4:10" s="172" customFormat="1" ht="15.75">
      <c r="D1" s="173"/>
      <c r="E1" s="173"/>
      <c r="F1" s="173"/>
      <c r="G1" s="173"/>
      <c r="H1" s="173"/>
      <c r="I1" s="173"/>
      <c r="J1" s="173"/>
    </row>
    <row r="2" spans="4:10" s="172" customFormat="1" ht="15.75">
      <c r="D2" s="183"/>
      <c r="E2" s="183"/>
      <c r="F2" s="183"/>
      <c r="G2" s="200"/>
      <c r="H2" s="173"/>
      <c r="I2" s="173"/>
      <c r="J2" s="173"/>
    </row>
    <row r="3" spans="4:10" s="172" customFormat="1" ht="15.75">
      <c r="D3" s="173"/>
      <c r="E3" s="180"/>
      <c r="F3" s="181"/>
      <c r="G3" s="173"/>
      <c r="H3" s="173"/>
      <c r="I3" s="173"/>
      <c r="J3" s="173"/>
    </row>
    <row r="4" spans="4:10" s="172" customFormat="1" ht="15.75">
      <c r="D4" s="173"/>
      <c r="E4" s="203"/>
      <c r="F4" s="204"/>
      <c r="G4" s="173"/>
      <c r="H4" s="173"/>
      <c r="I4" s="173"/>
      <c r="J4" s="173"/>
    </row>
    <row r="5" spans="4:10" s="172" customFormat="1" ht="15.75">
      <c r="D5" s="173"/>
      <c r="E5" s="203"/>
      <c r="F5" s="204"/>
      <c r="G5" s="173"/>
      <c r="H5" s="173"/>
      <c r="I5" s="173"/>
      <c r="J5" s="173"/>
    </row>
    <row r="6" spans="4:10" s="172" customFormat="1" ht="15.75">
      <c r="D6" s="173"/>
      <c r="E6" s="203"/>
      <c r="F6" s="204"/>
      <c r="G6" s="173"/>
      <c r="H6" s="173"/>
      <c r="I6" s="173"/>
      <c r="J6" s="173"/>
    </row>
    <row r="7" spans="4:10" s="172" customFormat="1" ht="15.75">
      <c r="D7" s="173"/>
      <c r="E7" s="203"/>
      <c r="F7" s="204"/>
      <c r="G7" s="173"/>
      <c r="H7" s="173"/>
      <c r="I7" s="173"/>
      <c r="J7" s="173"/>
    </row>
    <row r="8" spans="4:10" s="172" customFormat="1" ht="15.75">
      <c r="D8" s="173"/>
      <c r="E8" s="173"/>
      <c r="F8" s="173"/>
      <c r="G8" s="173"/>
      <c r="H8" s="173"/>
      <c r="I8" s="173"/>
      <c r="J8" s="173"/>
    </row>
    <row r="9" spans="4:10" s="172" customFormat="1" ht="15.75">
      <c r="D9" s="173"/>
      <c r="E9" s="173"/>
      <c r="F9" s="173"/>
      <c r="G9" s="173"/>
      <c r="H9" s="173"/>
      <c r="I9" s="173"/>
      <c r="J9" s="173"/>
    </row>
    <row r="10" spans="4:10" s="172" customFormat="1" ht="15.75">
      <c r="D10" s="173"/>
      <c r="E10" s="173"/>
      <c r="F10" s="173"/>
      <c r="G10" s="173"/>
      <c r="H10" s="173"/>
      <c r="I10" s="173"/>
      <c r="J10" s="173"/>
    </row>
    <row r="11" spans="4:10" s="172" customFormat="1" ht="15.75">
      <c r="D11" s="173"/>
      <c r="E11" s="173"/>
      <c r="F11" s="173"/>
      <c r="G11" s="173"/>
      <c r="H11" s="173"/>
      <c r="I11" s="173"/>
      <c r="J11" s="173"/>
    </row>
    <row r="12" spans="4:10" s="172" customFormat="1" ht="15.75">
      <c r="D12" s="173"/>
      <c r="E12" s="173"/>
      <c r="F12" s="173"/>
      <c r="G12" s="173"/>
      <c r="H12" s="173"/>
      <c r="I12" s="173"/>
      <c r="J12" s="173"/>
    </row>
    <row r="13" spans="4:10" s="172" customFormat="1" ht="15.75">
      <c r="D13" s="173"/>
      <c r="E13" s="173"/>
      <c r="F13" s="173"/>
      <c r="G13" s="173"/>
      <c r="H13" s="173"/>
      <c r="I13" s="173"/>
      <c r="J13" s="173"/>
    </row>
    <row r="14" spans="4:10" s="172" customFormat="1" ht="15.75">
      <c r="D14" s="173"/>
      <c r="E14" s="173"/>
      <c r="F14" s="173"/>
      <c r="G14" s="173"/>
      <c r="H14" s="173"/>
      <c r="I14" s="173"/>
      <c r="J14" s="173"/>
    </row>
    <row r="15" spans="4:10" s="172" customFormat="1" ht="15.75">
      <c r="D15" s="173"/>
      <c r="E15" s="173"/>
      <c r="F15" s="173"/>
      <c r="G15" s="173"/>
      <c r="H15" s="173"/>
      <c r="I15" s="173"/>
      <c r="J15" s="173"/>
    </row>
    <row r="16" spans="4:10" s="172" customFormat="1" ht="15.75">
      <c r="D16" s="173"/>
      <c r="E16" s="173"/>
      <c r="F16" s="173"/>
      <c r="G16" s="173"/>
      <c r="H16" s="173"/>
      <c r="I16" s="173"/>
      <c r="J16" s="173"/>
    </row>
    <row r="18" spans="2:6" ht="38.25" customHeight="1">
      <c r="B18" s="214" t="s">
        <v>228</v>
      </c>
      <c r="C18" s="215"/>
      <c r="D18" s="215"/>
      <c r="E18" s="215"/>
      <c r="F18" s="215"/>
    </row>
    <row r="19" spans="2:6" ht="35.25" customHeight="1">
      <c r="B19" s="175" t="s">
        <v>229</v>
      </c>
      <c r="C19" s="213" t="s">
        <v>236</v>
      </c>
      <c r="D19" s="213"/>
      <c r="E19" s="213"/>
      <c r="F19" s="213"/>
    </row>
    <row r="20" spans="2:6" ht="24" customHeight="1">
      <c r="B20" s="176" t="s">
        <v>230</v>
      </c>
      <c r="C20" s="205" t="s">
        <v>231</v>
      </c>
      <c r="D20" s="202" t="s">
        <v>234</v>
      </c>
      <c r="E20" s="205" t="s">
        <v>232</v>
      </c>
      <c r="F20" s="202" t="s">
        <v>242</v>
      </c>
    </row>
    <row r="21" spans="2:6" ht="24" customHeight="1">
      <c r="B21" s="177" t="s">
        <v>233</v>
      </c>
      <c r="C21" s="205" t="s">
        <v>231</v>
      </c>
      <c r="D21" s="202" t="s">
        <v>234</v>
      </c>
      <c r="E21" s="205" t="s">
        <v>232</v>
      </c>
      <c r="F21" s="202" t="s">
        <v>235</v>
      </c>
    </row>
    <row r="29" spans="2:6" ht="14.25">
      <c r="B29" s="178"/>
    </row>
    <row r="30" spans="2:6" ht="14.25">
      <c r="B30" s="178"/>
    </row>
    <row r="31" spans="2:6" ht="14.25">
      <c r="B31" s="178"/>
    </row>
    <row r="33" spans="2:5" ht="15">
      <c r="B33" s="179"/>
      <c r="E33" s="179"/>
    </row>
    <row r="37" spans="2:5" ht="15">
      <c r="B37" s="179"/>
      <c r="E37" s="179"/>
    </row>
    <row r="41" spans="2:5" ht="15">
      <c r="B41" s="179"/>
      <c r="E41" s="206"/>
    </row>
  </sheetData>
  <mergeCells count="2">
    <mergeCell ref="C19:F19"/>
    <mergeCell ref="B18:F18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>
      <selection activeCell="E13" sqref="E13"/>
    </sheetView>
  </sheetViews>
  <sheetFormatPr defaultRowHeight="12.75"/>
  <cols>
    <col min="1" max="1" width="4.7109375" style="164" customWidth="1"/>
    <col min="2" max="2" width="29.85546875" style="164" customWidth="1"/>
    <col min="3" max="3" width="18.5703125" style="164" customWidth="1"/>
    <col min="4" max="4" width="21.5703125" style="164" customWidth="1"/>
    <col min="5" max="5" width="19" style="164" customWidth="1"/>
    <col min="6" max="6" width="18" style="164" customWidth="1"/>
    <col min="7" max="7" width="16.42578125" style="164" customWidth="1"/>
    <col min="8" max="8" width="16.140625" style="164" customWidth="1"/>
    <col min="9" max="16384" width="9.140625" style="164"/>
  </cols>
  <sheetData>
    <row r="1" spans="1:8" ht="15.75">
      <c r="D1" s="201">
        <v>2</v>
      </c>
    </row>
    <row r="2" spans="1:8" ht="22.5" customHeight="1">
      <c r="A2" s="223" t="s">
        <v>210</v>
      </c>
      <c r="B2" s="224"/>
      <c r="C2" s="224"/>
      <c r="D2" s="224"/>
      <c r="E2" s="224"/>
      <c r="F2" s="224"/>
      <c r="G2" s="224"/>
      <c r="H2" s="225"/>
    </row>
    <row r="3" spans="1:8" s="165" customFormat="1" ht="53.25" customHeight="1">
      <c r="A3" s="219" t="s">
        <v>0</v>
      </c>
      <c r="B3" s="219" t="s">
        <v>237</v>
      </c>
      <c r="C3" s="219" t="s">
        <v>244</v>
      </c>
      <c r="D3" s="219" t="s">
        <v>243</v>
      </c>
      <c r="E3" s="221" t="s">
        <v>245</v>
      </c>
      <c r="F3" s="222"/>
      <c r="G3" s="219" t="s">
        <v>226</v>
      </c>
      <c r="H3" s="219" t="s">
        <v>227</v>
      </c>
    </row>
    <row r="4" spans="1:8" s="165" customFormat="1" ht="39" customHeight="1">
      <c r="A4" s="220"/>
      <c r="B4" s="220"/>
      <c r="C4" s="220"/>
      <c r="D4" s="220"/>
      <c r="E4" s="196" t="s">
        <v>216</v>
      </c>
      <c r="F4" s="197" t="s">
        <v>225</v>
      </c>
      <c r="G4" s="220"/>
      <c r="H4" s="220"/>
    </row>
    <row r="5" spans="1:8" s="165" customFormat="1" ht="12.75" customHeight="1">
      <c r="A5" s="198">
        <v>1</v>
      </c>
      <c r="B5" s="198">
        <v>2</v>
      </c>
      <c r="C5" s="198">
        <v>3</v>
      </c>
      <c r="D5" s="198">
        <v>4</v>
      </c>
      <c r="E5" s="198">
        <v>5</v>
      </c>
      <c r="F5" s="198">
        <v>6</v>
      </c>
      <c r="G5" s="198">
        <v>7</v>
      </c>
      <c r="H5" s="198">
        <v>8</v>
      </c>
    </row>
    <row r="6" spans="1:8" ht="53.25" customHeight="1">
      <c r="A6" s="194">
        <v>1</v>
      </c>
      <c r="B6" s="195" t="s">
        <v>211</v>
      </c>
      <c r="C6" s="208">
        <v>16066.897999999999</v>
      </c>
      <c r="D6" s="208">
        <v>14980.069261000001</v>
      </c>
      <c r="E6" s="208">
        <v>13043.12362</v>
      </c>
      <c r="F6" s="208">
        <v>6098.6584199999998</v>
      </c>
      <c r="G6" s="209">
        <v>0.87069848561763596</v>
      </c>
      <c r="H6" s="208">
        <v>1936.9456410000003</v>
      </c>
    </row>
    <row r="7" spans="1:8" ht="42" customHeight="1">
      <c r="A7" s="194">
        <v>2</v>
      </c>
      <c r="B7" s="195" t="s">
        <v>238</v>
      </c>
      <c r="C7" s="208">
        <v>1303.0741600000001</v>
      </c>
      <c r="D7" s="208">
        <v>843.15632000000005</v>
      </c>
      <c r="E7" s="208">
        <v>805.52502000000004</v>
      </c>
      <c r="F7" s="208">
        <v>770.52502000000004</v>
      </c>
      <c r="G7" s="209">
        <v>0.95536853711776715</v>
      </c>
      <c r="H7" s="208">
        <v>37.63130000000001</v>
      </c>
    </row>
    <row r="8" spans="1:8" ht="61.5" customHeight="1">
      <c r="A8" s="194">
        <v>3</v>
      </c>
      <c r="B8" s="195" t="s">
        <v>239</v>
      </c>
      <c r="C8" s="208">
        <v>134.24163999999999</v>
      </c>
      <c r="D8" s="208">
        <v>134.24163999999999</v>
      </c>
      <c r="E8" s="208">
        <v>67.122450000000001</v>
      </c>
      <c r="F8" s="208">
        <v>134.24163999999999</v>
      </c>
      <c r="G8" s="209">
        <v>0.50001214228312474</v>
      </c>
      <c r="H8" s="208">
        <v>67.119189999999989</v>
      </c>
    </row>
    <row r="9" spans="1:8" ht="28.5" customHeight="1">
      <c r="A9" s="194">
        <v>4</v>
      </c>
      <c r="B9" s="195" t="s">
        <v>212</v>
      </c>
      <c r="C9" s="208">
        <v>2207.2584000000002</v>
      </c>
      <c r="D9" s="208">
        <v>1407.3184000000001</v>
      </c>
      <c r="E9" s="208">
        <v>1140.1784000000002</v>
      </c>
      <c r="F9" s="208">
        <v>840.17840000000012</v>
      </c>
      <c r="G9" s="209">
        <v>0.8101779952567949</v>
      </c>
      <c r="H9" s="208">
        <v>267.13999999999987</v>
      </c>
    </row>
    <row r="10" spans="1:8" ht="33.75" customHeight="1">
      <c r="A10" s="194">
        <v>5</v>
      </c>
      <c r="B10" s="195" t="s">
        <v>240</v>
      </c>
      <c r="C10" s="208">
        <v>136.66200000000001</v>
      </c>
      <c r="D10" s="208">
        <v>0</v>
      </c>
      <c r="E10" s="208">
        <v>0</v>
      </c>
      <c r="F10" s="208">
        <v>0</v>
      </c>
      <c r="G10" s="209">
        <v>0</v>
      </c>
      <c r="H10" s="208">
        <v>0</v>
      </c>
    </row>
    <row r="11" spans="1:8" ht="29.25" customHeight="1">
      <c r="A11" s="194">
        <v>6</v>
      </c>
      <c r="B11" s="195" t="s">
        <v>241</v>
      </c>
      <c r="C11" s="210">
        <v>988.13</v>
      </c>
      <c r="D11" s="210">
        <v>922</v>
      </c>
      <c r="E11" s="208">
        <v>930.10774000000004</v>
      </c>
      <c r="F11" s="210">
        <v>930.10774000000004</v>
      </c>
      <c r="G11" s="209">
        <v>1.008793644251627</v>
      </c>
      <c r="H11" s="208">
        <v>-8.1077400000000353</v>
      </c>
    </row>
    <row r="12" spans="1:8" ht="16.5" customHeight="1">
      <c r="A12" s="194">
        <v>7</v>
      </c>
      <c r="B12" s="195" t="s">
        <v>172</v>
      </c>
      <c r="C12" s="210">
        <v>437.464</v>
      </c>
      <c r="D12" s="210">
        <v>437.464</v>
      </c>
      <c r="E12" s="208">
        <v>425.39519999999999</v>
      </c>
      <c r="F12" s="210">
        <v>425.39519999999999</v>
      </c>
      <c r="G12" s="209">
        <v>0.97241190132216593</v>
      </c>
      <c r="H12" s="208">
        <v>12.06880000000001</v>
      </c>
    </row>
    <row r="13" spans="1:8" s="171" customFormat="1" ht="16.5" customHeight="1">
      <c r="A13" s="216" t="s">
        <v>4</v>
      </c>
      <c r="B13" s="217"/>
      <c r="C13" s="211">
        <f>SUM(C6:C12)</f>
        <v>21273.728199999998</v>
      </c>
      <c r="D13" s="211">
        <f>SUM(D6:D12)</f>
        <v>18724.249621000003</v>
      </c>
      <c r="E13" s="211">
        <f>SUM(E6:E12)</f>
        <v>16411.452430000001</v>
      </c>
      <c r="F13" s="211">
        <f>SUM(F6:F12)</f>
        <v>9199.1064200000001</v>
      </c>
      <c r="G13" s="212">
        <f t="shared" ref="G13" si="0">IF(D13=0,0,E13/D13)</f>
        <v>0.8764811814724951</v>
      </c>
      <c r="H13" s="211">
        <f t="shared" ref="H13" si="1">D13-E13</f>
        <v>2312.7971910000015</v>
      </c>
    </row>
    <row r="14" spans="1:8" ht="11.25" customHeight="1"/>
    <row r="15" spans="1:8" ht="11.25" customHeight="1">
      <c r="E15" s="166"/>
    </row>
    <row r="16" spans="1:8" ht="10.5" customHeight="1"/>
    <row r="17" spans="1:8">
      <c r="E17" s="167"/>
    </row>
    <row r="19" spans="1:8" ht="15.75">
      <c r="A19" s="199"/>
      <c r="B19" s="184"/>
      <c r="C19" s="182"/>
      <c r="D19" s="185"/>
      <c r="E19" s="185"/>
      <c r="F19" s="184"/>
      <c r="G19" s="186"/>
      <c r="H19" s="185"/>
    </row>
    <row r="20" spans="1:8" ht="15">
      <c r="A20" s="187"/>
      <c r="B20" s="187"/>
      <c r="C20" s="188"/>
      <c r="D20" s="185"/>
      <c r="E20" s="185"/>
      <c r="F20" s="218"/>
      <c r="G20" s="218"/>
      <c r="H20" s="185"/>
    </row>
    <row r="21" spans="1:8">
      <c r="A21" s="189"/>
      <c r="B21" s="189"/>
      <c r="C21" s="182"/>
      <c r="D21" s="182"/>
      <c r="E21" s="182"/>
      <c r="F21" s="182"/>
      <c r="G21" s="182"/>
      <c r="H21" s="182"/>
    </row>
    <row r="22" spans="1:8">
      <c r="A22" s="190"/>
      <c r="B22" s="190"/>
      <c r="C22" s="190"/>
      <c r="D22" s="191"/>
      <c r="E22" s="192"/>
      <c r="F22" s="182"/>
      <c r="G22" s="182"/>
      <c r="H22" s="182"/>
    </row>
    <row r="23" spans="1:8">
      <c r="A23" s="193"/>
      <c r="B23" s="193"/>
      <c r="C23" s="182"/>
      <c r="D23" s="182"/>
      <c r="E23" s="182"/>
      <c r="F23" s="182"/>
      <c r="G23" s="182"/>
      <c r="H23" s="182"/>
    </row>
    <row r="24" spans="1:8" ht="15" customHeight="1"/>
    <row r="26" spans="1:8" ht="12.75" customHeight="1"/>
    <row r="27" spans="1:8" ht="14.25" customHeight="1"/>
  </sheetData>
  <mergeCells count="10">
    <mergeCell ref="A13:B13"/>
    <mergeCell ref="F20:G20"/>
    <mergeCell ref="H3:H4"/>
    <mergeCell ref="E3:F3"/>
    <mergeCell ref="A2:H2"/>
    <mergeCell ref="A3:A4"/>
    <mergeCell ref="B3:B4"/>
    <mergeCell ref="C3:C4"/>
    <mergeCell ref="D3:D4"/>
    <mergeCell ref="G3:G4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P470"/>
  <sheetViews>
    <sheetView zoomScale="89" zoomScaleNormal="89" workbookViewId="0">
      <pane xSplit="6" ySplit="4" topLeftCell="AY5" activePane="bottomRight" state="frozen"/>
      <selection pane="topRight" activeCell="G1" sqref="G1"/>
      <selection pane="bottomLeft" activeCell="A5" sqref="A5"/>
      <selection pane="bottomRight" activeCell="AV118" sqref="AV118"/>
    </sheetView>
  </sheetViews>
  <sheetFormatPr defaultRowHeight="12.75"/>
  <cols>
    <col min="1" max="1" width="9.140625" style="5"/>
    <col min="2" max="2" width="67.85546875" style="5" customWidth="1"/>
    <col min="3" max="5" width="9.140625" style="5"/>
    <col min="6" max="6" width="11.28515625" style="5" customWidth="1"/>
    <col min="7" max="14" width="11.28515625" style="5" hidden="1" customWidth="1"/>
    <col min="15" max="15" width="11" style="105" customWidth="1"/>
    <col min="16" max="16" width="9.42578125" style="105" customWidth="1"/>
    <col min="17" max="17" width="11" style="105" customWidth="1"/>
    <col min="18" max="18" width="11.140625" style="105" customWidth="1"/>
    <col min="19" max="20" width="9.42578125" style="105" customWidth="1"/>
    <col min="21" max="21" width="11.140625" style="105" customWidth="1"/>
    <col min="22" max="23" width="9.42578125" style="105" customWidth="1"/>
    <col min="24" max="24" width="11" style="105" customWidth="1"/>
    <col min="25" max="25" width="10.28515625" style="105" customWidth="1"/>
    <col min="26" max="26" width="11.140625" style="105" customWidth="1"/>
    <col min="27" max="27" width="10.7109375" style="5" customWidth="1"/>
    <col min="28" max="28" width="11.42578125" style="5" customWidth="1"/>
    <col min="29" max="29" width="12.28515625" style="5" customWidth="1"/>
    <col min="30" max="30" width="10.7109375" style="5" customWidth="1"/>
    <col min="31" max="35" width="9.140625" style="5" customWidth="1"/>
    <col min="36" max="36" width="10.140625" style="5" customWidth="1"/>
    <col min="37" max="38" width="11" style="5" bestFit="1" customWidth="1"/>
    <col min="39" max="47" width="9.140625" style="5" customWidth="1"/>
    <col min="48" max="48" width="9.42578125" style="5" customWidth="1"/>
    <col min="49" max="49" width="10.42578125" style="5" customWidth="1"/>
    <col min="50" max="50" width="12" style="5" bestFit="1" customWidth="1"/>
    <col min="51" max="59" width="9.140625" style="5" customWidth="1"/>
    <col min="60" max="60" width="9.5703125" style="5" customWidth="1"/>
    <col min="61" max="61" width="11" style="5" bestFit="1" customWidth="1"/>
    <col min="62" max="62" width="10" style="5" customWidth="1"/>
    <col min="63" max="63" width="11.140625" style="1" customWidth="1"/>
    <col min="64" max="64" width="11.5703125" style="1" customWidth="1"/>
    <col min="65" max="65" width="10.42578125" style="1" customWidth="1"/>
    <col min="66" max="68" width="10.42578125" style="2" customWidth="1"/>
    <col min="69" max="16384" width="9.140625" style="5"/>
  </cols>
  <sheetData>
    <row r="1" spans="1:68" s="70" customFormat="1" ht="26.25" customHeight="1">
      <c r="A1" s="237" t="s">
        <v>0</v>
      </c>
      <c r="B1" s="238" t="s">
        <v>1</v>
      </c>
      <c r="C1" s="237" t="s">
        <v>2</v>
      </c>
      <c r="D1" s="237" t="s">
        <v>3</v>
      </c>
      <c r="E1" s="237" t="s">
        <v>4</v>
      </c>
      <c r="F1" s="237"/>
      <c r="G1" s="244" t="s">
        <v>223</v>
      </c>
      <c r="H1" s="242"/>
      <c r="I1" s="242"/>
      <c r="J1" s="242"/>
      <c r="K1" s="242"/>
      <c r="L1" s="242"/>
      <c r="M1" s="242"/>
      <c r="N1" s="243"/>
      <c r="O1" s="241">
        <v>2013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3"/>
      <c r="BN1" s="109"/>
      <c r="BO1" s="109"/>
      <c r="BP1" s="109"/>
    </row>
    <row r="2" spans="1:68" s="70" customFormat="1" ht="12.75" customHeight="1">
      <c r="A2" s="237"/>
      <c r="B2" s="239"/>
      <c r="C2" s="237"/>
      <c r="D2" s="237"/>
      <c r="E2" s="237" t="s">
        <v>5</v>
      </c>
      <c r="F2" s="237" t="s">
        <v>6</v>
      </c>
      <c r="G2" s="258" t="s">
        <v>213</v>
      </c>
      <c r="H2" s="258" t="s">
        <v>214</v>
      </c>
      <c r="I2" s="259" t="s">
        <v>215</v>
      </c>
      <c r="J2" s="258" t="s">
        <v>224</v>
      </c>
      <c r="K2" s="258" t="s">
        <v>216</v>
      </c>
      <c r="L2" s="259" t="s">
        <v>217</v>
      </c>
      <c r="M2" s="258" t="s">
        <v>218</v>
      </c>
      <c r="N2" s="258" t="s">
        <v>219</v>
      </c>
      <c r="O2" s="232" t="s">
        <v>220</v>
      </c>
      <c r="P2" s="233"/>
      <c r="Q2" s="234"/>
      <c r="R2" s="232" t="s">
        <v>7</v>
      </c>
      <c r="S2" s="233"/>
      <c r="T2" s="234"/>
      <c r="U2" s="232" t="s">
        <v>8</v>
      </c>
      <c r="V2" s="233"/>
      <c r="W2" s="234"/>
      <c r="X2" s="245" t="s">
        <v>171</v>
      </c>
      <c r="Y2" s="246"/>
      <c r="Z2" s="247"/>
      <c r="AA2" s="244" t="s">
        <v>9</v>
      </c>
      <c r="AB2" s="242"/>
      <c r="AC2" s="243"/>
      <c r="AD2" s="244" t="s">
        <v>10</v>
      </c>
      <c r="AE2" s="242"/>
      <c r="AF2" s="243"/>
      <c r="AG2" s="244" t="s">
        <v>11</v>
      </c>
      <c r="AH2" s="242"/>
      <c r="AI2" s="243"/>
      <c r="AJ2" s="245" t="s">
        <v>173</v>
      </c>
      <c r="AK2" s="246"/>
      <c r="AL2" s="247"/>
      <c r="AM2" s="244" t="s">
        <v>12</v>
      </c>
      <c r="AN2" s="242"/>
      <c r="AO2" s="243"/>
      <c r="AP2" s="244" t="s">
        <v>13</v>
      </c>
      <c r="AQ2" s="242"/>
      <c r="AR2" s="243"/>
      <c r="AS2" s="244" t="s">
        <v>14</v>
      </c>
      <c r="AT2" s="242"/>
      <c r="AU2" s="243"/>
      <c r="AV2" s="245" t="s">
        <v>174</v>
      </c>
      <c r="AW2" s="246"/>
      <c r="AX2" s="247"/>
      <c r="AY2" s="244" t="s">
        <v>15</v>
      </c>
      <c r="AZ2" s="242"/>
      <c r="BA2" s="243"/>
      <c r="BB2" s="244" t="s">
        <v>16</v>
      </c>
      <c r="BC2" s="242"/>
      <c r="BD2" s="243"/>
      <c r="BE2" s="244" t="s">
        <v>17</v>
      </c>
      <c r="BF2" s="242"/>
      <c r="BG2" s="243"/>
      <c r="BH2" s="245" t="s">
        <v>175</v>
      </c>
      <c r="BI2" s="246"/>
      <c r="BJ2" s="247"/>
      <c r="BK2" s="244" t="s">
        <v>176</v>
      </c>
      <c r="BL2" s="242"/>
      <c r="BM2" s="243"/>
      <c r="BN2" s="109"/>
      <c r="BO2" s="109"/>
      <c r="BP2" s="109"/>
    </row>
    <row r="3" spans="1:68" s="106" customFormat="1" ht="33.75" customHeight="1">
      <c r="A3" s="237"/>
      <c r="B3" s="239"/>
      <c r="C3" s="237"/>
      <c r="D3" s="237"/>
      <c r="E3" s="237"/>
      <c r="F3" s="237"/>
      <c r="G3" s="258"/>
      <c r="H3" s="258"/>
      <c r="I3" s="260"/>
      <c r="J3" s="258"/>
      <c r="K3" s="258"/>
      <c r="L3" s="260"/>
      <c r="M3" s="258"/>
      <c r="N3" s="258"/>
      <c r="O3" s="235" t="s">
        <v>18</v>
      </c>
      <c r="P3" s="235" t="s">
        <v>19</v>
      </c>
      <c r="Q3" s="235" t="s">
        <v>20</v>
      </c>
      <c r="R3" s="235" t="s">
        <v>18</v>
      </c>
      <c r="S3" s="235" t="s">
        <v>19</v>
      </c>
      <c r="T3" s="235" t="s">
        <v>20</v>
      </c>
      <c r="U3" s="235" t="s">
        <v>18</v>
      </c>
      <c r="V3" s="235" t="s">
        <v>19</v>
      </c>
      <c r="W3" s="235" t="s">
        <v>20</v>
      </c>
      <c r="X3" s="248" t="s">
        <v>18</v>
      </c>
      <c r="Y3" s="248" t="s">
        <v>19</v>
      </c>
      <c r="Z3" s="248" t="s">
        <v>20</v>
      </c>
      <c r="AA3" s="235" t="s">
        <v>18</v>
      </c>
      <c r="AB3" s="235" t="s">
        <v>19</v>
      </c>
      <c r="AC3" s="235" t="s">
        <v>20</v>
      </c>
      <c r="AD3" s="235" t="s">
        <v>18</v>
      </c>
      <c r="AE3" s="235" t="s">
        <v>19</v>
      </c>
      <c r="AF3" s="235" t="s">
        <v>20</v>
      </c>
      <c r="AG3" s="235" t="s">
        <v>18</v>
      </c>
      <c r="AH3" s="235" t="s">
        <v>19</v>
      </c>
      <c r="AI3" s="235" t="s">
        <v>20</v>
      </c>
      <c r="AJ3" s="248" t="s">
        <v>18</v>
      </c>
      <c r="AK3" s="248" t="s">
        <v>19</v>
      </c>
      <c r="AL3" s="248" t="s">
        <v>20</v>
      </c>
      <c r="AM3" s="235" t="s">
        <v>18</v>
      </c>
      <c r="AN3" s="235" t="s">
        <v>19</v>
      </c>
      <c r="AO3" s="235" t="s">
        <v>20</v>
      </c>
      <c r="AP3" s="235" t="s">
        <v>18</v>
      </c>
      <c r="AQ3" s="235" t="s">
        <v>19</v>
      </c>
      <c r="AR3" s="235" t="s">
        <v>20</v>
      </c>
      <c r="AS3" s="235" t="s">
        <v>18</v>
      </c>
      <c r="AT3" s="235" t="s">
        <v>19</v>
      </c>
      <c r="AU3" s="235" t="s">
        <v>20</v>
      </c>
      <c r="AV3" s="248" t="s">
        <v>18</v>
      </c>
      <c r="AW3" s="248" t="s">
        <v>19</v>
      </c>
      <c r="AX3" s="248" t="s">
        <v>20</v>
      </c>
      <c r="AY3" s="235" t="s">
        <v>18</v>
      </c>
      <c r="AZ3" s="235" t="s">
        <v>19</v>
      </c>
      <c r="BA3" s="235" t="s">
        <v>20</v>
      </c>
      <c r="BB3" s="235" t="s">
        <v>18</v>
      </c>
      <c r="BC3" s="235" t="s">
        <v>19</v>
      </c>
      <c r="BD3" s="235" t="s">
        <v>20</v>
      </c>
      <c r="BE3" s="235" t="s">
        <v>18</v>
      </c>
      <c r="BF3" s="235" t="s">
        <v>19</v>
      </c>
      <c r="BG3" s="235" t="s">
        <v>20</v>
      </c>
      <c r="BH3" s="248" t="s">
        <v>18</v>
      </c>
      <c r="BI3" s="248" t="s">
        <v>19</v>
      </c>
      <c r="BJ3" s="248" t="s">
        <v>20</v>
      </c>
      <c r="BK3" s="235" t="s">
        <v>18</v>
      </c>
      <c r="BL3" s="235" t="s">
        <v>19</v>
      </c>
      <c r="BM3" s="235" t="s">
        <v>20</v>
      </c>
      <c r="BN3" s="235" t="s">
        <v>18</v>
      </c>
      <c r="BO3" s="235" t="s">
        <v>19</v>
      </c>
      <c r="BP3" s="235" t="s">
        <v>20</v>
      </c>
    </row>
    <row r="4" spans="1:68" s="106" customFormat="1" ht="12.75" customHeight="1">
      <c r="A4" s="237"/>
      <c r="B4" s="240"/>
      <c r="C4" s="237"/>
      <c r="D4" s="237"/>
      <c r="E4" s="237"/>
      <c r="F4" s="237"/>
      <c r="G4" s="258"/>
      <c r="H4" s="258"/>
      <c r="I4" s="261"/>
      <c r="J4" s="258"/>
      <c r="K4" s="258"/>
      <c r="L4" s="261"/>
      <c r="M4" s="258"/>
      <c r="N4" s="258"/>
      <c r="O4" s="236"/>
      <c r="P4" s="236"/>
      <c r="Q4" s="236"/>
      <c r="R4" s="236"/>
      <c r="S4" s="236"/>
      <c r="T4" s="236"/>
      <c r="U4" s="236"/>
      <c r="V4" s="236"/>
      <c r="W4" s="236"/>
      <c r="X4" s="249"/>
      <c r="Y4" s="249"/>
      <c r="Z4" s="249"/>
      <c r="AA4" s="236"/>
      <c r="AB4" s="236"/>
      <c r="AC4" s="236"/>
      <c r="AD4" s="236"/>
      <c r="AE4" s="236"/>
      <c r="AF4" s="236"/>
      <c r="AG4" s="236"/>
      <c r="AH4" s="236"/>
      <c r="AI4" s="236"/>
      <c r="AJ4" s="249"/>
      <c r="AK4" s="249"/>
      <c r="AL4" s="249"/>
      <c r="AM4" s="236"/>
      <c r="AN4" s="236"/>
      <c r="AO4" s="236"/>
      <c r="AP4" s="236"/>
      <c r="AQ4" s="236"/>
      <c r="AR4" s="236"/>
      <c r="AS4" s="236"/>
      <c r="AT4" s="236"/>
      <c r="AU4" s="236"/>
      <c r="AV4" s="249"/>
      <c r="AW4" s="249"/>
      <c r="AX4" s="249"/>
      <c r="AY4" s="236"/>
      <c r="AZ4" s="236"/>
      <c r="BA4" s="236"/>
      <c r="BB4" s="236"/>
      <c r="BC4" s="236"/>
      <c r="BD4" s="236"/>
      <c r="BE4" s="236"/>
      <c r="BF4" s="236"/>
      <c r="BG4" s="236"/>
      <c r="BH4" s="249"/>
      <c r="BI4" s="249"/>
      <c r="BJ4" s="249"/>
      <c r="BK4" s="236"/>
      <c r="BL4" s="236"/>
      <c r="BM4" s="236"/>
      <c r="BN4" s="236"/>
      <c r="BO4" s="236"/>
      <c r="BP4" s="236"/>
    </row>
    <row r="5" spans="1:68" s="70" customFormat="1">
      <c r="A5" s="28">
        <v>1</v>
      </c>
      <c r="B5" s="28">
        <v>2</v>
      </c>
      <c r="C5" s="28">
        <v>3</v>
      </c>
      <c r="D5" s="28">
        <v>4</v>
      </c>
      <c r="E5" s="28">
        <v>5</v>
      </c>
      <c r="F5" s="28">
        <v>6</v>
      </c>
      <c r="G5" s="163"/>
      <c r="H5" s="163"/>
      <c r="I5" s="163"/>
      <c r="J5" s="163"/>
      <c r="K5" s="163"/>
      <c r="L5" s="163"/>
      <c r="M5" s="163"/>
      <c r="N5" s="163"/>
      <c r="O5" s="80"/>
      <c r="P5" s="80"/>
      <c r="Q5" s="80"/>
      <c r="R5" s="80"/>
      <c r="S5" s="80"/>
      <c r="T5" s="80"/>
      <c r="U5" s="80"/>
      <c r="V5" s="80"/>
      <c r="W5" s="80"/>
      <c r="X5" s="84"/>
      <c r="Y5" s="84"/>
      <c r="Z5" s="84"/>
      <c r="AA5" s="28"/>
      <c r="AB5" s="28"/>
      <c r="AC5" s="28"/>
      <c r="AD5" s="28"/>
      <c r="AE5" s="28"/>
      <c r="AF5" s="28"/>
      <c r="AG5" s="28"/>
      <c r="AH5" s="28"/>
      <c r="AI5" s="28"/>
      <c r="AJ5" s="84">
        <v>11</v>
      </c>
      <c r="AK5" s="84">
        <v>12</v>
      </c>
      <c r="AL5" s="84"/>
      <c r="AM5" s="28"/>
      <c r="AN5" s="28"/>
      <c r="AO5" s="28"/>
      <c r="AP5" s="28"/>
      <c r="AQ5" s="28"/>
      <c r="AR5" s="28"/>
      <c r="AS5" s="28"/>
      <c r="AT5" s="28"/>
      <c r="AU5" s="28"/>
      <c r="AV5" s="84">
        <v>11</v>
      </c>
      <c r="AW5" s="84">
        <v>12</v>
      </c>
      <c r="AX5" s="84"/>
      <c r="AY5" s="28"/>
      <c r="AZ5" s="28"/>
      <c r="BA5" s="28"/>
      <c r="BB5" s="28"/>
      <c r="BC5" s="28"/>
      <c r="BD5" s="28"/>
      <c r="BE5" s="28"/>
      <c r="BF5" s="28"/>
      <c r="BG5" s="28"/>
      <c r="BH5" s="84">
        <v>11</v>
      </c>
      <c r="BI5" s="84">
        <v>12</v>
      </c>
      <c r="BJ5" s="84"/>
      <c r="BK5" s="28"/>
      <c r="BL5" s="28"/>
      <c r="BM5" s="28"/>
      <c r="BN5" s="109"/>
      <c r="BO5" s="109"/>
      <c r="BP5" s="109"/>
    </row>
    <row r="6" spans="1:68" ht="13.5">
      <c r="A6" s="3" t="s">
        <v>21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4"/>
      <c r="AB6" s="4"/>
      <c r="AC6" s="4"/>
      <c r="AD6" s="4"/>
      <c r="AE6" s="4"/>
      <c r="AF6" s="4"/>
      <c r="AG6" s="4"/>
      <c r="AH6" s="4"/>
      <c r="AI6" s="4"/>
      <c r="AJ6" s="85"/>
      <c r="AK6" s="85"/>
      <c r="AL6" s="85"/>
      <c r="AM6" s="4"/>
      <c r="AN6" s="4"/>
      <c r="AO6" s="4"/>
      <c r="AP6" s="4"/>
      <c r="AQ6" s="4"/>
      <c r="AR6" s="4"/>
      <c r="AS6" s="4"/>
      <c r="AT6" s="4"/>
      <c r="AU6" s="4"/>
      <c r="AV6" s="85"/>
      <c r="AW6" s="85"/>
      <c r="AX6" s="85"/>
      <c r="AY6" s="4"/>
      <c r="AZ6" s="4"/>
      <c r="BA6" s="4"/>
      <c r="BB6" s="4"/>
      <c r="BC6" s="4"/>
      <c r="BD6" s="4"/>
      <c r="BE6" s="4"/>
      <c r="BF6" s="4"/>
      <c r="BG6" s="4"/>
      <c r="BH6" s="85"/>
      <c r="BI6" s="85"/>
      <c r="BJ6" s="85"/>
      <c r="BK6" s="4"/>
      <c r="BL6" s="4"/>
      <c r="BM6" s="4"/>
      <c r="BN6" s="4"/>
      <c r="BO6" s="4"/>
      <c r="BP6" s="4"/>
    </row>
    <row r="7" spans="1:68" ht="13.5">
      <c r="A7" s="6" t="s">
        <v>22</v>
      </c>
      <c r="B7" s="7" t="s">
        <v>23</v>
      </c>
      <c r="C7" s="8"/>
      <c r="D7" s="9"/>
      <c r="E7" s="9"/>
      <c r="F7" s="71">
        <f>SUM(F8+F20+F26)</f>
        <v>15311.630999999999</v>
      </c>
      <c r="G7" s="71"/>
      <c r="H7" s="71"/>
      <c r="I7" s="71"/>
      <c r="J7" s="71"/>
      <c r="K7" s="71"/>
      <c r="L7" s="71"/>
      <c r="M7" s="71"/>
      <c r="N7" s="71"/>
      <c r="O7" s="71">
        <f t="shared" ref="O7:Z7" si="0">SUM(O8+O20+O26)</f>
        <v>0</v>
      </c>
      <c r="P7" s="71">
        <f t="shared" si="0"/>
        <v>0</v>
      </c>
      <c r="Q7" s="71">
        <f t="shared" si="0"/>
        <v>0</v>
      </c>
      <c r="R7" s="71">
        <f t="shared" si="0"/>
        <v>2500</v>
      </c>
      <c r="S7" s="71">
        <f t="shared" si="0"/>
        <v>0</v>
      </c>
      <c r="T7" s="71">
        <f t="shared" si="0"/>
        <v>0</v>
      </c>
      <c r="U7" s="71">
        <f t="shared" si="0"/>
        <v>1215.1890000000001</v>
      </c>
      <c r="V7" s="71">
        <f t="shared" si="0"/>
        <v>0</v>
      </c>
      <c r="W7" s="71">
        <f t="shared" si="0"/>
        <v>0</v>
      </c>
      <c r="X7" s="86">
        <f t="shared" si="0"/>
        <v>3715.1890000000003</v>
      </c>
      <c r="Y7" s="86">
        <f t="shared" si="0"/>
        <v>0</v>
      </c>
      <c r="Z7" s="86">
        <f t="shared" si="0"/>
        <v>0</v>
      </c>
      <c r="AA7" s="71">
        <f t="shared" ref="AA7:BG7" si="1">SUM(AA8+AA20+AA26)</f>
        <v>2774.2132000000001</v>
      </c>
      <c r="AB7" s="71">
        <f t="shared" si="1"/>
        <v>1000</v>
      </c>
      <c r="AC7" s="71">
        <f t="shared" si="1"/>
        <v>1000</v>
      </c>
      <c r="AD7" s="71">
        <f t="shared" si="1"/>
        <v>1595.905</v>
      </c>
      <c r="AE7" s="71">
        <f t="shared" si="1"/>
        <v>1000</v>
      </c>
      <c r="AF7" s="71">
        <f t="shared" si="1"/>
        <v>1000</v>
      </c>
      <c r="AG7" s="71">
        <f t="shared" si="1"/>
        <v>2115.1890000000003</v>
      </c>
      <c r="AH7" s="71">
        <f t="shared" si="1"/>
        <v>3330.3780000000002</v>
      </c>
      <c r="AI7" s="71">
        <f t="shared" si="1"/>
        <v>900</v>
      </c>
      <c r="AJ7" s="86">
        <f>SUM(AJ8+AJ20+AJ26)</f>
        <v>6485.3072000000002</v>
      </c>
      <c r="AK7" s="86">
        <f>SUM(AK8+AK20+AK26)</f>
        <v>5330.3780000000006</v>
      </c>
      <c r="AL7" s="86">
        <f>SUM(AL8+AL20+AL26)</f>
        <v>2900</v>
      </c>
      <c r="AM7" s="71">
        <f t="shared" si="1"/>
        <v>1165.8655000000003</v>
      </c>
      <c r="AN7" s="71">
        <f t="shared" si="1"/>
        <v>1165.8655000000003</v>
      </c>
      <c r="AO7" s="71">
        <f t="shared" si="1"/>
        <v>1821.9505000000004</v>
      </c>
      <c r="AP7" s="71">
        <f t="shared" si="1"/>
        <v>2348.6743000000006</v>
      </c>
      <c r="AQ7" s="71">
        <f t="shared" si="1"/>
        <v>7623.5775000000012</v>
      </c>
      <c r="AR7" s="71">
        <f t="shared" si="1"/>
        <v>8152.6875000000009</v>
      </c>
      <c r="AS7" s="71">
        <f t="shared" si="1"/>
        <v>1000.69</v>
      </c>
      <c r="AT7" s="71">
        <f t="shared" si="1"/>
        <v>0</v>
      </c>
      <c r="AU7" s="71">
        <f t="shared" si="1"/>
        <v>1245.183</v>
      </c>
      <c r="AV7" s="86">
        <f>SUM(AV8+AV20+AV26)</f>
        <v>4515.229800000001</v>
      </c>
      <c r="AW7" s="86">
        <f>SUM(AW8+AW20+AW26)</f>
        <v>8789.4430000000011</v>
      </c>
      <c r="AX7" s="86">
        <f>SUM(AX8+AX20+AX26)</f>
        <v>11219.821</v>
      </c>
      <c r="AY7" s="71">
        <f t="shared" si="1"/>
        <v>595.90499999999997</v>
      </c>
      <c r="AZ7" s="71">
        <f t="shared" si="1"/>
        <v>0</v>
      </c>
      <c r="BA7" s="71">
        <f t="shared" si="1"/>
        <v>0</v>
      </c>
      <c r="BB7" s="71">
        <f t="shared" si="1"/>
        <v>0</v>
      </c>
      <c r="BC7" s="71">
        <f t="shared" si="1"/>
        <v>0</v>
      </c>
      <c r="BD7" s="71">
        <f t="shared" si="1"/>
        <v>0</v>
      </c>
      <c r="BE7" s="71">
        <f t="shared" si="1"/>
        <v>0</v>
      </c>
      <c r="BF7" s="71">
        <f t="shared" si="1"/>
        <v>1191.81</v>
      </c>
      <c r="BG7" s="71">
        <f t="shared" si="1"/>
        <v>1191.81</v>
      </c>
      <c r="BH7" s="86">
        <f>SUM(BH8+BH20+BH26)</f>
        <v>595.90499999999997</v>
      </c>
      <c r="BI7" s="86">
        <f>SUM(BI8+BI20+BI26)</f>
        <v>1191.81</v>
      </c>
      <c r="BJ7" s="86">
        <f>SUM(BJ8+BJ20+BJ26)</f>
        <v>1191.81</v>
      </c>
      <c r="BK7" s="71">
        <f>X7+AJ7+AV7+BH7</f>
        <v>15311.631000000003</v>
      </c>
      <c r="BL7" s="71">
        <f>Y7+AK7+AW7+BI7</f>
        <v>15311.631000000001</v>
      </c>
      <c r="BM7" s="71">
        <f>Z7+AL7+AX7+BJ7</f>
        <v>15311.630999999999</v>
      </c>
      <c r="BN7" s="71">
        <f t="shared" ref="BN7:BN28" si="2">F7-BK7</f>
        <v>0</v>
      </c>
      <c r="BO7" s="71">
        <f t="shared" ref="BO7:BO28" si="3">F7-BL7</f>
        <v>0</v>
      </c>
      <c r="BP7" s="71">
        <f t="shared" ref="BP7:BP28" si="4">F7-BM7</f>
        <v>0</v>
      </c>
    </row>
    <row r="8" spans="1:68" ht="13.5">
      <c r="A8" s="10" t="s">
        <v>24</v>
      </c>
      <c r="B8" s="10" t="s">
        <v>25</v>
      </c>
      <c r="C8" s="8"/>
      <c r="D8" s="9"/>
      <c r="E8" s="9"/>
      <c r="F8" s="72">
        <f>F9+F11</f>
        <v>5931.0680000000002</v>
      </c>
      <c r="G8" s="72"/>
      <c r="H8" s="72"/>
      <c r="I8" s="72"/>
      <c r="J8" s="72"/>
      <c r="K8" s="72"/>
      <c r="L8" s="72"/>
      <c r="M8" s="72"/>
      <c r="N8" s="72"/>
      <c r="O8" s="72">
        <f t="shared" ref="O8:Z8" si="5">O9+O11</f>
        <v>0</v>
      </c>
      <c r="P8" s="72">
        <f t="shared" si="5"/>
        <v>0</v>
      </c>
      <c r="Q8" s="72">
        <f t="shared" si="5"/>
        <v>0</v>
      </c>
      <c r="R8" s="72">
        <f t="shared" si="5"/>
        <v>2500</v>
      </c>
      <c r="S8" s="72">
        <f t="shared" si="5"/>
        <v>0</v>
      </c>
      <c r="T8" s="72">
        <f t="shared" si="5"/>
        <v>0</v>
      </c>
      <c r="U8" s="72">
        <f t="shared" si="5"/>
        <v>1215.1890000000001</v>
      </c>
      <c r="V8" s="72">
        <f t="shared" si="5"/>
        <v>0</v>
      </c>
      <c r="W8" s="72">
        <f t="shared" si="5"/>
        <v>0</v>
      </c>
      <c r="X8" s="87">
        <f t="shared" si="5"/>
        <v>3715.1890000000003</v>
      </c>
      <c r="Y8" s="87">
        <f t="shared" si="5"/>
        <v>0</v>
      </c>
      <c r="Z8" s="87">
        <f t="shared" si="5"/>
        <v>0</v>
      </c>
      <c r="AA8" s="72">
        <f t="shared" ref="AA8:BG8" si="6">AA9+AA11</f>
        <v>0</v>
      </c>
      <c r="AB8" s="72">
        <f t="shared" si="6"/>
        <v>0</v>
      </c>
      <c r="AC8" s="72">
        <f t="shared" si="6"/>
        <v>0</v>
      </c>
      <c r="AD8" s="72">
        <f t="shared" si="6"/>
        <v>0</v>
      </c>
      <c r="AE8" s="72">
        <f t="shared" si="6"/>
        <v>0</v>
      </c>
      <c r="AF8" s="72">
        <f t="shared" si="6"/>
        <v>0</v>
      </c>
      <c r="AG8" s="72">
        <f t="shared" si="6"/>
        <v>1215.1890000000001</v>
      </c>
      <c r="AH8" s="72">
        <f t="shared" si="6"/>
        <v>2430.3780000000002</v>
      </c>
      <c r="AI8" s="72">
        <f t="shared" si="6"/>
        <v>0</v>
      </c>
      <c r="AJ8" s="87">
        <f>AJ9+AJ11</f>
        <v>1215.1890000000001</v>
      </c>
      <c r="AK8" s="87">
        <f>AK9+AK11</f>
        <v>2430.3780000000002</v>
      </c>
      <c r="AL8" s="87">
        <f>AL9+AL11</f>
        <v>0</v>
      </c>
      <c r="AM8" s="72">
        <f t="shared" si="6"/>
        <v>0</v>
      </c>
      <c r="AN8" s="72">
        <f t="shared" si="6"/>
        <v>0</v>
      </c>
      <c r="AO8" s="72">
        <f t="shared" si="6"/>
        <v>656.08500000000004</v>
      </c>
      <c r="AP8" s="72">
        <f t="shared" si="6"/>
        <v>0</v>
      </c>
      <c r="AQ8" s="72">
        <f t="shared" si="6"/>
        <v>3500.69</v>
      </c>
      <c r="AR8" s="72">
        <f t="shared" si="6"/>
        <v>4029.8</v>
      </c>
      <c r="AS8" s="72">
        <f t="shared" si="6"/>
        <v>1000.69</v>
      </c>
      <c r="AT8" s="72">
        <f t="shared" si="6"/>
        <v>0</v>
      </c>
      <c r="AU8" s="72">
        <f t="shared" si="6"/>
        <v>1245.183</v>
      </c>
      <c r="AV8" s="87">
        <f>AV9+AV11</f>
        <v>1000.69</v>
      </c>
      <c r="AW8" s="87">
        <f>AW9+AW11</f>
        <v>3500.69</v>
      </c>
      <c r="AX8" s="87">
        <f>AX9+AX11</f>
        <v>5931.0680000000002</v>
      </c>
      <c r="AY8" s="72">
        <f t="shared" si="6"/>
        <v>0</v>
      </c>
      <c r="AZ8" s="72">
        <f t="shared" si="6"/>
        <v>0</v>
      </c>
      <c r="BA8" s="72">
        <f t="shared" si="6"/>
        <v>0</v>
      </c>
      <c r="BB8" s="72">
        <f t="shared" si="6"/>
        <v>0</v>
      </c>
      <c r="BC8" s="72">
        <f t="shared" si="6"/>
        <v>0</v>
      </c>
      <c r="BD8" s="72">
        <f t="shared" si="6"/>
        <v>0</v>
      </c>
      <c r="BE8" s="72">
        <f t="shared" si="6"/>
        <v>0</v>
      </c>
      <c r="BF8" s="72">
        <f t="shared" si="6"/>
        <v>0</v>
      </c>
      <c r="BG8" s="72">
        <f t="shared" si="6"/>
        <v>0</v>
      </c>
      <c r="BH8" s="87">
        <f>BH9+BH11</f>
        <v>0</v>
      </c>
      <c r="BI8" s="87">
        <f>BI9+BI11</f>
        <v>0</v>
      </c>
      <c r="BJ8" s="87">
        <f>BJ9+BJ11</f>
        <v>0</v>
      </c>
      <c r="BK8" s="72">
        <f t="shared" ref="BK8:BK45" si="7">X8+AJ8+AV8+BH8</f>
        <v>5931.0680000000011</v>
      </c>
      <c r="BL8" s="72">
        <f t="shared" ref="BL8:BL45" si="8">Y8+AK8+AW8+BI8</f>
        <v>5931.0680000000002</v>
      </c>
      <c r="BM8" s="72">
        <f t="shared" ref="BM8:BM45" si="9">Z8+AL8+AX8+BJ8</f>
        <v>5931.0680000000002</v>
      </c>
      <c r="BN8" s="71">
        <f t="shared" si="2"/>
        <v>0</v>
      </c>
      <c r="BO8" s="71">
        <f t="shared" si="3"/>
        <v>0</v>
      </c>
      <c r="BP8" s="71">
        <f t="shared" si="4"/>
        <v>0</v>
      </c>
    </row>
    <row r="9" spans="1:68" ht="13.5">
      <c r="A9" s="11" t="s">
        <v>26</v>
      </c>
      <c r="B9" s="12" t="s">
        <v>27</v>
      </c>
      <c r="C9" s="8"/>
      <c r="D9" s="9"/>
      <c r="E9" s="9"/>
      <c r="F9" s="73">
        <f>F10</f>
        <v>3500.69</v>
      </c>
      <c r="G9" s="73"/>
      <c r="H9" s="73"/>
      <c r="I9" s="73"/>
      <c r="J9" s="73"/>
      <c r="K9" s="73"/>
      <c r="L9" s="73"/>
      <c r="M9" s="73"/>
      <c r="N9" s="73"/>
      <c r="O9" s="73">
        <f t="shared" ref="O9:Z9" si="10">O10</f>
        <v>0</v>
      </c>
      <c r="P9" s="73">
        <f t="shared" si="10"/>
        <v>0</v>
      </c>
      <c r="Q9" s="73">
        <f t="shared" si="10"/>
        <v>0</v>
      </c>
      <c r="R9" s="73">
        <f t="shared" si="10"/>
        <v>2500</v>
      </c>
      <c r="S9" s="73">
        <f t="shared" si="10"/>
        <v>0</v>
      </c>
      <c r="T9" s="73">
        <f t="shared" si="10"/>
        <v>0</v>
      </c>
      <c r="U9" s="73">
        <f t="shared" si="10"/>
        <v>0</v>
      </c>
      <c r="V9" s="73">
        <f t="shared" si="10"/>
        <v>0</v>
      </c>
      <c r="W9" s="73">
        <f t="shared" si="10"/>
        <v>0</v>
      </c>
      <c r="X9" s="88">
        <f t="shared" si="10"/>
        <v>2500</v>
      </c>
      <c r="Y9" s="88">
        <f t="shared" si="10"/>
        <v>0</v>
      </c>
      <c r="Z9" s="88">
        <f t="shared" si="10"/>
        <v>0</v>
      </c>
      <c r="AA9" s="73">
        <f t="shared" ref="AA9:BG9" si="11">AA10</f>
        <v>0</v>
      </c>
      <c r="AB9" s="73">
        <f t="shared" si="11"/>
        <v>0</v>
      </c>
      <c r="AC9" s="73">
        <f t="shared" si="11"/>
        <v>0</v>
      </c>
      <c r="AD9" s="73">
        <f t="shared" si="11"/>
        <v>0</v>
      </c>
      <c r="AE9" s="73">
        <f t="shared" si="11"/>
        <v>0</v>
      </c>
      <c r="AF9" s="73">
        <f t="shared" si="11"/>
        <v>0</v>
      </c>
      <c r="AG9" s="73">
        <f t="shared" si="11"/>
        <v>0</v>
      </c>
      <c r="AH9" s="73">
        <f t="shared" si="11"/>
        <v>0</v>
      </c>
      <c r="AI9" s="73">
        <f t="shared" si="11"/>
        <v>0</v>
      </c>
      <c r="AJ9" s="88">
        <f>AJ10</f>
        <v>0</v>
      </c>
      <c r="AK9" s="88">
        <f>AK10</f>
        <v>0</v>
      </c>
      <c r="AL9" s="88">
        <f>AL10</f>
        <v>0</v>
      </c>
      <c r="AM9" s="73">
        <f t="shared" si="11"/>
        <v>0</v>
      </c>
      <c r="AN9" s="73">
        <f t="shared" si="11"/>
        <v>0</v>
      </c>
      <c r="AO9" s="73">
        <f t="shared" si="11"/>
        <v>0</v>
      </c>
      <c r="AP9" s="73">
        <f t="shared" si="11"/>
        <v>0</v>
      </c>
      <c r="AQ9" s="73">
        <f t="shared" si="11"/>
        <v>3500.69</v>
      </c>
      <c r="AR9" s="73">
        <f t="shared" si="11"/>
        <v>3500.69</v>
      </c>
      <c r="AS9" s="73">
        <f t="shared" si="11"/>
        <v>1000.69</v>
      </c>
      <c r="AT9" s="73">
        <f t="shared" si="11"/>
        <v>0</v>
      </c>
      <c r="AU9" s="73">
        <f t="shared" si="11"/>
        <v>0</v>
      </c>
      <c r="AV9" s="88">
        <f>AV10</f>
        <v>1000.69</v>
      </c>
      <c r="AW9" s="88">
        <f>AW10</f>
        <v>3500.69</v>
      </c>
      <c r="AX9" s="88">
        <f>AX10</f>
        <v>3500.69</v>
      </c>
      <c r="AY9" s="73">
        <f t="shared" si="11"/>
        <v>0</v>
      </c>
      <c r="AZ9" s="73">
        <f t="shared" si="11"/>
        <v>0</v>
      </c>
      <c r="BA9" s="73">
        <f t="shared" si="11"/>
        <v>0</v>
      </c>
      <c r="BB9" s="73">
        <f t="shared" si="11"/>
        <v>0</v>
      </c>
      <c r="BC9" s="73">
        <f t="shared" si="11"/>
        <v>0</v>
      </c>
      <c r="BD9" s="73">
        <f t="shared" si="11"/>
        <v>0</v>
      </c>
      <c r="BE9" s="73">
        <f t="shared" si="11"/>
        <v>0</v>
      </c>
      <c r="BF9" s="73">
        <f t="shared" si="11"/>
        <v>0</v>
      </c>
      <c r="BG9" s="73">
        <f t="shared" si="11"/>
        <v>0</v>
      </c>
      <c r="BH9" s="88">
        <f>BH10</f>
        <v>0</v>
      </c>
      <c r="BI9" s="88">
        <f>BI10</f>
        <v>0</v>
      </c>
      <c r="BJ9" s="88">
        <f>BJ10</f>
        <v>0</v>
      </c>
      <c r="BK9" s="73">
        <f t="shared" si="7"/>
        <v>3500.69</v>
      </c>
      <c r="BL9" s="73">
        <f t="shared" si="8"/>
        <v>3500.69</v>
      </c>
      <c r="BM9" s="73">
        <f t="shared" si="9"/>
        <v>3500.69</v>
      </c>
      <c r="BN9" s="71">
        <f t="shared" si="2"/>
        <v>0</v>
      </c>
      <c r="BO9" s="71">
        <f t="shared" si="3"/>
        <v>0</v>
      </c>
      <c r="BP9" s="71">
        <f t="shared" si="4"/>
        <v>0</v>
      </c>
    </row>
    <row r="10" spans="1:68">
      <c r="A10" s="1" t="s">
        <v>28</v>
      </c>
      <c r="B10" s="13" t="s">
        <v>29</v>
      </c>
      <c r="C10" s="14" t="s">
        <v>30</v>
      </c>
      <c r="D10" s="15"/>
      <c r="E10" s="15">
        <v>1</v>
      </c>
      <c r="F10" s="79">
        <v>3500.69</v>
      </c>
      <c r="G10" s="79"/>
      <c r="H10" s="79"/>
      <c r="I10" s="79"/>
      <c r="J10" s="79"/>
      <c r="K10" s="79"/>
      <c r="L10" s="79"/>
      <c r="M10" s="79"/>
      <c r="N10" s="79"/>
      <c r="O10" s="74"/>
      <c r="P10" s="74"/>
      <c r="Q10" s="74"/>
      <c r="R10" s="74">
        <v>2500</v>
      </c>
      <c r="S10" s="74"/>
      <c r="T10" s="74"/>
      <c r="U10" s="74"/>
      <c r="V10" s="74"/>
      <c r="W10" s="74"/>
      <c r="X10" s="89">
        <f t="shared" ref="X10:X19" si="12">O10+R10+U10</f>
        <v>2500</v>
      </c>
      <c r="Y10" s="89">
        <f t="shared" ref="Y10:Y19" si="13">P10+S10+V10</f>
        <v>0</v>
      </c>
      <c r="Z10" s="89">
        <f t="shared" ref="Z10:Z19" si="14">Q10+T10+W10</f>
        <v>0</v>
      </c>
      <c r="AA10" s="74"/>
      <c r="AB10" s="74"/>
      <c r="AC10" s="74"/>
      <c r="AD10" s="74"/>
      <c r="AE10" s="74"/>
      <c r="AF10" s="74"/>
      <c r="AG10" s="74"/>
      <c r="AH10" s="74"/>
      <c r="AI10" s="74"/>
      <c r="AJ10" s="89">
        <f t="shared" ref="AJ10:AJ19" si="15">AA10+AD10+AG10</f>
        <v>0</v>
      </c>
      <c r="AK10" s="89">
        <f t="shared" ref="AK10:AK19" si="16">AB10+AE10+AH10</f>
        <v>0</v>
      </c>
      <c r="AL10" s="89">
        <f t="shared" ref="AL10:AL19" si="17">AC10+AF10+AI10</f>
        <v>0</v>
      </c>
      <c r="AM10" s="74"/>
      <c r="AN10" s="74"/>
      <c r="AO10" s="74"/>
      <c r="AP10" s="74"/>
      <c r="AQ10" s="74">
        <f>F10</f>
        <v>3500.69</v>
      </c>
      <c r="AR10" s="74">
        <f>F10</f>
        <v>3500.69</v>
      </c>
      <c r="AS10" s="74">
        <f>F10-R10</f>
        <v>1000.69</v>
      </c>
      <c r="AT10" s="74"/>
      <c r="AU10" s="74"/>
      <c r="AV10" s="89">
        <f>AM10+AP10+AS10</f>
        <v>1000.69</v>
      </c>
      <c r="AW10" s="89">
        <f t="shared" ref="AW10:AW19" si="18">AN10+AQ10+AT10</f>
        <v>3500.69</v>
      </c>
      <c r="AX10" s="89">
        <f t="shared" ref="AX10:AX19" si="19">AO10+AR10+AU10</f>
        <v>3500.69</v>
      </c>
      <c r="AY10" s="74"/>
      <c r="AZ10" s="74"/>
      <c r="BA10" s="74"/>
      <c r="BB10" s="74"/>
      <c r="BC10" s="74"/>
      <c r="BD10" s="74"/>
      <c r="BE10" s="74"/>
      <c r="BF10" s="74"/>
      <c r="BG10" s="74"/>
      <c r="BH10" s="89">
        <f>AY10+BB10+BE10</f>
        <v>0</v>
      </c>
      <c r="BI10" s="89">
        <f t="shared" ref="BI10:BI19" si="20">AZ10+BC10+BF10</f>
        <v>0</v>
      </c>
      <c r="BJ10" s="89">
        <f t="shared" ref="BJ10:BJ19" si="21">BA10+BD10+BG10</f>
        <v>0</v>
      </c>
      <c r="BK10" s="74">
        <f>X10+AJ10+AV10+BH10</f>
        <v>3500.69</v>
      </c>
      <c r="BL10" s="74">
        <f t="shared" si="8"/>
        <v>3500.69</v>
      </c>
      <c r="BM10" s="74">
        <f t="shared" si="9"/>
        <v>3500.69</v>
      </c>
      <c r="BN10" s="71">
        <f t="shared" si="2"/>
        <v>0</v>
      </c>
      <c r="BO10" s="71">
        <f t="shared" si="3"/>
        <v>0</v>
      </c>
      <c r="BP10" s="71">
        <f t="shared" si="4"/>
        <v>0</v>
      </c>
    </row>
    <row r="11" spans="1:68">
      <c r="A11" s="19" t="s">
        <v>31</v>
      </c>
      <c r="B11" s="20" t="s">
        <v>32</v>
      </c>
      <c r="C11" s="21"/>
      <c r="D11" s="22"/>
      <c r="E11" s="23">
        <f>SUM(E12:E19)</f>
        <v>36</v>
      </c>
      <c r="F11" s="75">
        <f>SUM(F12:F19)</f>
        <v>2430.3780000000002</v>
      </c>
      <c r="G11" s="75"/>
      <c r="H11" s="75"/>
      <c r="I11" s="75"/>
      <c r="J11" s="75"/>
      <c r="K11" s="75"/>
      <c r="L11" s="75"/>
      <c r="M11" s="75"/>
      <c r="N11" s="75"/>
      <c r="O11" s="75">
        <f>SUM(O12:O19)</f>
        <v>0</v>
      </c>
      <c r="P11" s="75">
        <f t="shared" ref="P11:BG11" si="22">SUM(P12:P19)</f>
        <v>0</v>
      </c>
      <c r="Q11" s="75">
        <f t="shared" si="22"/>
        <v>0</v>
      </c>
      <c r="R11" s="75">
        <f t="shared" si="22"/>
        <v>0</v>
      </c>
      <c r="S11" s="75">
        <f t="shared" si="22"/>
        <v>0</v>
      </c>
      <c r="T11" s="75">
        <f t="shared" si="22"/>
        <v>0</v>
      </c>
      <c r="U11" s="75">
        <f>SUM(U12:U19)</f>
        <v>1215.1890000000001</v>
      </c>
      <c r="V11" s="75">
        <f t="shared" si="22"/>
        <v>0</v>
      </c>
      <c r="W11" s="75">
        <f t="shared" si="22"/>
        <v>0</v>
      </c>
      <c r="X11" s="90">
        <f t="shared" si="12"/>
        <v>1215.1890000000001</v>
      </c>
      <c r="Y11" s="90">
        <f t="shared" si="13"/>
        <v>0</v>
      </c>
      <c r="Z11" s="90">
        <f t="shared" si="14"/>
        <v>0</v>
      </c>
      <c r="AA11" s="75">
        <f t="shared" si="22"/>
        <v>0</v>
      </c>
      <c r="AB11" s="75">
        <f t="shared" si="22"/>
        <v>0</v>
      </c>
      <c r="AC11" s="75">
        <f t="shared" si="22"/>
        <v>0</v>
      </c>
      <c r="AD11" s="75">
        <f t="shared" si="22"/>
        <v>0</v>
      </c>
      <c r="AE11" s="75">
        <f t="shared" si="22"/>
        <v>0</v>
      </c>
      <c r="AF11" s="75">
        <f t="shared" si="22"/>
        <v>0</v>
      </c>
      <c r="AG11" s="75">
        <f t="shared" si="22"/>
        <v>1215.1890000000001</v>
      </c>
      <c r="AH11" s="75">
        <f t="shared" si="22"/>
        <v>2430.3780000000002</v>
      </c>
      <c r="AI11" s="75">
        <f t="shared" si="22"/>
        <v>0</v>
      </c>
      <c r="AJ11" s="90">
        <f t="shared" si="15"/>
        <v>1215.1890000000001</v>
      </c>
      <c r="AK11" s="90">
        <f t="shared" si="16"/>
        <v>2430.3780000000002</v>
      </c>
      <c r="AL11" s="90">
        <f t="shared" si="17"/>
        <v>0</v>
      </c>
      <c r="AM11" s="75">
        <f t="shared" si="22"/>
        <v>0</v>
      </c>
      <c r="AN11" s="75">
        <f t="shared" si="22"/>
        <v>0</v>
      </c>
      <c r="AO11" s="75">
        <f t="shared" si="22"/>
        <v>656.08500000000004</v>
      </c>
      <c r="AP11" s="75">
        <f t="shared" si="22"/>
        <v>0</v>
      </c>
      <c r="AQ11" s="75">
        <f t="shared" si="22"/>
        <v>0</v>
      </c>
      <c r="AR11" s="75">
        <f t="shared" si="22"/>
        <v>529.11</v>
      </c>
      <c r="AS11" s="75">
        <f t="shared" si="22"/>
        <v>0</v>
      </c>
      <c r="AT11" s="75">
        <f t="shared" si="22"/>
        <v>0</v>
      </c>
      <c r="AU11" s="75">
        <f t="shared" si="22"/>
        <v>1245.183</v>
      </c>
      <c r="AV11" s="90">
        <f>AM11+AP11+AS11</f>
        <v>0</v>
      </c>
      <c r="AW11" s="90">
        <f t="shared" si="18"/>
        <v>0</v>
      </c>
      <c r="AX11" s="90">
        <f t="shared" si="19"/>
        <v>2430.3780000000002</v>
      </c>
      <c r="AY11" s="75">
        <f t="shared" si="22"/>
        <v>0</v>
      </c>
      <c r="AZ11" s="75">
        <f t="shared" si="22"/>
        <v>0</v>
      </c>
      <c r="BA11" s="75">
        <f t="shared" si="22"/>
        <v>0</v>
      </c>
      <c r="BB11" s="75">
        <f t="shared" si="22"/>
        <v>0</v>
      </c>
      <c r="BC11" s="75">
        <f t="shared" si="22"/>
        <v>0</v>
      </c>
      <c r="BD11" s="75">
        <f t="shared" si="22"/>
        <v>0</v>
      </c>
      <c r="BE11" s="75">
        <f t="shared" si="22"/>
        <v>0</v>
      </c>
      <c r="BF11" s="75">
        <f t="shared" si="22"/>
        <v>0</v>
      </c>
      <c r="BG11" s="75">
        <f t="shared" si="22"/>
        <v>0</v>
      </c>
      <c r="BH11" s="90">
        <f>AY11+BB11+BE11</f>
        <v>0</v>
      </c>
      <c r="BI11" s="90">
        <f t="shared" si="20"/>
        <v>0</v>
      </c>
      <c r="BJ11" s="90">
        <f t="shared" si="21"/>
        <v>0</v>
      </c>
      <c r="BK11" s="75">
        <f t="shared" si="7"/>
        <v>2430.3780000000002</v>
      </c>
      <c r="BL11" s="75">
        <f t="shared" si="8"/>
        <v>2430.3780000000002</v>
      </c>
      <c r="BM11" s="75">
        <f t="shared" si="9"/>
        <v>2430.3780000000002</v>
      </c>
      <c r="BN11" s="71">
        <f t="shared" si="2"/>
        <v>0</v>
      </c>
      <c r="BO11" s="71">
        <f t="shared" si="3"/>
        <v>0</v>
      </c>
      <c r="BP11" s="71">
        <f t="shared" si="4"/>
        <v>0</v>
      </c>
    </row>
    <row r="12" spans="1:68">
      <c r="A12" s="24" t="s">
        <v>33</v>
      </c>
      <c r="B12" s="25" t="s">
        <v>34</v>
      </c>
      <c r="C12" s="26" t="s">
        <v>30</v>
      </c>
      <c r="D12" s="143">
        <v>34.761000000000003</v>
      </c>
      <c r="E12" s="27">
        <v>1</v>
      </c>
      <c r="F12" s="134">
        <f t="shared" ref="F12:F19" si="23">D12*E12</f>
        <v>34.761000000000003</v>
      </c>
      <c r="G12" s="134"/>
      <c r="H12" s="134"/>
      <c r="I12" s="134"/>
      <c r="J12" s="134"/>
      <c r="K12" s="134"/>
      <c r="L12" s="134"/>
      <c r="M12" s="134"/>
      <c r="N12" s="134"/>
      <c r="O12" s="74"/>
      <c r="P12" s="74"/>
      <c r="Q12" s="74"/>
      <c r="R12" s="74"/>
      <c r="S12" s="74"/>
      <c r="T12" s="74"/>
      <c r="U12" s="74">
        <f t="shared" ref="U12:U19" si="24">F12/2</f>
        <v>17.380500000000001</v>
      </c>
      <c r="V12" s="74"/>
      <c r="W12" s="74"/>
      <c r="X12" s="91">
        <f t="shared" si="12"/>
        <v>17.380500000000001</v>
      </c>
      <c r="Y12" s="91">
        <f t="shared" si="13"/>
        <v>0</v>
      </c>
      <c r="Z12" s="91">
        <f t="shared" si="14"/>
        <v>0</v>
      </c>
      <c r="AA12" s="74"/>
      <c r="AB12" s="74"/>
      <c r="AC12" s="74"/>
      <c r="AD12" s="74"/>
      <c r="AE12" s="74"/>
      <c r="AF12" s="74"/>
      <c r="AG12" s="160">
        <f t="shared" ref="AG12:AG19" si="25">F12/2</f>
        <v>17.380500000000001</v>
      </c>
      <c r="AH12" s="74">
        <f>F12</f>
        <v>34.761000000000003</v>
      </c>
      <c r="AI12" s="74"/>
      <c r="AJ12" s="91">
        <f>AA12+AD12+AG12</f>
        <v>17.380500000000001</v>
      </c>
      <c r="AK12" s="91">
        <f t="shared" si="16"/>
        <v>34.761000000000003</v>
      </c>
      <c r="AL12" s="91">
        <f t="shared" si="17"/>
        <v>0</v>
      </c>
      <c r="AM12" s="74"/>
      <c r="AN12" s="74"/>
      <c r="AO12" s="74">
        <f>F12</f>
        <v>34.761000000000003</v>
      </c>
      <c r="AP12" s="74"/>
      <c r="AQ12" s="74"/>
      <c r="AR12" s="74"/>
      <c r="AS12" s="74"/>
      <c r="AT12" s="74"/>
      <c r="AU12" s="74"/>
      <c r="AV12" s="91">
        <f>AM12+AP12+AS12</f>
        <v>0</v>
      </c>
      <c r="AW12" s="91">
        <f t="shared" si="18"/>
        <v>0</v>
      </c>
      <c r="AX12" s="91">
        <f t="shared" si="19"/>
        <v>34.761000000000003</v>
      </c>
      <c r="AY12" s="74"/>
      <c r="AZ12" s="74"/>
      <c r="BA12" s="74"/>
      <c r="BB12" s="74"/>
      <c r="BC12" s="74"/>
      <c r="BD12" s="74"/>
      <c r="BE12" s="74"/>
      <c r="BF12" s="74"/>
      <c r="BG12" s="74"/>
      <c r="BH12" s="91">
        <f>AY12+BB12+BE12</f>
        <v>0</v>
      </c>
      <c r="BI12" s="91">
        <f t="shared" si="20"/>
        <v>0</v>
      </c>
      <c r="BJ12" s="91">
        <f t="shared" si="21"/>
        <v>0</v>
      </c>
      <c r="BK12" s="74">
        <f t="shared" si="7"/>
        <v>34.761000000000003</v>
      </c>
      <c r="BL12" s="74">
        <f t="shared" si="8"/>
        <v>34.761000000000003</v>
      </c>
      <c r="BM12" s="74">
        <f t="shared" si="9"/>
        <v>34.761000000000003</v>
      </c>
      <c r="BN12" s="71">
        <f t="shared" si="2"/>
        <v>0</v>
      </c>
      <c r="BO12" s="71">
        <f t="shared" si="3"/>
        <v>0</v>
      </c>
      <c r="BP12" s="71">
        <f t="shared" si="4"/>
        <v>0</v>
      </c>
    </row>
    <row r="13" spans="1:68">
      <c r="A13" s="24" t="s">
        <v>33</v>
      </c>
      <c r="B13" s="25" t="s">
        <v>35</v>
      </c>
      <c r="C13" s="26" t="s">
        <v>30</v>
      </c>
      <c r="D13" s="144">
        <v>41.508000000000003</v>
      </c>
      <c r="E13" s="27">
        <v>5</v>
      </c>
      <c r="F13" s="134">
        <f t="shared" si="23"/>
        <v>207.54000000000002</v>
      </c>
      <c r="G13" s="134"/>
      <c r="H13" s="134"/>
      <c r="I13" s="134"/>
      <c r="J13" s="134"/>
      <c r="K13" s="134"/>
      <c r="L13" s="134"/>
      <c r="M13" s="134"/>
      <c r="N13" s="134"/>
      <c r="O13" s="74"/>
      <c r="P13" s="74"/>
      <c r="Q13" s="74"/>
      <c r="R13" s="74"/>
      <c r="S13" s="74"/>
      <c r="T13" s="74"/>
      <c r="U13" s="74">
        <f t="shared" si="24"/>
        <v>103.77000000000001</v>
      </c>
      <c r="V13" s="74"/>
      <c r="W13" s="74"/>
      <c r="X13" s="91">
        <f t="shared" si="12"/>
        <v>103.77000000000001</v>
      </c>
      <c r="Y13" s="91">
        <f t="shared" si="13"/>
        <v>0</v>
      </c>
      <c r="Z13" s="91">
        <f t="shared" si="14"/>
        <v>0</v>
      </c>
      <c r="AA13" s="74"/>
      <c r="AB13" s="74"/>
      <c r="AC13" s="74"/>
      <c r="AD13" s="74"/>
      <c r="AE13" s="74"/>
      <c r="AF13" s="74"/>
      <c r="AG13" s="160">
        <f t="shared" si="25"/>
        <v>103.77000000000001</v>
      </c>
      <c r="AH13" s="74">
        <f t="shared" ref="AH13:AH19" si="26">F13</f>
        <v>207.54000000000002</v>
      </c>
      <c r="AI13" s="74"/>
      <c r="AJ13" s="91">
        <f t="shared" si="15"/>
        <v>103.77000000000001</v>
      </c>
      <c r="AK13" s="91">
        <f t="shared" si="16"/>
        <v>207.54000000000002</v>
      </c>
      <c r="AL13" s="91">
        <f t="shared" si="17"/>
        <v>0</v>
      </c>
      <c r="AM13" s="74"/>
      <c r="AN13" s="74"/>
      <c r="AO13" s="74">
        <f>F13</f>
        <v>207.54000000000002</v>
      </c>
      <c r="AP13" s="74"/>
      <c r="AQ13" s="74"/>
      <c r="AR13" s="74"/>
      <c r="AS13" s="74"/>
      <c r="AT13" s="74"/>
      <c r="AU13" s="74"/>
      <c r="AV13" s="91">
        <f t="shared" ref="AV13:AV19" si="27">AM13+AP13+AS13</f>
        <v>0</v>
      </c>
      <c r="AW13" s="91">
        <f t="shared" si="18"/>
        <v>0</v>
      </c>
      <c r="AX13" s="91">
        <f t="shared" si="19"/>
        <v>207.54000000000002</v>
      </c>
      <c r="AY13" s="74"/>
      <c r="AZ13" s="74"/>
      <c r="BA13" s="74"/>
      <c r="BB13" s="74"/>
      <c r="BC13" s="74"/>
      <c r="BD13" s="74"/>
      <c r="BE13" s="74"/>
      <c r="BF13" s="74"/>
      <c r="BG13" s="74"/>
      <c r="BH13" s="91">
        <f t="shared" ref="BH13:BH19" si="28">AY13+BB13+BE13</f>
        <v>0</v>
      </c>
      <c r="BI13" s="91">
        <f t="shared" si="20"/>
        <v>0</v>
      </c>
      <c r="BJ13" s="91">
        <f t="shared" si="21"/>
        <v>0</v>
      </c>
      <c r="BK13" s="74">
        <f t="shared" si="7"/>
        <v>207.54000000000002</v>
      </c>
      <c r="BL13" s="74">
        <f t="shared" si="8"/>
        <v>207.54000000000002</v>
      </c>
      <c r="BM13" s="74">
        <f t="shared" si="9"/>
        <v>207.54000000000002</v>
      </c>
      <c r="BN13" s="71">
        <f t="shared" si="2"/>
        <v>0</v>
      </c>
      <c r="BO13" s="71">
        <f t="shared" si="3"/>
        <v>0</v>
      </c>
      <c r="BP13" s="71">
        <f t="shared" si="4"/>
        <v>0</v>
      </c>
    </row>
    <row r="14" spans="1:68">
      <c r="A14" s="24" t="s">
        <v>33</v>
      </c>
      <c r="B14" s="25" t="s">
        <v>36</v>
      </c>
      <c r="C14" s="26" t="s">
        <v>30</v>
      </c>
      <c r="D14" s="144">
        <v>52.911000000000001</v>
      </c>
      <c r="E14" s="27">
        <v>6</v>
      </c>
      <c r="F14" s="134">
        <f t="shared" si="23"/>
        <v>317.46600000000001</v>
      </c>
      <c r="G14" s="134"/>
      <c r="H14" s="134"/>
      <c r="I14" s="134"/>
      <c r="J14" s="134"/>
      <c r="K14" s="134"/>
      <c r="L14" s="134"/>
      <c r="M14" s="134"/>
      <c r="N14" s="134"/>
      <c r="O14" s="74"/>
      <c r="P14" s="74"/>
      <c r="Q14" s="74"/>
      <c r="R14" s="74"/>
      <c r="S14" s="74"/>
      <c r="T14" s="74"/>
      <c r="U14" s="74">
        <f t="shared" si="24"/>
        <v>158.733</v>
      </c>
      <c r="V14" s="74"/>
      <c r="W14" s="74"/>
      <c r="X14" s="91">
        <f t="shared" si="12"/>
        <v>158.733</v>
      </c>
      <c r="Y14" s="91">
        <f t="shared" si="13"/>
        <v>0</v>
      </c>
      <c r="Z14" s="91">
        <f t="shared" si="14"/>
        <v>0</v>
      </c>
      <c r="AA14" s="74"/>
      <c r="AB14" s="74"/>
      <c r="AC14" s="74"/>
      <c r="AD14" s="74"/>
      <c r="AE14" s="74"/>
      <c r="AF14" s="74"/>
      <c r="AG14" s="160">
        <f t="shared" si="25"/>
        <v>158.733</v>
      </c>
      <c r="AH14" s="74">
        <f t="shared" si="26"/>
        <v>317.46600000000001</v>
      </c>
      <c r="AI14" s="74"/>
      <c r="AJ14" s="91">
        <f t="shared" si="15"/>
        <v>158.733</v>
      </c>
      <c r="AK14" s="91">
        <f t="shared" si="16"/>
        <v>317.46600000000001</v>
      </c>
      <c r="AL14" s="91">
        <f t="shared" si="17"/>
        <v>0</v>
      </c>
      <c r="AM14" s="74"/>
      <c r="AN14" s="74"/>
      <c r="AO14" s="74"/>
      <c r="AP14" s="74"/>
      <c r="AQ14" s="74"/>
      <c r="AR14" s="74">
        <f>F14</f>
        <v>317.46600000000001</v>
      </c>
      <c r="AS14" s="74"/>
      <c r="AT14" s="74"/>
      <c r="AU14" s="74"/>
      <c r="AV14" s="91">
        <f t="shared" si="27"/>
        <v>0</v>
      </c>
      <c r="AW14" s="91">
        <f t="shared" si="18"/>
        <v>0</v>
      </c>
      <c r="AX14" s="91">
        <f t="shared" si="19"/>
        <v>317.46600000000001</v>
      </c>
      <c r="AY14" s="74"/>
      <c r="AZ14" s="74"/>
      <c r="BA14" s="74"/>
      <c r="BB14" s="74"/>
      <c r="BC14" s="74"/>
      <c r="BD14" s="74"/>
      <c r="BE14" s="74"/>
      <c r="BF14" s="74"/>
      <c r="BG14" s="74"/>
      <c r="BH14" s="91">
        <f t="shared" si="28"/>
        <v>0</v>
      </c>
      <c r="BI14" s="91">
        <f t="shared" si="20"/>
        <v>0</v>
      </c>
      <c r="BJ14" s="91">
        <f t="shared" si="21"/>
        <v>0</v>
      </c>
      <c r="BK14" s="74">
        <f t="shared" si="7"/>
        <v>317.46600000000001</v>
      </c>
      <c r="BL14" s="74">
        <f t="shared" si="8"/>
        <v>317.46600000000001</v>
      </c>
      <c r="BM14" s="74">
        <f t="shared" si="9"/>
        <v>317.46600000000001</v>
      </c>
      <c r="BN14" s="71">
        <f t="shared" si="2"/>
        <v>0</v>
      </c>
      <c r="BO14" s="71">
        <f t="shared" si="3"/>
        <v>0</v>
      </c>
      <c r="BP14" s="71">
        <f t="shared" si="4"/>
        <v>0</v>
      </c>
    </row>
    <row r="15" spans="1:68">
      <c r="A15" s="24" t="s">
        <v>33</v>
      </c>
      <c r="B15" s="25" t="s">
        <v>37</v>
      </c>
      <c r="C15" s="26" t="s">
        <v>30</v>
      </c>
      <c r="D15" s="144">
        <v>73.161000000000001</v>
      </c>
      <c r="E15" s="27">
        <v>10</v>
      </c>
      <c r="F15" s="134">
        <f t="shared" si="23"/>
        <v>731.61</v>
      </c>
      <c r="G15" s="134"/>
      <c r="H15" s="134"/>
      <c r="I15" s="134"/>
      <c r="J15" s="134"/>
      <c r="K15" s="134"/>
      <c r="L15" s="134"/>
      <c r="M15" s="134"/>
      <c r="N15" s="134"/>
      <c r="O15" s="74"/>
      <c r="P15" s="74"/>
      <c r="Q15" s="74"/>
      <c r="R15" s="74"/>
      <c r="S15" s="74"/>
      <c r="T15" s="74"/>
      <c r="U15" s="74">
        <f t="shared" si="24"/>
        <v>365.80500000000001</v>
      </c>
      <c r="V15" s="74"/>
      <c r="W15" s="74"/>
      <c r="X15" s="91">
        <f t="shared" si="12"/>
        <v>365.80500000000001</v>
      </c>
      <c r="Y15" s="91">
        <f t="shared" si="13"/>
        <v>0</v>
      </c>
      <c r="Z15" s="91">
        <f t="shared" si="14"/>
        <v>0</v>
      </c>
      <c r="AA15" s="74"/>
      <c r="AB15" s="74"/>
      <c r="AC15" s="74"/>
      <c r="AD15" s="74"/>
      <c r="AE15" s="74"/>
      <c r="AF15" s="74"/>
      <c r="AG15" s="160">
        <f>F15/2</f>
        <v>365.80500000000001</v>
      </c>
      <c r="AH15" s="74">
        <f t="shared" si="26"/>
        <v>731.61</v>
      </c>
      <c r="AI15" s="74"/>
      <c r="AJ15" s="91">
        <f t="shared" si="15"/>
        <v>365.80500000000001</v>
      </c>
      <c r="AK15" s="91">
        <f t="shared" si="16"/>
        <v>731.61</v>
      </c>
      <c r="AL15" s="91">
        <f t="shared" si="17"/>
        <v>0</v>
      </c>
      <c r="AM15" s="74"/>
      <c r="AN15" s="74"/>
      <c r="AO15" s="74"/>
      <c r="AP15" s="74"/>
      <c r="AQ15" s="74"/>
      <c r="AR15" s="74"/>
      <c r="AS15" s="74"/>
      <c r="AT15" s="74"/>
      <c r="AU15" s="74">
        <f>F15</f>
        <v>731.61</v>
      </c>
      <c r="AV15" s="91">
        <f t="shared" si="27"/>
        <v>0</v>
      </c>
      <c r="AW15" s="91">
        <f t="shared" si="18"/>
        <v>0</v>
      </c>
      <c r="AX15" s="91">
        <f t="shared" si="19"/>
        <v>731.61</v>
      </c>
      <c r="AY15" s="74"/>
      <c r="AZ15" s="74"/>
      <c r="BA15" s="74"/>
      <c r="BB15" s="74"/>
      <c r="BC15" s="74"/>
      <c r="BD15" s="74"/>
      <c r="BE15" s="74"/>
      <c r="BF15" s="74"/>
      <c r="BG15" s="74"/>
      <c r="BH15" s="91">
        <f t="shared" si="28"/>
        <v>0</v>
      </c>
      <c r="BI15" s="91">
        <f t="shared" si="20"/>
        <v>0</v>
      </c>
      <c r="BJ15" s="91">
        <f t="shared" si="21"/>
        <v>0</v>
      </c>
      <c r="BK15" s="74">
        <f t="shared" si="7"/>
        <v>731.61</v>
      </c>
      <c r="BL15" s="74">
        <f t="shared" si="8"/>
        <v>731.61</v>
      </c>
      <c r="BM15" s="74">
        <f t="shared" si="9"/>
        <v>731.61</v>
      </c>
      <c r="BN15" s="71">
        <f t="shared" si="2"/>
        <v>0</v>
      </c>
      <c r="BO15" s="71">
        <f t="shared" si="3"/>
        <v>0</v>
      </c>
      <c r="BP15" s="71">
        <f t="shared" si="4"/>
        <v>0</v>
      </c>
    </row>
    <row r="16" spans="1:68">
      <c r="A16" s="24" t="s">
        <v>33</v>
      </c>
      <c r="B16" s="25" t="s">
        <v>38</v>
      </c>
      <c r="C16" s="26" t="s">
        <v>30</v>
      </c>
      <c r="D16" s="144">
        <v>103.446</v>
      </c>
      <c r="E16" s="27">
        <v>4</v>
      </c>
      <c r="F16" s="134">
        <f t="shared" si="23"/>
        <v>413.78399999999999</v>
      </c>
      <c r="G16" s="134"/>
      <c r="H16" s="134"/>
      <c r="I16" s="134"/>
      <c r="J16" s="134"/>
      <c r="K16" s="134"/>
      <c r="L16" s="134"/>
      <c r="M16" s="134"/>
      <c r="N16" s="134"/>
      <c r="O16" s="74"/>
      <c r="P16" s="74"/>
      <c r="Q16" s="74"/>
      <c r="R16" s="74"/>
      <c r="S16" s="74"/>
      <c r="T16" s="74"/>
      <c r="U16" s="74">
        <f t="shared" si="24"/>
        <v>206.892</v>
      </c>
      <c r="V16" s="74"/>
      <c r="W16" s="74"/>
      <c r="X16" s="91">
        <f t="shared" si="12"/>
        <v>206.892</v>
      </c>
      <c r="Y16" s="91">
        <f t="shared" si="13"/>
        <v>0</v>
      </c>
      <c r="Z16" s="91">
        <f t="shared" si="14"/>
        <v>0</v>
      </c>
      <c r="AA16" s="74"/>
      <c r="AB16" s="74"/>
      <c r="AC16" s="74"/>
      <c r="AD16" s="74"/>
      <c r="AE16" s="74"/>
      <c r="AF16" s="74"/>
      <c r="AG16" s="160">
        <f t="shared" si="25"/>
        <v>206.892</v>
      </c>
      <c r="AH16" s="74">
        <f t="shared" si="26"/>
        <v>413.78399999999999</v>
      </c>
      <c r="AI16" s="74"/>
      <c r="AJ16" s="91">
        <f t="shared" si="15"/>
        <v>206.892</v>
      </c>
      <c r="AK16" s="91">
        <f t="shared" si="16"/>
        <v>413.78399999999999</v>
      </c>
      <c r="AL16" s="91">
        <f t="shared" si="17"/>
        <v>0</v>
      </c>
      <c r="AM16" s="74"/>
      <c r="AN16" s="74"/>
      <c r="AO16" s="74">
        <f>F16</f>
        <v>413.78399999999999</v>
      </c>
      <c r="AP16" s="74"/>
      <c r="AQ16" s="74"/>
      <c r="AR16" s="74"/>
      <c r="AS16" s="74"/>
      <c r="AT16" s="74"/>
      <c r="AU16" s="74"/>
      <c r="AV16" s="91">
        <f t="shared" si="27"/>
        <v>0</v>
      </c>
      <c r="AW16" s="91">
        <f t="shared" si="18"/>
        <v>0</v>
      </c>
      <c r="AX16" s="91">
        <f t="shared" si="19"/>
        <v>413.78399999999999</v>
      </c>
      <c r="AY16" s="74"/>
      <c r="AZ16" s="74"/>
      <c r="BA16" s="74"/>
      <c r="BB16" s="74"/>
      <c r="BC16" s="74"/>
      <c r="BD16" s="74"/>
      <c r="BE16" s="74"/>
      <c r="BF16" s="74"/>
      <c r="BG16" s="74"/>
      <c r="BH16" s="91">
        <f t="shared" si="28"/>
        <v>0</v>
      </c>
      <c r="BI16" s="91">
        <f t="shared" si="20"/>
        <v>0</v>
      </c>
      <c r="BJ16" s="91">
        <f t="shared" si="21"/>
        <v>0</v>
      </c>
      <c r="BK16" s="74">
        <f t="shared" si="7"/>
        <v>413.78399999999999</v>
      </c>
      <c r="BL16" s="74">
        <f t="shared" si="8"/>
        <v>413.78399999999999</v>
      </c>
      <c r="BM16" s="74">
        <f t="shared" si="9"/>
        <v>413.78399999999999</v>
      </c>
      <c r="BN16" s="71">
        <f t="shared" si="2"/>
        <v>0</v>
      </c>
      <c r="BO16" s="71">
        <f t="shared" si="3"/>
        <v>0</v>
      </c>
      <c r="BP16" s="71">
        <f t="shared" si="4"/>
        <v>0</v>
      </c>
    </row>
    <row r="17" spans="1:68">
      <c r="A17" s="24" t="s">
        <v>33</v>
      </c>
      <c r="B17" s="25" t="s">
        <v>39</v>
      </c>
      <c r="C17" s="26" t="s">
        <v>30</v>
      </c>
      <c r="D17" s="144">
        <v>52.911000000000001</v>
      </c>
      <c r="E17" s="27">
        <v>4</v>
      </c>
      <c r="F17" s="134">
        <f t="shared" si="23"/>
        <v>211.64400000000001</v>
      </c>
      <c r="G17" s="134"/>
      <c r="H17" s="134"/>
      <c r="I17" s="134"/>
      <c r="J17" s="134"/>
      <c r="K17" s="134"/>
      <c r="L17" s="134"/>
      <c r="M17" s="134"/>
      <c r="N17" s="134"/>
      <c r="O17" s="74"/>
      <c r="P17" s="74"/>
      <c r="Q17" s="74"/>
      <c r="R17" s="74"/>
      <c r="S17" s="74"/>
      <c r="T17" s="74"/>
      <c r="U17" s="74">
        <f t="shared" si="24"/>
        <v>105.822</v>
      </c>
      <c r="V17" s="74"/>
      <c r="W17" s="74"/>
      <c r="X17" s="91">
        <f t="shared" si="12"/>
        <v>105.822</v>
      </c>
      <c r="Y17" s="91">
        <f t="shared" si="13"/>
        <v>0</v>
      </c>
      <c r="Z17" s="91">
        <f t="shared" si="14"/>
        <v>0</v>
      </c>
      <c r="AA17" s="74"/>
      <c r="AB17" s="74"/>
      <c r="AC17" s="74"/>
      <c r="AD17" s="74"/>
      <c r="AE17" s="74"/>
      <c r="AF17" s="74"/>
      <c r="AG17" s="160">
        <f t="shared" si="25"/>
        <v>105.822</v>
      </c>
      <c r="AH17" s="74">
        <f t="shared" si="26"/>
        <v>211.64400000000001</v>
      </c>
      <c r="AI17" s="74"/>
      <c r="AJ17" s="91">
        <f t="shared" si="15"/>
        <v>105.822</v>
      </c>
      <c r="AK17" s="91">
        <f t="shared" si="16"/>
        <v>211.64400000000001</v>
      </c>
      <c r="AL17" s="91">
        <f t="shared" si="17"/>
        <v>0</v>
      </c>
      <c r="AM17" s="74"/>
      <c r="AN17" s="74"/>
      <c r="AO17" s="74"/>
      <c r="AP17" s="74"/>
      <c r="AQ17" s="74"/>
      <c r="AR17" s="74">
        <f>F17</f>
        <v>211.64400000000001</v>
      </c>
      <c r="AS17" s="74"/>
      <c r="AT17" s="74"/>
      <c r="AU17" s="74"/>
      <c r="AV17" s="91">
        <f t="shared" si="27"/>
        <v>0</v>
      </c>
      <c r="AW17" s="91">
        <f t="shared" si="18"/>
        <v>0</v>
      </c>
      <c r="AX17" s="91">
        <f t="shared" si="19"/>
        <v>211.64400000000001</v>
      </c>
      <c r="AY17" s="74"/>
      <c r="AZ17" s="74"/>
      <c r="BA17" s="74"/>
      <c r="BB17" s="74"/>
      <c r="BC17" s="74"/>
      <c r="BD17" s="74"/>
      <c r="BE17" s="74"/>
      <c r="BF17" s="74"/>
      <c r="BG17" s="74"/>
      <c r="BH17" s="91">
        <f t="shared" si="28"/>
        <v>0</v>
      </c>
      <c r="BI17" s="91">
        <f t="shared" si="20"/>
        <v>0</v>
      </c>
      <c r="BJ17" s="91">
        <f t="shared" si="21"/>
        <v>0</v>
      </c>
      <c r="BK17" s="74">
        <f t="shared" si="7"/>
        <v>211.64400000000001</v>
      </c>
      <c r="BL17" s="74">
        <f t="shared" si="8"/>
        <v>211.64400000000001</v>
      </c>
      <c r="BM17" s="74">
        <f t="shared" si="9"/>
        <v>211.64400000000001</v>
      </c>
      <c r="BN17" s="71">
        <f t="shared" si="2"/>
        <v>0</v>
      </c>
      <c r="BO17" s="71">
        <f t="shared" si="3"/>
        <v>0</v>
      </c>
      <c r="BP17" s="71">
        <f t="shared" si="4"/>
        <v>0</v>
      </c>
    </row>
    <row r="18" spans="1:68">
      <c r="A18" s="24" t="s">
        <v>33</v>
      </c>
      <c r="B18" s="25" t="s">
        <v>40</v>
      </c>
      <c r="C18" s="26" t="s">
        <v>30</v>
      </c>
      <c r="D18" s="145">
        <v>73.161000000000001</v>
      </c>
      <c r="E18" s="27">
        <v>5</v>
      </c>
      <c r="F18" s="134">
        <f t="shared" si="23"/>
        <v>365.80500000000001</v>
      </c>
      <c r="G18" s="134"/>
      <c r="H18" s="134"/>
      <c r="I18" s="134"/>
      <c r="J18" s="134"/>
      <c r="K18" s="134"/>
      <c r="L18" s="134"/>
      <c r="M18" s="134"/>
      <c r="N18" s="134"/>
      <c r="O18" s="74"/>
      <c r="P18" s="74"/>
      <c r="Q18" s="74"/>
      <c r="R18" s="74"/>
      <c r="S18" s="74"/>
      <c r="T18" s="74"/>
      <c r="U18" s="74">
        <f t="shared" si="24"/>
        <v>182.9025</v>
      </c>
      <c r="V18" s="74"/>
      <c r="W18" s="74"/>
      <c r="X18" s="91">
        <f t="shared" si="12"/>
        <v>182.9025</v>
      </c>
      <c r="Y18" s="91">
        <f t="shared" si="13"/>
        <v>0</v>
      </c>
      <c r="Z18" s="91">
        <f t="shared" si="14"/>
        <v>0</v>
      </c>
      <c r="AA18" s="74"/>
      <c r="AB18" s="74"/>
      <c r="AC18" s="74"/>
      <c r="AD18" s="74"/>
      <c r="AE18" s="74"/>
      <c r="AF18" s="74"/>
      <c r="AG18" s="160">
        <f t="shared" si="25"/>
        <v>182.9025</v>
      </c>
      <c r="AH18" s="74">
        <f t="shared" si="26"/>
        <v>365.80500000000001</v>
      </c>
      <c r="AI18" s="74"/>
      <c r="AJ18" s="91">
        <f t="shared" si="15"/>
        <v>182.9025</v>
      </c>
      <c r="AK18" s="91">
        <f t="shared" si="16"/>
        <v>365.80500000000001</v>
      </c>
      <c r="AL18" s="91">
        <f t="shared" si="17"/>
        <v>0</v>
      </c>
      <c r="AM18" s="74"/>
      <c r="AN18" s="74"/>
      <c r="AO18" s="74"/>
      <c r="AP18" s="74"/>
      <c r="AQ18" s="74"/>
      <c r="AR18" s="74"/>
      <c r="AS18" s="74"/>
      <c r="AT18" s="74"/>
      <c r="AU18" s="74">
        <f>F18</f>
        <v>365.80500000000001</v>
      </c>
      <c r="AV18" s="91">
        <f t="shared" si="27"/>
        <v>0</v>
      </c>
      <c r="AW18" s="91">
        <f t="shared" si="18"/>
        <v>0</v>
      </c>
      <c r="AX18" s="91">
        <f t="shared" si="19"/>
        <v>365.80500000000001</v>
      </c>
      <c r="AY18" s="74"/>
      <c r="AZ18" s="74"/>
      <c r="BA18" s="74"/>
      <c r="BB18" s="74"/>
      <c r="BC18" s="74"/>
      <c r="BD18" s="74"/>
      <c r="BE18" s="74"/>
      <c r="BF18" s="74"/>
      <c r="BG18" s="74"/>
      <c r="BH18" s="91">
        <f t="shared" si="28"/>
        <v>0</v>
      </c>
      <c r="BI18" s="91">
        <f t="shared" si="20"/>
        <v>0</v>
      </c>
      <c r="BJ18" s="91">
        <f t="shared" si="21"/>
        <v>0</v>
      </c>
      <c r="BK18" s="74">
        <f t="shared" si="7"/>
        <v>365.80500000000001</v>
      </c>
      <c r="BL18" s="74">
        <f t="shared" si="8"/>
        <v>365.80500000000001</v>
      </c>
      <c r="BM18" s="74">
        <f t="shared" si="9"/>
        <v>365.80500000000001</v>
      </c>
      <c r="BN18" s="71">
        <f t="shared" si="2"/>
        <v>0</v>
      </c>
      <c r="BO18" s="71">
        <f t="shared" si="3"/>
        <v>0</v>
      </c>
      <c r="BP18" s="71">
        <f t="shared" si="4"/>
        <v>0</v>
      </c>
    </row>
    <row r="19" spans="1:68">
      <c r="A19" s="24" t="s">
        <v>33</v>
      </c>
      <c r="B19" s="25" t="s">
        <v>41</v>
      </c>
      <c r="C19" s="26" t="s">
        <v>30</v>
      </c>
      <c r="D19" s="144">
        <v>147.768</v>
      </c>
      <c r="E19" s="27">
        <v>1</v>
      </c>
      <c r="F19" s="134">
        <f t="shared" si="23"/>
        <v>147.768</v>
      </c>
      <c r="G19" s="134"/>
      <c r="H19" s="134"/>
      <c r="I19" s="134"/>
      <c r="J19" s="134"/>
      <c r="K19" s="134"/>
      <c r="L19" s="134"/>
      <c r="M19" s="134"/>
      <c r="N19" s="134"/>
      <c r="O19" s="74"/>
      <c r="P19" s="74"/>
      <c r="Q19" s="74"/>
      <c r="R19" s="74"/>
      <c r="S19" s="74"/>
      <c r="T19" s="74"/>
      <c r="U19" s="74">
        <f t="shared" si="24"/>
        <v>73.884</v>
      </c>
      <c r="V19" s="74"/>
      <c r="W19" s="74"/>
      <c r="X19" s="91">
        <f t="shared" si="12"/>
        <v>73.884</v>
      </c>
      <c r="Y19" s="91">
        <f t="shared" si="13"/>
        <v>0</v>
      </c>
      <c r="Z19" s="91">
        <f t="shared" si="14"/>
        <v>0</v>
      </c>
      <c r="AA19" s="74"/>
      <c r="AB19" s="74"/>
      <c r="AC19" s="74"/>
      <c r="AD19" s="74"/>
      <c r="AE19" s="74"/>
      <c r="AF19" s="74"/>
      <c r="AG19" s="160">
        <f t="shared" si="25"/>
        <v>73.884</v>
      </c>
      <c r="AH19" s="74">
        <f t="shared" si="26"/>
        <v>147.768</v>
      </c>
      <c r="AI19" s="74"/>
      <c r="AJ19" s="91">
        <f t="shared" si="15"/>
        <v>73.884</v>
      </c>
      <c r="AK19" s="91">
        <f t="shared" si="16"/>
        <v>147.768</v>
      </c>
      <c r="AL19" s="91">
        <f t="shared" si="17"/>
        <v>0</v>
      </c>
      <c r="AM19" s="74"/>
      <c r="AN19" s="74"/>
      <c r="AO19" s="74"/>
      <c r="AP19" s="74"/>
      <c r="AQ19" s="74"/>
      <c r="AR19" s="74"/>
      <c r="AS19" s="74"/>
      <c r="AT19" s="74"/>
      <c r="AU19" s="74">
        <f>F19</f>
        <v>147.768</v>
      </c>
      <c r="AV19" s="91">
        <f t="shared" si="27"/>
        <v>0</v>
      </c>
      <c r="AW19" s="91">
        <f t="shared" si="18"/>
        <v>0</v>
      </c>
      <c r="AX19" s="91">
        <f t="shared" si="19"/>
        <v>147.768</v>
      </c>
      <c r="AY19" s="74"/>
      <c r="AZ19" s="74"/>
      <c r="BA19" s="74"/>
      <c r="BB19" s="74"/>
      <c r="BC19" s="74"/>
      <c r="BD19" s="74"/>
      <c r="BE19" s="74"/>
      <c r="BF19" s="74"/>
      <c r="BG19" s="74"/>
      <c r="BH19" s="91">
        <f t="shared" si="28"/>
        <v>0</v>
      </c>
      <c r="BI19" s="91">
        <f t="shared" si="20"/>
        <v>0</v>
      </c>
      <c r="BJ19" s="91">
        <f t="shared" si="21"/>
        <v>0</v>
      </c>
      <c r="BK19" s="74">
        <f t="shared" si="7"/>
        <v>147.768</v>
      </c>
      <c r="BL19" s="74">
        <f t="shared" si="8"/>
        <v>147.768</v>
      </c>
      <c r="BM19" s="74">
        <f t="shared" si="9"/>
        <v>147.768</v>
      </c>
      <c r="BN19" s="71">
        <f t="shared" si="2"/>
        <v>0</v>
      </c>
      <c r="BO19" s="71">
        <f t="shared" si="3"/>
        <v>0</v>
      </c>
      <c r="BP19" s="71">
        <f t="shared" si="4"/>
        <v>0</v>
      </c>
    </row>
    <row r="20" spans="1:68">
      <c r="A20" s="10" t="s">
        <v>42</v>
      </c>
      <c r="B20" s="10" t="s">
        <v>43</v>
      </c>
      <c r="C20" s="8"/>
      <c r="D20" s="1"/>
      <c r="E20" s="10"/>
      <c r="F20" s="72">
        <f>F21</f>
        <v>8188.7530000000006</v>
      </c>
      <c r="G20" s="72"/>
      <c r="H20" s="72"/>
      <c r="I20" s="72"/>
      <c r="J20" s="72"/>
      <c r="K20" s="72"/>
      <c r="L20" s="72"/>
      <c r="M20" s="72"/>
      <c r="N20" s="72"/>
      <c r="O20" s="72">
        <f t="shared" ref="O20:Z20" si="29">O21</f>
        <v>0</v>
      </c>
      <c r="P20" s="72">
        <f t="shared" si="29"/>
        <v>0</v>
      </c>
      <c r="Q20" s="72">
        <f t="shared" si="29"/>
        <v>0</v>
      </c>
      <c r="R20" s="72">
        <f t="shared" si="29"/>
        <v>0</v>
      </c>
      <c r="S20" s="72">
        <f t="shared" si="29"/>
        <v>0</v>
      </c>
      <c r="T20" s="72">
        <f t="shared" si="29"/>
        <v>0</v>
      </c>
      <c r="U20" s="72">
        <f t="shared" si="29"/>
        <v>0</v>
      </c>
      <c r="V20" s="72">
        <f t="shared" si="29"/>
        <v>0</v>
      </c>
      <c r="W20" s="72">
        <f t="shared" si="29"/>
        <v>0</v>
      </c>
      <c r="X20" s="87">
        <f t="shared" si="29"/>
        <v>0</v>
      </c>
      <c r="Y20" s="87">
        <f t="shared" si="29"/>
        <v>0</v>
      </c>
      <c r="Z20" s="87">
        <f t="shared" si="29"/>
        <v>0</v>
      </c>
      <c r="AA20" s="72">
        <f t="shared" ref="AA20:BG20" si="30">AA21</f>
        <v>2774.2132000000001</v>
      </c>
      <c r="AB20" s="72">
        <f t="shared" si="30"/>
        <v>1000</v>
      </c>
      <c r="AC20" s="72">
        <f t="shared" si="30"/>
        <v>1000</v>
      </c>
      <c r="AD20" s="72">
        <f t="shared" si="30"/>
        <v>1000</v>
      </c>
      <c r="AE20" s="72">
        <f t="shared" si="30"/>
        <v>1000</v>
      </c>
      <c r="AF20" s="72">
        <f t="shared" si="30"/>
        <v>1000</v>
      </c>
      <c r="AG20" s="72">
        <f t="shared" si="30"/>
        <v>900</v>
      </c>
      <c r="AH20" s="72">
        <f t="shared" si="30"/>
        <v>900</v>
      </c>
      <c r="AI20" s="72">
        <f t="shared" si="30"/>
        <v>900</v>
      </c>
      <c r="AJ20" s="87">
        <f>AJ21</f>
        <v>4674.2132000000001</v>
      </c>
      <c r="AK20" s="87">
        <f>AK21</f>
        <v>2900</v>
      </c>
      <c r="AL20" s="87">
        <f>AL21</f>
        <v>2900</v>
      </c>
      <c r="AM20" s="72">
        <f t="shared" si="30"/>
        <v>1165.8655000000003</v>
      </c>
      <c r="AN20" s="72">
        <f t="shared" si="30"/>
        <v>1165.8655000000003</v>
      </c>
      <c r="AO20" s="72">
        <f t="shared" si="30"/>
        <v>1165.8655000000003</v>
      </c>
      <c r="AP20" s="72">
        <f t="shared" si="30"/>
        <v>2348.6743000000006</v>
      </c>
      <c r="AQ20" s="72">
        <f t="shared" si="30"/>
        <v>4122.8875000000007</v>
      </c>
      <c r="AR20" s="72">
        <f t="shared" si="30"/>
        <v>4122.8875000000007</v>
      </c>
      <c r="AS20" s="72">
        <f t="shared" si="30"/>
        <v>0</v>
      </c>
      <c r="AT20" s="72">
        <f t="shared" si="30"/>
        <v>0</v>
      </c>
      <c r="AU20" s="72">
        <f t="shared" si="30"/>
        <v>0</v>
      </c>
      <c r="AV20" s="87">
        <f>AV21</f>
        <v>3514.5398000000005</v>
      </c>
      <c r="AW20" s="87">
        <f>AW21</f>
        <v>5288.7530000000006</v>
      </c>
      <c r="AX20" s="87">
        <f>AX21</f>
        <v>5288.7530000000006</v>
      </c>
      <c r="AY20" s="72">
        <f t="shared" si="30"/>
        <v>0</v>
      </c>
      <c r="AZ20" s="72">
        <f t="shared" si="30"/>
        <v>0</v>
      </c>
      <c r="BA20" s="72">
        <f t="shared" si="30"/>
        <v>0</v>
      </c>
      <c r="BB20" s="72">
        <f t="shared" si="30"/>
        <v>0</v>
      </c>
      <c r="BC20" s="72">
        <f t="shared" si="30"/>
        <v>0</v>
      </c>
      <c r="BD20" s="72">
        <f t="shared" si="30"/>
        <v>0</v>
      </c>
      <c r="BE20" s="72">
        <f t="shared" si="30"/>
        <v>0</v>
      </c>
      <c r="BF20" s="72">
        <f t="shared" si="30"/>
        <v>0</v>
      </c>
      <c r="BG20" s="72">
        <f t="shared" si="30"/>
        <v>0</v>
      </c>
      <c r="BH20" s="87">
        <f>BH21</f>
        <v>0</v>
      </c>
      <c r="BI20" s="87">
        <f>BI21</f>
        <v>0</v>
      </c>
      <c r="BJ20" s="87">
        <f>BJ21</f>
        <v>0</v>
      </c>
      <c r="BK20" s="72">
        <f t="shared" si="7"/>
        <v>8188.7530000000006</v>
      </c>
      <c r="BL20" s="72">
        <f t="shared" si="8"/>
        <v>8188.7530000000006</v>
      </c>
      <c r="BM20" s="72">
        <f t="shared" si="9"/>
        <v>8188.7530000000006</v>
      </c>
      <c r="BN20" s="71">
        <f t="shared" si="2"/>
        <v>0</v>
      </c>
      <c r="BO20" s="71">
        <f t="shared" si="3"/>
        <v>0</v>
      </c>
      <c r="BP20" s="71">
        <f t="shared" si="4"/>
        <v>0</v>
      </c>
    </row>
    <row r="21" spans="1:68" ht="13.5">
      <c r="A21" s="12" t="s">
        <v>44</v>
      </c>
      <c r="B21" s="12" t="s">
        <v>45</v>
      </c>
      <c r="C21" s="8"/>
      <c r="D21" s="9"/>
      <c r="E21" s="9"/>
      <c r="F21" s="76">
        <f>F25+F22</f>
        <v>8188.7530000000006</v>
      </c>
      <c r="G21" s="76"/>
      <c r="H21" s="76"/>
      <c r="I21" s="76"/>
      <c r="J21" s="76"/>
      <c r="K21" s="76"/>
      <c r="L21" s="76"/>
      <c r="M21" s="76"/>
      <c r="N21" s="76"/>
      <c r="O21" s="76">
        <f t="shared" ref="O21:Z21" si="31">O24+O25+O22</f>
        <v>0</v>
      </c>
      <c r="P21" s="76">
        <f t="shared" si="31"/>
        <v>0</v>
      </c>
      <c r="Q21" s="76">
        <f t="shared" si="31"/>
        <v>0</v>
      </c>
      <c r="R21" s="76">
        <f t="shared" si="31"/>
        <v>0</v>
      </c>
      <c r="S21" s="76">
        <f t="shared" si="31"/>
        <v>0</v>
      </c>
      <c r="T21" s="76">
        <f t="shared" si="31"/>
        <v>0</v>
      </c>
      <c r="U21" s="76">
        <f t="shared" si="31"/>
        <v>0</v>
      </c>
      <c r="V21" s="76">
        <f t="shared" si="31"/>
        <v>0</v>
      </c>
      <c r="W21" s="76">
        <f t="shared" si="31"/>
        <v>0</v>
      </c>
      <c r="X21" s="92">
        <f t="shared" si="31"/>
        <v>0</v>
      </c>
      <c r="Y21" s="92">
        <f t="shared" si="31"/>
        <v>0</v>
      </c>
      <c r="Z21" s="92">
        <f t="shared" si="31"/>
        <v>0</v>
      </c>
      <c r="AA21" s="76">
        <f t="shared" ref="AA21:BG21" si="32">AA24+AA25+AA22</f>
        <v>2774.2132000000001</v>
      </c>
      <c r="AB21" s="76">
        <f t="shared" si="32"/>
        <v>1000</v>
      </c>
      <c r="AC21" s="76">
        <f t="shared" si="32"/>
        <v>1000</v>
      </c>
      <c r="AD21" s="76">
        <f t="shared" si="32"/>
        <v>1000</v>
      </c>
      <c r="AE21" s="76">
        <f t="shared" si="32"/>
        <v>1000</v>
      </c>
      <c r="AF21" s="76">
        <f t="shared" si="32"/>
        <v>1000</v>
      </c>
      <c r="AG21" s="76">
        <f t="shared" si="32"/>
        <v>900</v>
      </c>
      <c r="AH21" s="76">
        <f t="shared" si="32"/>
        <v>900</v>
      </c>
      <c r="AI21" s="76">
        <f t="shared" si="32"/>
        <v>900</v>
      </c>
      <c r="AJ21" s="92">
        <f>AJ24+AJ25+AJ22</f>
        <v>4674.2132000000001</v>
      </c>
      <c r="AK21" s="92">
        <f>AK24+AK25+AK22</f>
        <v>2900</v>
      </c>
      <c r="AL21" s="92">
        <f>AL24+AL25+AL22</f>
        <v>2900</v>
      </c>
      <c r="AM21" s="76">
        <f t="shared" si="32"/>
        <v>1165.8655000000003</v>
      </c>
      <c r="AN21" s="76">
        <f t="shared" si="32"/>
        <v>1165.8655000000003</v>
      </c>
      <c r="AO21" s="76">
        <f t="shared" si="32"/>
        <v>1165.8655000000003</v>
      </c>
      <c r="AP21" s="76">
        <f t="shared" si="32"/>
        <v>2348.6743000000006</v>
      </c>
      <c r="AQ21" s="76">
        <f t="shared" si="32"/>
        <v>4122.8875000000007</v>
      </c>
      <c r="AR21" s="76">
        <f t="shared" si="32"/>
        <v>4122.8875000000007</v>
      </c>
      <c r="AS21" s="76">
        <f t="shared" si="32"/>
        <v>0</v>
      </c>
      <c r="AT21" s="76">
        <f t="shared" si="32"/>
        <v>0</v>
      </c>
      <c r="AU21" s="76">
        <f t="shared" si="32"/>
        <v>0</v>
      </c>
      <c r="AV21" s="92">
        <f>AV24+AV25+AV22</f>
        <v>3514.5398000000005</v>
      </c>
      <c r="AW21" s="92">
        <f>AW24+AW25+AW22</f>
        <v>5288.7530000000006</v>
      </c>
      <c r="AX21" s="92">
        <f>AX24+AX25+AX22</f>
        <v>5288.7530000000006</v>
      </c>
      <c r="AY21" s="76">
        <f t="shared" si="32"/>
        <v>0</v>
      </c>
      <c r="AZ21" s="76">
        <f t="shared" si="32"/>
        <v>0</v>
      </c>
      <c r="BA21" s="76">
        <f t="shared" si="32"/>
        <v>0</v>
      </c>
      <c r="BB21" s="76">
        <f t="shared" si="32"/>
        <v>0</v>
      </c>
      <c r="BC21" s="76">
        <f t="shared" si="32"/>
        <v>0</v>
      </c>
      <c r="BD21" s="76">
        <f t="shared" si="32"/>
        <v>0</v>
      </c>
      <c r="BE21" s="76">
        <f t="shared" si="32"/>
        <v>0</v>
      </c>
      <c r="BF21" s="76">
        <f t="shared" si="32"/>
        <v>0</v>
      </c>
      <c r="BG21" s="76">
        <f t="shared" si="32"/>
        <v>0</v>
      </c>
      <c r="BH21" s="92">
        <f>BH24+BH25+BH22</f>
        <v>0</v>
      </c>
      <c r="BI21" s="92">
        <f>BI24+BI25+BI22</f>
        <v>0</v>
      </c>
      <c r="BJ21" s="92">
        <f>BJ24+BJ25+BJ22</f>
        <v>0</v>
      </c>
      <c r="BK21" s="76">
        <f t="shared" si="7"/>
        <v>8188.7530000000006</v>
      </c>
      <c r="BL21" s="76">
        <f t="shared" si="8"/>
        <v>8188.7530000000006</v>
      </c>
      <c r="BM21" s="76">
        <f t="shared" si="9"/>
        <v>8188.7530000000006</v>
      </c>
      <c r="BN21" s="71">
        <f t="shared" si="2"/>
        <v>0</v>
      </c>
      <c r="BO21" s="71">
        <f t="shared" si="3"/>
        <v>0</v>
      </c>
      <c r="BP21" s="71">
        <f t="shared" si="4"/>
        <v>0</v>
      </c>
    </row>
    <row r="22" spans="1:68" ht="13.5">
      <c r="A22" s="18" t="s">
        <v>46</v>
      </c>
      <c r="B22" s="30" t="s">
        <v>47</v>
      </c>
      <c r="C22" s="29" t="s">
        <v>48</v>
      </c>
      <c r="D22" s="31"/>
      <c r="E22" s="31"/>
      <c r="F22" s="77">
        <f>F23</f>
        <v>2957.0219999999999</v>
      </c>
      <c r="G22" s="77"/>
      <c r="H22" s="77"/>
      <c r="I22" s="77"/>
      <c r="J22" s="77"/>
      <c r="K22" s="77"/>
      <c r="L22" s="77"/>
      <c r="M22" s="77"/>
      <c r="N22" s="77"/>
      <c r="O22" s="77">
        <f t="shared" ref="O22:W22" si="33">O23</f>
        <v>0</v>
      </c>
      <c r="P22" s="77">
        <f t="shared" si="33"/>
        <v>0</v>
      </c>
      <c r="Q22" s="77">
        <f t="shared" si="33"/>
        <v>0</v>
      </c>
      <c r="R22" s="77">
        <f t="shared" si="33"/>
        <v>0</v>
      </c>
      <c r="S22" s="77">
        <f t="shared" si="33"/>
        <v>0</v>
      </c>
      <c r="T22" s="77">
        <f t="shared" si="33"/>
        <v>0</v>
      </c>
      <c r="U22" s="77">
        <f t="shared" si="33"/>
        <v>0</v>
      </c>
      <c r="V22" s="77">
        <f t="shared" si="33"/>
        <v>0</v>
      </c>
      <c r="W22" s="77">
        <f t="shared" si="33"/>
        <v>0</v>
      </c>
      <c r="X22" s="93">
        <f t="shared" ref="X22:Z23" si="34">O22+R22+U22</f>
        <v>0</v>
      </c>
      <c r="Y22" s="93">
        <f t="shared" si="34"/>
        <v>0</v>
      </c>
      <c r="Z22" s="93">
        <f t="shared" si="34"/>
        <v>0</v>
      </c>
      <c r="AA22" s="77">
        <f t="shared" ref="AA22:BG22" si="35">AA23</f>
        <v>1774.2131999999999</v>
      </c>
      <c r="AB22" s="77">
        <f t="shared" si="35"/>
        <v>0</v>
      </c>
      <c r="AC22" s="77">
        <f t="shared" si="35"/>
        <v>0</v>
      </c>
      <c r="AD22" s="77">
        <f t="shared" si="35"/>
        <v>0</v>
      </c>
      <c r="AE22" s="77">
        <f t="shared" si="35"/>
        <v>0</v>
      </c>
      <c r="AF22" s="77">
        <f t="shared" si="35"/>
        <v>0</v>
      </c>
      <c r="AG22" s="77">
        <f t="shared" si="35"/>
        <v>0</v>
      </c>
      <c r="AH22" s="77">
        <f t="shared" si="35"/>
        <v>0</v>
      </c>
      <c r="AI22" s="77">
        <f t="shared" si="35"/>
        <v>0</v>
      </c>
      <c r="AJ22" s="93">
        <f t="shared" ref="AJ22:AJ27" si="36">AA22+AD22+AG22</f>
        <v>1774.2131999999999</v>
      </c>
      <c r="AK22" s="93">
        <f t="shared" ref="AK22:AK27" si="37">AB22+AE22+AH22</f>
        <v>0</v>
      </c>
      <c r="AL22" s="93">
        <f t="shared" ref="AL22:AL27" si="38">AC22+AF22+AI22</f>
        <v>0</v>
      </c>
      <c r="AM22" s="77">
        <f t="shared" si="35"/>
        <v>0</v>
      </c>
      <c r="AN22" s="77">
        <f t="shared" si="35"/>
        <v>0</v>
      </c>
      <c r="AO22" s="77">
        <f t="shared" si="35"/>
        <v>0</v>
      </c>
      <c r="AP22" s="77">
        <f t="shared" si="35"/>
        <v>1182.8088</v>
      </c>
      <c r="AQ22" s="77">
        <f t="shared" si="35"/>
        <v>2957.0219999999999</v>
      </c>
      <c r="AR22" s="77">
        <f t="shared" si="35"/>
        <v>2957.0219999999999</v>
      </c>
      <c r="AS22" s="77">
        <f t="shared" si="35"/>
        <v>0</v>
      </c>
      <c r="AT22" s="77">
        <f t="shared" si="35"/>
        <v>0</v>
      </c>
      <c r="AU22" s="77">
        <f t="shared" si="35"/>
        <v>0</v>
      </c>
      <c r="AV22" s="93">
        <f t="shared" ref="AV22:AV27" si="39">AM22+AP22+AS22</f>
        <v>1182.8088</v>
      </c>
      <c r="AW22" s="93">
        <f t="shared" ref="AW22:AW27" si="40">AN22+AQ22+AT22</f>
        <v>2957.0219999999999</v>
      </c>
      <c r="AX22" s="93">
        <f t="shared" ref="AX22:AX27" si="41">AO22+AR22+AU22</f>
        <v>2957.0219999999999</v>
      </c>
      <c r="AY22" s="77">
        <f t="shared" si="35"/>
        <v>0</v>
      </c>
      <c r="AZ22" s="77">
        <f t="shared" si="35"/>
        <v>0</v>
      </c>
      <c r="BA22" s="77">
        <f t="shared" si="35"/>
        <v>0</v>
      </c>
      <c r="BB22" s="77">
        <f t="shared" si="35"/>
        <v>0</v>
      </c>
      <c r="BC22" s="77">
        <f t="shared" si="35"/>
        <v>0</v>
      </c>
      <c r="BD22" s="77">
        <f t="shared" si="35"/>
        <v>0</v>
      </c>
      <c r="BE22" s="77">
        <f t="shared" si="35"/>
        <v>0</v>
      </c>
      <c r="BF22" s="77">
        <f t="shared" si="35"/>
        <v>0</v>
      </c>
      <c r="BG22" s="77">
        <f t="shared" si="35"/>
        <v>0</v>
      </c>
      <c r="BH22" s="93">
        <f t="shared" ref="BH22:BH27" si="42">AY22+BB22+BE22</f>
        <v>0</v>
      </c>
      <c r="BI22" s="93">
        <f t="shared" ref="BI22:BI27" si="43">AZ22+BC22+BF22</f>
        <v>0</v>
      </c>
      <c r="BJ22" s="93">
        <f t="shared" ref="BJ22:BJ27" si="44">BA22+BD22+BG22</f>
        <v>0</v>
      </c>
      <c r="BK22" s="77">
        <f t="shared" si="7"/>
        <v>2957.0219999999999</v>
      </c>
      <c r="BL22" s="77">
        <f t="shared" si="8"/>
        <v>2957.0219999999999</v>
      </c>
      <c r="BM22" s="77">
        <f t="shared" si="9"/>
        <v>2957.0219999999999</v>
      </c>
      <c r="BN22" s="71">
        <f t="shared" si="2"/>
        <v>0</v>
      </c>
      <c r="BO22" s="71">
        <f t="shared" si="3"/>
        <v>0</v>
      </c>
      <c r="BP22" s="71">
        <f t="shared" si="4"/>
        <v>0</v>
      </c>
    </row>
    <row r="23" spans="1:68" ht="13.5">
      <c r="A23" s="18"/>
      <c r="B23" s="30" t="s">
        <v>49</v>
      </c>
      <c r="C23" s="29" t="s">
        <v>48</v>
      </c>
      <c r="D23" s="29">
        <v>6925.1100702576114</v>
      </c>
      <c r="E23" s="29">
        <v>0.42699999999999999</v>
      </c>
      <c r="F23" s="77">
        <v>2957.0219999999999</v>
      </c>
      <c r="G23" s="77"/>
      <c r="H23" s="77"/>
      <c r="I23" s="77"/>
      <c r="J23" s="77"/>
      <c r="K23" s="77"/>
      <c r="L23" s="77"/>
      <c r="M23" s="77"/>
      <c r="N23" s="77"/>
      <c r="O23" s="78"/>
      <c r="P23" s="78"/>
      <c r="Q23" s="78"/>
      <c r="R23" s="78"/>
      <c r="S23" s="78"/>
      <c r="T23" s="78"/>
      <c r="U23" s="78"/>
      <c r="V23" s="78"/>
      <c r="W23" s="78"/>
      <c r="X23" s="93">
        <f t="shared" si="34"/>
        <v>0</v>
      </c>
      <c r="Y23" s="93">
        <f t="shared" si="34"/>
        <v>0</v>
      </c>
      <c r="Z23" s="93">
        <f t="shared" si="34"/>
        <v>0</v>
      </c>
      <c r="AA23" s="78">
        <f>F23*0.6</f>
        <v>1774.2131999999999</v>
      </c>
      <c r="AB23" s="78"/>
      <c r="AC23" s="78"/>
      <c r="AD23" s="78"/>
      <c r="AE23" s="78"/>
      <c r="AF23" s="78"/>
      <c r="AG23" s="78"/>
      <c r="AH23" s="78"/>
      <c r="AI23" s="78"/>
      <c r="AJ23" s="93">
        <f>AA23+AD23+AG23</f>
        <v>1774.2131999999999</v>
      </c>
      <c r="AK23" s="93">
        <f t="shared" si="37"/>
        <v>0</v>
      </c>
      <c r="AL23" s="93">
        <f t="shared" si="38"/>
        <v>0</v>
      </c>
      <c r="AM23" s="78"/>
      <c r="AN23" s="78"/>
      <c r="AO23" s="78"/>
      <c r="AP23" s="78">
        <f>F23-AA23</f>
        <v>1182.8088</v>
      </c>
      <c r="AQ23" s="78">
        <f>F23</f>
        <v>2957.0219999999999</v>
      </c>
      <c r="AR23" s="78">
        <f>F23</f>
        <v>2957.0219999999999</v>
      </c>
      <c r="AS23" s="78"/>
      <c r="AT23" s="78"/>
      <c r="AU23" s="78"/>
      <c r="AV23" s="93">
        <f t="shared" si="39"/>
        <v>1182.8088</v>
      </c>
      <c r="AW23" s="93">
        <f t="shared" si="40"/>
        <v>2957.0219999999999</v>
      </c>
      <c r="AX23" s="93">
        <f t="shared" si="41"/>
        <v>2957.0219999999999</v>
      </c>
      <c r="AY23" s="78"/>
      <c r="AZ23" s="78"/>
      <c r="BA23" s="78"/>
      <c r="BB23" s="78"/>
      <c r="BC23" s="78"/>
      <c r="BD23" s="78"/>
      <c r="BE23" s="78"/>
      <c r="BF23" s="78"/>
      <c r="BG23" s="78"/>
      <c r="BH23" s="93">
        <f t="shared" si="42"/>
        <v>0</v>
      </c>
      <c r="BI23" s="93">
        <f t="shared" si="43"/>
        <v>0</v>
      </c>
      <c r="BJ23" s="93">
        <f t="shared" si="44"/>
        <v>0</v>
      </c>
      <c r="BK23" s="78">
        <f t="shared" si="7"/>
        <v>2957.0219999999999</v>
      </c>
      <c r="BL23" s="78">
        <f t="shared" si="8"/>
        <v>2957.0219999999999</v>
      </c>
      <c r="BM23" s="78">
        <f t="shared" si="9"/>
        <v>2957.0219999999999</v>
      </c>
      <c r="BN23" s="71">
        <f t="shared" si="2"/>
        <v>0</v>
      </c>
      <c r="BO23" s="71">
        <f t="shared" si="3"/>
        <v>0</v>
      </c>
      <c r="BP23" s="71">
        <f t="shared" si="4"/>
        <v>0</v>
      </c>
    </row>
    <row r="24" spans="1:68">
      <c r="A24" s="18"/>
      <c r="B24" s="30"/>
      <c r="C24" s="29"/>
      <c r="O24" s="74"/>
      <c r="P24" s="74"/>
      <c r="Q24" s="74"/>
      <c r="R24" s="74"/>
      <c r="S24" s="74"/>
      <c r="T24" s="74"/>
      <c r="U24" s="74"/>
      <c r="V24" s="74"/>
      <c r="W24" s="74"/>
      <c r="X24" s="93"/>
      <c r="Y24" s="93"/>
      <c r="Z24" s="93"/>
      <c r="AA24" s="74"/>
      <c r="AB24" s="74"/>
      <c r="AC24" s="74"/>
      <c r="AD24" s="74"/>
      <c r="AE24" s="74"/>
      <c r="AF24" s="74"/>
      <c r="AG24" s="74"/>
      <c r="AH24" s="74"/>
      <c r="AI24" s="74"/>
      <c r="AJ24" s="93"/>
      <c r="AK24" s="93"/>
      <c r="AL24" s="93"/>
      <c r="AM24" s="74"/>
      <c r="AN24" s="74"/>
      <c r="AO24" s="74"/>
      <c r="AP24" s="74"/>
      <c r="AQ24" s="74"/>
      <c r="AR24" s="74"/>
      <c r="AS24" s="74"/>
      <c r="AT24" s="74"/>
      <c r="AU24" s="74"/>
      <c r="AV24" s="93"/>
      <c r="AW24" s="93"/>
      <c r="AX24" s="93"/>
      <c r="AY24" s="74"/>
      <c r="AZ24" s="74"/>
      <c r="BA24" s="74"/>
      <c r="BB24" s="74"/>
      <c r="BC24" s="74"/>
      <c r="BD24" s="74"/>
      <c r="BE24" s="74"/>
      <c r="BF24" s="74"/>
      <c r="BG24" s="74"/>
      <c r="BH24" s="93"/>
      <c r="BI24" s="93"/>
      <c r="BJ24" s="93"/>
      <c r="BK24" s="74"/>
      <c r="BL24" s="74"/>
      <c r="BM24" s="74"/>
      <c r="BN24" s="71">
        <f t="shared" si="2"/>
        <v>0</v>
      </c>
      <c r="BO24" s="71">
        <f t="shared" si="3"/>
        <v>0</v>
      </c>
      <c r="BP24" s="71">
        <f t="shared" si="4"/>
        <v>0</v>
      </c>
    </row>
    <row r="25" spans="1:68">
      <c r="A25" s="18" t="s">
        <v>50</v>
      </c>
      <c r="B25" s="30" t="s">
        <v>51</v>
      </c>
      <c r="C25" s="29" t="s">
        <v>48</v>
      </c>
      <c r="D25" s="29">
        <v>1003.0159125766874</v>
      </c>
      <c r="E25" s="29">
        <v>5.2159999999999993</v>
      </c>
      <c r="F25" s="77">
        <v>5231.7310000000007</v>
      </c>
      <c r="G25" s="77"/>
      <c r="H25" s="77"/>
      <c r="I25" s="77"/>
      <c r="J25" s="77"/>
      <c r="K25" s="77"/>
      <c r="L25" s="77"/>
      <c r="M25" s="77"/>
      <c r="N25" s="77"/>
      <c r="O25" s="74"/>
      <c r="P25" s="74"/>
      <c r="Q25" s="74"/>
      <c r="R25" s="74"/>
      <c r="S25" s="74"/>
      <c r="T25" s="74"/>
      <c r="U25" s="74"/>
      <c r="V25" s="74"/>
      <c r="W25" s="74"/>
      <c r="X25" s="94">
        <f t="shared" ref="X25:Z27" si="45">O25+R25+U25</f>
        <v>0</v>
      </c>
      <c r="Y25" s="94">
        <f t="shared" si="45"/>
        <v>0</v>
      </c>
      <c r="Z25" s="94">
        <f t="shared" si="45"/>
        <v>0</v>
      </c>
      <c r="AA25" s="74">
        <v>1000</v>
      </c>
      <c r="AB25" s="74">
        <f>AA25</f>
        <v>1000</v>
      </c>
      <c r="AC25" s="74">
        <f>AB25</f>
        <v>1000</v>
      </c>
      <c r="AD25" s="74">
        <v>1000</v>
      </c>
      <c r="AE25" s="74">
        <f>AD25</f>
        <v>1000</v>
      </c>
      <c r="AF25" s="74">
        <f>AE25</f>
        <v>1000</v>
      </c>
      <c r="AG25" s="74">
        <v>900</v>
      </c>
      <c r="AH25" s="74">
        <f>AG25</f>
        <v>900</v>
      </c>
      <c r="AI25" s="74">
        <f>AH25</f>
        <v>900</v>
      </c>
      <c r="AJ25" s="94">
        <f t="shared" si="36"/>
        <v>2900</v>
      </c>
      <c r="AK25" s="94">
        <f t="shared" si="37"/>
        <v>2900</v>
      </c>
      <c r="AL25" s="94">
        <f t="shared" si="38"/>
        <v>2900</v>
      </c>
      <c r="AM25" s="74">
        <f>(F25-AJ25)/2</f>
        <v>1165.8655000000003</v>
      </c>
      <c r="AN25" s="74">
        <f>AM25</f>
        <v>1165.8655000000003</v>
      </c>
      <c r="AO25" s="74">
        <f>AN25</f>
        <v>1165.8655000000003</v>
      </c>
      <c r="AP25" s="74">
        <f>AM25</f>
        <v>1165.8655000000003</v>
      </c>
      <c r="AQ25" s="74">
        <f>AP25</f>
        <v>1165.8655000000003</v>
      </c>
      <c r="AR25" s="74">
        <f>AQ25</f>
        <v>1165.8655000000003</v>
      </c>
      <c r="AS25" s="74">
        <v>0</v>
      </c>
      <c r="AT25" s="74">
        <f>AS25</f>
        <v>0</v>
      </c>
      <c r="AU25" s="74">
        <f>AT25</f>
        <v>0</v>
      </c>
      <c r="AV25" s="94">
        <f t="shared" si="39"/>
        <v>2331.7310000000007</v>
      </c>
      <c r="AW25" s="94">
        <f t="shared" si="40"/>
        <v>2331.7310000000007</v>
      </c>
      <c r="AX25" s="94">
        <f t="shared" si="41"/>
        <v>2331.7310000000007</v>
      </c>
      <c r="AY25" s="74"/>
      <c r="AZ25" s="74"/>
      <c r="BA25" s="74"/>
      <c r="BB25" s="74"/>
      <c r="BC25" s="74"/>
      <c r="BD25" s="74"/>
      <c r="BE25" s="74"/>
      <c r="BF25" s="74"/>
      <c r="BG25" s="74"/>
      <c r="BH25" s="94">
        <f t="shared" si="42"/>
        <v>0</v>
      </c>
      <c r="BI25" s="94">
        <f t="shared" si="43"/>
        <v>0</v>
      </c>
      <c r="BJ25" s="94">
        <f t="shared" si="44"/>
        <v>0</v>
      </c>
      <c r="BK25" s="74">
        <f t="shared" si="7"/>
        <v>5231.7310000000007</v>
      </c>
      <c r="BL25" s="74">
        <f t="shared" si="8"/>
        <v>5231.7310000000007</v>
      </c>
      <c r="BM25" s="74">
        <f t="shared" si="9"/>
        <v>5231.7310000000007</v>
      </c>
      <c r="BN25" s="71">
        <f t="shared" si="2"/>
        <v>0</v>
      </c>
      <c r="BO25" s="71">
        <f t="shared" si="3"/>
        <v>0</v>
      </c>
      <c r="BP25" s="71">
        <f t="shared" si="4"/>
        <v>0</v>
      </c>
    </row>
    <row r="26" spans="1:68">
      <c r="A26" s="32" t="s">
        <v>52</v>
      </c>
      <c r="B26" s="32" t="s">
        <v>53</v>
      </c>
      <c r="C26" s="1" t="s">
        <v>30</v>
      </c>
      <c r="D26" s="1"/>
      <c r="E26" s="33">
        <f>E27</f>
        <v>1</v>
      </c>
      <c r="F26" s="79">
        <f>F27</f>
        <v>1191.81</v>
      </c>
      <c r="G26" s="79"/>
      <c r="H26" s="79"/>
      <c r="I26" s="79"/>
      <c r="J26" s="79"/>
      <c r="K26" s="79"/>
      <c r="L26" s="79"/>
      <c r="M26" s="79"/>
      <c r="N26" s="79"/>
      <c r="O26" s="79">
        <f t="shared" ref="O26:BG26" si="46">O27</f>
        <v>0</v>
      </c>
      <c r="P26" s="79">
        <f t="shared" si="46"/>
        <v>0</v>
      </c>
      <c r="Q26" s="79">
        <f t="shared" si="46"/>
        <v>0</v>
      </c>
      <c r="R26" s="79">
        <f t="shared" si="46"/>
        <v>0</v>
      </c>
      <c r="S26" s="79">
        <f t="shared" si="46"/>
        <v>0</v>
      </c>
      <c r="T26" s="79">
        <f t="shared" si="46"/>
        <v>0</v>
      </c>
      <c r="U26" s="79">
        <f t="shared" si="46"/>
        <v>0</v>
      </c>
      <c r="V26" s="79">
        <f t="shared" si="46"/>
        <v>0</v>
      </c>
      <c r="W26" s="79">
        <f t="shared" si="46"/>
        <v>0</v>
      </c>
      <c r="X26" s="89">
        <f t="shared" si="45"/>
        <v>0</v>
      </c>
      <c r="Y26" s="89">
        <f t="shared" si="45"/>
        <v>0</v>
      </c>
      <c r="Z26" s="89">
        <f t="shared" si="45"/>
        <v>0</v>
      </c>
      <c r="AA26" s="79">
        <f t="shared" si="46"/>
        <v>0</v>
      </c>
      <c r="AB26" s="79">
        <f t="shared" si="46"/>
        <v>0</v>
      </c>
      <c r="AC26" s="79">
        <f t="shared" si="46"/>
        <v>0</v>
      </c>
      <c r="AD26" s="79">
        <f t="shared" si="46"/>
        <v>595.90499999999997</v>
      </c>
      <c r="AE26" s="79">
        <f t="shared" si="46"/>
        <v>0</v>
      </c>
      <c r="AF26" s="79">
        <f t="shared" si="46"/>
        <v>0</v>
      </c>
      <c r="AG26" s="79">
        <f t="shared" si="46"/>
        <v>0</v>
      </c>
      <c r="AH26" s="79">
        <f t="shared" si="46"/>
        <v>0</v>
      </c>
      <c r="AI26" s="79">
        <f t="shared" si="46"/>
        <v>0</v>
      </c>
      <c r="AJ26" s="89">
        <f t="shared" si="36"/>
        <v>595.90499999999997</v>
      </c>
      <c r="AK26" s="89">
        <f t="shared" si="37"/>
        <v>0</v>
      </c>
      <c r="AL26" s="89">
        <f t="shared" si="38"/>
        <v>0</v>
      </c>
      <c r="AM26" s="79">
        <f t="shared" si="46"/>
        <v>0</v>
      </c>
      <c r="AN26" s="79">
        <f t="shared" si="46"/>
        <v>0</v>
      </c>
      <c r="AO26" s="79">
        <f t="shared" si="46"/>
        <v>0</v>
      </c>
      <c r="AP26" s="79">
        <f t="shared" si="46"/>
        <v>0</v>
      </c>
      <c r="AQ26" s="79">
        <f t="shared" si="46"/>
        <v>0</v>
      </c>
      <c r="AR26" s="79">
        <f t="shared" si="46"/>
        <v>0</v>
      </c>
      <c r="AS26" s="79"/>
      <c r="AT26" s="79">
        <f t="shared" si="46"/>
        <v>0</v>
      </c>
      <c r="AU26" s="79">
        <f t="shared" si="46"/>
        <v>0</v>
      </c>
      <c r="AV26" s="89">
        <f t="shared" si="39"/>
        <v>0</v>
      </c>
      <c r="AW26" s="89">
        <f t="shared" si="40"/>
        <v>0</v>
      </c>
      <c r="AX26" s="89">
        <f t="shared" si="41"/>
        <v>0</v>
      </c>
      <c r="AY26" s="79">
        <f t="shared" si="46"/>
        <v>595.90499999999997</v>
      </c>
      <c r="AZ26" s="79">
        <f t="shared" si="46"/>
        <v>0</v>
      </c>
      <c r="BA26" s="79">
        <f t="shared" si="46"/>
        <v>0</v>
      </c>
      <c r="BB26" s="79">
        <f t="shared" si="46"/>
        <v>0</v>
      </c>
      <c r="BC26" s="79">
        <f t="shared" si="46"/>
        <v>0</v>
      </c>
      <c r="BD26" s="79">
        <f t="shared" si="46"/>
        <v>0</v>
      </c>
      <c r="BE26" s="79">
        <f t="shared" si="46"/>
        <v>0</v>
      </c>
      <c r="BF26" s="79">
        <f t="shared" si="46"/>
        <v>1191.81</v>
      </c>
      <c r="BG26" s="79">
        <f t="shared" si="46"/>
        <v>1191.81</v>
      </c>
      <c r="BH26" s="89">
        <f t="shared" si="42"/>
        <v>595.90499999999997</v>
      </c>
      <c r="BI26" s="89">
        <f t="shared" si="43"/>
        <v>1191.81</v>
      </c>
      <c r="BJ26" s="89">
        <f t="shared" si="44"/>
        <v>1191.81</v>
      </c>
      <c r="BK26" s="79">
        <f t="shared" si="7"/>
        <v>1191.81</v>
      </c>
      <c r="BL26" s="79">
        <f t="shared" si="8"/>
        <v>1191.81</v>
      </c>
      <c r="BM26" s="79">
        <f t="shared" si="9"/>
        <v>1191.81</v>
      </c>
      <c r="BN26" s="71">
        <f t="shared" si="2"/>
        <v>0</v>
      </c>
      <c r="BO26" s="71">
        <f t="shared" si="3"/>
        <v>0</v>
      </c>
      <c r="BP26" s="71">
        <f t="shared" si="4"/>
        <v>0</v>
      </c>
    </row>
    <row r="27" spans="1:68">
      <c r="A27" s="35" t="s">
        <v>54</v>
      </c>
      <c r="B27" s="25" t="s">
        <v>55</v>
      </c>
      <c r="C27" s="1" t="s">
        <v>30</v>
      </c>
      <c r="D27" s="18">
        <v>1191.81</v>
      </c>
      <c r="E27" s="36">
        <v>1</v>
      </c>
      <c r="F27" s="82">
        <f>E27*D27</f>
        <v>1191.81</v>
      </c>
      <c r="G27" s="82"/>
      <c r="H27" s="82"/>
      <c r="I27" s="82"/>
      <c r="J27" s="82"/>
      <c r="K27" s="82"/>
      <c r="L27" s="82"/>
      <c r="M27" s="82"/>
      <c r="N27" s="82"/>
      <c r="O27" s="80"/>
      <c r="P27" s="80"/>
      <c r="Q27" s="80"/>
      <c r="R27" s="80"/>
      <c r="S27" s="80"/>
      <c r="T27" s="80"/>
      <c r="U27" s="80"/>
      <c r="V27" s="80"/>
      <c r="W27" s="80"/>
      <c r="X27" s="95">
        <f t="shared" si="45"/>
        <v>0</v>
      </c>
      <c r="Y27" s="95">
        <f t="shared" si="45"/>
        <v>0</v>
      </c>
      <c r="Z27" s="95">
        <f t="shared" si="45"/>
        <v>0</v>
      </c>
      <c r="AA27" s="80"/>
      <c r="AB27" s="80"/>
      <c r="AC27" s="80"/>
      <c r="AD27" s="80">
        <f>F27/2</f>
        <v>595.90499999999997</v>
      </c>
      <c r="AE27" s="80"/>
      <c r="AF27" s="80"/>
      <c r="AG27" s="80"/>
      <c r="AH27" s="80"/>
      <c r="AI27" s="80"/>
      <c r="AJ27" s="95">
        <f t="shared" si="36"/>
        <v>595.90499999999997</v>
      </c>
      <c r="AK27" s="95">
        <f t="shared" si="37"/>
        <v>0</v>
      </c>
      <c r="AL27" s="95">
        <f t="shared" si="38"/>
        <v>0</v>
      </c>
      <c r="AM27" s="80"/>
      <c r="AN27" s="80"/>
      <c r="AO27" s="80"/>
      <c r="AP27" s="80"/>
      <c r="AQ27" s="80"/>
      <c r="AR27" s="80"/>
      <c r="AS27" s="80"/>
      <c r="AT27" s="80"/>
      <c r="AU27" s="80"/>
      <c r="AV27" s="95">
        <f t="shared" si="39"/>
        <v>0</v>
      </c>
      <c r="AW27" s="95">
        <f t="shared" si="40"/>
        <v>0</v>
      </c>
      <c r="AX27" s="95">
        <f t="shared" si="41"/>
        <v>0</v>
      </c>
      <c r="AY27" s="80">
        <f>F27-AD27</f>
        <v>595.90499999999997</v>
      </c>
      <c r="AZ27" s="80"/>
      <c r="BA27" s="80"/>
      <c r="BB27" s="80"/>
      <c r="BC27" s="80"/>
      <c r="BD27" s="80"/>
      <c r="BE27" s="80"/>
      <c r="BF27" s="80">
        <f>F27</f>
        <v>1191.81</v>
      </c>
      <c r="BG27" s="80">
        <f>F27</f>
        <v>1191.81</v>
      </c>
      <c r="BH27" s="95">
        <f t="shared" si="42"/>
        <v>595.90499999999997</v>
      </c>
      <c r="BI27" s="95">
        <f t="shared" si="43"/>
        <v>1191.81</v>
      </c>
      <c r="BJ27" s="95">
        <f t="shared" si="44"/>
        <v>1191.81</v>
      </c>
      <c r="BK27" s="80">
        <f t="shared" si="7"/>
        <v>1191.81</v>
      </c>
      <c r="BL27" s="80">
        <f t="shared" si="8"/>
        <v>1191.81</v>
      </c>
      <c r="BM27" s="80">
        <f t="shared" si="9"/>
        <v>1191.81</v>
      </c>
      <c r="BN27" s="71">
        <f t="shared" si="2"/>
        <v>0</v>
      </c>
      <c r="BO27" s="71">
        <f t="shared" si="3"/>
        <v>0</v>
      </c>
      <c r="BP27" s="71">
        <f t="shared" si="4"/>
        <v>0</v>
      </c>
    </row>
    <row r="28" spans="1:68" ht="13.5" hidden="1">
      <c r="A28" s="6"/>
      <c r="B28" s="38"/>
      <c r="C28" s="8"/>
      <c r="D28" s="39"/>
      <c r="E28" s="6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96"/>
      <c r="Y28" s="96"/>
      <c r="Z28" s="96"/>
      <c r="AA28" s="81"/>
      <c r="AB28" s="81"/>
      <c r="AC28" s="81"/>
      <c r="AD28" s="81"/>
      <c r="AE28" s="81"/>
      <c r="AF28" s="81"/>
      <c r="AG28" s="81"/>
      <c r="AH28" s="81"/>
      <c r="AI28" s="81"/>
      <c r="AJ28" s="96"/>
      <c r="AK28" s="96"/>
      <c r="AL28" s="96"/>
      <c r="AM28" s="81"/>
      <c r="AN28" s="81"/>
      <c r="AO28" s="81"/>
      <c r="AP28" s="81"/>
      <c r="AQ28" s="81"/>
      <c r="AR28" s="81"/>
      <c r="AS28" s="81"/>
      <c r="AT28" s="81"/>
      <c r="AU28" s="81"/>
      <c r="AV28" s="96"/>
      <c r="AW28" s="96"/>
      <c r="AX28" s="96"/>
      <c r="AY28" s="81"/>
      <c r="AZ28" s="81"/>
      <c r="BA28" s="81"/>
      <c r="BB28" s="81"/>
      <c r="BC28" s="81"/>
      <c r="BD28" s="81"/>
      <c r="BE28" s="81"/>
      <c r="BF28" s="81"/>
      <c r="BG28" s="81"/>
      <c r="BH28" s="96"/>
      <c r="BI28" s="96"/>
      <c r="BJ28" s="96"/>
      <c r="BK28" s="81"/>
      <c r="BL28" s="81"/>
      <c r="BM28" s="81"/>
      <c r="BN28" s="71">
        <f t="shared" si="2"/>
        <v>0</v>
      </c>
      <c r="BO28" s="71">
        <f t="shared" si="3"/>
        <v>0</v>
      </c>
      <c r="BP28" s="71">
        <f t="shared" si="4"/>
        <v>0</v>
      </c>
    </row>
    <row r="29" spans="1:68" ht="13.5" hidden="1">
      <c r="A29" s="6"/>
      <c r="B29" s="146"/>
      <c r="C29" s="147"/>
      <c r="D29" s="148"/>
      <c r="E29" s="149"/>
      <c r="F29" s="150"/>
      <c r="G29" s="150"/>
      <c r="H29" s="150"/>
      <c r="I29" s="150"/>
      <c r="J29" s="150"/>
      <c r="K29" s="150"/>
      <c r="L29" s="150"/>
      <c r="M29" s="150"/>
      <c r="N29" s="150"/>
      <c r="O29" s="81"/>
      <c r="P29" s="81"/>
      <c r="Q29" s="81"/>
      <c r="R29" s="81"/>
      <c r="S29" s="81"/>
      <c r="T29" s="81"/>
      <c r="U29" s="81"/>
      <c r="V29" s="81"/>
      <c r="W29" s="81"/>
      <c r="X29" s="96"/>
      <c r="Y29" s="96"/>
      <c r="Z29" s="96"/>
      <c r="AA29" s="81"/>
      <c r="AB29" s="81"/>
      <c r="AC29" s="81"/>
      <c r="AD29" s="81"/>
      <c r="AE29" s="81"/>
      <c r="AF29" s="81"/>
      <c r="AG29" s="81"/>
      <c r="AH29" s="81"/>
      <c r="AI29" s="81"/>
      <c r="AJ29" s="96"/>
      <c r="AK29" s="96"/>
      <c r="AL29" s="96"/>
      <c r="AM29" s="81"/>
      <c r="AN29" s="81"/>
      <c r="AO29" s="81"/>
      <c r="AP29" s="81"/>
      <c r="AQ29" s="81"/>
      <c r="AR29" s="81"/>
      <c r="AS29" s="81"/>
      <c r="AT29" s="81"/>
      <c r="AU29" s="81"/>
      <c r="AV29" s="96"/>
      <c r="AW29" s="96"/>
      <c r="AX29" s="96"/>
      <c r="AY29" s="81"/>
      <c r="AZ29" s="81"/>
      <c r="BA29" s="81"/>
      <c r="BB29" s="81"/>
      <c r="BC29" s="81"/>
      <c r="BD29" s="81"/>
      <c r="BE29" s="81"/>
      <c r="BF29" s="81"/>
      <c r="BG29" s="81"/>
      <c r="BH29" s="96"/>
      <c r="BI29" s="96"/>
      <c r="BJ29" s="96"/>
      <c r="BK29" s="81"/>
      <c r="BL29" s="81"/>
      <c r="BM29" s="81"/>
      <c r="BN29" s="71"/>
      <c r="BO29" s="71"/>
      <c r="BP29" s="71"/>
    </row>
    <row r="30" spans="1:68" hidden="1"/>
    <row r="31" spans="1:68" hidden="1"/>
    <row r="32" spans="1:68" ht="13.5">
      <c r="A32" s="28" t="s">
        <v>56</v>
      </c>
      <c r="B32" s="41" t="s">
        <v>57</v>
      </c>
      <c r="C32" s="8"/>
      <c r="D32" s="39"/>
      <c r="E32" s="6"/>
      <c r="F32" s="79">
        <f t="shared" ref="F32:W32" si="47">SUM(F33:F45)</f>
        <v>755.26645999999994</v>
      </c>
      <c r="G32" s="79"/>
      <c r="H32" s="79"/>
      <c r="I32" s="79"/>
      <c r="J32" s="79"/>
      <c r="K32" s="79"/>
      <c r="L32" s="79"/>
      <c r="M32" s="79"/>
      <c r="N32" s="79"/>
      <c r="O32" s="79">
        <f t="shared" si="47"/>
        <v>0</v>
      </c>
      <c r="P32" s="79">
        <f t="shared" si="47"/>
        <v>0</v>
      </c>
      <c r="Q32" s="79">
        <f t="shared" si="47"/>
        <v>0</v>
      </c>
      <c r="R32" s="79">
        <f t="shared" si="47"/>
        <v>0</v>
      </c>
      <c r="S32" s="79">
        <f t="shared" si="47"/>
        <v>0</v>
      </c>
      <c r="T32" s="79">
        <f t="shared" si="47"/>
        <v>0</v>
      </c>
      <c r="U32" s="79">
        <f t="shared" si="47"/>
        <v>0</v>
      </c>
      <c r="V32" s="79">
        <f t="shared" si="47"/>
        <v>0</v>
      </c>
      <c r="W32" s="79">
        <f t="shared" si="47"/>
        <v>0</v>
      </c>
      <c r="X32" s="89">
        <f t="shared" ref="X32:X45" si="48">O32+R32+U32</f>
        <v>0</v>
      </c>
      <c r="Y32" s="89">
        <f t="shared" ref="Y32:Y45" si="49">P32+S32+V32</f>
        <v>0</v>
      </c>
      <c r="Z32" s="89">
        <f t="shared" ref="Z32:Z45" si="50">Q32+T32+W32</f>
        <v>0</v>
      </c>
      <c r="AA32" s="79">
        <f t="shared" ref="AA32:AI32" si="51">SUM(AA33:AA45)</f>
        <v>264.34326099999998</v>
      </c>
      <c r="AB32" s="79">
        <f t="shared" si="51"/>
        <v>0</v>
      </c>
      <c r="AC32" s="79">
        <f t="shared" si="51"/>
        <v>0</v>
      </c>
      <c r="AD32" s="79">
        <f t="shared" si="51"/>
        <v>0</v>
      </c>
      <c r="AE32" s="79">
        <f t="shared" si="51"/>
        <v>0</v>
      </c>
      <c r="AF32" s="79">
        <f t="shared" si="51"/>
        <v>0</v>
      </c>
      <c r="AG32" s="79">
        <f t="shared" si="51"/>
        <v>0</v>
      </c>
      <c r="AH32" s="79">
        <f t="shared" si="51"/>
        <v>378.55900000000003</v>
      </c>
      <c r="AI32" s="79">
        <f t="shared" si="51"/>
        <v>0</v>
      </c>
      <c r="AJ32" s="89">
        <f t="shared" ref="AJ32:AJ45" si="52">AA32+AD32+AG32</f>
        <v>264.34326099999998</v>
      </c>
      <c r="AK32" s="89">
        <f t="shared" ref="AK32:AK45" si="53">AB32+AE32+AH32</f>
        <v>378.55900000000003</v>
      </c>
      <c r="AL32" s="89">
        <f t="shared" ref="AL32:AL45" si="54">AC32+AF32+AI32</f>
        <v>0</v>
      </c>
      <c r="AM32" s="79">
        <f t="shared" ref="AM32:AU32" si="55">SUM(AM33:AM45)</f>
        <v>0</v>
      </c>
      <c r="AN32" s="79">
        <f t="shared" si="55"/>
        <v>376.70745999999997</v>
      </c>
      <c r="AO32" s="79">
        <f t="shared" si="55"/>
        <v>0</v>
      </c>
      <c r="AP32" s="79">
        <f t="shared" si="55"/>
        <v>0</v>
      </c>
      <c r="AQ32" s="79">
        <f t="shared" si="55"/>
        <v>0</v>
      </c>
      <c r="AR32" s="79">
        <f t="shared" si="55"/>
        <v>0</v>
      </c>
      <c r="AS32" s="79">
        <f t="shared" si="55"/>
        <v>0</v>
      </c>
      <c r="AT32" s="79">
        <f t="shared" si="55"/>
        <v>0</v>
      </c>
      <c r="AU32" s="79">
        <f t="shared" si="55"/>
        <v>0</v>
      </c>
      <c r="AV32" s="89">
        <f t="shared" ref="AV32:AV45" si="56">AM32+AP32+AS32</f>
        <v>0</v>
      </c>
      <c r="AW32" s="89">
        <f t="shared" ref="AW32:AW45" si="57">AN32+AQ32+AT32</f>
        <v>376.70745999999997</v>
      </c>
      <c r="AX32" s="89">
        <f t="shared" ref="AX32:AX45" si="58">AO32+AR32+AU32</f>
        <v>0</v>
      </c>
      <c r="AY32" s="79">
        <f t="shared" ref="AY32:BG32" si="59">SUM(AY33:AY45)</f>
        <v>429.61360000000002</v>
      </c>
      <c r="AZ32" s="79">
        <f t="shared" si="59"/>
        <v>0</v>
      </c>
      <c r="BA32" s="79">
        <f t="shared" si="59"/>
        <v>0</v>
      </c>
      <c r="BB32" s="79">
        <f t="shared" si="59"/>
        <v>61.309599000000006</v>
      </c>
      <c r="BC32" s="79">
        <f t="shared" si="59"/>
        <v>0</v>
      </c>
      <c r="BD32" s="79">
        <f t="shared" si="59"/>
        <v>0</v>
      </c>
      <c r="BE32" s="79">
        <f t="shared" si="59"/>
        <v>0</v>
      </c>
      <c r="BF32" s="79">
        <f t="shared" si="59"/>
        <v>0</v>
      </c>
      <c r="BG32" s="79">
        <f t="shared" si="59"/>
        <v>0</v>
      </c>
      <c r="BH32" s="89">
        <f t="shared" ref="BH32:BH45" si="60">AY32+BB32+BE32</f>
        <v>490.92319900000001</v>
      </c>
      <c r="BI32" s="89">
        <f t="shared" ref="BI32:BI37" si="61">AZ32+BC32+BF32</f>
        <v>0</v>
      </c>
      <c r="BJ32" s="89">
        <f t="shared" ref="BJ32:BJ45" si="62">BA32+BD32+BG32</f>
        <v>0</v>
      </c>
      <c r="BK32" s="79">
        <f t="shared" si="7"/>
        <v>755.26646000000005</v>
      </c>
      <c r="BL32" s="79">
        <f t="shared" si="8"/>
        <v>755.26646000000005</v>
      </c>
      <c r="BM32" s="79">
        <f t="shared" si="9"/>
        <v>0</v>
      </c>
      <c r="BN32" s="71">
        <f t="shared" ref="BN32:BN45" si="63">F32-BK32</f>
        <v>0</v>
      </c>
      <c r="BO32" s="71">
        <f t="shared" ref="BO32:BO45" si="64">F32-BL32</f>
        <v>0</v>
      </c>
      <c r="BP32" s="71">
        <f t="shared" ref="BP32:BP45" si="65">F32-BM32</f>
        <v>755.26645999999994</v>
      </c>
    </row>
    <row r="33" spans="1:68" ht="25.5">
      <c r="A33" s="1" t="s">
        <v>58</v>
      </c>
      <c r="B33" s="42" t="s">
        <v>59</v>
      </c>
      <c r="C33" s="43" t="s">
        <v>30</v>
      </c>
      <c r="D33" s="79">
        <v>0</v>
      </c>
      <c r="E33" s="79">
        <v>0</v>
      </c>
      <c r="F33" s="79">
        <v>0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>
        <f>F33/2</f>
        <v>0</v>
      </c>
      <c r="V33" s="79"/>
      <c r="W33" s="79"/>
      <c r="X33" s="97">
        <f t="shared" si="48"/>
        <v>0</v>
      </c>
      <c r="Y33" s="97">
        <f t="shared" si="49"/>
        <v>0</v>
      </c>
      <c r="Z33" s="97">
        <f t="shared" si="50"/>
        <v>0</v>
      </c>
      <c r="AA33" s="79"/>
      <c r="AB33" s="79"/>
      <c r="AC33" s="79"/>
      <c r="AD33" s="79"/>
      <c r="AE33" s="79"/>
      <c r="AF33" s="79"/>
      <c r="AG33" s="79"/>
      <c r="AH33" s="79">
        <f>F33</f>
        <v>0</v>
      </c>
      <c r="AI33" s="79"/>
      <c r="AJ33" s="97">
        <f t="shared" si="52"/>
        <v>0</v>
      </c>
      <c r="AK33" s="97">
        <f t="shared" si="53"/>
        <v>0</v>
      </c>
      <c r="AL33" s="97">
        <f t="shared" si="54"/>
        <v>0</v>
      </c>
      <c r="AM33" s="79"/>
      <c r="AN33" s="79"/>
      <c r="AO33" s="79"/>
      <c r="AP33" s="79">
        <f>F33-U33</f>
        <v>0</v>
      </c>
      <c r="AQ33" s="79"/>
      <c r="AR33" s="79"/>
      <c r="AS33" s="79"/>
      <c r="AT33" s="79"/>
      <c r="AU33" s="79"/>
      <c r="AV33" s="97">
        <f t="shared" si="56"/>
        <v>0</v>
      </c>
      <c r="AW33" s="97">
        <f t="shared" si="57"/>
        <v>0</v>
      </c>
      <c r="AX33" s="97">
        <f t="shared" si="58"/>
        <v>0</v>
      </c>
      <c r="AY33" s="79"/>
      <c r="AZ33" s="79"/>
      <c r="BA33" s="79"/>
      <c r="BB33" s="79"/>
      <c r="BC33" s="79"/>
      <c r="BD33" s="79"/>
      <c r="BE33" s="79"/>
      <c r="BF33" s="79"/>
      <c r="BG33" s="79"/>
      <c r="BH33" s="97">
        <f t="shared" si="60"/>
        <v>0</v>
      </c>
      <c r="BI33" s="97">
        <f t="shared" si="61"/>
        <v>0</v>
      </c>
      <c r="BJ33" s="97">
        <f t="shared" si="62"/>
        <v>0</v>
      </c>
      <c r="BK33" s="79">
        <f t="shared" si="7"/>
        <v>0</v>
      </c>
      <c r="BL33" s="79">
        <f t="shared" si="8"/>
        <v>0</v>
      </c>
      <c r="BM33" s="79">
        <f t="shared" si="9"/>
        <v>0</v>
      </c>
      <c r="BN33" s="71">
        <f t="shared" si="63"/>
        <v>0</v>
      </c>
      <c r="BO33" s="71">
        <f t="shared" si="64"/>
        <v>0</v>
      </c>
      <c r="BP33" s="71">
        <f t="shared" si="65"/>
        <v>0</v>
      </c>
    </row>
    <row r="34" spans="1:68" ht="25.5">
      <c r="A34" s="1" t="s">
        <v>60</v>
      </c>
      <c r="B34" s="25" t="s">
        <v>61</v>
      </c>
      <c r="C34" s="43" t="s">
        <v>30</v>
      </c>
      <c r="D34" s="44">
        <v>378.55900000000003</v>
      </c>
      <c r="E34" s="45">
        <v>1</v>
      </c>
      <c r="F34" s="135">
        <f>D34*E34</f>
        <v>378.55900000000003</v>
      </c>
      <c r="G34" s="135"/>
      <c r="H34" s="135"/>
      <c r="I34" s="135"/>
      <c r="J34" s="135"/>
      <c r="K34" s="135"/>
      <c r="L34" s="135"/>
      <c r="M34" s="135"/>
      <c r="N34" s="135"/>
      <c r="O34" s="79"/>
      <c r="P34" s="79"/>
      <c r="Q34" s="79"/>
      <c r="R34" s="79"/>
      <c r="S34" s="79"/>
      <c r="T34" s="79"/>
      <c r="U34" s="79"/>
      <c r="V34" s="79"/>
      <c r="W34" s="79"/>
      <c r="X34" s="98">
        <f t="shared" si="48"/>
        <v>0</v>
      </c>
      <c r="Y34" s="98">
        <f t="shared" si="49"/>
        <v>0</v>
      </c>
      <c r="Z34" s="98">
        <f t="shared" si="50"/>
        <v>0</v>
      </c>
      <c r="AA34" s="79">
        <f>F34*0.35</f>
        <v>132.49565000000001</v>
      </c>
      <c r="AB34" s="79"/>
      <c r="AC34" s="79"/>
      <c r="AD34" s="79"/>
      <c r="AE34" s="79"/>
      <c r="AF34" s="79"/>
      <c r="AG34" s="79"/>
      <c r="AH34" s="79">
        <f>F34</f>
        <v>378.55900000000003</v>
      </c>
      <c r="AI34" s="79"/>
      <c r="AJ34" s="98">
        <f t="shared" si="52"/>
        <v>132.49565000000001</v>
      </c>
      <c r="AK34" s="98">
        <f t="shared" si="53"/>
        <v>378.55900000000003</v>
      </c>
      <c r="AL34" s="98">
        <f t="shared" si="54"/>
        <v>0</v>
      </c>
      <c r="AM34" s="79"/>
      <c r="AN34" s="79"/>
      <c r="AO34" s="79"/>
      <c r="AP34" s="79"/>
      <c r="AQ34" s="79"/>
      <c r="AR34" s="79"/>
      <c r="AS34" s="79"/>
      <c r="AT34" s="79"/>
      <c r="AU34" s="79"/>
      <c r="AV34" s="98">
        <f t="shared" si="56"/>
        <v>0</v>
      </c>
      <c r="AW34" s="98">
        <f t="shared" si="57"/>
        <v>0</v>
      </c>
      <c r="AX34" s="98">
        <f t="shared" si="58"/>
        <v>0</v>
      </c>
      <c r="AY34" s="79">
        <f>F34-AA34</f>
        <v>246.06335000000001</v>
      </c>
      <c r="AZ34" s="79"/>
      <c r="BA34" s="79"/>
      <c r="BB34" s="79"/>
      <c r="BC34" s="79"/>
      <c r="BD34" s="79"/>
      <c r="BE34" s="79"/>
      <c r="BF34" s="79"/>
      <c r="BG34" s="79"/>
      <c r="BH34" s="98">
        <f t="shared" si="60"/>
        <v>246.06335000000001</v>
      </c>
      <c r="BI34" s="98">
        <f t="shared" si="61"/>
        <v>0</v>
      </c>
      <c r="BJ34" s="98">
        <f t="shared" si="62"/>
        <v>0</v>
      </c>
      <c r="BK34" s="79">
        <f t="shared" si="7"/>
        <v>378.55900000000003</v>
      </c>
      <c r="BL34" s="79">
        <f t="shared" si="8"/>
        <v>378.55900000000003</v>
      </c>
      <c r="BM34" s="79">
        <f t="shared" si="9"/>
        <v>0</v>
      </c>
      <c r="BN34" s="71">
        <f t="shared" si="63"/>
        <v>0</v>
      </c>
      <c r="BO34" s="71">
        <f t="shared" si="64"/>
        <v>0</v>
      </c>
      <c r="BP34" s="71">
        <f t="shared" si="65"/>
        <v>378.55900000000003</v>
      </c>
    </row>
    <row r="35" spans="1:68">
      <c r="A35" s="1" t="s">
        <v>62</v>
      </c>
      <c r="B35" s="42" t="s">
        <v>63</v>
      </c>
      <c r="C35" s="43" t="s">
        <v>30</v>
      </c>
      <c r="D35" s="79">
        <v>0</v>
      </c>
      <c r="E35" s="79">
        <v>0</v>
      </c>
      <c r="F35" s="79">
        <f>D35*E35</f>
        <v>0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98">
        <f t="shared" si="48"/>
        <v>0</v>
      </c>
      <c r="Y35" s="98">
        <f t="shared" si="49"/>
        <v>0</v>
      </c>
      <c r="Z35" s="98">
        <f t="shared" si="50"/>
        <v>0</v>
      </c>
      <c r="AA35" s="79">
        <f t="shared" ref="AA35:AA45" si="66">F35*0.35</f>
        <v>0</v>
      </c>
      <c r="AB35" s="79"/>
      <c r="AC35" s="79"/>
      <c r="AD35" s="79"/>
      <c r="AE35" s="79"/>
      <c r="AF35" s="79"/>
      <c r="AG35" s="79"/>
      <c r="AH35" s="79">
        <f>F35</f>
        <v>0</v>
      </c>
      <c r="AI35" s="79"/>
      <c r="AJ35" s="98">
        <f t="shared" si="52"/>
        <v>0</v>
      </c>
      <c r="AK35" s="98">
        <f t="shared" si="53"/>
        <v>0</v>
      </c>
      <c r="AL35" s="98">
        <f t="shared" si="54"/>
        <v>0</v>
      </c>
      <c r="AM35" s="79"/>
      <c r="AN35" s="79"/>
      <c r="AO35" s="79"/>
      <c r="AP35" s="79"/>
      <c r="AQ35" s="79"/>
      <c r="AR35" s="79"/>
      <c r="AS35" s="79"/>
      <c r="AT35" s="79"/>
      <c r="AU35" s="79"/>
      <c r="AV35" s="98">
        <f t="shared" si="56"/>
        <v>0</v>
      </c>
      <c r="AW35" s="98">
        <f t="shared" si="57"/>
        <v>0</v>
      </c>
      <c r="AX35" s="98">
        <f t="shared" si="58"/>
        <v>0</v>
      </c>
      <c r="AY35" s="79">
        <f>F35-AA35</f>
        <v>0</v>
      </c>
      <c r="AZ35" s="79"/>
      <c r="BA35" s="79"/>
      <c r="BB35" s="79"/>
      <c r="BC35" s="79"/>
      <c r="BD35" s="79"/>
      <c r="BE35" s="79"/>
      <c r="BF35" s="79"/>
      <c r="BG35" s="79"/>
      <c r="BH35" s="98">
        <f t="shared" si="60"/>
        <v>0</v>
      </c>
      <c r="BI35" s="98">
        <f t="shared" si="61"/>
        <v>0</v>
      </c>
      <c r="BJ35" s="98">
        <f t="shared" si="62"/>
        <v>0</v>
      </c>
      <c r="BK35" s="79">
        <f t="shared" si="7"/>
        <v>0</v>
      </c>
      <c r="BL35" s="79">
        <f t="shared" si="8"/>
        <v>0</v>
      </c>
      <c r="BM35" s="79">
        <f t="shared" si="9"/>
        <v>0</v>
      </c>
      <c r="BN35" s="71">
        <f t="shared" si="63"/>
        <v>0</v>
      </c>
      <c r="BO35" s="71">
        <f t="shared" si="64"/>
        <v>0</v>
      </c>
      <c r="BP35" s="71">
        <f t="shared" si="65"/>
        <v>0</v>
      </c>
    </row>
    <row r="36" spans="1:68">
      <c r="A36" s="1" t="s">
        <v>64</v>
      </c>
      <c r="B36" s="42" t="s">
        <v>65</v>
      </c>
      <c r="C36" s="43" t="s">
        <v>30</v>
      </c>
      <c r="D36" s="79">
        <v>0</v>
      </c>
      <c r="E36" s="79">
        <v>0</v>
      </c>
      <c r="F36" s="79">
        <f>E36*D36</f>
        <v>0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95">
        <f t="shared" si="48"/>
        <v>0</v>
      </c>
      <c r="Y36" s="95">
        <f t="shared" si="49"/>
        <v>0</v>
      </c>
      <c r="Z36" s="95">
        <f t="shared" si="50"/>
        <v>0</v>
      </c>
      <c r="AA36" s="79">
        <f t="shared" si="66"/>
        <v>0</v>
      </c>
      <c r="AB36" s="79"/>
      <c r="AC36" s="79"/>
      <c r="AD36" s="79"/>
      <c r="AE36" s="79"/>
      <c r="AF36" s="79"/>
      <c r="AG36" s="79"/>
      <c r="AH36" s="79">
        <f>F36</f>
        <v>0</v>
      </c>
      <c r="AI36" s="79"/>
      <c r="AJ36" s="95">
        <f t="shared" si="52"/>
        <v>0</v>
      </c>
      <c r="AK36" s="95">
        <f t="shared" si="53"/>
        <v>0</v>
      </c>
      <c r="AL36" s="95">
        <f t="shared" si="54"/>
        <v>0</v>
      </c>
      <c r="AM36" s="79"/>
      <c r="AN36" s="79"/>
      <c r="AO36" s="79"/>
      <c r="AP36" s="79"/>
      <c r="AQ36" s="79"/>
      <c r="AR36" s="79"/>
      <c r="AS36" s="79"/>
      <c r="AT36" s="79"/>
      <c r="AU36" s="79"/>
      <c r="AV36" s="95">
        <f t="shared" si="56"/>
        <v>0</v>
      </c>
      <c r="AW36" s="95">
        <f t="shared" si="57"/>
        <v>0</v>
      </c>
      <c r="AX36" s="95">
        <f t="shared" si="58"/>
        <v>0</v>
      </c>
      <c r="AY36" s="79">
        <f>F36-AA36</f>
        <v>0</v>
      </c>
      <c r="AZ36" s="79"/>
      <c r="BA36" s="79"/>
      <c r="BB36" s="79"/>
      <c r="BC36" s="79"/>
      <c r="BD36" s="79"/>
      <c r="BE36" s="79"/>
      <c r="BF36" s="79"/>
      <c r="BG36" s="79"/>
      <c r="BH36" s="95">
        <f t="shared" si="60"/>
        <v>0</v>
      </c>
      <c r="BI36" s="95">
        <f t="shared" si="61"/>
        <v>0</v>
      </c>
      <c r="BJ36" s="95">
        <f t="shared" si="62"/>
        <v>0</v>
      </c>
      <c r="BK36" s="79">
        <f t="shared" si="7"/>
        <v>0</v>
      </c>
      <c r="BL36" s="79">
        <f t="shared" si="8"/>
        <v>0</v>
      </c>
      <c r="BM36" s="79">
        <f t="shared" si="9"/>
        <v>0</v>
      </c>
      <c r="BN36" s="71">
        <f t="shared" si="63"/>
        <v>0</v>
      </c>
      <c r="BO36" s="71">
        <f t="shared" si="64"/>
        <v>0</v>
      </c>
      <c r="BP36" s="71">
        <f t="shared" si="65"/>
        <v>0</v>
      </c>
    </row>
    <row r="37" spans="1:68">
      <c r="A37" s="1" t="s">
        <v>66</v>
      </c>
      <c r="B37" s="42" t="s">
        <v>67</v>
      </c>
      <c r="C37" s="43" t="s">
        <v>30</v>
      </c>
      <c r="D37" s="44">
        <v>282.38499999999999</v>
      </c>
      <c r="E37" s="45">
        <v>1</v>
      </c>
      <c r="F37" s="82">
        <f>E37*D37</f>
        <v>282.38499999999999</v>
      </c>
      <c r="G37" s="82"/>
      <c r="H37" s="82"/>
      <c r="I37" s="82"/>
      <c r="J37" s="82"/>
      <c r="K37" s="82"/>
      <c r="L37" s="82"/>
      <c r="M37" s="82"/>
      <c r="N37" s="82"/>
      <c r="O37" s="79"/>
      <c r="P37" s="79"/>
      <c r="Q37" s="79"/>
      <c r="R37" s="79"/>
      <c r="S37" s="79"/>
      <c r="T37" s="79"/>
      <c r="U37" s="79"/>
      <c r="V37" s="79"/>
      <c r="W37" s="79"/>
      <c r="X37" s="95">
        <f t="shared" si="48"/>
        <v>0</v>
      </c>
      <c r="Y37" s="95">
        <f t="shared" si="49"/>
        <v>0</v>
      </c>
      <c r="Z37" s="95">
        <f t="shared" si="50"/>
        <v>0</v>
      </c>
      <c r="AA37" s="79">
        <f t="shared" si="66"/>
        <v>98.834749999999985</v>
      </c>
      <c r="AB37" s="79"/>
      <c r="AC37" s="79"/>
      <c r="AD37" s="79"/>
      <c r="AE37" s="79"/>
      <c r="AF37" s="79"/>
      <c r="AG37" s="79"/>
      <c r="AH37" s="79"/>
      <c r="AI37" s="79"/>
      <c r="AJ37" s="95">
        <f t="shared" si="52"/>
        <v>98.834749999999985</v>
      </c>
      <c r="AK37" s="95">
        <f t="shared" si="53"/>
        <v>0</v>
      </c>
      <c r="AL37" s="95">
        <f t="shared" si="54"/>
        <v>0</v>
      </c>
      <c r="AM37" s="79"/>
      <c r="AN37" s="79">
        <f>F37</f>
        <v>282.38499999999999</v>
      </c>
      <c r="AO37" s="79"/>
      <c r="AP37" s="79"/>
      <c r="AQ37" s="79"/>
      <c r="AR37" s="79"/>
      <c r="AS37" s="79"/>
      <c r="AT37" s="79"/>
      <c r="AU37" s="79"/>
      <c r="AV37" s="95">
        <f t="shared" si="56"/>
        <v>0</v>
      </c>
      <c r="AW37" s="95">
        <f>AN37+AQ37+AT37</f>
        <v>282.38499999999999</v>
      </c>
      <c r="AX37" s="95">
        <f t="shared" si="58"/>
        <v>0</v>
      </c>
      <c r="AY37" s="79">
        <f>F37-AA37</f>
        <v>183.55025000000001</v>
      </c>
      <c r="AZ37" s="79"/>
      <c r="BA37" s="79"/>
      <c r="BB37" s="79"/>
      <c r="BC37" s="79"/>
      <c r="BD37" s="79"/>
      <c r="BE37" s="79"/>
      <c r="BF37" s="79"/>
      <c r="BG37" s="79"/>
      <c r="BH37" s="95">
        <f t="shared" si="60"/>
        <v>183.55025000000001</v>
      </c>
      <c r="BI37" s="95">
        <f t="shared" si="61"/>
        <v>0</v>
      </c>
      <c r="BJ37" s="95">
        <f t="shared" si="62"/>
        <v>0</v>
      </c>
      <c r="BK37" s="79">
        <f t="shared" si="7"/>
        <v>282.38499999999999</v>
      </c>
      <c r="BL37" s="79">
        <f t="shared" si="8"/>
        <v>282.38499999999999</v>
      </c>
      <c r="BM37" s="79">
        <f t="shared" si="9"/>
        <v>0</v>
      </c>
      <c r="BN37" s="71">
        <f t="shared" si="63"/>
        <v>0</v>
      </c>
      <c r="BO37" s="71">
        <f t="shared" si="64"/>
        <v>0</v>
      </c>
      <c r="BP37" s="71">
        <f t="shared" si="65"/>
        <v>282.38499999999999</v>
      </c>
    </row>
    <row r="38" spans="1:68">
      <c r="A38" s="1" t="s">
        <v>68</v>
      </c>
      <c r="B38" s="47" t="s">
        <v>69</v>
      </c>
      <c r="C38" s="43" t="s">
        <v>30</v>
      </c>
      <c r="D38" s="79">
        <v>0</v>
      </c>
      <c r="E38" s="79">
        <v>0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95">
        <f t="shared" si="48"/>
        <v>0</v>
      </c>
      <c r="Y38" s="95">
        <f t="shared" si="49"/>
        <v>0</v>
      </c>
      <c r="Z38" s="95">
        <f t="shared" si="50"/>
        <v>0</v>
      </c>
      <c r="AA38" s="79">
        <f t="shared" si="66"/>
        <v>0</v>
      </c>
      <c r="AB38" s="79"/>
      <c r="AC38" s="79"/>
      <c r="AD38" s="79"/>
      <c r="AE38" s="79"/>
      <c r="AF38" s="79"/>
      <c r="AG38" s="79"/>
      <c r="AH38" s="79"/>
      <c r="AI38" s="79"/>
      <c r="AJ38" s="95">
        <f t="shared" si="52"/>
        <v>0</v>
      </c>
      <c r="AK38" s="95">
        <f t="shared" si="53"/>
        <v>0</v>
      </c>
      <c r="AL38" s="95">
        <f t="shared" si="54"/>
        <v>0</v>
      </c>
      <c r="AM38" s="79"/>
      <c r="AN38" s="79">
        <f t="shared" ref="AN38:AN45" si="67">F38</f>
        <v>0</v>
      </c>
      <c r="AO38" s="79"/>
      <c r="AP38" s="79"/>
      <c r="AQ38" s="79"/>
      <c r="AR38" s="79"/>
      <c r="AS38" s="79"/>
      <c r="AT38" s="79"/>
      <c r="AU38" s="79"/>
      <c r="AV38" s="95">
        <f t="shared" si="56"/>
        <v>0</v>
      </c>
      <c r="AW38" s="95">
        <f t="shared" si="57"/>
        <v>0</v>
      </c>
      <c r="AX38" s="95">
        <f t="shared" si="58"/>
        <v>0</v>
      </c>
      <c r="AY38" s="79"/>
      <c r="AZ38" s="79"/>
      <c r="BA38" s="79"/>
      <c r="BB38" s="79">
        <f t="shared" ref="BB38:BB45" si="68">F38-AA38</f>
        <v>0</v>
      </c>
      <c r="BC38" s="79"/>
      <c r="BD38" s="79"/>
      <c r="BE38" s="79"/>
      <c r="BF38" s="79"/>
      <c r="BG38" s="79"/>
      <c r="BH38" s="95">
        <f t="shared" si="60"/>
        <v>0</v>
      </c>
      <c r="BI38" s="95">
        <f t="shared" ref="BI38:BI43" si="69">AZ38+BC38+BF38</f>
        <v>0</v>
      </c>
      <c r="BJ38" s="95">
        <f t="shared" si="62"/>
        <v>0</v>
      </c>
      <c r="BK38" s="79">
        <f t="shared" si="7"/>
        <v>0</v>
      </c>
      <c r="BL38" s="79">
        <f t="shared" si="8"/>
        <v>0</v>
      </c>
      <c r="BM38" s="79">
        <f t="shared" si="9"/>
        <v>0</v>
      </c>
      <c r="BN38" s="71">
        <f t="shared" si="63"/>
        <v>0</v>
      </c>
      <c r="BO38" s="71">
        <f t="shared" si="64"/>
        <v>0</v>
      </c>
      <c r="BP38" s="71">
        <f t="shared" si="65"/>
        <v>0</v>
      </c>
    </row>
    <row r="39" spans="1:68">
      <c r="A39" s="1" t="s">
        <v>70</v>
      </c>
      <c r="B39" s="25" t="s">
        <v>71</v>
      </c>
      <c r="C39" s="43" t="s">
        <v>48</v>
      </c>
      <c r="D39" s="79">
        <v>0</v>
      </c>
      <c r="E39" s="79">
        <v>0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95">
        <f t="shared" si="48"/>
        <v>0</v>
      </c>
      <c r="Y39" s="95">
        <f t="shared" si="49"/>
        <v>0</v>
      </c>
      <c r="Z39" s="95">
        <f t="shared" si="50"/>
        <v>0</v>
      </c>
      <c r="AA39" s="79">
        <f t="shared" si="66"/>
        <v>0</v>
      </c>
      <c r="AB39" s="79"/>
      <c r="AC39" s="79"/>
      <c r="AD39" s="79"/>
      <c r="AE39" s="79"/>
      <c r="AF39" s="79"/>
      <c r="AG39" s="79"/>
      <c r="AH39" s="79"/>
      <c r="AI39" s="79"/>
      <c r="AJ39" s="95">
        <f t="shared" si="52"/>
        <v>0</v>
      </c>
      <c r="AK39" s="95">
        <f t="shared" si="53"/>
        <v>0</v>
      </c>
      <c r="AL39" s="95">
        <f t="shared" si="54"/>
        <v>0</v>
      </c>
      <c r="AM39" s="79"/>
      <c r="AN39" s="79">
        <f t="shared" si="67"/>
        <v>0</v>
      </c>
      <c r="AO39" s="79"/>
      <c r="AP39" s="79"/>
      <c r="AQ39" s="79"/>
      <c r="AR39" s="79"/>
      <c r="AS39" s="79"/>
      <c r="AT39" s="79"/>
      <c r="AU39" s="79"/>
      <c r="AV39" s="95">
        <f t="shared" si="56"/>
        <v>0</v>
      </c>
      <c r="AW39" s="95">
        <f t="shared" si="57"/>
        <v>0</v>
      </c>
      <c r="AX39" s="95">
        <f t="shared" si="58"/>
        <v>0</v>
      </c>
      <c r="AY39" s="79"/>
      <c r="AZ39" s="79"/>
      <c r="BA39" s="79"/>
      <c r="BB39" s="79">
        <f t="shared" si="68"/>
        <v>0</v>
      </c>
      <c r="BC39" s="79"/>
      <c r="BD39" s="79"/>
      <c r="BE39" s="79"/>
      <c r="BF39" s="79"/>
      <c r="BG39" s="79"/>
      <c r="BH39" s="95">
        <f t="shared" si="60"/>
        <v>0</v>
      </c>
      <c r="BI39" s="95">
        <f t="shared" si="69"/>
        <v>0</v>
      </c>
      <c r="BJ39" s="95">
        <f t="shared" si="62"/>
        <v>0</v>
      </c>
      <c r="BK39" s="79">
        <f t="shared" si="7"/>
        <v>0</v>
      </c>
      <c r="BL39" s="79">
        <f t="shared" si="8"/>
        <v>0</v>
      </c>
      <c r="BM39" s="79">
        <f t="shared" si="9"/>
        <v>0</v>
      </c>
      <c r="BN39" s="71">
        <f t="shared" si="63"/>
        <v>0</v>
      </c>
      <c r="BO39" s="71">
        <f t="shared" si="64"/>
        <v>0</v>
      </c>
      <c r="BP39" s="71">
        <f t="shared" si="65"/>
        <v>0</v>
      </c>
    </row>
    <row r="40" spans="1:68">
      <c r="A40" s="1" t="s">
        <v>72</v>
      </c>
      <c r="B40" s="25" t="s">
        <v>73</v>
      </c>
      <c r="C40" s="43" t="s">
        <v>30</v>
      </c>
      <c r="D40" s="79">
        <v>0</v>
      </c>
      <c r="E40" s="79">
        <v>0</v>
      </c>
      <c r="F40" s="79">
        <f>D40*E40</f>
        <v>0</v>
      </c>
      <c r="G40" s="79"/>
      <c r="H40" s="79"/>
      <c r="I40" s="79"/>
      <c r="J40" s="79"/>
      <c r="K40" s="79"/>
      <c r="L40" s="79"/>
      <c r="M40" s="79"/>
      <c r="N40" s="79"/>
      <c r="O40" s="82"/>
      <c r="P40" s="82"/>
      <c r="Q40" s="82"/>
      <c r="R40" s="82"/>
      <c r="S40" s="82"/>
      <c r="T40" s="82"/>
      <c r="U40" s="82"/>
      <c r="V40" s="82"/>
      <c r="W40" s="82"/>
      <c r="X40" s="97">
        <f t="shared" si="48"/>
        <v>0</v>
      </c>
      <c r="Y40" s="97">
        <f t="shared" si="49"/>
        <v>0</v>
      </c>
      <c r="Z40" s="97">
        <f t="shared" si="50"/>
        <v>0</v>
      </c>
      <c r="AA40" s="82">
        <f t="shared" si="66"/>
        <v>0</v>
      </c>
      <c r="AB40" s="82"/>
      <c r="AC40" s="82"/>
      <c r="AD40" s="82"/>
      <c r="AE40" s="82"/>
      <c r="AF40" s="82"/>
      <c r="AG40" s="82"/>
      <c r="AH40" s="82"/>
      <c r="AI40" s="82"/>
      <c r="AJ40" s="97">
        <f t="shared" si="52"/>
        <v>0</v>
      </c>
      <c r="AK40" s="97">
        <f t="shared" si="53"/>
        <v>0</v>
      </c>
      <c r="AL40" s="97">
        <f t="shared" si="54"/>
        <v>0</v>
      </c>
      <c r="AM40" s="82"/>
      <c r="AN40" s="82">
        <f t="shared" si="67"/>
        <v>0</v>
      </c>
      <c r="AO40" s="82"/>
      <c r="AP40" s="82"/>
      <c r="AQ40" s="82"/>
      <c r="AR40" s="82"/>
      <c r="AS40" s="82"/>
      <c r="AT40" s="82"/>
      <c r="AU40" s="82"/>
      <c r="AV40" s="97">
        <f t="shared" si="56"/>
        <v>0</v>
      </c>
      <c r="AW40" s="97">
        <f t="shared" si="57"/>
        <v>0</v>
      </c>
      <c r="AX40" s="97">
        <f t="shared" si="58"/>
        <v>0</v>
      </c>
      <c r="AY40" s="82"/>
      <c r="AZ40" s="82"/>
      <c r="BA40" s="82"/>
      <c r="BB40" s="82">
        <f t="shared" si="68"/>
        <v>0</v>
      </c>
      <c r="BC40" s="82"/>
      <c r="BD40" s="82"/>
      <c r="BE40" s="82"/>
      <c r="BF40" s="82"/>
      <c r="BG40" s="82"/>
      <c r="BH40" s="97">
        <f t="shared" si="60"/>
        <v>0</v>
      </c>
      <c r="BI40" s="97">
        <f t="shared" si="69"/>
        <v>0</v>
      </c>
      <c r="BJ40" s="97">
        <f t="shared" si="62"/>
        <v>0</v>
      </c>
      <c r="BK40" s="82">
        <f t="shared" si="7"/>
        <v>0</v>
      </c>
      <c r="BL40" s="82">
        <f t="shared" si="8"/>
        <v>0</v>
      </c>
      <c r="BM40" s="82">
        <f t="shared" si="9"/>
        <v>0</v>
      </c>
      <c r="BN40" s="71">
        <f t="shared" si="63"/>
        <v>0</v>
      </c>
      <c r="BO40" s="71">
        <f t="shared" si="64"/>
        <v>0</v>
      </c>
      <c r="BP40" s="71">
        <f t="shared" si="65"/>
        <v>0</v>
      </c>
    </row>
    <row r="41" spans="1:68" ht="25.5">
      <c r="A41" s="1" t="s">
        <v>74</v>
      </c>
      <c r="B41" s="25" t="s">
        <v>75</v>
      </c>
      <c r="C41" s="43" t="s">
        <v>30</v>
      </c>
      <c r="D41" s="79">
        <v>0</v>
      </c>
      <c r="E41" s="79">
        <v>0</v>
      </c>
      <c r="F41" s="79">
        <f>D41*E41</f>
        <v>0</v>
      </c>
      <c r="G41" s="79"/>
      <c r="H41" s="79"/>
      <c r="I41" s="79"/>
      <c r="J41" s="79"/>
      <c r="K41" s="79"/>
      <c r="L41" s="79"/>
      <c r="M41" s="79"/>
      <c r="N41" s="79"/>
      <c r="O41" s="82"/>
      <c r="P41" s="82"/>
      <c r="Q41" s="82"/>
      <c r="R41" s="82"/>
      <c r="S41" s="82"/>
      <c r="T41" s="82"/>
      <c r="U41" s="82"/>
      <c r="V41" s="82"/>
      <c r="W41" s="82"/>
      <c r="X41" s="97">
        <f t="shared" si="48"/>
        <v>0</v>
      </c>
      <c r="Y41" s="97">
        <f t="shared" si="49"/>
        <v>0</v>
      </c>
      <c r="Z41" s="97">
        <f t="shared" si="50"/>
        <v>0</v>
      </c>
      <c r="AA41" s="82">
        <f t="shared" si="66"/>
        <v>0</v>
      </c>
      <c r="AB41" s="82"/>
      <c r="AC41" s="82"/>
      <c r="AD41" s="82"/>
      <c r="AE41" s="82"/>
      <c r="AF41" s="82"/>
      <c r="AG41" s="82"/>
      <c r="AH41" s="82"/>
      <c r="AI41" s="82"/>
      <c r="AJ41" s="97">
        <f t="shared" si="52"/>
        <v>0</v>
      </c>
      <c r="AK41" s="97">
        <f t="shared" si="53"/>
        <v>0</v>
      </c>
      <c r="AL41" s="97">
        <f t="shared" si="54"/>
        <v>0</v>
      </c>
      <c r="AM41" s="82"/>
      <c r="AN41" s="82">
        <f t="shared" si="67"/>
        <v>0</v>
      </c>
      <c r="AO41" s="82"/>
      <c r="AP41" s="82"/>
      <c r="AQ41" s="82"/>
      <c r="AR41" s="82"/>
      <c r="AS41" s="82"/>
      <c r="AT41" s="82"/>
      <c r="AU41" s="82"/>
      <c r="AV41" s="97">
        <f t="shared" si="56"/>
        <v>0</v>
      </c>
      <c r="AW41" s="97">
        <f t="shared" si="57"/>
        <v>0</v>
      </c>
      <c r="AX41" s="97">
        <f t="shared" si="58"/>
        <v>0</v>
      </c>
      <c r="AY41" s="82"/>
      <c r="AZ41" s="82"/>
      <c r="BA41" s="82"/>
      <c r="BB41" s="82">
        <f t="shared" si="68"/>
        <v>0</v>
      </c>
      <c r="BC41" s="82"/>
      <c r="BD41" s="82"/>
      <c r="BE41" s="82"/>
      <c r="BF41" s="82"/>
      <c r="BG41" s="82"/>
      <c r="BH41" s="97">
        <f t="shared" si="60"/>
        <v>0</v>
      </c>
      <c r="BI41" s="97">
        <f t="shared" si="69"/>
        <v>0</v>
      </c>
      <c r="BJ41" s="97">
        <f t="shared" si="62"/>
        <v>0</v>
      </c>
      <c r="BK41" s="82">
        <f t="shared" si="7"/>
        <v>0</v>
      </c>
      <c r="BL41" s="82">
        <f t="shared" si="8"/>
        <v>0</v>
      </c>
      <c r="BM41" s="82">
        <f t="shared" si="9"/>
        <v>0</v>
      </c>
      <c r="BN41" s="71">
        <f t="shared" si="63"/>
        <v>0</v>
      </c>
      <c r="BO41" s="71">
        <f t="shared" si="64"/>
        <v>0</v>
      </c>
      <c r="BP41" s="71">
        <f t="shared" si="65"/>
        <v>0</v>
      </c>
    </row>
    <row r="42" spans="1:68">
      <c r="A42" s="1" t="s">
        <v>76</v>
      </c>
      <c r="B42" s="25" t="s">
        <v>77</v>
      </c>
      <c r="C42" s="43" t="s">
        <v>48</v>
      </c>
      <c r="D42" s="79">
        <v>0</v>
      </c>
      <c r="E42" s="79">
        <v>0</v>
      </c>
      <c r="F42" s="79">
        <v>0</v>
      </c>
      <c r="G42" s="79"/>
      <c r="H42" s="79"/>
      <c r="I42" s="79"/>
      <c r="J42" s="79"/>
      <c r="K42" s="79"/>
      <c r="L42" s="79"/>
      <c r="M42" s="79"/>
      <c r="N42" s="79"/>
      <c r="O42" s="82"/>
      <c r="P42" s="82"/>
      <c r="Q42" s="82"/>
      <c r="R42" s="82"/>
      <c r="S42" s="82"/>
      <c r="T42" s="82"/>
      <c r="U42" s="82"/>
      <c r="V42" s="82"/>
      <c r="W42" s="82"/>
      <c r="X42" s="97">
        <f t="shared" si="48"/>
        <v>0</v>
      </c>
      <c r="Y42" s="97">
        <f t="shared" si="49"/>
        <v>0</v>
      </c>
      <c r="Z42" s="97">
        <f t="shared" si="50"/>
        <v>0</v>
      </c>
      <c r="AA42" s="82">
        <f t="shared" si="66"/>
        <v>0</v>
      </c>
      <c r="AB42" s="82"/>
      <c r="AC42" s="82"/>
      <c r="AD42" s="82"/>
      <c r="AE42" s="82"/>
      <c r="AF42" s="82"/>
      <c r="AG42" s="82"/>
      <c r="AH42" s="82"/>
      <c r="AI42" s="82"/>
      <c r="AJ42" s="97">
        <f t="shared" si="52"/>
        <v>0</v>
      </c>
      <c r="AK42" s="97">
        <f t="shared" si="53"/>
        <v>0</v>
      </c>
      <c r="AL42" s="97">
        <f t="shared" si="54"/>
        <v>0</v>
      </c>
      <c r="AM42" s="82"/>
      <c r="AN42" s="82">
        <f t="shared" si="67"/>
        <v>0</v>
      </c>
      <c r="AO42" s="82"/>
      <c r="AP42" s="82"/>
      <c r="AQ42" s="82"/>
      <c r="AR42" s="82"/>
      <c r="AS42" s="82"/>
      <c r="AT42" s="82"/>
      <c r="AU42" s="82"/>
      <c r="AV42" s="97">
        <f t="shared" si="56"/>
        <v>0</v>
      </c>
      <c r="AW42" s="97">
        <f t="shared" si="57"/>
        <v>0</v>
      </c>
      <c r="AX42" s="97">
        <f t="shared" si="58"/>
        <v>0</v>
      </c>
      <c r="AY42" s="82"/>
      <c r="AZ42" s="82"/>
      <c r="BA42" s="82"/>
      <c r="BB42" s="82">
        <f t="shared" si="68"/>
        <v>0</v>
      </c>
      <c r="BC42" s="82"/>
      <c r="BD42" s="82"/>
      <c r="BE42" s="82"/>
      <c r="BF42" s="82"/>
      <c r="BG42" s="82"/>
      <c r="BH42" s="97">
        <f t="shared" si="60"/>
        <v>0</v>
      </c>
      <c r="BI42" s="97">
        <f t="shared" si="69"/>
        <v>0</v>
      </c>
      <c r="BJ42" s="97">
        <f t="shared" si="62"/>
        <v>0</v>
      </c>
      <c r="BK42" s="82">
        <f t="shared" si="7"/>
        <v>0</v>
      </c>
      <c r="BL42" s="82">
        <f t="shared" si="8"/>
        <v>0</v>
      </c>
      <c r="BM42" s="82">
        <f t="shared" si="9"/>
        <v>0</v>
      </c>
      <c r="BN42" s="71">
        <f t="shared" si="63"/>
        <v>0</v>
      </c>
      <c r="BO42" s="71">
        <f t="shared" si="64"/>
        <v>0</v>
      </c>
      <c r="BP42" s="71">
        <f t="shared" si="65"/>
        <v>0</v>
      </c>
    </row>
    <row r="43" spans="1:68">
      <c r="A43" s="1" t="s">
        <v>78</v>
      </c>
      <c r="B43" s="25" t="s">
        <v>79</v>
      </c>
      <c r="C43" s="43" t="s">
        <v>48</v>
      </c>
      <c r="D43" s="79">
        <v>0</v>
      </c>
      <c r="E43" s="79">
        <v>0</v>
      </c>
      <c r="F43" s="79">
        <v>0</v>
      </c>
      <c r="G43" s="79"/>
      <c r="H43" s="79"/>
      <c r="I43" s="79"/>
      <c r="J43" s="79"/>
      <c r="K43" s="79"/>
      <c r="L43" s="79"/>
      <c r="M43" s="79"/>
      <c r="N43" s="79"/>
      <c r="O43" s="82"/>
      <c r="P43" s="82"/>
      <c r="Q43" s="82"/>
      <c r="R43" s="82"/>
      <c r="S43" s="82"/>
      <c r="T43" s="82"/>
      <c r="U43" s="82"/>
      <c r="V43" s="82"/>
      <c r="W43" s="82"/>
      <c r="X43" s="97">
        <f t="shared" si="48"/>
        <v>0</v>
      </c>
      <c r="Y43" s="97">
        <f t="shared" si="49"/>
        <v>0</v>
      </c>
      <c r="Z43" s="97">
        <f t="shared" si="50"/>
        <v>0</v>
      </c>
      <c r="AA43" s="82">
        <f t="shared" si="66"/>
        <v>0</v>
      </c>
      <c r="AB43" s="82"/>
      <c r="AC43" s="82"/>
      <c r="AD43" s="82"/>
      <c r="AE43" s="82"/>
      <c r="AF43" s="82"/>
      <c r="AG43" s="82"/>
      <c r="AH43" s="82"/>
      <c r="AI43" s="82"/>
      <c r="AJ43" s="97">
        <f t="shared" si="52"/>
        <v>0</v>
      </c>
      <c r="AK43" s="97">
        <f t="shared" si="53"/>
        <v>0</v>
      </c>
      <c r="AL43" s="97">
        <f t="shared" si="54"/>
        <v>0</v>
      </c>
      <c r="AM43" s="82"/>
      <c r="AN43" s="82">
        <f t="shared" si="67"/>
        <v>0</v>
      </c>
      <c r="AO43" s="82"/>
      <c r="AP43" s="82"/>
      <c r="AQ43" s="82"/>
      <c r="AR43" s="82"/>
      <c r="AS43" s="82"/>
      <c r="AT43" s="82"/>
      <c r="AU43" s="82"/>
      <c r="AV43" s="97">
        <f t="shared" si="56"/>
        <v>0</v>
      </c>
      <c r="AW43" s="97">
        <f t="shared" si="57"/>
        <v>0</v>
      </c>
      <c r="AX43" s="97">
        <f t="shared" si="58"/>
        <v>0</v>
      </c>
      <c r="AY43" s="82"/>
      <c r="AZ43" s="82"/>
      <c r="BA43" s="82"/>
      <c r="BB43" s="82">
        <f t="shared" si="68"/>
        <v>0</v>
      </c>
      <c r="BC43" s="82"/>
      <c r="BD43" s="82"/>
      <c r="BE43" s="82"/>
      <c r="BF43" s="82"/>
      <c r="BG43" s="82"/>
      <c r="BH43" s="97">
        <f t="shared" si="60"/>
        <v>0</v>
      </c>
      <c r="BI43" s="97">
        <f t="shared" si="69"/>
        <v>0</v>
      </c>
      <c r="BJ43" s="97">
        <f t="shared" si="62"/>
        <v>0</v>
      </c>
      <c r="BK43" s="82">
        <f t="shared" si="7"/>
        <v>0</v>
      </c>
      <c r="BL43" s="82">
        <f t="shared" si="8"/>
        <v>0</v>
      </c>
      <c r="BM43" s="82">
        <f t="shared" si="9"/>
        <v>0</v>
      </c>
      <c r="BN43" s="71">
        <f t="shared" si="63"/>
        <v>0</v>
      </c>
      <c r="BO43" s="71">
        <f t="shared" si="64"/>
        <v>0</v>
      </c>
      <c r="BP43" s="71">
        <f t="shared" si="65"/>
        <v>0</v>
      </c>
    </row>
    <row r="44" spans="1:68">
      <c r="A44" s="1" t="s">
        <v>80</v>
      </c>
      <c r="B44" s="25" t="s">
        <v>81</v>
      </c>
      <c r="C44" s="43" t="s">
        <v>48</v>
      </c>
      <c r="D44" s="44">
        <v>47.1</v>
      </c>
      <c r="E44" s="18">
        <v>2.0026000000000002</v>
      </c>
      <c r="F44" s="162">
        <f>D44*E44</f>
        <v>94.322460000000007</v>
      </c>
      <c r="G44" s="162"/>
      <c r="H44" s="162"/>
      <c r="I44" s="162"/>
      <c r="J44" s="162"/>
      <c r="K44" s="162"/>
      <c r="L44" s="162"/>
      <c r="M44" s="162"/>
      <c r="N44" s="162"/>
      <c r="O44" s="82"/>
      <c r="P44" s="82"/>
      <c r="Q44" s="82"/>
      <c r="R44" s="82"/>
      <c r="S44" s="82"/>
      <c r="T44" s="82"/>
      <c r="U44" s="82"/>
      <c r="V44" s="82"/>
      <c r="W44" s="82"/>
      <c r="X44" s="97">
        <f t="shared" si="48"/>
        <v>0</v>
      </c>
      <c r="Y44" s="97">
        <f t="shared" si="49"/>
        <v>0</v>
      </c>
      <c r="Z44" s="97">
        <f t="shared" si="50"/>
        <v>0</v>
      </c>
      <c r="AA44" s="82">
        <f t="shared" si="66"/>
        <v>33.012861000000001</v>
      </c>
      <c r="AB44" s="82"/>
      <c r="AC44" s="82"/>
      <c r="AD44" s="82"/>
      <c r="AE44" s="82"/>
      <c r="AF44" s="82"/>
      <c r="AG44" s="82"/>
      <c r="AH44" s="82"/>
      <c r="AI44" s="82"/>
      <c r="AJ44" s="97">
        <f t="shared" si="52"/>
        <v>33.012861000000001</v>
      </c>
      <c r="AK44" s="97">
        <f t="shared" si="53"/>
        <v>0</v>
      </c>
      <c r="AL44" s="97">
        <f t="shared" si="54"/>
        <v>0</v>
      </c>
      <c r="AM44" s="82"/>
      <c r="AN44" s="82">
        <f t="shared" si="67"/>
        <v>94.322460000000007</v>
      </c>
      <c r="AO44" s="82"/>
      <c r="AP44" s="82"/>
      <c r="AQ44" s="82"/>
      <c r="AR44" s="82"/>
      <c r="AS44" s="82"/>
      <c r="AT44" s="82"/>
      <c r="AU44" s="82"/>
      <c r="AV44" s="97">
        <f t="shared" si="56"/>
        <v>0</v>
      </c>
      <c r="AW44" s="97">
        <f>AN44+AQ44+AT44</f>
        <v>94.322460000000007</v>
      </c>
      <c r="AX44" s="97">
        <f t="shared" si="58"/>
        <v>0</v>
      </c>
      <c r="AY44" s="82"/>
      <c r="AZ44" s="82"/>
      <c r="BA44" s="82"/>
      <c r="BB44" s="82">
        <f t="shared" si="68"/>
        <v>61.309599000000006</v>
      </c>
      <c r="BC44" s="82"/>
      <c r="BD44" s="82"/>
      <c r="BE44" s="82"/>
      <c r="BF44" s="82"/>
      <c r="BG44" s="82"/>
      <c r="BH44" s="97">
        <f t="shared" si="60"/>
        <v>61.309599000000006</v>
      </c>
      <c r="BI44" s="97">
        <f>AZ44+BC44+BF44</f>
        <v>0</v>
      </c>
      <c r="BJ44" s="97">
        <f t="shared" si="62"/>
        <v>0</v>
      </c>
      <c r="BK44" s="82">
        <f t="shared" si="7"/>
        <v>94.322460000000007</v>
      </c>
      <c r="BL44" s="82">
        <f t="shared" si="8"/>
        <v>94.322460000000007</v>
      </c>
      <c r="BM44" s="82">
        <f t="shared" si="9"/>
        <v>0</v>
      </c>
      <c r="BN44" s="71">
        <f t="shared" si="63"/>
        <v>0</v>
      </c>
      <c r="BO44" s="71">
        <f t="shared" si="64"/>
        <v>0</v>
      </c>
      <c r="BP44" s="71">
        <f t="shared" si="65"/>
        <v>94.322460000000007</v>
      </c>
    </row>
    <row r="45" spans="1:68">
      <c r="A45" s="1" t="s">
        <v>82</v>
      </c>
      <c r="B45" s="25" t="s">
        <v>83</v>
      </c>
      <c r="C45" s="43" t="s">
        <v>48</v>
      </c>
      <c r="D45" s="79">
        <f>F45/E45</f>
        <v>0</v>
      </c>
      <c r="E45" s="79">
        <v>8.0969999999999995</v>
      </c>
      <c r="F45" s="79">
        <v>0</v>
      </c>
      <c r="G45" s="79"/>
      <c r="H45" s="79"/>
      <c r="I45" s="79"/>
      <c r="J45" s="79"/>
      <c r="K45" s="79"/>
      <c r="L45" s="79"/>
      <c r="M45" s="79"/>
      <c r="N45" s="79"/>
      <c r="O45" s="82"/>
      <c r="P45" s="82"/>
      <c r="Q45" s="82"/>
      <c r="R45" s="82"/>
      <c r="S45" s="82"/>
      <c r="T45" s="82"/>
      <c r="U45" s="82"/>
      <c r="V45" s="82"/>
      <c r="W45" s="82"/>
      <c r="X45" s="97">
        <f t="shared" si="48"/>
        <v>0</v>
      </c>
      <c r="Y45" s="97">
        <f t="shared" si="49"/>
        <v>0</v>
      </c>
      <c r="Z45" s="97">
        <f t="shared" si="50"/>
        <v>0</v>
      </c>
      <c r="AA45" s="82">
        <f t="shared" si="66"/>
        <v>0</v>
      </c>
      <c r="AB45" s="82"/>
      <c r="AC45" s="82"/>
      <c r="AD45" s="82"/>
      <c r="AE45" s="82"/>
      <c r="AF45" s="82"/>
      <c r="AG45" s="82"/>
      <c r="AH45" s="82"/>
      <c r="AI45" s="82"/>
      <c r="AJ45" s="97">
        <f t="shared" si="52"/>
        <v>0</v>
      </c>
      <c r="AK45" s="97">
        <f t="shared" si="53"/>
        <v>0</v>
      </c>
      <c r="AL45" s="97">
        <f t="shared" si="54"/>
        <v>0</v>
      </c>
      <c r="AM45" s="82"/>
      <c r="AN45" s="82">
        <f t="shared" si="67"/>
        <v>0</v>
      </c>
      <c r="AO45" s="82"/>
      <c r="AP45" s="82"/>
      <c r="AQ45" s="82"/>
      <c r="AR45" s="82"/>
      <c r="AS45" s="82"/>
      <c r="AT45" s="82"/>
      <c r="AU45" s="82"/>
      <c r="AV45" s="97">
        <f t="shared" si="56"/>
        <v>0</v>
      </c>
      <c r="AW45" s="97">
        <f t="shared" si="57"/>
        <v>0</v>
      </c>
      <c r="AX45" s="97">
        <f t="shared" si="58"/>
        <v>0</v>
      </c>
      <c r="AY45" s="82"/>
      <c r="AZ45" s="82"/>
      <c r="BA45" s="82"/>
      <c r="BB45" s="82">
        <f t="shared" si="68"/>
        <v>0</v>
      </c>
      <c r="BC45" s="82"/>
      <c r="BD45" s="82"/>
      <c r="BE45" s="82"/>
      <c r="BF45" s="82"/>
      <c r="BG45" s="82"/>
      <c r="BH45" s="97">
        <f t="shared" si="60"/>
        <v>0</v>
      </c>
      <c r="BI45" s="97">
        <f>AZ45+BC45+BF45</f>
        <v>0</v>
      </c>
      <c r="BJ45" s="97">
        <f t="shared" si="62"/>
        <v>0</v>
      </c>
      <c r="BK45" s="82">
        <f t="shared" si="7"/>
        <v>0</v>
      </c>
      <c r="BL45" s="82">
        <f t="shared" si="8"/>
        <v>0</v>
      </c>
      <c r="BM45" s="82">
        <f t="shared" si="9"/>
        <v>0</v>
      </c>
      <c r="BN45" s="71">
        <f t="shared" si="63"/>
        <v>0</v>
      </c>
      <c r="BO45" s="71">
        <f t="shared" si="64"/>
        <v>0</v>
      </c>
      <c r="BP45" s="71">
        <f t="shared" si="65"/>
        <v>0</v>
      </c>
    </row>
    <row r="46" spans="1:68">
      <c r="A46" s="226" t="s">
        <v>84</v>
      </c>
      <c r="B46" s="227"/>
      <c r="C46" s="227"/>
      <c r="D46" s="227"/>
      <c r="E46" s="228"/>
      <c r="F46" s="161">
        <f>F32+F7</f>
        <v>16066.89746</v>
      </c>
      <c r="G46" s="161"/>
      <c r="H46" s="161"/>
      <c r="I46" s="161"/>
      <c r="J46" s="161"/>
      <c r="K46" s="161"/>
      <c r="L46" s="161"/>
      <c r="M46" s="161"/>
      <c r="N46" s="161"/>
      <c r="O46" s="83">
        <f t="shared" ref="O46:BP46" si="70">O32+O7</f>
        <v>0</v>
      </c>
      <c r="P46" s="83">
        <f t="shared" si="70"/>
        <v>0</v>
      </c>
      <c r="Q46" s="83">
        <f t="shared" si="70"/>
        <v>0</v>
      </c>
      <c r="R46" s="83">
        <f t="shared" si="70"/>
        <v>2500</v>
      </c>
      <c r="S46" s="83">
        <f t="shared" si="70"/>
        <v>0</v>
      </c>
      <c r="T46" s="83">
        <f t="shared" si="70"/>
        <v>0</v>
      </c>
      <c r="U46" s="83">
        <f t="shared" si="70"/>
        <v>1215.1890000000001</v>
      </c>
      <c r="V46" s="83">
        <f t="shared" si="70"/>
        <v>0</v>
      </c>
      <c r="W46" s="83">
        <f t="shared" si="70"/>
        <v>0</v>
      </c>
      <c r="X46" s="83">
        <f t="shared" si="70"/>
        <v>3715.1890000000003</v>
      </c>
      <c r="Y46" s="83">
        <f t="shared" si="70"/>
        <v>0</v>
      </c>
      <c r="Z46" s="83">
        <f t="shared" si="70"/>
        <v>0</v>
      </c>
      <c r="AA46" s="83">
        <f t="shared" si="70"/>
        <v>3038.5564610000001</v>
      </c>
      <c r="AB46" s="83">
        <f t="shared" si="70"/>
        <v>1000</v>
      </c>
      <c r="AC46" s="83">
        <f t="shared" si="70"/>
        <v>1000</v>
      </c>
      <c r="AD46" s="83">
        <f t="shared" si="70"/>
        <v>1595.905</v>
      </c>
      <c r="AE46" s="83">
        <f t="shared" si="70"/>
        <v>1000</v>
      </c>
      <c r="AF46" s="83">
        <f t="shared" si="70"/>
        <v>1000</v>
      </c>
      <c r="AG46" s="83">
        <f t="shared" si="70"/>
        <v>2115.1890000000003</v>
      </c>
      <c r="AH46" s="83">
        <f t="shared" si="70"/>
        <v>3708.9370000000004</v>
      </c>
      <c r="AI46" s="83">
        <f t="shared" si="70"/>
        <v>900</v>
      </c>
      <c r="AJ46" s="83">
        <f t="shared" si="70"/>
        <v>6749.6504610000002</v>
      </c>
      <c r="AK46" s="83">
        <f t="shared" si="70"/>
        <v>5708.9370000000008</v>
      </c>
      <c r="AL46" s="83">
        <f t="shared" si="70"/>
        <v>2900</v>
      </c>
      <c r="AM46" s="83">
        <f t="shared" si="70"/>
        <v>1165.8655000000003</v>
      </c>
      <c r="AN46" s="83">
        <f t="shared" si="70"/>
        <v>1542.5729600000004</v>
      </c>
      <c r="AO46" s="83">
        <f t="shared" si="70"/>
        <v>1821.9505000000004</v>
      </c>
      <c r="AP46" s="83">
        <f t="shared" si="70"/>
        <v>2348.6743000000006</v>
      </c>
      <c r="AQ46" s="83">
        <f t="shared" si="70"/>
        <v>7623.5775000000012</v>
      </c>
      <c r="AR46" s="83">
        <f t="shared" si="70"/>
        <v>8152.6875000000009</v>
      </c>
      <c r="AS46" s="83">
        <f t="shared" si="70"/>
        <v>1000.69</v>
      </c>
      <c r="AT46" s="83">
        <f t="shared" si="70"/>
        <v>0</v>
      </c>
      <c r="AU46" s="83">
        <f t="shared" si="70"/>
        <v>1245.183</v>
      </c>
      <c r="AV46" s="83">
        <f t="shared" si="70"/>
        <v>4515.229800000001</v>
      </c>
      <c r="AW46" s="83">
        <f t="shared" si="70"/>
        <v>9166.1504600000007</v>
      </c>
      <c r="AX46" s="83">
        <f t="shared" si="70"/>
        <v>11219.821</v>
      </c>
      <c r="AY46" s="83">
        <f t="shared" si="70"/>
        <v>1025.5185999999999</v>
      </c>
      <c r="AZ46" s="83">
        <f t="shared" si="70"/>
        <v>0</v>
      </c>
      <c r="BA46" s="83">
        <f t="shared" si="70"/>
        <v>0</v>
      </c>
      <c r="BB46" s="83">
        <f t="shared" si="70"/>
        <v>61.309599000000006</v>
      </c>
      <c r="BC46" s="83">
        <f t="shared" si="70"/>
        <v>0</v>
      </c>
      <c r="BD46" s="83">
        <f t="shared" si="70"/>
        <v>0</v>
      </c>
      <c r="BE46" s="83">
        <f t="shared" si="70"/>
        <v>0</v>
      </c>
      <c r="BF46" s="83">
        <f t="shared" si="70"/>
        <v>1191.81</v>
      </c>
      <c r="BG46" s="83">
        <f t="shared" si="70"/>
        <v>1191.81</v>
      </c>
      <c r="BH46" s="83">
        <f t="shared" si="70"/>
        <v>1086.828199</v>
      </c>
      <c r="BI46" s="83">
        <f t="shared" si="70"/>
        <v>1191.81</v>
      </c>
      <c r="BJ46" s="83">
        <f t="shared" si="70"/>
        <v>1191.81</v>
      </c>
      <c r="BK46" s="83">
        <f t="shared" si="70"/>
        <v>16066.897460000004</v>
      </c>
      <c r="BL46" s="83">
        <f t="shared" si="70"/>
        <v>16066.897460000002</v>
      </c>
      <c r="BM46" s="83">
        <f t="shared" si="70"/>
        <v>15311.630999999999</v>
      </c>
      <c r="BN46" s="83">
        <f t="shared" si="70"/>
        <v>0</v>
      </c>
      <c r="BO46" s="83">
        <f t="shared" si="70"/>
        <v>0</v>
      </c>
      <c r="BP46" s="83">
        <f t="shared" si="70"/>
        <v>755.26645999999994</v>
      </c>
    </row>
    <row r="47" spans="1:68" ht="13.5">
      <c r="A47" s="3" t="s">
        <v>85</v>
      </c>
      <c r="B47" s="4"/>
      <c r="C47" s="4"/>
      <c r="D47" s="4"/>
      <c r="E47" s="4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4"/>
      <c r="BL47" s="4"/>
      <c r="BM47" s="4"/>
      <c r="BN47" s="4"/>
      <c r="BO47" s="4"/>
      <c r="BP47" s="4"/>
    </row>
    <row r="48" spans="1:68" ht="13.5">
      <c r="A48" s="48" t="s">
        <v>86</v>
      </c>
      <c r="B48" s="7" t="s">
        <v>87</v>
      </c>
      <c r="C48" s="48"/>
      <c r="D48" s="1"/>
      <c r="E48" s="6"/>
      <c r="F48" s="71">
        <f>F49</f>
        <v>418.07216000000005</v>
      </c>
      <c r="G48" s="71"/>
      <c r="H48" s="71"/>
      <c r="I48" s="71"/>
      <c r="J48" s="71"/>
      <c r="K48" s="71"/>
      <c r="L48" s="71"/>
      <c r="M48" s="71"/>
      <c r="N48" s="71"/>
      <c r="O48" s="71">
        <f t="shared" ref="O48:BG49" si="71">O49</f>
        <v>0</v>
      </c>
      <c r="P48" s="71">
        <f t="shared" si="71"/>
        <v>0</v>
      </c>
      <c r="Q48" s="71">
        <f t="shared" si="71"/>
        <v>0</v>
      </c>
      <c r="R48" s="71">
        <f t="shared" si="71"/>
        <v>103.09772</v>
      </c>
      <c r="S48" s="71">
        <f t="shared" si="71"/>
        <v>0</v>
      </c>
      <c r="T48" s="71">
        <f t="shared" si="71"/>
        <v>0</v>
      </c>
      <c r="U48" s="71">
        <f t="shared" si="71"/>
        <v>0</v>
      </c>
      <c r="V48" s="71">
        <f t="shared" si="71"/>
        <v>103.09772</v>
      </c>
      <c r="W48" s="71">
        <f t="shared" si="71"/>
        <v>103.09772</v>
      </c>
      <c r="X48" s="86">
        <f t="shared" ref="X48:Z49" si="72">X49</f>
        <v>103.09772</v>
      </c>
      <c r="Y48" s="86">
        <f t="shared" si="72"/>
        <v>103.09772</v>
      </c>
      <c r="Z48" s="86">
        <f t="shared" si="72"/>
        <v>103.09772</v>
      </c>
      <c r="AA48" s="71">
        <f t="shared" si="71"/>
        <v>81.256240000000005</v>
      </c>
      <c r="AB48" s="71">
        <f t="shared" si="71"/>
        <v>0</v>
      </c>
      <c r="AC48" s="71">
        <f t="shared" si="71"/>
        <v>0</v>
      </c>
      <c r="AD48" s="71">
        <f t="shared" si="71"/>
        <v>0</v>
      </c>
      <c r="AE48" s="71">
        <f t="shared" si="71"/>
        <v>40.628120000000003</v>
      </c>
      <c r="AF48" s="71">
        <f t="shared" si="71"/>
        <v>40.628120000000003</v>
      </c>
      <c r="AG48" s="71">
        <f t="shared" si="71"/>
        <v>0</v>
      </c>
      <c r="AH48" s="71">
        <f t="shared" si="71"/>
        <v>40.628120000000003</v>
      </c>
      <c r="AI48" s="71">
        <f t="shared" si="71"/>
        <v>40.628120000000003</v>
      </c>
      <c r="AJ48" s="86">
        <f t="shared" ref="AJ48:AL49" si="73">AJ49</f>
        <v>81.256240000000005</v>
      </c>
      <c r="AK48" s="86">
        <f t="shared" si="73"/>
        <v>81.256240000000005</v>
      </c>
      <c r="AL48" s="86">
        <f t="shared" si="73"/>
        <v>81.256240000000005</v>
      </c>
      <c r="AM48" s="71">
        <f t="shared" si="71"/>
        <v>91.642359999999996</v>
      </c>
      <c r="AN48" s="71">
        <f t="shared" si="71"/>
        <v>0</v>
      </c>
      <c r="AO48" s="71">
        <f t="shared" si="71"/>
        <v>0</v>
      </c>
      <c r="AP48" s="71">
        <f t="shared" si="71"/>
        <v>17.16</v>
      </c>
      <c r="AQ48" s="71">
        <f t="shared" si="71"/>
        <v>54.874160000000003</v>
      </c>
      <c r="AR48" s="71">
        <f t="shared" si="71"/>
        <v>54.874160000000003</v>
      </c>
      <c r="AS48" s="71">
        <f t="shared" si="71"/>
        <v>0</v>
      </c>
      <c r="AT48" s="71">
        <f t="shared" si="71"/>
        <v>53.929320000000004</v>
      </c>
      <c r="AU48" s="71">
        <f t="shared" si="71"/>
        <v>53.929320000000004</v>
      </c>
      <c r="AV48" s="86">
        <f t="shared" ref="AV48:AX49" si="74">AV49</f>
        <v>108.80235999999999</v>
      </c>
      <c r="AW48" s="86">
        <f t="shared" si="74"/>
        <v>108.80348000000001</v>
      </c>
      <c r="AX48" s="86">
        <f t="shared" si="74"/>
        <v>108.80348000000001</v>
      </c>
      <c r="AY48" s="71">
        <f t="shared" si="71"/>
        <v>124.91472000000002</v>
      </c>
      <c r="AZ48" s="71">
        <f t="shared" si="71"/>
        <v>83.341759999999994</v>
      </c>
      <c r="BA48" s="71">
        <f t="shared" si="71"/>
        <v>83.341759999999994</v>
      </c>
      <c r="BB48" s="71">
        <f t="shared" si="71"/>
        <v>0</v>
      </c>
      <c r="BC48" s="71">
        <f t="shared" si="71"/>
        <v>41.572960000000002</v>
      </c>
      <c r="BD48" s="71">
        <f t="shared" si="71"/>
        <v>41.572960000000002</v>
      </c>
      <c r="BE48" s="71">
        <f t="shared" si="71"/>
        <v>0</v>
      </c>
      <c r="BF48" s="71">
        <f t="shared" si="71"/>
        <v>0</v>
      </c>
      <c r="BG48" s="71">
        <f t="shared" si="71"/>
        <v>0</v>
      </c>
      <c r="BH48" s="86">
        <f t="shared" ref="BH48:BJ49" si="75">BH49</f>
        <v>124.91472000000002</v>
      </c>
      <c r="BI48" s="86">
        <f t="shared" si="75"/>
        <v>124.91471999999999</v>
      </c>
      <c r="BJ48" s="86">
        <f t="shared" si="75"/>
        <v>124.91471999999999</v>
      </c>
      <c r="BK48" s="71">
        <f t="shared" ref="BK48:BK56" si="76">X48+AJ48+AV48+BH48</f>
        <v>418.07104000000004</v>
      </c>
      <c r="BL48" s="71">
        <f t="shared" ref="BL48:BL56" si="77">Y48+AK48+AW48+BI48</f>
        <v>418.07216</v>
      </c>
      <c r="BM48" s="71">
        <f t="shared" ref="BM48:BM56" si="78">Z48+AL48+AX48+BJ48</f>
        <v>418.07216</v>
      </c>
      <c r="BN48" s="71">
        <f t="shared" ref="BN48:BN54" si="79">F48-BK48</f>
        <v>1.1200000000144428E-3</v>
      </c>
      <c r="BO48" s="71">
        <f t="shared" ref="BO48:BO54" si="80">F48-BL48</f>
        <v>0</v>
      </c>
      <c r="BP48" s="71">
        <f t="shared" ref="BP48:BP54" si="81">F48-BM48</f>
        <v>0</v>
      </c>
    </row>
    <row r="49" spans="1:68" ht="25.5">
      <c r="A49" s="10" t="s">
        <v>88</v>
      </c>
      <c r="B49" s="49" t="s">
        <v>89</v>
      </c>
      <c r="C49" s="50"/>
      <c r="D49" s="51"/>
      <c r="E49" s="51"/>
      <c r="F49" s="99">
        <f>F50</f>
        <v>418.07216000000005</v>
      </c>
      <c r="G49" s="99"/>
      <c r="H49" s="99"/>
      <c r="I49" s="99"/>
      <c r="J49" s="99"/>
      <c r="K49" s="99"/>
      <c r="L49" s="99"/>
      <c r="M49" s="99"/>
      <c r="N49" s="99"/>
      <c r="O49" s="99">
        <f t="shared" si="71"/>
        <v>0</v>
      </c>
      <c r="P49" s="99">
        <f t="shared" si="71"/>
        <v>0</v>
      </c>
      <c r="Q49" s="99">
        <f t="shared" si="71"/>
        <v>0</v>
      </c>
      <c r="R49" s="99">
        <f t="shared" si="71"/>
        <v>103.09772</v>
      </c>
      <c r="S49" s="99">
        <f t="shared" si="71"/>
        <v>0</v>
      </c>
      <c r="T49" s="99">
        <f t="shared" si="71"/>
        <v>0</v>
      </c>
      <c r="U49" s="99">
        <f t="shared" si="71"/>
        <v>0</v>
      </c>
      <c r="V49" s="99">
        <f t="shared" si="71"/>
        <v>103.09772</v>
      </c>
      <c r="W49" s="99">
        <f t="shared" si="71"/>
        <v>103.09772</v>
      </c>
      <c r="X49" s="100">
        <f t="shared" si="72"/>
        <v>103.09772</v>
      </c>
      <c r="Y49" s="100">
        <f t="shared" si="72"/>
        <v>103.09772</v>
      </c>
      <c r="Z49" s="100">
        <f t="shared" si="72"/>
        <v>103.09772</v>
      </c>
      <c r="AA49" s="99">
        <f t="shared" si="71"/>
        <v>81.256240000000005</v>
      </c>
      <c r="AB49" s="99">
        <f t="shared" si="71"/>
        <v>0</v>
      </c>
      <c r="AC49" s="99">
        <f t="shared" si="71"/>
        <v>0</v>
      </c>
      <c r="AD49" s="99">
        <f t="shared" si="71"/>
        <v>0</v>
      </c>
      <c r="AE49" s="99">
        <f t="shared" si="71"/>
        <v>40.628120000000003</v>
      </c>
      <c r="AF49" s="99">
        <f t="shared" si="71"/>
        <v>40.628120000000003</v>
      </c>
      <c r="AG49" s="99">
        <f t="shared" si="71"/>
        <v>0</v>
      </c>
      <c r="AH49" s="99">
        <f t="shared" si="71"/>
        <v>40.628120000000003</v>
      </c>
      <c r="AI49" s="99">
        <f t="shared" si="71"/>
        <v>40.628120000000003</v>
      </c>
      <c r="AJ49" s="100">
        <f t="shared" si="73"/>
        <v>81.256240000000005</v>
      </c>
      <c r="AK49" s="100">
        <f t="shared" si="73"/>
        <v>81.256240000000005</v>
      </c>
      <c r="AL49" s="100">
        <f t="shared" si="73"/>
        <v>81.256240000000005</v>
      </c>
      <c r="AM49" s="99">
        <f t="shared" si="71"/>
        <v>91.642359999999996</v>
      </c>
      <c r="AN49" s="99">
        <f t="shared" si="71"/>
        <v>0</v>
      </c>
      <c r="AO49" s="99">
        <f t="shared" si="71"/>
        <v>0</v>
      </c>
      <c r="AP49" s="99">
        <f t="shared" si="71"/>
        <v>17.16</v>
      </c>
      <c r="AQ49" s="99">
        <f t="shared" si="71"/>
        <v>54.874160000000003</v>
      </c>
      <c r="AR49" s="99">
        <f t="shared" si="71"/>
        <v>54.874160000000003</v>
      </c>
      <c r="AS49" s="99">
        <f t="shared" si="71"/>
        <v>0</v>
      </c>
      <c r="AT49" s="99">
        <f t="shared" si="71"/>
        <v>53.929320000000004</v>
      </c>
      <c r="AU49" s="99">
        <f t="shared" si="71"/>
        <v>53.929320000000004</v>
      </c>
      <c r="AV49" s="100">
        <f t="shared" si="74"/>
        <v>108.80235999999999</v>
      </c>
      <c r="AW49" s="100">
        <f t="shared" si="74"/>
        <v>108.80348000000001</v>
      </c>
      <c r="AX49" s="100">
        <f t="shared" si="74"/>
        <v>108.80348000000001</v>
      </c>
      <c r="AY49" s="99">
        <f t="shared" si="71"/>
        <v>124.91472000000002</v>
      </c>
      <c r="AZ49" s="99">
        <f t="shared" si="71"/>
        <v>83.341759999999994</v>
      </c>
      <c r="BA49" s="99">
        <f t="shared" si="71"/>
        <v>83.341759999999994</v>
      </c>
      <c r="BB49" s="99">
        <f t="shared" si="71"/>
        <v>0</v>
      </c>
      <c r="BC49" s="99">
        <f t="shared" si="71"/>
        <v>41.572960000000002</v>
      </c>
      <c r="BD49" s="99">
        <f t="shared" si="71"/>
        <v>41.572960000000002</v>
      </c>
      <c r="BE49" s="99">
        <f t="shared" si="71"/>
        <v>0</v>
      </c>
      <c r="BF49" s="99">
        <f t="shared" si="71"/>
        <v>0</v>
      </c>
      <c r="BG49" s="99">
        <f t="shared" si="71"/>
        <v>0</v>
      </c>
      <c r="BH49" s="100">
        <f t="shared" si="75"/>
        <v>124.91472000000002</v>
      </c>
      <c r="BI49" s="100">
        <f t="shared" si="75"/>
        <v>124.91471999999999</v>
      </c>
      <c r="BJ49" s="100">
        <f t="shared" si="75"/>
        <v>124.91471999999999</v>
      </c>
      <c r="BK49" s="99">
        <f t="shared" si="76"/>
        <v>418.07104000000004</v>
      </c>
      <c r="BL49" s="99">
        <f t="shared" si="77"/>
        <v>418.07216</v>
      </c>
      <c r="BM49" s="99">
        <f t="shared" si="78"/>
        <v>418.07216</v>
      </c>
      <c r="BN49" s="71">
        <f t="shared" si="79"/>
        <v>1.1200000000144428E-3</v>
      </c>
      <c r="BO49" s="71">
        <f t="shared" si="80"/>
        <v>0</v>
      </c>
      <c r="BP49" s="71">
        <f t="shared" si="81"/>
        <v>0</v>
      </c>
    </row>
    <row r="50" spans="1:68">
      <c r="A50" s="12" t="s">
        <v>90</v>
      </c>
      <c r="B50" s="12" t="s">
        <v>91</v>
      </c>
      <c r="C50" s="52"/>
      <c r="D50" s="34"/>
      <c r="E50" s="34"/>
      <c r="F50" s="76">
        <f>F51+F52</f>
        <v>418.07216000000005</v>
      </c>
      <c r="G50" s="76"/>
      <c r="H50" s="76"/>
      <c r="I50" s="76"/>
      <c r="J50" s="76"/>
      <c r="K50" s="76"/>
      <c r="L50" s="76"/>
      <c r="M50" s="76"/>
      <c r="N50" s="76"/>
      <c r="O50" s="76">
        <f t="shared" ref="O50:BJ50" si="82">O51+O52</f>
        <v>0</v>
      </c>
      <c r="P50" s="76">
        <f t="shared" si="82"/>
        <v>0</v>
      </c>
      <c r="Q50" s="76">
        <f t="shared" si="82"/>
        <v>0</v>
      </c>
      <c r="R50" s="76">
        <f t="shared" si="82"/>
        <v>103.09772</v>
      </c>
      <c r="S50" s="76">
        <f t="shared" si="82"/>
        <v>0</v>
      </c>
      <c r="T50" s="76">
        <f t="shared" si="82"/>
        <v>0</v>
      </c>
      <c r="U50" s="76">
        <f t="shared" si="82"/>
        <v>0</v>
      </c>
      <c r="V50" s="76">
        <f t="shared" si="82"/>
        <v>103.09772</v>
      </c>
      <c r="W50" s="76">
        <f t="shared" si="82"/>
        <v>103.09772</v>
      </c>
      <c r="X50" s="92">
        <f>X51+X52</f>
        <v>103.09772</v>
      </c>
      <c r="Y50" s="92">
        <f>Y51+Y52</f>
        <v>103.09772</v>
      </c>
      <c r="Z50" s="92">
        <f>Z51+Z52</f>
        <v>103.09772</v>
      </c>
      <c r="AA50" s="76">
        <f t="shared" si="82"/>
        <v>81.256240000000005</v>
      </c>
      <c r="AB50" s="76">
        <f t="shared" si="82"/>
        <v>0</v>
      </c>
      <c r="AC50" s="76">
        <f t="shared" si="82"/>
        <v>0</v>
      </c>
      <c r="AD50" s="76">
        <f t="shared" si="82"/>
        <v>0</v>
      </c>
      <c r="AE50" s="76">
        <f t="shared" si="82"/>
        <v>40.628120000000003</v>
      </c>
      <c r="AF50" s="76">
        <f t="shared" si="82"/>
        <v>40.628120000000003</v>
      </c>
      <c r="AG50" s="76">
        <f t="shared" si="82"/>
        <v>0</v>
      </c>
      <c r="AH50" s="76">
        <f t="shared" si="82"/>
        <v>40.628120000000003</v>
      </c>
      <c r="AI50" s="76">
        <f t="shared" si="82"/>
        <v>40.628120000000003</v>
      </c>
      <c r="AJ50" s="92">
        <f t="shared" si="82"/>
        <v>81.256240000000005</v>
      </c>
      <c r="AK50" s="92">
        <f t="shared" si="82"/>
        <v>81.256240000000005</v>
      </c>
      <c r="AL50" s="92">
        <f t="shared" si="82"/>
        <v>81.256240000000005</v>
      </c>
      <c r="AM50" s="76">
        <f t="shared" si="82"/>
        <v>91.642359999999996</v>
      </c>
      <c r="AN50" s="76">
        <f t="shared" si="82"/>
        <v>0</v>
      </c>
      <c r="AO50" s="76">
        <f t="shared" si="82"/>
        <v>0</v>
      </c>
      <c r="AP50" s="76">
        <f t="shared" si="82"/>
        <v>17.16</v>
      </c>
      <c r="AQ50" s="76">
        <f t="shared" si="82"/>
        <v>54.874160000000003</v>
      </c>
      <c r="AR50" s="76">
        <f t="shared" si="82"/>
        <v>54.874160000000003</v>
      </c>
      <c r="AS50" s="76">
        <f t="shared" si="82"/>
        <v>0</v>
      </c>
      <c r="AT50" s="76">
        <f t="shared" si="82"/>
        <v>53.929320000000004</v>
      </c>
      <c r="AU50" s="76">
        <f t="shared" si="82"/>
        <v>53.929320000000004</v>
      </c>
      <c r="AV50" s="92">
        <f>AV51+AV52</f>
        <v>108.80235999999999</v>
      </c>
      <c r="AW50" s="92">
        <f>AW51+AW52</f>
        <v>108.80348000000001</v>
      </c>
      <c r="AX50" s="92">
        <f>AX51+AX52</f>
        <v>108.80348000000001</v>
      </c>
      <c r="AY50" s="76">
        <f t="shared" si="82"/>
        <v>124.91472000000002</v>
      </c>
      <c r="AZ50" s="76">
        <f t="shared" si="82"/>
        <v>83.341759999999994</v>
      </c>
      <c r="BA50" s="76">
        <f t="shared" si="82"/>
        <v>83.341759999999994</v>
      </c>
      <c r="BB50" s="76">
        <f t="shared" si="82"/>
        <v>0</v>
      </c>
      <c r="BC50" s="76">
        <f t="shared" si="82"/>
        <v>41.572960000000002</v>
      </c>
      <c r="BD50" s="76">
        <f t="shared" si="82"/>
        <v>41.572960000000002</v>
      </c>
      <c r="BE50" s="76">
        <f t="shared" si="82"/>
        <v>0</v>
      </c>
      <c r="BF50" s="76">
        <f t="shared" si="82"/>
        <v>0</v>
      </c>
      <c r="BG50" s="76">
        <f t="shared" si="82"/>
        <v>0</v>
      </c>
      <c r="BH50" s="92">
        <f t="shared" si="82"/>
        <v>124.91472000000002</v>
      </c>
      <c r="BI50" s="92">
        <f t="shared" si="82"/>
        <v>124.91471999999999</v>
      </c>
      <c r="BJ50" s="92">
        <f t="shared" si="82"/>
        <v>124.91471999999999</v>
      </c>
      <c r="BK50" s="76">
        <f t="shared" si="76"/>
        <v>418.07104000000004</v>
      </c>
      <c r="BL50" s="76">
        <f t="shared" si="77"/>
        <v>418.07216</v>
      </c>
      <c r="BM50" s="76">
        <f t="shared" si="78"/>
        <v>418.07216</v>
      </c>
      <c r="BN50" s="71">
        <f t="shared" si="79"/>
        <v>1.1200000000144428E-3</v>
      </c>
      <c r="BO50" s="71">
        <f t="shared" si="80"/>
        <v>0</v>
      </c>
      <c r="BP50" s="71">
        <f t="shared" si="81"/>
        <v>0</v>
      </c>
    </row>
    <row r="51" spans="1:68">
      <c r="A51" s="18" t="s">
        <v>92</v>
      </c>
      <c r="B51" s="25" t="s">
        <v>93</v>
      </c>
      <c r="C51" s="14" t="s">
        <v>94</v>
      </c>
      <c r="D51" s="53">
        <v>0.94484000000000001</v>
      </c>
      <c r="E51" s="37">
        <v>331</v>
      </c>
      <c r="F51" s="82">
        <f>E51*D51</f>
        <v>312.74204000000003</v>
      </c>
      <c r="G51" s="82"/>
      <c r="H51" s="82"/>
      <c r="I51" s="82"/>
      <c r="J51" s="82"/>
      <c r="K51" s="82"/>
      <c r="L51" s="82"/>
      <c r="M51" s="82"/>
      <c r="N51" s="82"/>
      <c r="O51" s="74"/>
      <c r="P51" s="74"/>
      <c r="Q51" s="74"/>
      <c r="R51" s="74">
        <f>(39+43)*D51</f>
        <v>77.476879999999994</v>
      </c>
      <c r="S51" s="74"/>
      <c r="T51" s="74"/>
      <c r="U51" s="74"/>
      <c r="V51" s="74">
        <f>(39+43)*D51</f>
        <v>77.476879999999994</v>
      </c>
      <c r="W51" s="74">
        <f>(39+43)*D51</f>
        <v>77.476879999999994</v>
      </c>
      <c r="X51" s="97">
        <f t="shared" ref="X51:Z52" si="83">O51+R51+U51</f>
        <v>77.476879999999994</v>
      </c>
      <c r="Y51" s="97">
        <f t="shared" si="83"/>
        <v>77.476879999999994</v>
      </c>
      <c r="Z51" s="97">
        <f t="shared" si="83"/>
        <v>77.476879999999994</v>
      </c>
      <c r="AA51" s="74">
        <f>86*D51</f>
        <v>81.256240000000005</v>
      </c>
      <c r="AB51" s="74"/>
      <c r="AC51" s="74"/>
      <c r="AD51" s="74"/>
      <c r="AE51" s="74">
        <f>43*D51</f>
        <v>40.628120000000003</v>
      </c>
      <c r="AF51" s="74">
        <f>AE51</f>
        <v>40.628120000000003</v>
      </c>
      <c r="AG51" s="74"/>
      <c r="AH51" s="74">
        <f>43*D51</f>
        <v>40.628120000000003</v>
      </c>
      <c r="AI51" s="74">
        <f>AH51</f>
        <v>40.628120000000003</v>
      </c>
      <c r="AJ51" s="97">
        <f t="shared" ref="AJ51:AL52" si="84">AA51+AD51+AG51</f>
        <v>81.256240000000005</v>
      </c>
      <c r="AK51" s="97">
        <f t="shared" si="84"/>
        <v>81.256240000000005</v>
      </c>
      <c r="AL51" s="97">
        <f t="shared" si="84"/>
        <v>81.256240000000005</v>
      </c>
      <c r="AM51" s="74">
        <f>79*D51</f>
        <v>74.642359999999996</v>
      </c>
      <c r="AN51" s="74"/>
      <c r="AO51" s="74"/>
      <c r="AP51" s="74"/>
      <c r="AQ51" s="74">
        <f>40*D51</f>
        <v>37.793599999999998</v>
      </c>
      <c r="AR51" s="74">
        <f>AQ51</f>
        <v>37.793599999999998</v>
      </c>
      <c r="AS51" s="74"/>
      <c r="AT51" s="74">
        <f>39*D51</f>
        <v>36.848759999999999</v>
      </c>
      <c r="AU51" s="74">
        <f>AT51</f>
        <v>36.848759999999999</v>
      </c>
      <c r="AV51" s="97">
        <f t="shared" ref="AV51:AX52" si="85">AM51+AP51+AS51</f>
        <v>74.642359999999996</v>
      </c>
      <c r="AW51" s="97">
        <f t="shared" si="85"/>
        <v>74.642359999999996</v>
      </c>
      <c r="AX51" s="97">
        <f t="shared" si="85"/>
        <v>74.642359999999996</v>
      </c>
      <c r="AY51" s="74">
        <f>84*D51</f>
        <v>79.366560000000007</v>
      </c>
      <c r="AZ51" s="74">
        <f>40*D51</f>
        <v>37.793599999999998</v>
      </c>
      <c r="BA51" s="74">
        <f>AZ51</f>
        <v>37.793599999999998</v>
      </c>
      <c r="BB51" s="74"/>
      <c r="BC51" s="74">
        <f>44*D51</f>
        <v>41.572960000000002</v>
      </c>
      <c r="BD51" s="74">
        <f>BC51</f>
        <v>41.572960000000002</v>
      </c>
      <c r="BE51" s="74"/>
      <c r="BF51" s="74"/>
      <c r="BG51" s="74"/>
      <c r="BH51" s="97">
        <f t="shared" ref="BH51:BJ52" si="86">AY51+BB51+BE51</f>
        <v>79.366560000000007</v>
      </c>
      <c r="BI51" s="97">
        <f t="shared" si="86"/>
        <v>79.366559999999993</v>
      </c>
      <c r="BJ51" s="97">
        <f t="shared" si="86"/>
        <v>79.366559999999993</v>
      </c>
      <c r="BK51" s="74">
        <f t="shared" si="76"/>
        <v>312.74203999999997</v>
      </c>
      <c r="BL51" s="74">
        <f t="shared" si="77"/>
        <v>312.74203999999997</v>
      </c>
      <c r="BM51" s="74">
        <f t="shared" si="78"/>
        <v>312.74203999999997</v>
      </c>
      <c r="BN51" s="71">
        <f t="shared" si="79"/>
        <v>0</v>
      </c>
      <c r="BO51" s="71">
        <f t="shared" si="80"/>
        <v>0</v>
      </c>
      <c r="BP51" s="71">
        <f t="shared" si="81"/>
        <v>0</v>
      </c>
    </row>
    <row r="52" spans="1:68">
      <c r="A52" s="18" t="s">
        <v>95</v>
      </c>
      <c r="B52" s="25" t="s">
        <v>96</v>
      </c>
      <c r="C52" s="14" t="s">
        <v>30</v>
      </c>
      <c r="D52" s="53">
        <v>2.8467600000000002</v>
      </c>
      <c r="E52" s="37">
        <v>37</v>
      </c>
      <c r="F52" s="82">
        <f>E52*D52</f>
        <v>105.33012000000001</v>
      </c>
      <c r="G52" s="82"/>
      <c r="H52" s="82"/>
      <c r="I52" s="82"/>
      <c r="J52" s="82"/>
      <c r="K52" s="82"/>
      <c r="L52" s="82"/>
      <c r="M52" s="82"/>
      <c r="N52" s="82"/>
      <c r="O52" s="74"/>
      <c r="P52" s="74"/>
      <c r="Q52" s="74"/>
      <c r="R52" s="74">
        <f>9*D52</f>
        <v>25.620840000000001</v>
      </c>
      <c r="S52" s="74"/>
      <c r="T52" s="74"/>
      <c r="U52" s="74"/>
      <c r="V52" s="74">
        <f>9*D52</f>
        <v>25.620840000000001</v>
      </c>
      <c r="W52" s="74">
        <f>9*D52</f>
        <v>25.620840000000001</v>
      </c>
      <c r="X52" s="97">
        <f t="shared" si="83"/>
        <v>25.620840000000001</v>
      </c>
      <c r="Y52" s="97">
        <f t="shared" si="83"/>
        <v>25.620840000000001</v>
      </c>
      <c r="Z52" s="97">
        <f t="shared" si="83"/>
        <v>25.620840000000001</v>
      </c>
      <c r="AA52" s="74"/>
      <c r="AB52" s="74"/>
      <c r="AC52" s="74"/>
      <c r="AD52" s="74"/>
      <c r="AE52" s="74"/>
      <c r="AF52" s="74"/>
      <c r="AG52" s="74"/>
      <c r="AH52" s="74"/>
      <c r="AI52" s="74"/>
      <c r="AJ52" s="97">
        <f t="shared" si="84"/>
        <v>0</v>
      </c>
      <c r="AK52" s="97">
        <f t="shared" si="84"/>
        <v>0</v>
      </c>
      <c r="AL52" s="97">
        <f t="shared" si="84"/>
        <v>0</v>
      </c>
      <c r="AM52" s="74">
        <v>17</v>
      </c>
      <c r="AN52" s="74"/>
      <c r="AO52" s="74"/>
      <c r="AP52" s="74">
        <v>17.16</v>
      </c>
      <c r="AQ52" s="74">
        <f>6*D52</f>
        <v>17.080560000000002</v>
      </c>
      <c r="AR52" s="74">
        <f>AQ52</f>
        <v>17.080560000000002</v>
      </c>
      <c r="AS52" s="74"/>
      <c r="AT52" s="74">
        <f>6*D52</f>
        <v>17.080560000000002</v>
      </c>
      <c r="AU52" s="74">
        <f>AT52</f>
        <v>17.080560000000002</v>
      </c>
      <c r="AV52" s="97">
        <f t="shared" si="85"/>
        <v>34.159999999999997</v>
      </c>
      <c r="AW52" s="97">
        <f t="shared" si="85"/>
        <v>34.161120000000004</v>
      </c>
      <c r="AX52" s="97">
        <f t="shared" si="85"/>
        <v>34.161120000000004</v>
      </c>
      <c r="AY52" s="74">
        <f>16*D52</f>
        <v>45.548160000000003</v>
      </c>
      <c r="AZ52" s="74">
        <f>16*D52</f>
        <v>45.548160000000003</v>
      </c>
      <c r="BA52" s="74">
        <f>AZ52</f>
        <v>45.548160000000003</v>
      </c>
      <c r="BB52" s="74"/>
      <c r="BC52" s="74"/>
      <c r="BD52" s="74"/>
      <c r="BE52" s="74"/>
      <c r="BF52" s="74"/>
      <c r="BG52" s="74"/>
      <c r="BH52" s="97">
        <f t="shared" si="86"/>
        <v>45.548160000000003</v>
      </c>
      <c r="BI52" s="97">
        <f t="shared" si="86"/>
        <v>45.548160000000003</v>
      </c>
      <c r="BJ52" s="97">
        <f t="shared" si="86"/>
        <v>45.548160000000003</v>
      </c>
      <c r="BK52" s="74">
        <f t="shared" si="76"/>
        <v>105.32900000000001</v>
      </c>
      <c r="BL52" s="74">
        <f t="shared" si="77"/>
        <v>105.33012000000001</v>
      </c>
      <c r="BM52" s="74">
        <f t="shared" si="78"/>
        <v>105.33012000000001</v>
      </c>
      <c r="BN52" s="71">
        <f t="shared" si="79"/>
        <v>1.1200000000002319E-3</v>
      </c>
      <c r="BO52" s="71">
        <f t="shared" si="80"/>
        <v>0</v>
      </c>
      <c r="BP52" s="71">
        <f t="shared" si="81"/>
        <v>0</v>
      </c>
    </row>
    <row r="53" spans="1:68">
      <c r="A53" s="6" t="s">
        <v>97</v>
      </c>
      <c r="B53" s="54" t="s">
        <v>98</v>
      </c>
      <c r="C53" s="48"/>
      <c r="D53" s="39"/>
      <c r="E53" s="6"/>
      <c r="F53" s="71">
        <f>F54</f>
        <v>885</v>
      </c>
      <c r="G53" s="71"/>
      <c r="H53" s="71"/>
      <c r="I53" s="71"/>
      <c r="J53" s="71"/>
      <c r="K53" s="71"/>
      <c r="L53" s="71"/>
      <c r="M53" s="71"/>
      <c r="N53" s="71"/>
      <c r="O53" s="71">
        <f t="shared" ref="O53:BJ53" si="87">O54</f>
        <v>150</v>
      </c>
      <c r="P53" s="71">
        <f t="shared" si="87"/>
        <v>0</v>
      </c>
      <c r="Q53" s="71">
        <f t="shared" si="87"/>
        <v>0</v>
      </c>
      <c r="R53" s="71">
        <f t="shared" si="87"/>
        <v>150</v>
      </c>
      <c r="S53" s="71">
        <f t="shared" si="87"/>
        <v>150</v>
      </c>
      <c r="T53" s="71">
        <f t="shared" si="87"/>
        <v>150</v>
      </c>
      <c r="U53" s="71">
        <f t="shared" si="87"/>
        <v>100</v>
      </c>
      <c r="V53" s="71">
        <f t="shared" si="87"/>
        <v>100</v>
      </c>
      <c r="W53" s="71">
        <f t="shared" si="87"/>
        <v>100</v>
      </c>
      <c r="X53" s="86">
        <f t="shared" si="87"/>
        <v>400</v>
      </c>
      <c r="Y53" s="86">
        <f t="shared" si="87"/>
        <v>250</v>
      </c>
      <c r="Z53" s="86">
        <f t="shared" si="87"/>
        <v>250</v>
      </c>
      <c r="AA53" s="71">
        <f t="shared" si="87"/>
        <v>0</v>
      </c>
      <c r="AB53" s="71">
        <f t="shared" si="87"/>
        <v>0</v>
      </c>
      <c r="AC53" s="71">
        <f t="shared" si="87"/>
        <v>0</v>
      </c>
      <c r="AD53" s="71">
        <f t="shared" si="87"/>
        <v>0</v>
      </c>
      <c r="AE53" s="71">
        <f t="shared" si="87"/>
        <v>0</v>
      </c>
      <c r="AF53" s="71">
        <f t="shared" si="87"/>
        <v>0</v>
      </c>
      <c r="AG53" s="71">
        <f t="shared" si="87"/>
        <v>0</v>
      </c>
      <c r="AH53" s="71">
        <f t="shared" si="87"/>
        <v>0</v>
      </c>
      <c r="AI53" s="71">
        <f t="shared" si="87"/>
        <v>0</v>
      </c>
      <c r="AJ53" s="86">
        <f t="shared" si="87"/>
        <v>0</v>
      </c>
      <c r="AK53" s="86">
        <f t="shared" si="87"/>
        <v>0</v>
      </c>
      <c r="AL53" s="86">
        <f t="shared" si="87"/>
        <v>0</v>
      </c>
      <c r="AM53" s="71">
        <f t="shared" si="87"/>
        <v>0</v>
      </c>
      <c r="AN53" s="71">
        <f t="shared" si="87"/>
        <v>0</v>
      </c>
      <c r="AO53" s="71">
        <f t="shared" si="87"/>
        <v>0</v>
      </c>
      <c r="AP53" s="71">
        <f t="shared" si="87"/>
        <v>0</v>
      </c>
      <c r="AQ53" s="71">
        <f t="shared" si="87"/>
        <v>0</v>
      </c>
      <c r="AR53" s="71">
        <f t="shared" si="87"/>
        <v>0</v>
      </c>
      <c r="AS53" s="71">
        <f t="shared" si="87"/>
        <v>150</v>
      </c>
      <c r="AT53" s="71">
        <f t="shared" si="87"/>
        <v>150</v>
      </c>
      <c r="AU53" s="71">
        <f t="shared" si="87"/>
        <v>150</v>
      </c>
      <c r="AV53" s="86">
        <f t="shared" si="87"/>
        <v>150</v>
      </c>
      <c r="AW53" s="86">
        <f t="shared" si="87"/>
        <v>150</v>
      </c>
      <c r="AX53" s="86">
        <f t="shared" si="87"/>
        <v>150</v>
      </c>
      <c r="AY53" s="71">
        <f t="shared" si="87"/>
        <v>135</v>
      </c>
      <c r="AZ53" s="71">
        <f t="shared" si="87"/>
        <v>135</v>
      </c>
      <c r="BA53" s="71">
        <f t="shared" si="87"/>
        <v>135</v>
      </c>
      <c r="BB53" s="71">
        <f t="shared" si="87"/>
        <v>100</v>
      </c>
      <c r="BC53" s="71">
        <f t="shared" si="87"/>
        <v>100</v>
      </c>
      <c r="BD53" s="71">
        <f t="shared" si="87"/>
        <v>100</v>
      </c>
      <c r="BE53" s="71">
        <f t="shared" si="87"/>
        <v>100</v>
      </c>
      <c r="BF53" s="71">
        <f t="shared" si="87"/>
        <v>250</v>
      </c>
      <c r="BG53" s="71">
        <f t="shared" si="87"/>
        <v>250</v>
      </c>
      <c r="BH53" s="86">
        <f t="shared" si="87"/>
        <v>335</v>
      </c>
      <c r="BI53" s="86">
        <f t="shared" si="87"/>
        <v>485</v>
      </c>
      <c r="BJ53" s="86">
        <f t="shared" si="87"/>
        <v>485</v>
      </c>
      <c r="BK53" s="71">
        <f t="shared" si="76"/>
        <v>885</v>
      </c>
      <c r="BL53" s="71">
        <f t="shared" si="77"/>
        <v>885</v>
      </c>
      <c r="BM53" s="71">
        <f t="shared" si="78"/>
        <v>885</v>
      </c>
      <c r="BN53" s="71">
        <f t="shared" si="79"/>
        <v>0</v>
      </c>
      <c r="BO53" s="71">
        <f t="shared" si="80"/>
        <v>0</v>
      </c>
      <c r="BP53" s="71">
        <f t="shared" si="81"/>
        <v>0</v>
      </c>
    </row>
    <row r="54" spans="1:68" ht="25.5" customHeight="1">
      <c r="A54" s="250" t="s">
        <v>99</v>
      </c>
      <c r="B54" s="252" t="s">
        <v>100</v>
      </c>
      <c r="C54" s="254" t="s">
        <v>94</v>
      </c>
      <c r="D54" s="55"/>
      <c r="E54" s="56"/>
      <c r="F54" s="256">
        <v>885</v>
      </c>
      <c r="G54" s="169" t="s">
        <v>221</v>
      </c>
      <c r="H54" s="169" t="s">
        <v>222</v>
      </c>
      <c r="I54" s="136"/>
      <c r="J54" s="170">
        <v>349.73502999999999</v>
      </c>
      <c r="K54" s="136"/>
      <c r="L54" s="136"/>
      <c r="M54" s="136"/>
      <c r="N54" s="136"/>
      <c r="O54" s="101">
        <v>150</v>
      </c>
      <c r="P54" s="101"/>
      <c r="Q54" s="101"/>
      <c r="R54" s="101">
        <v>150</v>
      </c>
      <c r="S54" s="101">
        <v>150</v>
      </c>
      <c r="T54" s="101">
        <v>150</v>
      </c>
      <c r="U54" s="101">
        <v>100</v>
      </c>
      <c r="V54" s="101">
        <v>100</v>
      </c>
      <c r="W54" s="101">
        <v>100</v>
      </c>
      <c r="X54" s="97">
        <f>O54+R54+U54</f>
        <v>400</v>
      </c>
      <c r="Y54" s="97">
        <f>P54+S54+V54</f>
        <v>250</v>
      </c>
      <c r="Z54" s="97">
        <f>Q54+T54+W54</f>
        <v>250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97">
        <f>AA54+AD54+AG54</f>
        <v>0</v>
      </c>
      <c r="AK54" s="97">
        <f>AB54+AE54+AH54</f>
        <v>0</v>
      </c>
      <c r="AL54" s="97">
        <f>AC54+AF54+AI54</f>
        <v>0</v>
      </c>
      <c r="AM54" s="101"/>
      <c r="AN54" s="101"/>
      <c r="AO54" s="101"/>
      <c r="AP54" s="101"/>
      <c r="AQ54" s="101"/>
      <c r="AR54" s="101"/>
      <c r="AS54" s="101">
        <v>150</v>
      </c>
      <c r="AT54" s="101">
        <v>150</v>
      </c>
      <c r="AU54" s="101">
        <v>150</v>
      </c>
      <c r="AV54" s="97">
        <f>AM54+AP54+AS54</f>
        <v>150</v>
      </c>
      <c r="AW54" s="97">
        <f>AN54+AQ54+AT54</f>
        <v>150</v>
      </c>
      <c r="AX54" s="97">
        <f>AO54+AR54+AU54</f>
        <v>150</v>
      </c>
      <c r="AY54" s="101">
        <v>135</v>
      </c>
      <c r="AZ54" s="101">
        <v>135</v>
      </c>
      <c r="BA54" s="101">
        <v>135</v>
      </c>
      <c r="BB54" s="101">
        <v>100</v>
      </c>
      <c r="BC54" s="101">
        <v>100</v>
      </c>
      <c r="BD54" s="101">
        <v>100</v>
      </c>
      <c r="BE54" s="101">
        <v>100</v>
      </c>
      <c r="BF54" s="101">
        <v>250</v>
      </c>
      <c r="BG54" s="101">
        <v>250</v>
      </c>
      <c r="BH54" s="97">
        <f>AY54+BB54+BE54</f>
        <v>335</v>
      </c>
      <c r="BI54" s="97">
        <f>AZ54+BC54+BF54</f>
        <v>485</v>
      </c>
      <c r="BJ54" s="97">
        <f>BA54+BD54+BG54</f>
        <v>485</v>
      </c>
      <c r="BK54" s="101">
        <f t="shared" si="76"/>
        <v>885</v>
      </c>
      <c r="BL54" s="101">
        <f t="shared" si="77"/>
        <v>885</v>
      </c>
      <c r="BM54" s="101">
        <f t="shared" si="78"/>
        <v>885</v>
      </c>
      <c r="BN54" s="71">
        <f t="shared" si="79"/>
        <v>0</v>
      </c>
      <c r="BO54" s="71">
        <f t="shared" si="80"/>
        <v>0</v>
      </c>
      <c r="BP54" s="71">
        <f t="shared" si="81"/>
        <v>0</v>
      </c>
    </row>
    <row r="55" spans="1:68">
      <c r="A55" s="251"/>
      <c r="B55" s="253"/>
      <c r="C55" s="255"/>
      <c r="D55" s="168"/>
      <c r="E55" s="56"/>
      <c r="F55" s="257"/>
      <c r="G55" s="136"/>
      <c r="H55" s="136"/>
      <c r="I55" s="136"/>
      <c r="J55" s="136"/>
      <c r="K55" s="136"/>
      <c r="L55" s="136"/>
      <c r="M55" s="136"/>
      <c r="N55" s="136"/>
      <c r="O55" s="101"/>
      <c r="P55" s="101"/>
      <c r="Q55" s="101"/>
      <c r="R55" s="101"/>
      <c r="S55" s="101"/>
      <c r="T55" s="101"/>
      <c r="U55" s="101"/>
      <c r="V55" s="101"/>
      <c r="W55" s="101"/>
      <c r="X55" s="97"/>
      <c r="Y55" s="97"/>
      <c r="Z55" s="97"/>
      <c r="AA55" s="101"/>
      <c r="AB55" s="101"/>
      <c r="AC55" s="101"/>
      <c r="AD55" s="101"/>
      <c r="AE55" s="101"/>
      <c r="AF55" s="101"/>
      <c r="AG55" s="101"/>
      <c r="AH55" s="101"/>
      <c r="AI55" s="101"/>
      <c r="AJ55" s="97"/>
      <c r="AK55" s="97"/>
      <c r="AL55" s="97"/>
      <c r="AM55" s="101"/>
      <c r="AN55" s="101"/>
      <c r="AO55" s="101"/>
      <c r="AP55" s="101"/>
      <c r="AQ55" s="101"/>
      <c r="AR55" s="101"/>
      <c r="AS55" s="101"/>
      <c r="AT55" s="101"/>
      <c r="AU55" s="101"/>
      <c r="AV55" s="97"/>
      <c r="AW55" s="97"/>
      <c r="AX55" s="97"/>
      <c r="AY55" s="101"/>
      <c r="AZ55" s="101"/>
      <c r="BA55" s="101"/>
      <c r="BB55" s="101"/>
      <c r="BC55" s="101"/>
      <c r="BD55" s="101"/>
      <c r="BE55" s="101"/>
      <c r="BF55" s="101"/>
      <c r="BG55" s="101"/>
      <c r="BH55" s="97"/>
      <c r="BI55" s="97"/>
      <c r="BJ55" s="97"/>
      <c r="BK55" s="101"/>
      <c r="BL55" s="101"/>
      <c r="BM55" s="101"/>
      <c r="BN55" s="71"/>
      <c r="BO55" s="71"/>
      <c r="BP55" s="71"/>
    </row>
    <row r="56" spans="1:68">
      <c r="A56" s="226" t="s">
        <v>101</v>
      </c>
      <c r="B56" s="227"/>
      <c r="C56" s="227"/>
      <c r="D56" s="227"/>
      <c r="E56" s="228"/>
      <c r="F56" s="161">
        <f t="shared" ref="F56:W56" si="88">F53+F48</f>
        <v>1303.0721600000002</v>
      </c>
      <c r="G56" s="161"/>
      <c r="H56" s="161"/>
      <c r="I56" s="161"/>
      <c r="J56" s="161"/>
      <c r="K56" s="161"/>
      <c r="L56" s="161"/>
      <c r="M56" s="161"/>
      <c r="N56" s="161"/>
      <c r="O56" s="83">
        <f t="shared" si="88"/>
        <v>150</v>
      </c>
      <c r="P56" s="83">
        <f t="shared" si="88"/>
        <v>0</v>
      </c>
      <c r="Q56" s="83">
        <f t="shared" si="88"/>
        <v>0</v>
      </c>
      <c r="R56" s="83">
        <f t="shared" si="88"/>
        <v>253.09771999999998</v>
      </c>
      <c r="S56" s="83">
        <f t="shared" si="88"/>
        <v>150</v>
      </c>
      <c r="T56" s="83">
        <f t="shared" si="88"/>
        <v>150</v>
      </c>
      <c r="U56" s="83">
        <f t="shared" si="88"/>
        <v>100</v>
      </c>
      <c r="V56" s="83">
        <f t="shared" si="88"/>
        <v>203.09771999999998</v>
      </c>
      <c r="W56" s="83">
        <f t="shared" si="88"/>
        <v>203.09771999999998</v>
      </c>
      <c r="X56" s="83">
        <f>X53+X48</f>
        <v>503.09771999999998</v>
      </c>
      <c r="Y56" s="83">
        <f>Y53+Y48</f>
        <v>353.09771999999998</v>
      </c>
      <c r="Z56" s="83">
        <f>Z53+Z48</f>
        <v>353.09771999999998</v>
      </c>
      <c r="AA56" s="83">
        <f t="shared" ref="AA56:AI56" si="89">AA53+AA48</f>
        <v>81.256240000000005</v>
      </c>
      <c r="AB56" s="83">
        <f t="shared" si="89"/>
        <v>0</v>
      </c>
      <c r="AC56" s="83">
        <f t="shared" si="89"/>
        <v>0</v>
      </c>
      <c r="AD56" s="83">
        <f t="shared" si="89"/>
        <v>0</v>
      </c>
      <c r="AE56" s="83">
        <f t="shared" si="89"/>
        <v>40.628120000000003</v>
      </c>
      <c r="AF56" s="83">
        <f t="shared" si="89"/>
        <v>40.628120000000003</v>
      </c>
      <c r="AG56" s="83">
        <f t="shared" si="89"/>
        <v>0</v>
      </c>
      <c r="AH56" s="83">
        <f t="shared" si="89"/>
        <v>40.628120000000003</v>
      </c>
      <c r="AI56" s="83">
        <f t="shared" si="89"/>
        <v>40.628120000000003</v>
      </c>
      <c r="AJ56" s="83">
        <f>AJ53+AJ48</f>
        <v>81.256240000000005</v>
      </c>
      <c r="AK56" s="83">
        <f>AK53+AK48</f>
        <v>81.256240000000005</v>
      </c>
      <c r="AL56" s="83">
        <f>AL53+AL48</f>
        <v>81.256240000000005</v>
      </c>
      <c r="AM56" s="83">
        <f t="shared" ref="AM56:AU56" si="90">AM53+AM48</f>
        <v>91.642359999999996</v>
      </c>
      <c r="AN56" s="83">
        <f t="shared" si="90"/>
        <v>0</v>
      </c>
      <c r="AO56" s="83">
        <f t="shared" si="90"/>
        <v>0</v>
      </c>
      <c r="AP56" s="83">
        <f t="shared" si="90"/>
        <v>17.16</v>
      </c>
      <c r="AQ56" s="83">
        <f t="shared" si="90"/>
        <v>54.874160000000003</v>
      </c>
      <c r="AR56" s="83">
        <f t="shared" si="90"/>
        <v>54.874160000000003</v>
      </c>
      <c r="AS56" s="83">
        <f t="shared" si="90"/>
        <v>150</v>
      </c>
      <c r="AT56" s="83">
        <f t="shared" si="90"/>
        <v>203.92932000000002</v>
      </c>
      <c r="AU56" s="83">
        <f t="shared" si="90"/>
        <v>203.92932000000002</v>
      </c>
      <c r="AV56" s="83">
        <f>AV53+AV48</f>
        <v>258.80236000000002</v>
      </c>
      <c r="AW56" s="83">
        <f>AW53+AW48</f>
        <v>258.80348000000004</v>
      </c>
      <c r="AX56" s="83">
        <f>AX53+AX48</f>
        <v>258.80348000000004</v>
      </c>
      <c r="AY56" s="83">
        <f t="shared" ref="AY56:BG56" si="91">AY53+AY48</f>
        <v>259.91471999999999</v>
      </c>
      <c r="AZ56" s="83">
        <f t="shared" si="91"/>
        <v>218.34175999999999</v>
      </c>
      <c r="BA56" s="83">
        <f t="shared" si="91"/>
        <v>218.34175999999999</v>
      </c>
      <c r="BB56" s="83">
        <f t="shared" si="91"/>
        <v>100</v>
      </c>
      <c r="BC56" s="83">
        <f t="shared" si="91"/>
        <v>141.57295999999999</v>
      </c>
      <c r="BD56" s="83">
        <f t="shared" si="91"/>
        <v>141.57295999999999</v>
      </c>
      <c r="BE56" s="83">
        <f t="shared" si="91"/>
        <v>100</v>
      </c>
      <c r="BF56" s="83">
        <f t="shared" si="91"/>
        <v>250</v>
      </c>
      <c r="BG56" s="83">
        <f t="shared" si="91"/>
        <v>250</v>
      </c>
      <c r="BH56" s="83">
        <f>BH53+BH48</f>
        <v>459.91471999999999</v>
      </c>
      <c r="BI56" s="83">
        <f>BI53+BI48</f>
        <v>609.91471999999999</v>
      </c>
      <c r="BJ56" s="83">
        <f>BJ53+BJ48</f>
        <v>609.91471999999999</v>
      </c>
      <c r="BK56" s="83">
        <f t="shared" si="76"/>
        <v>1303.07104</v>
      </c>
      <c r="BL56" s="83">
        <f t="shared" si="77"/>
        <v>1303.0721599999999</v>
      </c>
      <c r="BM56" s="83">
        <f t="shared" si="78"/>
        <v>1303.0721599999999</v>
      </c>
      <c r="BN56" s="71">
        <f>F56-BK56</f>
        <v>1.1200000001281296E-3</v>
      </c>
      <c r="BO56" s="71">
        <f>F56-BL56</f>
        <v>0</v>
      </c>
      <c r="BP56" s="71">
        <f>F56-BM56</f>
        <v>0</v>
      </c>
    </row>
    <row r="57" spans="1:68" ht="13.5">
      <c r="A57" s="3" t="s">
        <v>102</v>
      </c>
      <c r="B57" s="4"/>
      <c r="C57" s="4"/>
      <c r="D57" s="4"/>
      <c r="E57" s="4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4"/>
      <c r="BL57" s="4"/>
      <c r="BM57" s="4"/>
      <c r="BN57" s="4"/>
      <c r="BO57" s="4"/>
      <c r="BP57" s="4"/>
    </row>
    <row r="58" spans="1:68" ht="40.5">
      <c r="A58" s="6" t="s">
        <v>103</v>
      </c>
      <c r="B58" s="38" t="s">
        <v>104</v>
      </c>
      <c r="C58" s="48"/>
      <c r="D58" s="57"/>
      <c r="E58" s="48"/>
      <c r="F58" s="102">
        <f>F59</f>
        <v>134.24163999999999</v>
      </c>
      <c r="G58" s="102"/>
      <c r="H58" s="102"/>
      <c r="I58" s="102"/>
      <c r="J58" s="102"/>
      <c r="K58" s="102"/>
      <c r="L58" s="102"/>
      <c r="M58" s="102"/>
      <c r="N58" s="102"/>
      <c r="O58" s="102">
        <f t="shared" ref="O58:Z59" si="92">O59</f>
        <v>67.120819999999995</v>
      </c>
      <c r="P58" s="102">
        <f t="shared" si="92"/>
        <v>0</v>
      </c>
      <c r="Q58" s="102">
        <f t="shared" si="92"/>
        <v>0</v>
      </c>
      <c r="R58" s="102">
        <f t="shared" si="92"/>
        <v>0</v>
      </c>
      <c r="S58" s="102">
        <f t="shared" si="92"/>
        <v>0</v>
      </c>
      <c r="T58" s="102">
        <f t="shared" si="92"/>
        <v>0</v>
      </c>
      <c r="U58" s="102">
        <f t="shared" si="92"/>
        <v>0</v>
      </c>
      <c r="V58" s="102">
        <f t="shared" si="92"/>
        <v>0</v>
      </c>
      <c r="W58" s="102">
        <f t="shared" si="92"/>
        <v>0</v>
      </c>
      <c r="X58" s="103">
        <f t="shared" si="92"/>
        <v>67.120819999999995</v>
      </c>
      <c r="Y58" s="103">
        <f t="shared" si="92"/>
        <v>0</v>
      </c>
      <c r="Z58" s="103">
        <f t="shared" si="92"/>
        <v>0</v>
      </c>
      <c r="AA58" s="102">
        <f t="shared" ref="AA58:AM58" si="93">AA59</f>
        <v>0</v>
      </c>
      <c r="AB58" s="102">
        <f t="shared" si="93"/>
        <v>0</v>
      </c>
      <c r="AC58" s="102">
        <f t="shared" si="93"/>
        <v>0</v>
      </c>
      <c r="AD58" s="102">
        <f t="shared" si="93"/>
        <v>0</v>
      </c>
      <c r="AE58" s="102">
        <f t="shared" si="93"/>
        <v>0</v>
      </c>
      <c r="AF58" s="102">
        <f t="shared" si="93"/>
        <v>0</v>
      </c>
      <c r="AG58" s="102">
        <f t="shared" si="93"/>
        <v>67.120819999999995</v>
      </c>
      <c r="AH58" s="102">
        <f t="shared" si="93"/>
        <v>134.24163999999999</v>
      </c>
      <c r="AI58" s="102">
        <f t="shared" si="93"/>
        <v>134.24163999999999</v>
      </c>
      <c r="AJ58" s="103">
        <f t="shared" si="93"/>
        <v>67.120819999999995</v>
      </c>
      <c r="AK58" s="103">
        <f t="shared" si="93"/>
        <v>134.24163999999999</v>
      </c>
      <c r="AL58" s="103">
        <f t="shared" si="93"/>
        <v>134.24163999999999</v>
      </c>
      <c r="AM58" s="102">
        <f t="shared" si="93"/>
        <v>0</v>
      </c>
      <c r="AN58" s="102">
        <f t="shared" ref="AN58:AX58" si="94">AN59</f>
        <v>0</v>
      </c>
      <c r="AO58" s="102">
        <f t="shared" si="94"/>
        <v>0</v>
      </c>
      <c r="AP58" s="102">
        <f t="shared" si="94"/>
        <v>0</v>
      </c>
      <c r="AQ58" s="102">
        <f t="shared" si="94"/>
        <v>0</v>
      </c>
      <c r="AR58" s="102">
        <f t="shared" si="94"/>
        <v>0</v>
      </c>
      <c r="AS58" s="102">
        <f t="shared" si="94"/>
        <v>0</v>
      </c>
      <c r="AT58" s="102">
        <f t="shared" si="94"/>
        <v>0</v>
      </c>
      <c r="AU58" s="102">
        <f t="shared" si="94"/>
        <v>0</v>
      </c>
      <c r="AV58" s="103">
        <f t="shared" si="94"/>
        <v>0</v>
      </c>
      <c r="AW58" s="103">
        <f t="shared" si="94"/>
        <v>0</v>
      </c>
      <c r="AX58" s="103">
        <f t="shared" si="94"/>
        <v>0</v>
      </c>
      <c r="AY58" s="102">
        <f t="shared" ref="AY58:BJ58" si="95">AY59</f>
        <v>0</v>
      </c>
      <c r="AZ58" s="102">
        <f t="shared" si="95"/>
        <v>0</v>
      </c>
      <c r="BA58" s="102">
        <f t="shared" si="95"/>
        <v>0</v>
      </c>
      <c r="BB58" s="102">
        <f t="shared" si="95"/>
        <v>0</v>
      </c>
      <c r="BC58" s="102">
        <f t="shared" si="95"/>
        <v>0</v>
      </c>
      <c r="BD58" s="102">
        <f t="shared" si="95"/>
        <v>0</v>
      </c>
      <c r="BE58" s="102">
        <f t="shared" si="95"/>
        <v>0</v>
      </c>
      <c r="BF58" s="102">
        <f t="shared" si="95"/>
        <v>0</v>
      </c>
      <c r="BG58" s="102">
        <f t="shared" si="95"/>
        <v>0</v>
      </c>
      <c r="BH58" s="103">
        <f t="shared" si="95"/>
        <v>0</v>
      </c>
      <c r="BI58" s="103">
        <f t="shared" si="95"/>
        <v>0</v>
      </c>
      <c r="BJ58" s="103">
        <f t="shared" si="95"/>
        <v>0</v>
      </c>
      <c r="BK58" s="102">
        <f t="shared" ref="BK58:BM61" si="96">X58+AJ58+AV58+BH58</f>
        <v>134.24163999999999</v>
      </c>
      <c r="BL58" s="102">
        <f t="shared" si="96"/>
        <v>134.24163999999999</v>
      </c>
      <c r="BM58" s="102">
        <f t="shared" si="96"/>
        <v>134.24163999999999</v>
      </c>
      <c r="BN58" s="71">
        <f>F58-BK58</f>
        <v>0</v>
      </c>
      <c r="BO58" s="71">
        <f>F58-BL58</f>
        <v>0</v>
      </c>
      <c r="BP58" s="71">
        <f>F58-BM58</f>
        <v>0</v>
      </c>
    </row>
    <row r="59" spans="1:68">
      <c r="A59" s="10" t="s">
        <v>105</v>
      </c>
      <c r="B59" s="10" t="s">
        <v>106</v>
      </c>
      <c r="C59" s="50"/>
      <c r="D59" s="1"/>
      <c r="E59" s="10"/>
      <c r="F59" s="72">
        <f>F60</f>
        <v>134.24163999999999</v>
      </c>
      <c r="G59" s="72"/>
      <c r="H59" s="72"/>
      <c r="I59" s="72"/>
      <c r="J59" s="72"/>
      <c r="K59" s="72"/>
      <c r="L59" s="72"/>
      <c r="M59" s="72"/>
      <c r="N59" s="72"/>
      <c r="O59" s="72">
        <f t="shared" ref="O59:BG59" si="97">O60</f>
        <v>67.120819999999995</v>
      </c>
      <c r="P59" s="72">
        <f t="shared" si="97"/>
        <v>0</v>
      </c>
      <c r="Q59" s="72">
        <f t="shared" si="97"/>
        <v>0</v>
      </c>
      <c r="R59" s="72">
        <f t="shared" si="97"/>
        <v>0</v>
      </c>
      <c r="S59" s="72">
        <f t="shared" si="97"/>
        <v>0</v>
      </c>
      <c r="T59" s="72">
        <f t="shared" si="97"/>
        <v>0</v>
      </c>
      <c r="U59" s="72">
        <f t="shared" si="97"/>
        <v>0</v>
      </c>
      <c r="V59" s="72">
        <f t="shared" si="97"/>
        <v>0</v>
      </c>
      <c r="W59" s="72">
        <f t="shared" si="97"/>
        <v>0</v>
      </c>
      <c r="X59" s="87">
        <f t="shared" si="92"/>
        <v>67.120819999999995</v>
      </c>
      <c r="Y59" s="87">
        <f t="shared" si="92"/>
        <v>0</v>
      </c>
      <c r="Z59" s="87">
        <f t="shared" si="92"/>
        <v>0</v>
      </c>
      <c r="AA59" s="72">
        <f t="shared" si="97"/>
        <v>0</v>
      </c>
      <c r="AB59" s="72">
        <f t="shared" si="97"/>
        <v>0</v>
      </c>
      <c r="AC59" s="72">
        <f t="shared" si="97"/>
        <v>0</v>
      </c>
      <c r="AD59" s="72">
        <f t="shared" si="97"/>
        <v>0</v>
      </c>
      <c r="AE59" s="72">
        <f t="shared" si="97"/>
        <v>0</v>
      </c>
      <c r="AF59" s="72">
        <f t="shared" si="97"/>
        <v>0</v>
      </c>
      <c r="AG59" s="72">
        <f t="shared" si="97"/>
        <v>67.120819999999995</v>
      </c>
      <c r="AH59" s="72">
        <f t="shared" si="97"/>
        <v>134.24163999999999</v>
      </c>
      <c r="AI59" s="72">
        <f t="shared" si="97"/>
        <v>134.24163999999999</v>
      </c>
      <c r="AJ59" s="87">
        <f>AJ60</f>
        <v>67.120819999999995</v>
      </c>
      <c r="AK59" s="87">
        <f>AK60</f>
        <v>134.24163999999999</v>
      </c>
      <c r="AL59" s="87">
        <f>AL60</f>
        <v>134.24163999999999</v>
      </c>
      <c r="AM59" s="72">
        <f t="shared" si="97"/>
        <v>0</v>
      </c>
      <c r="AN59" s="72">
        <f t="shared" si="97"/>
        <v>0</v>
      </c>
      <c r="AO59" s="72">
        <f t="shared" si="97"/>
        <v>0</v>
      </c>
      <c r="AP59" s="72">
        <f t="shared" si="97"/>
        <v>0</v>
      </c>
      <c r="AQ59" s="72">
        <f t="shared" si="97"/>
        <v>0</v>
      </c>
      <c r="AR59" s="72">
        <f t="shared" si="97"/>
        <v>0</v>
      </c>
      <c r="AS59" s="72">
        <f t="shared" si="97"/>
        <v>0</v>
      </c>
      <c r="AT59" s="72">
        <f t="shared" si="97"/>
        <v>0</v>
      </c>
      <c r="AU59" s="72">
        <f t="shared" si="97"/>
        <v>0</v>
      </c>
      <c r="AV59" s="87">
        <f>AV60</f>
        <v>0</v>
      </c>
      <c r="AW59" s="87">
        <f>AW60</f>
        <v>0</v>
      </c>
      <c r="AX59" s="87">
        <f>AX60</f>
        <v>0</v>
      </c>
      <c r="AY59" s="72">
        <f t="shared" si="97"/>
        <v>0</v>
      </c>
      <c r="AZ59" s="72">
        <f t="shared" si="97"/>
        <v>0</v>
      </c>
      <c r="BA59" s="72">
        <f t="shared" si="97"/>
        <v>0</v>
      </c>
      <c r="BB59" s="72">
        <f t="shared" si="97"/>
        <v>0</v>
      </c>
      <c r="BC59" s="72">
        <f t="shared" si="97"/>
        <v>0</v>
      </c>
      <c r="BD59" s="72">
        <f t="shared" si="97"/>
        <v>0</v>
      </c>
      <c r="BE59" s="72">
        <f t="shared" si="97"/>
        <v>0</v>
      </c>
      <c r="BF59" s="72">
        <f t="shared" si="97"/>
        <v>0</v>
      </c>
      <c r="BG59" s="72">
        <f t="shared" si="97"/>
        <v>0</v>
      </c>
      <c r="BH59" s="87">
        <f>BH60</f>
        <v>0</v>
      </c>
      <c r="BI59" s="87">
        <f>BI60</f>
        <v>0</v>
      </c>
      <c r="BJ59" s="87">
        <f>BJ60</f>
        <v>0</v>
      </c>
      <c r="BK59" s="72">
        <f t="shared" si="96"/>
        <v>134.24163999999999</v>
      </c>
      <c r="BL59" s="72">
        <f t="shared" si="96"/>
        <v>134.24163999999999</v>
      </c>
      <c r="BM59" s="72">
        <f t="shared" si="96"/>
        <v>134.24163999999999</v>
      </c>
      <c r="BN59" s="71">
        <f>F59-BK59</f>
        <v>0</v>
      </c>
      <c r="BO59" s="71">
        <f>F59-BL59</f>
        <v>0</v>
      </c>
      <c r="BP59" s="71">
        <f>F59-BM59</f>
        <v>0</v>
      </c>
    </row>
    <row r="60" spans="1:68" ht="25.5">
      <c r="A60" s="1" t="s">
        <v>107</v>
      </c>
      <c r="B60" s="25" t="s">
        <v>108</v>
      </c>
      <c r="C60" s="1" t="s">
        <v>94</v>
      </c>
      <c r="D60" s="18">
        <v>134.24163999999999</v>
      </c>
      <c r="E60" s="1">
        <v>1</v>
      </c>
      <c r="F60" s="82">
        <f>E60*D60</f>
        <v>134.24163999999999</v>
      </c>
      <c r="G60" s="82"/>
      <c r="H60" s="82"/>
      <c r="I60" s="82"/>
      <c r="J60" s="82"/>
      <c r="K60" s="82"/>
      <c r="L60" s="82"/>
      <c r="M60" s="82"/>
      <c r="N60" s="82"/>
      <c r="O60" s="82">
        <f>F60/2</f>
        <v>67.120819999999995</v>
      </c>
      <c r="P60" s="82"/>
      <c r="Q60" s="82"/>
      <c r="R60" s="82"/>
      <c r="S60" s="82"/>
      <c r="T60" s="82"/>
      <c r="U60" s="82"/>
      <c r="V60" s="82"/>
      <c r="W60" s="82"/>
      <c r="X60" s="97">
        <f>O60+R60+U60</f>
        <v>67.120819999999995</v>
      </c>
      <c r="Y60" s="97">
        <f>P60+S60+V60</f>
        <v>0</v>
      </c>
      <c r="Z60" s="97">
        <f>Q60+T60+W60</f>
        <v>0</v>
      </c>
      <c r="AA60" s="82"/>
      <c r="AB60" s="82"/>
      <c r="AC60" s="82"/>
      <c r="AD60" s="82"/>
      <c r="AE60" s="82"/>
      <c r="AF60" s="82"/>
      <c r="AG60" s="82">
        <f>F60/2</f>
        <v>67.120819999999995</v>
      </c>
      <c r="AH60" s="82">
        <f>F60</f>
        <v>134.24163999999999</v>
      </c>
      <c r="AI60" s="82">
        <f>F60</f>
        <v>134.24163999999999</v>
      </c>
      <c r="AJ60" s="97">
        <f>AA60+AD60+AG60</f>
        <v>67.120819999999995</v>
      </c>
      <c r="AK60" s="97">
        <f>AB60+AE60+AH60</f>
        <v>134.24163999999999</v>
      </c>
      <c r="AL60" s="97">
        <f>AC60+AF60+AI60</f>
        <v>134.24163999999999</v>
      </c>
      <c r="AM60" s="82"/>
      <c r="AN60" s="82"/>
      <c r="AO60" s="82"/>
      <c r="AP60" s="82"/>
      <c r="AQ60" s="82"/>
      <c r="AR60" s="82"/>
      <c r="AS60" s="82"/>
      <c r="AT60" s="82"/>
      <c r="AU60" s="82"/>
      <c r="AV60" s="97">
        <f>AM60+AP60+AS60</f>
        <v>0</v>
      </c>
      <c r="AW60" s="97">
        <f>AN60+AQ60+AT60</f>
        <v>0</v>
      </c>
      <c r="AX60" s="97">
        <f>AO60+AR60+AU60</f>
        <v>0</v>
      </c>
      <c r="AY60" s="82"/>
      <c r="AZ60" s="82"/>
      <c r="BA60" s="82"/>
      <c r="BB60" s="82"/>
      <c r="BC60" s="82"/>
      <c r="BD60" s="82"/>
      <c r="BE60" s="82"/>
      <c r="BF60" s="82"/>
      <c r="BG60" s="82"/>
      <c r="BH60" s="97">
        <f>AY60+BB60+BE60</f>
        <v>0</v>
      </c>
      <c r="BI60" s="97">
        <f>AZ60+BC60+BF60</f>
        <v>0</v>
      </c>
      <c r="BJ60" s="97">
        <f>BA60+BD60+BG60</f>
        <v>0</v>
      </c>
      <c r="BK60" s="82">
        <f t="shared" si="96"/>
        <v>134.24163999999999</v>
      </c>
      <c r="BL60" s="82">
        <f t="shared" si="96"/>
        <v>134.24163999999999</v>
      </c>
      <c r="BM60" s="82">
        <f t="shared" si="96"/>
        <v>134.24163999999999</v>
      </c>
      <c r="BN60" s="71">
        <f>F60-BK60</f>
        <v>0</v>
      </c>
      <c r="BO60" s="71">
        <f>F60-BL60</f>
        <v>0</v>
      </c>
      <c r="BP60" s="71">
        <f>F60-BM60</f>
        <v>0</v>
      </c>
    </row>
    <row r="61" spans="1:68">
      <c r="A61" s="226" t="s">
        <v>109</v>
      </c>
      <c r="B61" s="227"/>
      <c r="C61" s="227"/>
      <c r="D61" s="227"/>
      <c r="E61" s="228"/>
      <c r="F61" s="161">
        <f t="shared" ref="F61:W61" si="98">F58</f>
        <v>134.24163999999999</v>
      </c>
      <c r="G61" s="161"/>
      <c r="H61" s="161"/>
      <c r="I61" s="161"/>
      <c r="J61" s="161"/>
      <c r="K61" s="161"/>
      <c r="L61" s="161"/>
      <c r="M61" s="161"/>
      <c r="N61" s="161"/>
      <c r="O61" s="83">
        <f t="shared" si="98"/>
        <v>67.120819999999995</v>
      </c>
      <c r="P61" s="83">
        <f t="shared" si="98"/>
        <v>0</v>
      </c>
      <c r="Q61" s="83">
        <f t="shared" si="98"/>
        <v>0</v>
      </c>
      <c r="R61" s="83">
        <f t="shared" si="98"/>
        <v>0</v>
      </c>
      <c r="S61" s="83">
        <f t="shared" si="98"/>
        <v>0</v>
      </c>
      <c r="T61" s="83">
        <f t="shared" si="98"/>
        <v>0</v>
      </c>
      <c r="U61" s="83">
        <f t="shared" si="98"/>
        <v>0</v>
      </c>
      <c r="V61" s="83">
        <f t="shared" si="98"/>
        <v>0</v>
      </c>
      <c r="W61" s="83">
        <f t="shared" si="98"/>
        <v>0</v>
      </c>
      <c r="X61" s="83">
        <f>X58</f>
        <v>67.120819999999995</v>
      </c>
      <c r="Y61" s="83">
        <f>Y58</f>
        <v>0</v>
      </c>
      <c r="Z61" s="83">
        <f>Z58</f>
        <v>0</v>
      </c>
      <c r="AA61" s="83">
        <f t="shared" ref="AA61:AI61" si="99">AA58</f>
        <v>0</v>
      </c>
      <c r="AB61" s="83">
        <f t="shared" si="99"/>
        <v>0</v>
      </c>
      <c r="AC61" s="83">
        <f t="shared" si="99"/>
        <v>0</v>
      </c>
      <c r="AD61" s="83">
        <f t="shared" si="99"/>
        <v>0</v>
      </c>
      <c r="AE61" s="83">
        <f t="shared" si="99"/>
        <v>0</v>
      </c>
      <c r="AF61" s="83">
        <f t="shared" si="99"/>
        <v>0</v>
      </c>
      <c r="AG61" s="83">
        <f t="shared" si="99"/>
        <v>67.120819999999995</v>
      </c>
      <c r="AH61" s="83">
        <f t="shared" si="99"/>
        <v>134.24163999999999</v>
      </c>
      <c r="AI61" s="83">
        <f t="shared" si="99"/>
        <v>134.24163999999999</v>
      </c>
      <c r="AJ61" s="83">
        <f>AJ58</f>
        <v>67.120819999999995</v>
      </c>
      <c r="AK61" s="83">
        <f>AK58</f>
        <v>134.24163999999999</v>
      </c>
      <c r="AL61" s="83">
        <f>AL58</f>
        <v>134.24163999999999</v>
      </c>
      <c r="AM61" s="83">
        <f t="shared" ref="AM61:AU61" si="100">AM58</f>
        <v>0</v>
      </c>
      <c r="AN61" s="83">
        <f t="shared" si="100"/>
        <v>0</v>
      </c>
      <c r="AO61" s="83">
        <f t="shared" si="100"/>
        <v>0</v>
      </c>
      <c r="AP61" s="83">
        <f t="shared" si="100"/>
        <v>0</v>
      </c>
      <c r="AQ61" s="83">
        <f t="shared" si="100"/>
        <v>0</v>
      </c>
      <c r="AR61" s="83">
        <f t="shared" si="100"/>
        <v>0</v>
      </c>
      <c r="AS61" s="83">
        <f t="shared" si="100"/>
        <v>0</v>
      </c>
      <c r="AT61" s="83">
        <f t="shared" si="100"/>
        <v>0</v>
      </c>
      <c r="AU61" s="83">
        <f t="shared" si="100"/>
        <v>0</v>
      </c>
      <c r="AV61" s="83">
        <f>AV58</f>
        <v>0</v>
      </c>
      <c r="AW61" s="83">
        <f>AW58</f>
        <v>0</v>
      </c>
      <c r="AX61" s="83">
        <f>AX58</f>
        <v>0</v>
      </c>
      <c r="AY61" s="83">
        <f t="shared" ref="AY61:BG61" si="101">AY58</f>
        <v>0</v>
      </c>
      <c r="AZ61" s="83">
        <f t="shared" si="101"/>
        <v>0</v>
      </c>
      <c r="BA61" s="83">
        <f t="shared" si="101"/>
        <v>0</v>
      </c>
      <c r="BB61" s="83">
        <f t="shared" si="101"/>
        <v>0</v>
      </c>
      <c r="BC61" s="83">
        <f t="shared" si="101"/>
        <v>0</v>
      </c>
      <c r="BD61" s="83">
        <f t="shared" si="101"/>
        <v>0</v>
      </c>
      <c r="BE61" s="83">
        <f t="shared" si="101"/>
        <v>0</v>
      </c>
      <c r="BF61" s="83">
        <f t="shared" si="101"/>
        <v>0</v>
      </c>
      <c r="BG61" s="83">
        <f t="shared" si="101"/>
        <v>0</v>
      </c>
      <c r="BH61" s="83">
        <f>BH58</f>
        <v>0</v>
      </c>
      <c r="BI61" s="83">
        <f>BI58</f>
        <v>0</v>
      </c>
      <c r="BJ61" s="83">
        <f>BJ58</f>
        <v>0</v>
      </c>
      <c r="BK61" s="83">
        <f t="shared" si="96"/>
        <v>134.24163999999999</v>
      </c>
      <c r="BL61" s="83">
        <f t="shared" si="96"/>
        <v>134.24163999999999</v>
      </c>
      <c r="BM61" s="83">
        <f t="shared" si="96"/>
        <v>134.24163999999999</v>
      </c>
      <c r="BN61" s="71">
        <f>F61-BK61</f>
        <v>0</v>
      </c>
      <c r="BO61" s="71">
        <f>F61-BL61</f>
        <v>0</v>
      </c>
      <c r="BP61" s="71">
        <f>F61-BM61</f>
        <v>0</v>
      </c>
    </row>
    <row r="62" spans="1:68" ht="13.5">
      <c r="A62" s="3" t="s">
        <v>110</v>
      </c>
      <c r="B62" s="4"/>
      <c r="C62" s="4"/>
      <c r="D62" s="4"/>
      <c r="E62" s="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</row>
    <row r="63" spans="1:68" ht="13.5">
      <c r="A63" s="6" t="s">
        <v>111</v>
      </c>
      <c r="B63" s="38" t="s">
        <v>112</v>
      </c>
      <c r="C63" s="48"/>
      <c r="D63" s="39"/>
      <c r="E63" s="6"/>
      <c r="F63" s="81">
        <f>F64+F71+F73+F75</f>
        <v>718.31840000000011</v>
      </c>
      <c r="G63" s="81"/>
      <c r="H63" s="81"/>
      <c r="I63" s="81"/>
      <c r="J63" s="81"/>
      <c r="K63" s="81"/>
      <c r="L63" s="81"/>
      <c r="M63" s="81"/>
      <c r="N63" s="81"/>
      <c r="O63" s="81">
        <f t="shared" ref="O63:BM63" si="102">O64+O71+O73+O75</f>
        <v>0</v>
      </c>
      <c r="P63" s="81">
        <f t="shared" si="102"/>
        <v>0</v>
      </c>
      <c r="Q63" s="81">
        <f t="shared" si="102"/>
        <v>0</v>
      </c>
      <c r="R63" s="81">
        <f t="shared" si="102"/>
        <v>0</v>
      </c>
      <c r="S63" s="81">
        <f t="shared" si="102"/>
        <v>0</v>
      </c>
      <c r="T63" s="81">
        <f t="shared" si="102"/>
        <v>0</v>
      </c>
      <c r="U63" s="81">
        <f t="shared" si="102"/>
        <v>0</v>
      </c>
      <c r="V63" s="81">
        <f t="shared" si="102"/>
        <v>0</v>
      </c>
      <c r="W63" s="81">
        <f t="shared" si="102"/>
        <v>0</v>
      </c>
      <c r="X63" s="96">
        <f t="shared" si="102"/>
        <v>0</v>
      </c>
      <c r="Y63" s="96">
        <f t="shared" si="102"/>
        <v>0</v>
      </c>
      <c r="Z63" s="96">
        <f t="shared" si="102"/>
        <v>0</v>
      </c>
      <c r="AA63" s="81">
        <f t="shared" si="102"/>
        <v>0</v>
      </c>
      <c r="AB63" s="81">
        <f t="shared" si="102"/>
        <v>0</v>
      </c>
      <c r="AC63" s="81">
        <f t="shared" si="102"/>
        <v>0</v>
      </c>
      <c r="AD63" s="81">
        <f t="shared" si="102"/>
        <v>153.30439999999999</v>
      </c>
      <c r="AE63" s="81">
        <f t="shared" si="102"/>
        <v>153.30439999999999</v>
      </c>
      <c r="AF63" s="81">
        <f t="shared" si="102"/>
        <v>153.30439999999999</v>
      </c>
      <c r="AG63" s="81">
        <f t="shared" si="102"/>
        <v>0</v>
      </c>
      <c r="AH63" s="81">
        <f t="shared" si="102"/>
        <v>0</v>
      </c>
      <c r="AI63" s="81">
        <f t="shared" si="102"/>
        <v>0</v>
      </c>
      <c r="AJ63" s="96">
        <f t="shared" si="102"/>
        <v>153.30439999999999</v>
      </c>
      <c r="AK63" s="96">
        <f t="shared" si="102"/>
        <v>153.30439999999999</v>
      </c>
      <c r="AL63" s="96">
        <f t="shared" si="102"/>
        <v>153.30439999999999</v>
      </c>
      <c r="AM63" s="81">
        <f t="shared" si="102"/>
        <v>565.01400000000012</v>
      </c>
      <c r="AN63" s="81">
        <f t="shared" si="102"/>
        <v>565.01400000000012</v>
      </c>
      <c r="AO63" s="81">
        <f t="shared" si="102"/>
        <v>565.01400000000012</v>
      </c>
      <c r="AP63" s="81">
        <f t="shared" si="102"/>
        <v>0</v>
      </c>
      <c r="AQ63" s="81">
        <f t="shared" si="102"/>
        <v>0</v>
      </c>
      <c r="AR63" s="81">
        <f t="shared" si="102"/>
        <v>0</v>
      </c>
      <c r="AS63" s="81">
        <f t="shared" si="102"/>
        <v>0</v>
      </c>
      <c r="AT63" s="81">
        <f t="shared" si="102"/>
        <v>0</v>
      </c>
      <c r="AU63" s="81">
        <f t="shared" si="102"/>
        <v>0</v>
      </c>
      <c r="AV63" s="96">
        <f t="shared" si="102"/>
        <v>565.01400000000012</v>
      </c>
      <c r="AW63" s="96">
        <f t="shared" si="102"/>
        <v>565.01400000000012</v>
      </c>
      <c r="AX63" s="96">
        <f t="shared" si="102"/>
        <v>565.01400000000012</v>
      </c>
      <c r="AY63" s="81">
        <f t="shared" si="102"/>
        <v>0</v>
      </c>
      <c r="AZ63" s="81">
        <f t="shared" si="102"/>
        <v>0</v>
      </c>
      <c r="BA63" s="81">
        <f t="shared" si="102"/>
        <v>0</v>
      </c>
      <c r="BB63" s="81">
        <f t="shared" si="102"/>
        <v>0</v>
      </c>
      <c r="BC63" s="81">
        <f t="shared" si="102"/>
        <v>0</v>
      </c>
      <c r="BD63" s="81">
        <f t="shared" si="102"/>
        <v>0</v>
      </c>
      <c r="BE63" s="81">
        <f t="shared" si="102"/>
        <v>0</v>
      </c>
      <c r="BF63" s="81">
        <f t="shared" si="102"/>
        <v>0</v>
      </c>
      <c r="BG63" s="81">
        <f t="shared" si="102"/>
        <v>0</v>
      </c>
      <c r="BH63" s="96">
        <f t="shared" si="102"/>
        <v>0</v>
      </c>
      <c r="BI63" s="96">
        <f t="shared" si="102"/>
        <v>0</v>
      </c>
      <c r="BJ63" s="96">
        <f t="shared" si="102"/>
        <v>0</v>
      </c>
      <c r="BK63" s="40">
        <f t="shared" si="102"/>
        <v>718.31840000000011</v>
      </c>
      <c r="BL63" s="40">
        <f t="shared" si="102"/>
        <v>718.31840000000011</v>
      </c>
      <c r="BM63" s="40">
        <f t="shared" si="102"/>
        <v>718.31840000000011</v>
      </c>
      <c r="BN63" s="71">
        <f t="shared" ref="BN63:BN89" si="103">F63-BK63</f>
        <v>0</v>
      </c>
      <c r="BO63" s="71">
        <f t="shared" ref="BO63:BO89" si="104">F63-BL63</f>
        <v>0</v>
      </c>
      <c r="BP63" s="71">
        <f t="shared" ref="BP63:BP89" si="105">F63-BM63</f>
        <v>0</v>
      </c>
    </row>
    <row r="64" spans="1:68">
      <c r="A64" s="43" t="s">
        <v>113</v>
      </c>
      <c r="B64" s="58" t="s">
        <v>114</v>
      </c>
      <c r="C64" s="59"/>
      <c r="D64" s="46"/>
      <c r="E64" s="36"/>
      <c r="F64" s="79">
        <f>F65+F66+F67+F68+F69+F70</f>
        <v>565.01400000000012</v>
      </c>
      <c r="G64" s="79"/>
      <c r="H64" s="79"/>
      <c r="I64" s="79"/>
      <c r="J64" s="79"/>
      <c r="K64" s="79"/>
      <c r="L64" s="79"/>
      <c r="M64" s="79"/>
      <c r="N64" s="79"/>
      <c r="O64" s="79">
        <f t="shared" ref="O64:BM64" si="106">O65+O66+O67+O68+O69+O70</f>
        <v>0</v>
      </c>
      <c r="P64" s="79">
        <f t="shared" si="106"/>
        <v>0</v>
      </c>
      <c r="Q64" s="79">
        <f t="shared" si="106"/>
        <v>0</v>
      </c>
      <c r="R64" s="79">
        <f t="shared" si="106"/>
        <v>0</v>
      </c>
      <c r="S64" s="79">
        <f t="shared" si="106"/>
        <v>0</v>
      </c>
      <c r="T64" s="79">
        <f t="shared" si="106"/>
        <v>0</v>
      </c>
      <c r="U64" s="79">
        <f t="shared" si="106"/>
        <v>0</v>
      </c>
      <c r="V64" s="79">
        <f t="shared" si="106"/>
        <v>0</v>
      </c>
      <c r="W64" s="79">
        <f t="shared" si="106"/>
        <v>0</v>
      </c>
      <c r="X64" s="89">
        <f t="shared" si="106"/>
        <v>0</v>
      </c>
      <c r="Y64" s="89">
        <f t="shared" si="106"/>
        <v>0</v>
      </c>
      <c r="Z64" s="89">
        <f t="shared" si="106"/>
        <v>0</v>
      </c>
      <c r="AA64" s="79">
        <f t="shared" si="106"/>
        <v>0</v>
      </c>
      <c r="AB64" s="79">
        <f t="shared" si="106"/>
        <v>0</v>
      </c>
      <c r="AC64" s="79">
        <f t="shared" si="106"/>
        <v>0</v>
      </c>
      <c r="AD64" s="79">
        <f t="shared" si="106"/>
        <v>0</v>
      </c>
      <c r="AE64" s="79">
        <f t="shared" si="106"/>
        <v>0</v>
      </c>
      <c r="AF64" s="79">
        <f t="shared" si="106"/>
        <v>0</v>
      </c>
      <c r="AG64" s="79">
        <f t="shared" si="106"/>
        <v>0</v>
      </c>
      <c r="AH64" s="79">
        <f t="shared" si="106"/>
        <v>0</v>
      </c>
      <c r="AI64" s="79">
        <f t="shared" si="106"/>
        <v>0</v>
      </c>
      <c r="AJ64" s="89">
        <f t="shared" si="106"/>
        <v>0</v>
      </c>
      <c r="AK64" s="89">
        <f t="shared" si="106"/>
        <v>0</v>
      </c>
      <c r="AL64" s="89">
        <f t="shared" si="106"/>
        <v>0</v>
      </c>
      <c r="AM64" s="79">
        <f t="shared" si="106"/>
        <v>565.01400000000012</v>
      </c>
      <c r="AN64" s="79">
        <f t="shared" si="106"/>
        <v>565.01400000000012</v>
      </c>
      <c r="AO64" s="79">
        <f t="shared" si="106"/>
        <v>565.01400000000012</v>
      </c>
      <c r="AP64" s="79">
        <f t="shared" si="106"/>
        <v>0</v>
      </c>
      <c r="AQ64" s="79">
        <f t="shared" si="106"/>
        <v>0</v>
      </c>
      <c r="AR64" s="79">
        <f t="shared" si="106"/>
        <v>0</v>
      </c>
      <c r="AS64" s="79">
        <f t="shared" si="106"/>
        <v>0</v>
      </c>
      <c r="AT64" s="79">
        <f t="shared" si="106"/>
        <v>0</v>
      </c>
      <c r="AU64" s="79">
        <f t="shared" si="106"/>
        <v>0</v>
      </c>
      <c r="AV64" s="89">
        <f t="shared" si="106"/>
        <v>565.01400000000012</v>
      </c>
      <c r="AW64" s="89">
        <f t="shared" si="106"/>
        <v>565.01400000000012</v>
      </c>
      <c r="AX64" s="89">
        <f t="shared" si="106"/>
        <v>565.01400000000012</v>
      </c>
      <c r="AY64" s="79">
        <f t="shared" si="106"/>
        <v>0</v>
      </c>
      <c r="AZ64" s="79">
        <f t="shared" si="106"/>
        <v>0</v>
      </c>
      <c r="BA64" s="79">
        <f t="shared" si="106"/>
        <v>0</v>
      </c>
      <c r="BB64" s="79">
        <f t="shared" si="106"/>
        <v>0</v>
      </c>
      <c r="BC64" s="79">
        <f t="shared" si="106"/>
        <v>0</v>
      </c>
      <c r="BD64" s="79">
        <f t="shared" si="106"/>
        <v>0</v>
      </c>
      <c r="BE64" s="79">
        <f t="shared" si="106"/>
        <v>0</v>
      </c>
      <c r="BF64" s="79">
        <f t="shared" si="106"/>
        <v>0</v>
      </c>
      <c r="BG64" s="79">
        <f t="shared" si="106"/>
        <v>0</v>
      </c>
      <c r="BH64" s="89">
        <f t="shared" si="106"/>
        <v>0</v>
      </c>
      <c r="BI64" s="89">
        <f t="shared" si="106"/>
        <v>0</v>
      </c>
      <c r="BJ64" s="89">
        <f t="shared" si="106"/>
        <v>0</v>
      </c>
      <c r="BK64" s="16">
        <f t="shared" si="106"/>
        <v>565.01400000000012</v>
      </c>
      <c r="BL64" s="16">
        <f t="shared" si="106"/>
        <v>565.01400000000012</v>
      </c>
      <c r="BM64" s="16">
        <f t="shared" si="106"/>
        <v>565.01400000000012</v>
      </c>
      <c r="BN64" s="71">
        <f t="shared" si="103"/>
        <v>0</v>
      </c>
      <c r="BO64" s="71">
        <f t="shared" si="104"/>
        <v>0</v>
      </c>
      <c r="BP64" s="71">
        <f t="shared" si="105"/>
        <v>0</v>
      </c>
    </row>
    <row r="65" spans="1:68">
      <c r="A65" s="43" t="s">
        <v>115</v>
      </c>
      <c r="B65" s="111" t="s">
        <v>177</v>
      </c>
      <c r="C65" s="110" t="s">
        <v>94</v>
      </c>
      <c r="D65" s="112">
        <v>4.9610000000000003</v>
      </c>
      <c r="E65" s="113">
        <v>45</v>
      </c>
      <c r="F65" s="137">
        <f>D65*E65</f>
        <v>223.245</v>
      </c>
      <c r="G65" s="137"/>
      <c r="H65" s="137"/>
      <c r="I65" s="137"/>
      <c r="J65" s="137"/>
      <c r="K65" s="137"/>
      <c r="L65" s="137"/>
      <c r="M65" s="137"/>
      <c r="N65" s="137"/>
      <c r="O65" s="74"/>
      <c r="P65" s="74"/>
      <c r="Q65" s="74"/>
      <c r="R65" s="74"/>
      <c r="S65" s="74"/>
      <c r="T65" s="74"/>
      <c r="U65" s="74"/>
      <c r="V65" s="74"/>
      <c r="W65" s="74"/>
      <c r="X65" s="97">
        <f t="shared" ref="X65:Z70" si="107">O65+R65+U65</f>
        <v>0</v>
      </c>
      <c r="Y65" s="97">
        <f t="shared" si="107"/>
        <v>0</v>
      </c>
      <c r="Z65" s="97">
        <f t="shared" si="107"/>
        <v>0</v>
      </c>
      <c r="AA65" s="74"/>
      <c r="AB65" s="74"/>
      <c r="AC65" s="74"/>
      <c r="AD65" s="74"/>
      <c r="AE65" s="74"/>
      <c r="AF65" s="74"/>
      <c r="AG65" s="74"/>
      <c r="AH65" s="74"/>
      <c r="AI65" s="74"/>
      <c r="AJ65" s="97">
        <f t="shared" ref="AJ65:AJ70" si="108">AA65+AD65+AG65</f>
        <v>0</v>
      </c>
      <c r="AK65" s="97">
        <f t="shared" ref="AK65:AK70" si="109">AB65+AE65+AH65</f>
        <v>0</v>
      </c>
      <c r="AL65" s="97">
        <f t="shared" ref="AL65:AL70" si="110">AC65+AF65+AI65</f>
        <v>0</v>
      </c>
      <c r="AM65" s="74">
        <f t="shared" ref="AM65:AM70" si="111">F65</f>
        <v>223.245</v>
      </c>
      <c r="AN65" s="74">
        <f t="shared" ref="AN65:AN70" si="112">AM65</f>
        <v>223.245</v>
      </c>
      <c r="AO65" s="74">
        <f t="shared" ref="AO65:AO70" si="113">AM65</f>
        <v>223.245</v>
      </c>
      <c r="AP65" s="74"/>
      <c r="AQ65" s="74"/>
      <c r="AR65" s="74"/>
      <c r="AS65" s="74"/>
      <c r="AT65" s="74"/>
      <c r="AU65" s="74"/>
      <c r="AV65" s="97">
        <f t="shared" ref="AV65:AV70" si="114">AM65+AP65+AS65</f>
        <v>223.245</v>
      </c>
      <c r="AW65" s="97">
        <f t="shared" ref="AW65:AW70" si="115">AN65+AQ65+AT65</f>
        <v>223.245</v>
      </c>
      <c r="AX65" s="97">
        <f t="shared" ref="AX65:AX70" si="116">AO65+AR65+AU65</f>
        <v>223.245</v>
      </c>
      <c r="AY65" s="74"/>
      <c r="AZ65" s="74"/>
      <c r="BA65" s="74"/>
      <c r="BB65" s="74"/>
      <c r="BC65" s="74"/>
      <c r="BD65" s="74"/>
      <c r="BE65" s="74"/>
      <c r="BF65" s="74"/>
      <c r="BG65" s="74"/>
      <c r="BH65" s="97">
        <f t="shared" ref="BH65:BH70" si="117">AY65+BB65+BE65</f>
        <v>0</v>
      </c>
      <c r="BI65" s="97">
        <f t="shared" ref="BI65:BI70" si="118">AZ65+BC65+BF65</f>
        <v>0</v>
      </c>
      <c r="BJ65" s="97">
        <f t="shared" ref="BJ65:BJ70" si="119">BA65+BD65+BG65</f>
        <v>0</v>
      </c>
      <c r="BK65" s="74">
        <f t="shared" ref="BK65:BK89" si="120">X65+AJ65+AV65+BH65</f>
        <v>223.245</v>
      </c>
      <c r="BL65" s="74">
        <f t="shared" ref="BL65:BL89" si="121">Y65+AK65+AW65+BI65</f>
        <v>223.245</v>
      </c>
      <c r="BM65" s="74">
        <f t="shared" ref="BM65:BM89" si="122">Z65+AL65+AX65+BJ65</f>
        <v>223.245</v>
      </c>
      <c r="BN65" s="71">
        <f t="shared" si="103"/>
        <v>0</v>
      </c>
      <c r="BO65" s="71">
        <f t="shared" si="104"/>
        <v>0</v>
      </c>
      <c r="BP65" s="71">
        <f t="shared" si="105"/>
        <v>0</v>
      </c>
    </row>
    <row r="66" spans="1:68">
      <c r="A66" s="43" t="s">
        <v>116</v>
      </c>
      <c r="B66" s="111" t="s">
        <v>178</v>
      </c>
      <c r="C66" s="115" t="s">
        <v>94</v>
      </c>
      <c r="D66" s="116">
        <v>6.67</v>
      </c>
      <c r="E66" s="117">
        <v>10</v>
      </c>
      <c r="F66" s="138">
        <f>D66*E66</f>
        <v>66.7</v>
      </c>
      <c r="G66" s="138"/>
      <c r="H66" s="138"/>
      <c r="I66" s="138"/>
      <c r="J66" s="138"/>
      <c r="K66" s="138"/>
      <c r="L66" s="138"/>
      <c r="M66" s="138"/>
      <c r="N66" s="138"/>
      <c r="O66" s="74"/>
      <c r="P66" s="74"/>
      <c r="Q66" s="74"/>
      <c r="R66" s="74"/>
      <c r="S66" s="74"/>
      <c r="T66" s="74"/>
      <c r="U66" s="74"/>
      <c r="V66" s="74"/>
      <c r="W66" s="74"/>
      <c r="X66" s="97">
        <f t="shared" si="107"/>
        <v>0</v>
      </c>
      <c r="Y66" s="97">
        <f t="shared" si="107"/>
        <v>0</v>
      </c>
      <c r="Z66" s="97">
        <f t="shared" si="107"/>
        <v>0</v>
      </c>
      <c r="AA66" s="74"/>
      <c r="AB66" s="74"/>
      <c r="AC66" s="74"/>
      <c r="AD66" s="74"/>
      <c r="AE66" s="74"/>
      <c r="AF66" s="74"/>
      <c r="AG66" s="74"/>
      <c r="AH66" s="74"/>
      <c r="AI66" s="74"/>
      <c r="AJ66" s="97">
        <f t="shared" si="108"/>
        <v>0</v>
      </c>
      <c r="AK66" s="97">
        <f t="shared" si="109"/>
        <v>0</v>
      </c>
      <c r="AL66" s="97">
        <f t="shared" si="110"/>
        <v>0</v>
      </c>
      <c r="AM66" s="74">
        <f t="shared" si="111"/>
        <v>66.7</v>
      </c>
      <c r="AN66" s="74">
        <f t="shared" si="112"/>
        <v>66.7</v>
      </c>
      <c r="AO66" s="74">
        <f t="shared" si="113"/>
        <v>66.7</v>
      </c>
      <c r="AP66" s="74"/>
      <c r="AQ66" s="74"/>
      <c r="AR66" s="74"/>
      <c r="AS66" s="74"/>
      <c r="AT66" s="74"/>
      <c r="AU66" s="74"/>
      <c r="AV66" s="97">
        <f t="shared" si="114"/>
        <v>66.7</v>
      </c>
      <c r="AW66" s="97">
        <f t="shared" si="115"/>
        <v>66.7</v>
      </c>
      <c r="AX66" s="97">
        <f t="shared" si="116"/>
        <v>66.7</v>
      </c>
      <c r="AY66" s="74"/>
      <c r="AZ66" s="74"/>
      <c r="BA66" s="74"/>
      <c r="BB66" s="74"/>
      <c r="BC66" s="74"/>
      <c r="BD66" s="74"/>
      <c r="BE66" s="74"/>
      <c r="BF66" s="74"/>
      <c r="BG66" s="74"/>
      <c r="BH66" s="97">
        <f t="shared" si="117"/>
        <v>0</v>
      </c>
      <c r="BI66" s="97">
        <f t="shared" si="118"/>
        <v>0</v>
      </c>
      <c r="BJ66" s="97">
        <f t="shared" si="119"/>
        <v>0</v>
      </c>
      <c r="BK66" s="74">
        <f t="shared" si="120"/>
        <v>66.7</v>
      </c>
      <c r="BL66" s="74">
        <f t="shared" si="121"/>
        <v>66.7</v>
      </c>
      <c r="BM66" s="74">
        <f t="shared" si="122"/>
        <v>66.7</v>
      </c>
      <c r="BN66" s="71">
        <f t="shared" si="103"/>
        <v>0</v>
      </c>
      <c r="BO66" s="71">
        <f t="shared" si="104"/>
        <v>0</v>
      </c>
      <c r="BP66" s="71">
        <f t="shared" si="105"/>
        <v>0</v>
      </c>
    </row>
    <row r="67" spans="1:68">
      <c r="A67" s="43" t="s">
        <v>117</v>
      </c>
      <c r="B67" s="118" t="s">
        <v>179</v>
      </c>
      <c r="C67" s="115" t="s">
        <v>94</v>
      </c>
      <c r="D67" s="119">
        <v>34.200000000000003</v>
      </c>
      <c r="E67" s="113">
        <v>5</v>
      </c>
      <c r="F67" s="138">
        <f>E67*D67</f>
        <v>171</v>
      </c>
      <c r="G67" s="138"/>
      <c r="H67" s="138"/>
      <c r="I67" s="138"/>
      <c r="J67" s="138"/>
      <c r="K67" s="138"/>
      <c r="L67" s="138"/>
      <c r="M67" s="138"/>
      <c r="N67" s="138"/>
      <c r="O67" s="74"/>
      <c r="P67" s="74"/>
      <c r="Q67" s="74"/>
      <c r="R67" s="74"/>
      <c r="S67" s="74"/>
      <c r="T67" s="74"/>
      <c r="U67" s="74"/>
      <c r="V67" s="74"/>
      <c r="W67" s="74"/>
      <c r="X67" s="97">
        <f t="shared" si="107"/>
        <v>0</v>
      </c>
      <c r="Y67" s="97">
        <f t="shared" si="107"/>
        <v>0</v>
      </c>
      <c r="Z67" s="97">
        <f t="shared" si="107"/>
        <v>0</v>
      </c>
      <c r="AA67" s="74"/>
      <c r="AB67" s="74"/>
      <c r="AC67" s="74"/>
      <c r="AD67" s="74"/>
      <c r="AE67" s="74"/>
      <c r="AF67" s="74"/>
      <c r="AG67" s="74"/>
      <c r="AH67" s="74"/>
      <c r="AI67" s="74"/>
      <c r="AJ67" s="97">
        <f t="shared" si="108"/>
        <v>0</v>
      </c>
      <c r="AK67" s="97">
        <f t="shared" si="109"/>
        <v>0</v>
      </c>
      <c r="AL67" s="97">
        <f t="shared" si="110"/>
        <v>0</v>
      </c>
      <c r="AM67" s="74">
        <f t="shared" si="111"/>
        <v>171</v>
      </c>
      <c r="AN67" s="74">
        <f t="shared" si="112"/>
        <v>171</v>
      </c>
      <c r="AO67" s="74">
        <f t="shared" si="113"/>
        <v>171</v>
      </c>
      <c r="AP67" s="74"/>
      <c r="AQ67" s="74"/>
      <c r="AR67" s="74"/>
      <c r="AS67" s="74"/>
      <c r="AT67" s="74"/>
      <c r="AU67" s="74"/>
      <c r="AV67" s="97">
        <f t="shared" si="114"/>
        <v>171</v>
      </c>
      <c r="AW67" s="97">
        <f t="shared" si="115"/>
        <v>171</v>
      </c>
      <c r="AX67" s="97">
        <f t="shared" si="116"/>
        <v>171</v>
      </c>
      <c r="AY67" s="74"/>
      <c r="AZ67" s="74"/>
      <c r="BA67" s="74"/>
      <c r="BB67" s="74"/>
      <c r="BC67" s="74"/>
      <c r="BD67" s="74"/>
      <c r="BE67" s="74"/>
      <c r="BF67" s="74"/>
      <c r="BG67" s="74"/>
      <c r="BH67" s="97">
        <f t="shared" si="117"/>
        <v>0</v>
      </c>
      <c r="BI67" s="97">
        <f t="shared" si="118"/>
        <v>0</v>
      </c>
      <c r="BJ67" s="97">
        <f t="shared" si="119"/>
        <v>0</v>
      </c>
      <c r="BK67" s="74">
        <f t="shared" si="120"/>
        <v>171</v>
      </c>
      <c r="BL67" s="74">
        <f t="shared" si="121"/>
        <v>171</v>
      </c>
      <c r="BM67" s="74">
        <f t="shared" si="122"/>
        <v>171</v>
      </c>
      <c r="BN67" s="71">
        <f t="shared" si="103"/>
        <v>0</v>
      </c>
      <c r="BO67" s="71">
        <f t="shared" si="104"/>
        <v>0</v>
      </c>
      <c r="BP67" s="71">
        <f t="shared" si="105"/>
        <v>0</v>
      </c>
    </row>
    <row r="68" spans="1:68">
      <c r="A68" s="43" t="s">
        <v>118</v>
      </c>
      <c r="B68" s="108" t="s">
        <v>180</v>
      </c>
      <c r="C68" s="110" t="s">
        <v>94</v>
      </c>
      <c r="D68" s="116">
        <v>1.1890000000000001</v>
      </c>
      <c r="E68" s="113">
        <v>45</v>
      </c>
      <c r="F68" s="137">
        <f>D68*E68</f>
        <v>53.505000000000003</v>
      </c>
      <c r="G68" s="137"/>
      <c r="H68" s="137"/>
      <c r="I68" s="137"/>
      <c r="J68" s="137"/>
      <c r="K68" s="137"/>
      <c r="L68" s="137"/>
      <c r="M68" s="137"/>
      <c r="N68" s="137"/>
      <c r="O68" s="74"/>
      <c r="P68" s="74"/>
      <c r="Q68" s="74"/>
      <c r="R68" s="74"/>
      <c r="S68" s="74"/>
      <c r="T68" s="74"/>
      <c r="U68" s="74"/>
      <c r="V68" s="74"/>
      <c r="W68" s="74"/>
      <c r="X68" s="97">
        <f t="shared" si="107"/>
        <v>0</v>
      </c>
      <c r="Y68" s="97">
        <f t="shared" si="107"/>
        <v>0</v>
      </c>
      <c r="Z68" s="97">
        <f t="shared" si="107"/>
        <v>0</v>
      </c>
      <c r="AA68" s="74"/>
      <c r="AB68" s="74"/>
      <c r="AC68" s="74"/>
      <c r="AD68" s="74"/>
      <c r="AE68" s="74"/>
      <c r="AF68" s="74"/>
      <c r="AG68" s="74"/>
      <c r="AH68" s="74"/>
      <c r="AI68" s="74"/>
      <c r="AJ68" s="97">
        <f t="shared" si="108"/>
        <v>0</v>
      </c>
      <c r="AK68" s="97">
        <f t="shared" si="109"/>
        <v>0</v>
      </c>
      <c r="AL68" s="97">
        <f t="shared" si="110"/>
        <v>0</v>
      </c>
      <c r="AM68" s="74">
        <f t="shared" si="111"/>
        <v>53.505000000000003</v>
      </c>
      <c r="AN68" s="74">
        <f t="shared" si="112"/>
        <v>53.505000000000003</v>
      </c>
      <c r="AO68" s="74">
        <f t="shared" si="113"/>
        <v>53.505000000000003</v>
      </c>
      <c r="AP68" s="74"/>
      <c r="AQ68" s="74"/>
      <c r="AR68" s="74"/>
      <c r="AS68" s="74"/>
      <c r="AT68" s="74"/>
      <c r="AU68" s="74"/>
      <c r="AV68" s="97">
        <f t="shared" si="114"/>
        <v>53.505000000000003</v>
      </c>
      <c r="AW68" s="97">
        <f t="shared" si="115"/>
        <v>53.505000000000003</v>
      </c>
      <c r="AX68" s="97">
        <f t="shared" si="116"/>
        <v>53.505000000000003</v>
      </c>
      <c r="AY68" s="74"/>
      <c r="AZ68" s="74"/>
      <c r="BA68" s="74"/>
      <c r="BB68" s="74"/>
      <c r="BC68" s="74"/>
      <c r="BD68" s="74"/>
      <c r="BE68" s="74"/>
      <c r="BF68" s="74"/>
      <c r="BG68" s="74"/>
      <c r="BH68" s="97">
        <f t="shared" si="117"/>
        <v>0</v>
      </c>
      <c r="BI68" s="97">
        <f t="shared" si="118"/>
        <v>0</v>
      </c>
      <c r="BJ68" s="97">
        <f t="shared" si="119"/>
        <v>0</v>
      </c>
      <c r="BK68" s="74">
        <f t="shared" si="120"/>
        <v>53.505000000000003</v>
      </c>
      <c r="BL68" s="74">
        <f t="shared" si="121"/>
        <v>53.505000000000003</v>
      </c>
      <c r="BM68" s="74">
        <f t="shared" si="122"/>
        <v>53.505000000000003</v>
      </c>
      <c r="BN68" s="71">
        <f t="shared" si="103"/>
        <v>0</v>
      </c>
      <c r="BO68" s="71">
        <f t="shared" si="104"/>
        <v>0</v>
      </c>
      <c r="BP68" s="71">
        <f t="shared" si="105"/>
        <v>0</v>
      </c>
    </row>
    <row r="69" spans="1:68">
      <c r="A69" s="43" t="s">
        <v>119</v>
      </c>
      <c r="B69" s="108" t="s">
        <v>181</v>
      </c>
      <c r="C69" s="110" t="s">
        <v>94</v>
      </c>
      <c r="D69" s="116">
        <v>1.4964</v>
      </c>
      <c r="E69" s="113">
        <v>16</v>
      </c>
      <c r="F69" s="137">
        <f>D69*E69</f>
        <v>23.942399999999999</v>
      </c>
      <c r="G69" s="137"/>
      <c r="H69" s="137"/>
      <c r="I69" s="137"/>
      <c r="J69" s="137"/>
      <c r="K69" s="137"/>
      <c r="L69" s="137"/>
      <c r="M69" s="137"/>
      <c r="N69" s="137"/>
      <c r="O69" s="74"/>
      <c r="P69" s="74"/>
      <c r="Q69" s="74"/>
      <c r="R69" s="74"/>
      <c r="S69" s="74"/>
      <c r="T69" s="74"/>
      <c r="U69" s="74"/>
      <c r="V69" s="74"/>
      <c r="W69" s="74"/>
      <c r="X69" s="97">
        <f t="shared" si="107"/>
        <v>0</v>
      </c>
      <c r="Y69" s="97">
        <f t="shared" si="107"/>
        <v>0</v>
      </c>
      <c r="Z69" s="97">
        <f t="shared" si="107"/>
        <v>0</v>
      </c>
      <c r="AA69" s="74"/>
      <c r="AB69" s="74"/>
      <c r="AC69" s="74"/>
      <c r="AD69" s="74"/>
      <c r="AE69" s="74"/>
      <c r="AF69" s="74"/>
      <c r="AG69" s="74"/>
      <c r="AH69" s="74"/>
      <c r="AI69" s="74"/>
      <c r="AJ69" s="97">
        <f t="shared" si="108"/>
        <v>0</v>
      </c>
      <c r="AK69" s="97">
        <f t="shared" si="109"/>
        <v>0</v>
      </c>
      <c r="AL69" s="97">
        <f t="shared" si="110"/>
        <v>0</v>
      </c>
      <c r="AM69" s="74">
        <f t="shared" si="111"/>
        <v>23.942399999999999</v>
      </c>
      <c r="AN69" s="74">
        <f t="shared" si="112"/>
        <v>23.942399999999999</v>
      </c>
      <c r="AO69" s="74">
        <f t="shared" si="113"/>
        <v>23.942399999999999</v>
      </c>
      <c r="AP69" s="74"/>
      <c r="AQ69" s="74"/>
      <c r="AR69" s="74"/>
      <c r="AS69" s="74"/>
      <c r="AT69" s="74"/>
      <c r="AU69" s="74"/>
      <c r="AV69" s="97">
        <f t="shared" si="114"/>
        <v>23.942399999999999</v>
      </c>
      <c r="AW69" s="97">
        <f t="shared" si="115"/>
        <v>23.942399999999999</v>
      </c>
      <c r="AX69" s="97">
        <f t="shared" si="116"/>
        <v>23.942399999999999</v>
      </c>
      <c r="AY69" s="74"/>
      <c r="AZ69" s="74"/>
      <c r="BA69" s="74"/>
      <c r="BB69" s="74"/>
      <c r="BC69" s="74"/>
      <c r="BD69" s="74"/>
      <c r="BE69" s="74"/>
      <c r="BF69" s="74"/>
      <c r="BG69" s="74"/>
      <c r="BH69" s="97">
        <f t="shared" si="117"/>
        <v>0</v>
      </c>
      <c r="BI69" s="97">
        <f t="shared" si="118"/>
        <v>0</v>
      </c>
      <c r="BJ69" s="97">
        <f t="shared" si="119"/>
        <v>0</v>
      </c>
      <c r="BK69" s="74">
        <f t="shared" si="120"/>
        <v>23.942399999999999</v>
      </c>
      <c r="BL69" s="74">
        <f t="shared" si="121"/>
        <v>23.942399999999999</v>
      </c>
      <c r="BM69" s="74">
        <f t="shared" si="122"/>
        <v>23.942399999999999</v>
      </c>
      <c r="BN69" s="71">
        <f t="shared" si="103"/>
        <v>0</v>
      </c>
      <c r="BO69" s="71">
        <f t="shared" si="104"/>
        <v>0</v>
      </c>
      <c r="BP69" s="71">
        <f t="shared" si="105"/>
        <v>0</v>
      </c>
    </row>
    <row r="70" spans="1:68">
      <c r="A70" s="43" t="s">
        <v>120</v>
      </c>
      <c r="B70" s="120" t="s">
        <v>182</v>
      </c>
      <c r="C70" s="110" t="s">
        <v>94</v>
      </c>
      <c r="D70" s="116">
        <v>6.6554000000000002</v>
      </c>
      <c r="E70" s="113">
        <v>4</v>
      </c>
      <c r="F70" s="137">
        <f>D70*E70</f>
        <v>26.621600000000001</v>
      </c>
      <c r="G70" s="137"/>
      <c r="H70" s="137"/>
      <c r="I70" s="137"/>
      <c r="J70" s="137"/>
      <c r="K70" s="137"/>
      <c r="L70" s="137"/>
      <c r="M70" s="137"/>
      <c r="N70" s="137"/>
      <c r="O70" s="74"/>
      <c r="P70" s="74"/>
      <c r="Q70" s="74"/>
      <c r="R70" s="74"/>
      <c r="S70" s="74"/>
      <c r="T70" s="74"/>
      <c r="U70" s="74"/>
      <c r="V70" s="74"/>
      <c r="W70" s="74"/>
      <c r="X70" s="97">
        <f t="shared" si="107"/>
        <v>0</v>
      </c>
      <c r="Y70" s="97">
        <f t="shared" si="107"/>
        <v>0</v>
      </c>
      <c r="Z70" s="97">
        <f t="shared" si="107"/>
        <v>0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97">
        <f t="shared" si="108"/>
        <v>0</v>
      </c>
      <c r="AK70" s="97">
        <f t="shared" si="109"/>
        <v>0</v>
      </c>
      <c r="AL70" s="97">
        <f t="shared" si="110"/>
        <v>0</v>
      </c>
      <c r="AM70" s="74">
        <f t="shared" si="111"/>
        <v>26.621600000000001</v>
      </c>
      <c r="AN70" s="74">
        <f t="shared" si="112"/>
        <v>26.621600000000001</v>
      </c>
      <c r="AO70" s="74">
        <f t="shared" si="113"/>
        <v>26.621600000000001</v>
      </c>
      <c r="AP70" s="74"/>
      <c r="AQ70" s="74"/>
      <c r="AR70" s="74"/>
      <c r="AS70" s="74"/>
      <c r="AT70" s="74"/>
      <c r="AU70" s="74"/>
      <c r="AV70" s="97">
        <f t="shared" si="114"/>
        <v>26.621600000000001</v>
      </c>
      <c r="AW70" s="97">
        <f t="shared" si="115"/>
        <v>26.621600000000001</v>
      </c>
      <c r="AX70" s="97">
        <f t="shared" si="116"/>
        <v>26.621600000000001</v>
      </c>
      <c r="AY70" s="74"/>
      <c r="AZ70" s="74"/>
      <c r="BA70" s="74"/>
      <c r="BB70" s="74"/>
      <c r="BC70" s="74"/>
      <c r="BD70" s="74"/>
      <c r="BE70" s="74"/>
      <c r="BF70" s="74"/>
      <c r="BG70" s="74"/>
      <c r="BH70" s="97">
        <f t="shared" si="117"/>
        <v>0</v>
      </c>
      <c r="BI70" s="97">
        <f t="shared" si="118"/>
        <v>0</v>
      </c>
      <c r="BJ70" s="97">
        <f t="shared" si="119"/>
        <v>0</v>
      </c>
      <c r="BK70" s="74">
        <f t="shared" si="120"/>
        <v>26.621600000000001</v>
      </c>
      <c r="BL70" s="74">
        <f t="shared" si="121"/>
        <v>26.621600000000001</v>
      </c>
      <c r="BM70" s="74">
        <f t="shared" si="122"/>
        <v>26.621600000000001</v>
      </c>
      <c r="BN70" s="71">
        <f t="shared" si="103"/>
        <v>0</v>
      </c>
      <c r="BO70" s="71">
        <f t="shared" si="104"/>
        <v>0</v>
      </c>
      <c r="BP70" s="71">
        <f t="shared" si="105"/>
        <v>0</v>
      </c>
    </row>
    <row r="71" spans="1:68">
      <c r="A71" s="43" t="s">
        <v>121</v>
      </c>
      <c r="B71" s="58" t="s">
        <v>122</v>
      </c>
      <c r="C71" s="43"/>
      <c r="D71" s="46"/>
      <c r="E71" s="36"/>
      <c r="F71" s="79">
        <f>F72</f>
        <v>9.93</v>
      </c>
      <c r="G71" s="79"/>
      <c r="H71" s="79"/>
      <c r="I71" s="79"/>
      <c r="J71" s="79"/>
      <c r="K71" s="79"/>
      <c r="L71" s="79"/>
      <c r="M71" s="79"/>
      <c r="N71" s="79"/>
      <c r="O71" s="79">
        <f t="shared" ref="O71:BJ71" si="123">O72</f>
        <v>0</v>
      </c>
      <c r="P71" s="79">
        <f t="shared" si="123"/>
        <v>0</v>
      </c>
      <c r="Q71" s="79">
        <f t="shared" si="123"/>
        <v>0</v>
      </c>
      <c r="R71" s="79">
        <f t="shared" si="123"/>
        <v>0</v>
      </c>
      <c r="S71" s="79">
        <f t="shared" si="123"/>
        <v>0</v>
      </c>
      <c r="T71" s="79">
        <f t="shared" si="123"/>
        <v>0</v>
      </c>
      <c r="U71" s="79">
        <f t="shared" si="123"/>
        <v>0</v>
      </c>
      <c r="V71" s="79">
        <f t="shared" si="123"/>
        <v>0</v>
      </c>
      <c r="W71" s="79">
        <f t="shared" si="123"/>
        <v>0</v>
      </c>
      <c r="X71" s="89">
        <f t="shared" si="123"/>
        <v>0</v>
      </c>
      <c r="Y71" s="89">
        <f t="shared" si="123"/>
        <v>0</v>
      </c>
      <c r="Z71" s="89">
        <f t="shared" si="123"/>
        <v>0</v>
      </c>
      <c r="AA71" s="79">
        <f t="shared" si="123"/>
        <v>0</v>
      </c>
      <c r="AB71" s="79">
        <f t="shared" si="123"/>
        <v>0</v>
      </c>
      <c r="AC71" s="79">
        <f t="shared" si="123"/>
        <v>0</v>
      </c>
      <c r="AD71" s="79">
        <f t="shared" si="123"/>
        <v>9.93</v>
      </c>
      <c r="AE71" s="79">
        <f t="shared" si="123"/>
        <v>9.93</v>
      </c>
      <c r="AF71" s="79">
        <f t="shared" si="123"/>
        <v>9.93</v>
      </c>
      <c r="AG71" s="79">
        <f t="shared" si="123"/>
        <v>0</v>
      </c>
      <c r="AH71" s="79">
        <f t="shared" si="123"/>
        <v>0</v>
      </c>
      <c r="AI71" s="79">
        <f t="shared" si="123"/>
        <v>0</v>
      </c>
      <c r="AJ71" s="89">
        <f t="shared" si="123"/>
        <v>9.93</v>
      </c>
      <c r="AK71" s="89">
        <f t="shared" si="123"/>
        <v>9.93</v>
      </c>
      <c r="AL71" s="89">
        <f t="shared" si="123"/>
        <v>9.93</v>
      </c>
      <c r="AM71" s="79">
        <f t="shared" si="123"/>
        <v>0</v>
      </c>
      <c r="AN71" s="79">
        <f t="shared" si="123"/>
        <v>0</v>
      </c>
      <c r="AO71" s="79">
        <f t="shared" si="123"/>
        <v>0</v>
      </c>
      <c r="AP71" s="79">
        <f t="shared" si="123"/>
        <v>0</v>
      </c>
      <c r="AQ71" s="79">
        <f t="shared" si="123"/>
        <v>0</v>
      </c>
      <c r="AR71" s="79">
        <f t="shared" si="123"/>
        <v>0</v>
      </c>
      <c r="AS71" s="79">
        <f t="shared" si="123"/>
        <v>0</v>
      </c>
      <c r="AT71" s="79">
        <f t="shared" si="123"/>
        <v>0</v>
      </c>
      <c r="AU71" s="79">
        <f t="shared" si="123"/>
        <v>0</v>
      </c>
      <c r="AV71" s="89">
        <f t="shared" si="123"/>
        <v>0</v>
      </c>
      <c r="AW71" s="89">
        <f t="shared" si="123"/>
        <v>0</v>
      </c>
      <c r="AX71" s="89">
        <f t="shared" si="123"/>
        <v>0</v>
      </c>
      <c r="AY71" s="79">
        <f t="shared" si="123"/>
        <v>0</v>
      </c>
      <c r="AZ71" s="79">
        <f t="shared" si="123"/>
        <v>0</v>
      </c>
      <c r="BA71" s="79">
        <f t="shared" si="123"/>
        <v>0</v>
      </c>
      <c r="BB71" s="79">
        <f t="shared" si="123"/>
        <v>0</v>
      </c>
      <c r="BC71" s="79">
        <f t="shared" si="123"/>
        <v>0</v>
      </c>
      <c r="BD71" s="79">
        <f t="shared" si="123"/>
        <v>0</v>
      </c>
      <c r="BE71" s="79">
        <f t="shared" si="123"/>
        <v>0</v>
      </c>
      <c r="BF71" s="79">
        <f t="shared" si="123"/>
        <v>0</v>
      </c>
      <c r="BG71" s="79">
        <f t="shared" si="123"/>
        <v>0</v>
      </c>
      <c r="BH71" s="89">
        <f t="shared" si="123"/>
        <v>0</v>
      </c>
      <c r="BI71" s="89">
        <f t="shared" si="123"/>
        <v>0</v>
      </c>
      <c r="BJ71" s="89">
        <f t="shared" si="123"/>
        <v>0</v>
      </c>
      <c r="BK71" s="79">
        <f t="shared" si="120"/>
        <v>9.93</v>
      </c>
      <c r="BL71" s="79">
        <f t="shared" si="121"/>
        <v>9.93</v>
      </c>
      <c r="BM71" s="79">
        <f t="shared" si="122"/>
        <v>9.93</v>
      </c>
      <c r="BN71" s="71">
        <f t="shared" si="103"/>
        <v>0</v>
      </c>
      <c r="BO71" s="71">
        <f t="shared" si="104"/>
        <v>0</v>
      </c>
      <c r="BP71" s="71">
        <f t="shared" si="105"/>
        <v>0</v>
      </c>
    </row>
    <row r="72" spans="1:68">
      <c r="A72" s="43" t="s">
        <v>123</v>
      </c>
      <c r="B72" s="118" t="s">
        <v>183</v>
      </c>
      <c r="C72" s="110" t="s">
        <v>94</v>
      </c>
      <c r="D72" s="116">
        <v>0.99299999999999999</v>
      </c>
      <c r="E72" s="113">
        <v>10</v>
      </c>
      <c r="F72" s="137">
        <f>D72*E72</f>
        <v>9.93</v>
      </c>
      <c r="G72" s="137"/>
      <c r="H72" s="137"/>
      <c r="I72" s="137"/>
      <c r="J72" s="137"/>
      <c r="K72" s="137"/>
      <c r="L72" s="137"/>
      <c r="M72" s="137"/>
      <c r="N72" s="137"/>
      <c r="O72" s="74"/>
      <c r="P72" s="74"/>
      <c r="Q72" s="74"/>
      <c r="R72" s="74"/>
      <c r="S72" s="74"/>
      <c r="T72" s="74"/>
      <c r="U72" s="74"/>
      <c r="V72" s="74"/>
      <c r="W72" s="74"/>
      <c r="X72" s="97">
        <f>O72+R72+U72</f>
        <v>0</v>
      </c>
      <c r="Y72" s="97">
        <f>P72+S72+V72</f>
        <v>0</v>
      </c>
      <c r="Z72" s="97">
        <f>Q72+T72+W72</f>
        <v>0</v>
      </c>
      <c r="AA72" s="74"/>
      <c r="AB72" s="74"/>
      <c r="AC72" s="74"/>
      <c r="AD72" s="74">
        <f>F72</f>
        <v>9.93</v>
      </c>
      <c r="AE72" s="74">
        <f>AD72</f>
        <v>9.93</v>
      </c>
      <c r="AF72" s="74">
        <f>AE72</f>
        <v>9.93</v>
      </c>
      <c r="AG72" s="74"/>
      <c r="AH72" s="74"/>
      <c r="AI72" s="74"/>
      <c r="AJ72" s="97">
        <f>AA72+AD72+AG72</f>
        <v>9.93</v>
      </c>
      <c r="AK72" s="97">
        <f>AB72+AE72+AH72</f>
        <v>9.93</v>
      </c>
      <c r="AL72" s="97">
        <f>AC72+AF72+AI72</f>
        <v>9.93</v>
      </c>
      <c r="AM72" s="74"/>
      <c r="AN72" s="74"/>
      <c r="AO72" s="74"/>
      <c r="AP72" s="74"/>
      <c r="AQ72" s="74"/>
      <c r="AR72" s="74"/>
      <c r="AS72" s="74"/>
      <c r="AT72" s="74"/>
      <c r="AU72" s="74"/>
      <c r="AV72" s="97">
        <f>AM72+AP72+AS72</f>
        <v>0</v>
      </c>
      <c r="AW72" s="97">
        <f>AN72+AQ72+AT72</f>
        <v>0</v>
      </c>
      <c r="AX72" s="97">
        <f>AO72+AR72+AU72</f>
        <v>0</v>
      </c>
      <c r="AY72" s="74"/>
      <c r="AZ72" s="74"/>
      <c r="BA72" s="74"/>
      <c r="BB72" s="74"/>
      <c r="BC72" s="74"/>
      <c r="BD72" s="74"/>
      <c r="BE72" s="74"/>
      <c r="BF72" s="74"/>
      <c r="BG72" s="74"/>
      <c r="BH72" s="97">
        <f>AY72+BB72+BE72</f>
        <v>0</v>
      </c>
      <c r="BI72" s="97">
        <f>AZ72+BC72+BF72</f>
        <v>0</v>
      </c>
      <c r="BJ72" s="97">
        <f>BA72+BD72+BG72</f>
        <v>0</v>
      </c>
      <c r="BK72" s="74">
        <f t="shared" si="120"/>
        <v>9.93</v>
      </c>
      <c r="BL72" s="74">
        <f t="shared" si="121"/>
        <v>9.93</v>
      </c>
      <c r="BM72" s="74">
        <f t="shared" si="122"/>
        <v>9.93</v>
      </c>
      <c r="BN72" s="71">
        <f t="shared" si="103"/>
        <v>0</v>
      </c>
      <c r="BO72" s="71">
        <f t="shared" si="104"/>
        <v>0</v>
      </c>
      <c r="BP72" s="71">
        <f t="shared" si="105"/>
        <v>0</v>
      </c>
    </row>
    <row r="73" spans="1:68">
      <c r="A73" s="43" t="s">
        <v>124</v>
      </c>
      <c r="B73" s="61" t="s">
        <v>125</v>
      </c>
      <c r="C73" s="1"/>
      <c r="D73" s="1"/>
      <c r="E73" s="1"/>
      <c r="F73" s="80">
        <f>F74</f>
        <v>0</v>
      </c>
      <c r="G73" s="80"/>
      <c r="H73" s="80"/>
      <c r="I73" s="80"/>
      <c r="J73" s="80"/>
      <c r="K73" s="80"/>
      <c r="L73" s="80"/>
      <c r="M73" s="80"/>
      <c r="N73" s="80"/>
      <c r="O73" s="80">
        <f t="shared" ref="O73:BJ73" si="124">O74</f>
        <v>0</v>
      </c>
      <c r="P73" s="80">
        <f t="shared" si="124"/>
        <v>0</v>
      </c>
      <c r="Q73" s="80">
        <f t="shared" si="124"/>
        <v>0</v>
      </c>
      <c r="R73" s="80">
        <f t="shared" si="124"/>
        <v>0</v>
      </c>
      <c r="S73" s="80">
        <f t="shared" si="124"/>
        <v>0</v>
      </c>
      <c r="T73" s="80">
        <f t="shared" si="124"/>
        <v>0</v>
      </c>
      <c r="U73" s="80">
        <f t="shared" si="124"/>
        <v>0</v>
      </c>
      <c r="V73" s="80">
        <f t="shared" si="124"/>
        <v>0</v>
      </c>
      <c r="W73" s="80">
        <f t="shared" si="124"/>
        <v>0</v>
      </c>
      <c r="X73" s="84">
        <f t="shared" si="124"/>
        <v>0</v>
      </c>
      <c r="Y73" s="84">
        <f t="shared" si="124"/>
        <v>0</v>
      </c>
      <c r="Z73" s="84">
        <f t="shared" si="124"/>
        <v>0</v>
      </c>
      <c r="AA73" s="80">
        <f t="shared" si="124"/>
        <v>0</v>
      </c>
      <c r="AB73" s="80">
        <f t="shared" si="124"/>
        <v>0</v>
      </c>
      <c r="AC73" s="80">
        <f t="shared" si="124"/>
        <v>0</v>
      </c>
      <c r="AD73" s="80">
        <f t="shared" si="124"/>
        <v>0</v>
      </c>
      <c r="AE73" s="80">
        <f t="shared" si="124"/>
        <v>0</v>
      </c>
      <c r="AF73" s="80">
        <f t="shared" si="124"/>
        <v>0</v>
      </c>
      <c r="AG73" s="80">
        <f t="shared" si="124"/>
        <v>0</v>
      </c>
      <c r="AH73" s="80">
        <f t="shared" si="124"/>
        <v>0</v>
      </c>
      <c r="AI73" s="80">
        <f t="shared" si="124"/>
        <v>0</v>
      </c>
      <c r="AJ73" s="84">
        <f t="shared" si="124"/>
        <v>0</v>
      </c>
      <c r="AK73" s="84">
        <f t="shared" si="124"/>
        <v>0</v>
      </c>
      <c r="AL73" s="84">
        <f t="shared" si="124"/>
        <v>0</v>
      </c>
      <c r="AM73" s="80">
        <f t="shared" si="124"/>
        <v>0</v>
      </c>
      <c r="AN73" s="80">
        <f t="shared" si="124"/>
        <v>0</v>
      </c>
      <c r="AO73" s="80">
        <f t="shared" si="124"/>
        <v>0</v>
      </c>
      <c r="AP73" s="80">
        <f t="shared" si="124"/>
        <v>0</v>
      </c>
      <c r="AQ73" s="80">
        <f t="shared" si="124"/>
        <v>0</v>
      </c>
      <c r="AR73" s="80">
        <f t="shared" si="124"/>
        <v>0</v>
      </c>
      <c r="AS73" s="80">
        <f t="shared" si="124"/>
        <v>0</v>
      </c>
      <c r="AT73" s="80">
        <f t="shared" si="124"/>
        <v>0</v>
      </c>
      <c r="AU73" s="80">
        <f t="shared" si="124"/>
        <v>0</v>
      </c>
      <c r="AV73" s="84">
        <f t="shared" si="124"/>
        <v>0</v>
      </c>
      <c r="AW73" s="84">
        <f t="shared" si="124"/>
        <v>0</v>
      </c>
      <c r="AX73" s="84">
        <f t="shared" si="124"/>
        <v>0</v>
      </c>
      <c r="AY73" s="80">
        <f t="shared" si="124"/>
        <v>0</v>
      </c>
      <c r="AZ73" s="80">
        <f t="shared" si="124"/>
        <v>0</v>
      </c>
      <c r="BA73" s="80">
        <f t="shared" si="124"/>
        <v>0</v>
      </c>
      <c r="BB73" s="80">
        <f t="shared" si="124"/>
        <v>0</v>
      </c>
      <c r="BC73" s="80">
        <f t="shared" si="124"/>
        <v>0</v>
      </c>
      <c r="BD73" s="80">
        <f t="shared" si="124"/>
        <v>0</v>
      </c>
      <c r="BE73" s="80">
        <f t="shared" si="124"/>
        <v>0</v>
      </c>
      <c r="BF73" s="80">
        <f t="shared" si="124"/>
        <v>0</v>
      </c>
      <c r="BG73" s="80">
        <f t="shared" si="124"/>
        <v>0</v>
      </c>
      <c r="BH73" s="84">
        <f t="shared" si="124"/>
        <v>0</v>
      </c>
      <c r="BI73" s="84">
        <f t="shared" si="124"/>
        <v>0</v>
      </c>
      <c r="BJ73" s="84">
        <f t="shared" si="124"/>
        <v>0</v>
      </c>
      <c r="BK73" s="80">
        <f t="shared" si="120"/>
        <v>0</v>
      </c>
      <c r="BL73" s="80">
        <f t="shared" si="121"/>
        <v>0</v>
      </c>
      <c r="BM73" s="80">
        <f t="shared" si="122"/>
        <v>0</v>
      </c>
      <c r="BN73" s="71">
        <f t="shared" si="103"/>
        <v>0</v>
      </c>
      <c r="BO73" s="71">
        <f t="shared" si="104"/>
        <v>0</v>
      </c>
      <c r="BP73" s="71">
        <f t="shared" si="105"/>
        <v>0</v>
      </c>
    </row>
    <row r="74" spans="1:68" hidden="1">
      <c r="A74" s="43" t="s">
        <v>126</v>
      </c>
      <c r="B74" s="60"/>
      <c r="C74" s="43"/>
      <c r="D74" s="46"/>
      <c r="E74" s="36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97">
        <f>O74+R74+U74</f>
        <v>0</v>
      </c>
      <c r="Y74" s="97">
        <f>P74+S74+V74</f>
        <v>0</v>
      </c>
      <c r="Z74" s="97">
        <f>Q74+T74+W74</f>
        <v>0</v>
      </c>
      <c r="AA74" s="74"/>
      <c r="AB74" s="74"/>
      <c r="AC74" s="74"/>
      <c r="AD74" s="74">
        <f>F74</f>
        <v>0</v>
      </c>
      <c r="AE74" s="74">
        <f>AD74</f>
        <v>0</v>
      </c>
      <c r="AF74" s="74">
        <f>AE74</f>
        <v>0</v>
      </c>
      <c r="AG74" s="74"/>
      <c r="AH74" s="74"/>
      <c r="AI74" s="74"/>
      <c r="AJ74" s="97">
        <f>AA74+AD74+AG74</f>
        <v>0</v>
      </c>
      <c r="AK74" s="97">
        <f>AB74+AE74+AH74</f>
        <v>0</v>
      </c>
      <c r="AL74" s="97">
        <f>AC74+AF74+AI74</f>
        <v>0</v>
      </c>
      <c r="AM74" s="74"/>
      <c r="AN74" s="74"/>
      <c r="AO74" s="74"/>
      <c r="AP74" s="74"/>
      <c r="AQ74" s="74"/>
      <c r="AR74" s="74"/>
      <c r="AS74" s="74"/>
      <c r="AT74" s="74"/>
      <c r="AU74" s="74"/>
      <c r="AV74" s="97">
        <f>AM74+AP74+AS74</f>
        <v>0</v>
      </c>
      <c r="AW74" s="97">
        <f>AN74+AQ74+AT74</f>
        <v>0</v>
      </c>
      <c r="AX74" s="97">
        <f>AO74+AR74+AU74</f>
        <v>0</v>
      </c>
      <c r="AY74" s="74"/>
      <c r="AZ74" s="74"/>
      <c r="BA74" s="74"/>
      <c r="BB74" s="74"/>
      <c r="BC74" s="74"/>
      <c r="BD74" s="74"/>
      <c r="BE74" s="74"/>
      <c r="BF74" s="74"/>
      <c r="BG74" s="74"/>
      <c r="BH74" s="97">
        <f>AY74+BB74+BE74</f>
        <v>0</v>
      </c>
      <c r="BI74" s="97">
        <f>AZ74+BC74+BF74</f>
        <v>0</v>
      </c>
      <c r="BJ74" s="97">
        <f>BA74+BD74+BG74</f>
        <v>0</v>
      </c>
      <c r="BK74" s="74">
        <f t="shared" si="120"/>
        <v>0</v>
      </c>
      <c r="BL74" s="74">
        <f t="shared" si="121"/>
        <v>0</v>
      </c>
      <c r="BM74" s="74">
        <f t="shared" si="122"/>
        <v>0</v>
      </c>
      <c r="BN74" s="71">
        <f t="shared" si="103"/>
        <v>0</v>
      </c>
      <c r="BO74" s="71">
        <f t="shared" si="104"/>
        <v>0</v>
      </c>
      <c r="BP74" s="71">
        <f t="shared" si="105"/>
        <v>0</v>
      </c>
    </row>
    <row r="75" spans="1:68">
      <c r="A75" s="43" t="s">
        <v>127</v>
      </c>
      <c r="B75" s="58" t="s">
        <v>128</v>
      </c>
      <c r="C75" s="43"/>
      <c r="D75" s="62"/>
      <c r="E75" s="36"/>
      <c r="F75" s="79">
        <f>F79+F80+F81+F78+F77+F76</f>
        <v>143.37439999999998</v>
      </c>
      <c r="G75" s="79"/>
      <c r="H75" s="79"/>
      <c r="I75" s="79"/>
      <c r="J75" s="79"/>
      <c r="K75" s="79"/>
      <c r="L75" s="79"/>
      <c r="M75" s="79"/>
      <c r="N75" s="79"/>
      <c r="O75" s="79">
        <f t="shared" ref="O75:BM75" si="125">O79+O80+O81+O78+O77+O76</f>
        <v>0</v>
      </c>
      <c r="P75" s="79">
        <f t="shared" si="125"/>
        <v>0</v>
      </c>
      <c r="Q75" s="79">
        <f t="shared" si="125"/>
        <v>0</v>
      </c>
      <c r="R75" s="79">
        <f t="shared" si="125"/>
        <v>0</v>
      </c>
      <c r="S75" s="79">
        <f t="shared" si="125"/>
        <v>0</v>
      </c>
      <c r="T75" s="79">
        <f t="shared" si="125"/>
        <v>0</v>
      </c>
      <c r="U75" s="79">
        <f t="shared" si="125"/>
        <v>0</v>
      </c>
      <c r="V75" s="79">
        <f t="shared" si="125"/>
        <v>0</v>
      </c>
      <c r="W75" s="79">
        <f t="shared" si="125"/>
        <v>0</v>
      </c>
      <c r="X75" s="89">
        <f t="shared" si="125"/>
        <v>0</v>
      </c>
      <c r="Y75" s="89">
        <f t="shared" si="125"/>
        <v>0</v>
      </c>
      <c r="Z75" s="89">
        <f t="shared" si="125"/>
        <v>0</v>
      </c>
      <c r="AA75" s="79">
        <f t="shared" si="125"/>
        <v>0</v>
      </c>
      <c r="AB75" s="79">
        <f t="shared" si="125"/>
        <v>0</v>
      </c>
      <c r="AC75" s="79">
        <f t="shared" si="125"/>
        <v>0</v>
      </c>
      <c r="AD75" s="79">
        <f t="shared" si="125"/>
        <v>143.37439999999998</v>
      </c>
      <c r="AE75" s="79">
        <f t="shared" si="125"/>
        <v>143.37439999999998</v>
      </c>
      <c r="AF75" s="79">
        <f t="shared" si="125"/>
        <v>143.37439999999998</v>
      </c>
      <c r="AG75" s="79">
        <f t="shared" si="125"/>
        <v>0</v>
      </c>
      <c r="AH75" s="79">
        <f t="shared" si="125"/>
        <v>0</v>
      </c>
      <c r="AI75" s="79">
        <f t="shared" si="125"/>
        <v>0</v>
      </c>
      <c r="AJ75" s="89">
        <f t="shared" si="125"/>
        <v>143.37439999999998</v>
      </c>
      <c r="AK75" s="89">
        <f t="shared" si="125"/>
        <v>143.37439999999998</v>
      </c>
      <c r="AL75" s="89">
        <f t="shared" si="125"/>
        <v>143.37439999999998</v>
      </c>
      <c r="AM75" s="79">
        <f t="shared" si="125"/>
        <v>0</v>
      </c>
      <c r="AN75" s="79">
        <f t="shared" si="125"/>
        <v>0</v>
      </c>
      <c r="AO75" s="79">
        <f t="shared" si="125"/>
        <v>0</v>
      </c>
      <c r="AP75" s="79">
        <f t="shared" si="125"/>
        <v>0</v>
      </c>
      <c r="AQ75" s="79">
        <f t="shared" si="125"/>
        <v>0</v>
      </c>
      <c r="AR75" s="79">
        <f t="shared" si="125"/>
        <v>0</v>
      </c>
      <c r="AS75" s="79">
        <f t="shared" si="125"/>
        <v>0</v>
      </c>
      <c r="AT75" s="79">
        <f t="shared" si="125"/>
        <v>0</v>
      </c>
      <c r="AU75" s="79">
        <f t="shared" si="125"/>
        <v>0</v>
      </c>
      <c r="AV75" s="89">
        <f t="shared" si="125"/>
        <v>0</v>
      </c>
      <c r="AW75" s="89">
        <f t="shared" si="125"/>
        <v>0</v>
      </c>
      <c r="AX75" s="89">
        <f t="shared" si="125"/>
        <v>0</v>
      </c>
      <c r="AY75" s="79">
        <f t="shared" si="125"/>
        <v>0</v>
      </c>
      <c r="AZ75" s="79">
        <f t="shared" si="125"/>
        <v>0</v>
      </c>
      <c r="BA75" s="79">
        <f t="shared" si="125"/>
        <v>0</v>
      </c>
      <c r="BB75" s="79">
        <f t="shared" si="125"/>
        <v>0</v>
      </c>
      <c r="BC75" s="79">
        <f t="shared" si="125"/>
        <v>0</v>
      </c>
      <c r="BD75" s="79">
        <f t="shared" si="125"/>
        <v>0</v>
      </c>
      <c r="BE75" s="79">
        <f t="shared" si="125"/>
        <v>0</v>
      </c>
      <c r="BF75" s="79">
        <f t="shared" si="125"/>
        <v>0</v>
      </c>
      <c r="BG75" s="79">
        <f t="shared" si="125"/>
        <v>0</v>
      </c>
      <c r="BH75" s="89">
        <f t="shared" si="125"/>
        <v>0</v>
      </c>
      <c r="BI75" s="89">
        <f t="shared" si="125"/>
        <v>0</v>
      </c>
      <c r="BJ75" s="89">
        <f t="shared" si="125"/>
        <v>0</v>
      </c>
      <c r="BK75" s="16">
        <f t="shared" si="125"/>
        <v>143.37439999999998</v>
      </c>
      <c r="BL75" s="16">
        <f t="shared" si="125"/>
        <v>143.37439999999998</v>
      </c>
      <c r="BM75" s="16">
        <f t="shared" si="125"/>
        <v>143.37439999999998</v>
      </c>
      <c r="BN75" s="71">
        <f t="shared" si="103"/>
        <v>0</v>
      </c>
      <c r="BO75" s="71">
        <f t="shared" si="104"/>
        <v>0</v>
      </c>
      <c r="BP75" s="71">
        <f t="shared" si="105"/>
        <v>0</v>
      </c>
    </row>
    <row r="76" spans="1:68">
      <c r="A76" s="43" t="s">
        <v>129</v>
      </c>
      <c r="B76" s="118" t="s">
        <v>184</v>
      </c>
      <c r="C76" s="110" t="s">
        <v>30</v>
      </c>
      <c r="D76" s="119">
        <v>5.4749999999999996</v>
      </c>
      <c r="E76" s="113">
        <v>11</v>
      </c>
      <c r="F76" s="137">
        <f>D76*E76</f>
        <v>60.224999999999994</v>
      </c>
      <c r="G76" s="137"/>
      <c r="H76" s="137"/>
      <c r="I76" s="137"/>
      <c r="J76" s="137"/>
      <c r="K76" s="137"/>
      <c r="L76" s="137"/>
      <c r="M76" s="137"/>
      <c r="N76" s="137"/>
      <c r="O76" s="79"/>
      <c r="P76" s="79"/>
      <c r="Q76" s="79"/>
      <c r="R76" s="79"/>
      <c r="S76" s="79"/>
      <c r="T76" s="79"/>
      <c r="U76" s="79"/>
      <c r="V76" s="79"/>
      <c r="W76" s="79"/>
      <c r="X76" s="89"/>
      <c r="Y76" s="89"/>
      <c r="Z76" s="89"/>
      <c r="AA76" s="79"/>
      <c r="AB76" s="79"/>
      <c r="AC76" s="79"/>
      <c r="AD76" s="79">
        <f t="shared" ref="AD76:AD81" si="126">F76</f>
        <v>60.224999999999994</v>
      </c>
      <c r="AE76" s="79">
        <f t="shared" ref="AE76:AF78" si="127">AD76</f>
        <v>60.224999999999994</v>
      </c>
      <c r="AF76" s="79">
        <f t="shared" si="127"/>
        <v>60.224999999999994</v>
      </c>
      <c r="AG76" s="79"/>
      <c r="AH76" s="79"/>
      <c r="AI76" s="79"/>
      <c r="AJ76" s="97">
        <f t="shared" ref="AJ76:AL81" si="128">AA76+AD76+AG76</f>
        <v>60.224999999999994</v>
      </c>
      <c r="AK76" s="97">
        <f t="shared" si="128"/>
        <v>60.224999999999994</v>
      </c>
      <c r="AL76" s="97">
        <f t="shared" si="128"/>
        <v>60.224999999999994</v>
      </c>
      <c r="AM76" s="79"/>
      <c r="AN76" s="79"/>
      <c r="AO76" s="79"/>
      <c r="AP76" s="79"/>
      <c r="AQ76" s="79"/>
      <c r="AR76" s="79"/>
      <c r="AS76" s="79"/>
      <c r="AT76" s="79"/>
      <c r="AU76" s="79"/>
      <c r="AV76" s="89"/>
      <c r="AW76" s="89"/>
      <c r="AX76" s="89"/>
      <c r="AY76" s="79"/>
      <c r="AZ76" s="79"/>
      <c r="BA76" s="79"/>
      <c r="BB76" s="79"/>
      <c r="BC76" s="79"/>
      <c r="BD76" s="79"/>
      <c r="BE76" s="79"/>
      <c r="BF76" s="79"/>
      <c r="BG76" s="79"/>
      <c r="BH76" s="89"/>
      <c r="BI76" s="89"/>
      <c r="BJ76" s="89"/>
      <c r="BK76" s="74">
        <f t="shared" ref="BK76:BM78" si="129">X76+AJ76+AV76+BH76</f>
        <v>60.224999999999994</v>
      </c>
      <c r="BL76" s="74">
        <f t="shared" si="129"/>
        <v>60.224999999999994</v>
      </c>
      <c r="BM76" s="74">
        <f t="shared" si="129"/>
        <v>60.224999999999994</v>
      </c>
      <c r="BN76" s="71">
        <f t="shared" si="103"/>
        <v>0</v>
      </c>
      <c r="BO76" s="71">
        <f t="shared" si="104"/>
        <v>0</v>
      </c>
      <c r="BP76" s="71">
        <f t="shared" si="105"/>
        <v>0</v>
      </c>
    </row>
    <row r="77" spans="1:68">
      <c r="A77" s="43" t="s">
        <v>130</v>
      </c>
      <c r="B77" s="118" t="s">
        <v>185</v>
      </c>
      <c r="C77" s="110" t="s">
        <v>30</v>
      </c>
      <c r="D77" s="119">
        <v>9.8569999999999993</v>
      </c>
      <c r="E77" s="113">
        <v>5</v>
      </c>
      <c r="F77" s="137">
        <f>D77*E77</f>
        <v>49.284999999999997</v>
      </c>
      <c r="G77" s="137"/>
      <c r="H77" s="137"/>
      <c r="I77" s="137"/>
      <c r="J77" s="137"/>
      <c r="K77" s="137"/>
      <c r="L77" s="137"/>
      <c r="M77" s="137"/>
      <c r="N77" s="137"/>
      <c r="O77" s="79"/>
      <c r="P77" s="79"/>
      <c r="Q77" s="79"/>
      <c r="R77" s="79"/>
      <c r="S77" s="79"/>
      <c r="T77" s="79"/>
      <c r="U77" s="79"/>
      <c r="V77" s="79"/>
      <c r="W77" s="79"/>
      <c r="X77" s="89"/>
      <c r="Y77" s="89"/>
      <c r="Z77" s="89"/>
      <c r="AA77" s="79"/>
      <c r="AB77" s="79"/>
      <c r="AC77" s="79"/>
      <c r="AD77" s="79">
        <f t="shared" si="126"/>
        <v>49.284999999999997</v>
      </c>
      <c r="AE77" s="79">
        <f t="shared" si="127"/>
        <v>49.284999999999997</v>
      </c>
      <c r="AF77" s="79">
        <f t="shared" si="127"/>
        <v>49.284999999999997</v>
      </c>
      <c r="AG77" s="79"/>
      <c r="AH77" s="79"/>
      <c r="AI77" s="79"/>
      <c r="AJ77" s="97">
        <f t="shared" si="128"/>
        <v>49.284999999999997</v>
      </c>
      <c r="AK77" s="97">
        <f t="shared" si="128"/>
        <v>49.284999999999997</v>
      </c>
      <c r="AL77" s="97">
        <f t="shared" si="128"/>
        <v>49.284999999999997</v>
      </c>
      <c r="AM77" s="79"/>
      <c r="AN77" s="79"/>
      <c r="AO77" s="79"/>
      <c r="AP77" s="79"/>
      <c r="AQ77" s="79"/>
      <c r="AR77" s="79"/>
      <c r="AS77" s="79"/>
      <c r="AT77" s="79"/>
      <c r="AU77" s="79"/>
      <c r="AV77" s="89"/>
      <c r="AW77" s="89"/>
      <c r="AX77" s="89"/>
      <c r="AY77" s="79"/>
      <c r="AZ77" s="79"/>
      <c r="BA77" s="79"/>
      <c r="BB77" s="79"/>
      <c r="BC77" s="79"/>
      <c r="BD77" s="79"/>
      <c r="BE77" s="79"/>
      <c r="BF77" s="79"/>
      <c r="BG77" s="79"/>
      <c r="BH77" s="89"/>
      <c r="BI77" s="89"/>
      <c r="BJ77" s="89"/>
      <c r="BK77" s="74">
        <f t="shared" si="129"/>
        <v>49.284999999999997</v>
      </c>
      <c r="BL77" s="74">
        <f t="shared" si="129"/>
        <v>49.284999999999997</v>
      </c>
      <c r="BM77" s="74">
        <f t="shared" si="129"/>
        <v>49.284999999999997</v>
      </c>
      <c r="BN77" s="71">
        <f t="shared" si="103"/>
        <v>0</v>
      </c>
      <c r="BO77" s="71">
        <f t="shared" si="104"/>
        <v>0</v>
      </c>
      <c r="BP77" s="71">
        <f t="shared" si="105"/>
        <v>0</v>
      </c>
    </row>
    <row r="78" spans="1:68">
      <c r="A78" s="43" t="s">
        <v>131</v>
      </c>
      <c r="B78" s="118" t="s">
        <v>186</v>
      </c>
      <c r="C78" s="110" t="s">
        <v>30</v>
      </c>
      <c r="D78" s="119">
        <v>5.0472000000000001</v>
      </c>
      <c r="E78" s="113">
        <v>1</v>
      </c>
      <c r="F78" s="137">
        <f>D78*E78</f>
        <v>5.0472000000000001</v>
      </c>
      <c r="G78" s="137"/>
      <c r="H78" s="137"/>
      <c r="I78" s="137"/>
      <c r="J78" s="137"/>
      <c r="K78" s="137"/>
      <c r="L78" s="137"/>
      <c r="M78" s="137"/>
      <c r="N78" s="137"/>
      <c r="O78" s="79"/>
      <c r="P78" s="79"/>
      <c r="Q78" s="79"/>
      <c r="R78" s="79"/>
      <c r="S78" s="79"/>
      <c r="T78" s="79"/>
      <c r="U78" s="79"/>
      <c r="V78" s="79"/>
      <c r="W78" s="79"/>
      <c r="X78" s="89"/>
      <c r="Y78" s="89"/>
      <c r="Z78" s="89"/>
      <c r="AA78" s="79"/>
      <c r="AB78" s="79"/>
      <c r="AC78" s="79"/>
      <c r="AD78" s="79">
        <f t="shared" si="126"/>
        <v>5.0472000000000001</v>
      </c>
      <c r="AE78" s="79">
        <f t="shared" si="127"/>
        <v>5.0472000000000001</v>
      </c>
      <c r="AF78" s="79">
        <f t="shared" si="127"/>
        <v>5.0472000000000001</v>
      </c>
      <c r="AG78" s="79"/>
      <c r="AH78" s="79"/>
      <c r="AI78" s="79"/>
      <c r="AJ78" s="97">
        <f t="shared" si="128"/>
        <v>5.0472000000000001</v>
      </c>
      <c r="AK78" s="97">
        <f t="shared" si="128"/>
        <v>5.0472000000000001</v>
      </c>
      <c r="AL78" s="97">
        <f t="shared" si="128"/>
        <v>5.0472000000000001</v>
      </c>
      <c r="AM78" s="79"/>
      <c r="AN78" s="79"/>
      <c r="AO78" s="79"/>
      <c r="AP78" s="79"/>
      <c r="AQ78" s="79"/>
      <c r="AR78" s="79"/>
      <c r="AS78" s="79"/>
      <c r="AT78" s="79"/>
      <c r="AU78" s="79"/>
      <c r="AV78" s="89"/>
      <c r="AW78" s="89"/>
      <c r="AX78" s="89"/>
      <c r="AY78" s="79"/>
      <c r="AZ78" s="79"/>
      <c r="BA78" s="79"/>
      <c r="BB78" s="79"/>
      <c r="BC78" s="79"/>
      <c r="BD78" s="79"/>
      <c r="BE78" s="79"/>
      <c r="BF78" s="79"/>
      <c r="BG78" s="79"/>
      <c r="BH78" s="89"/>
      <c r="BI78" s="89"/>
      <c r="BJ78" s="89"/>
      <c r="BK78" s="74">
        <f t="shared" si="129"/>
        <v>5.0472000000000001</v>
      </c>
      <c r="BL78" s="74">
        <f t="shared" si="129"/>
        <v>5.0472000000000001</v>
      </c>
      <c r="BM78" s="74">
        <f t="shared" si="129"/>
        <v>5.0472000000000001</v>
      </c>
      <c r="BN78" s="71">
        <f t="shared" si="103"/>
        <v>0</v>
      </c>
      <c r="BO78" s="71">
        <f t="shared" si="104"/>
        <v>0</v>
      </c>
      <c r="BP78" s="71">
        <f t="shared" si="105"/>
        <v>0</v>
      </c>
    </row>
    <row r="79" spans="1:68">
      <c r="A79" s="43" t="s">
        <v>197</v>
      </c>
      <c r="B79" s="118" t="s">
        <v>187</v>
      </c>
      <c r="C79" s="110" t="s">
        <v>30</v>
      </c>
      <c r="D79" s="119">
        <v>1.7496</v>
      </c>
      <c r="E79" s="113">
        <v>7</v>
      </c>
      <c r="F79" s="137">
        <f>D79*E79</f>
        <v>12.247199999999999</v>
      </c>
      <c r="G79" s="137"/>
      <c r="H79" s="137"/>
      <c r="I79" s="137"/>
      <c r="J79" s="137"/>
      <c r="K79" s="137"/>
      <c r="L79" s="137"/>
      <c r="M79" s="137"/>
      <c r="N79" s="137"/>
      <c r="O79" s="74"/>
      <c r="P79" s="74"/>
      <c r="Q79" s="74"/>
      <c r="R79" s="74"/>
      <c r="S79" s="74"/>
      <c r="T79" s="74"/>
      <c r="U79" s="74"/>
      <c r="V79" s="74"/>
      <c r="W79" s="74"/>
      <c r="X79" s="97">
        <f t="shared" ref="X79:Z81" si="130">O79+R79+U79</f>
        <v>0</v>
      </c>
      <c r="Y79" s="97">
        <f t="shared" si="130"/>
        <v>0</v>
      </c>
      <c r="Z79" s="97">
        <f t="shared" si="130"/>
        <v>0</v>
      </c>
      <c r="AA79" s="74"/>
      <c r="AB79" s="74"/>
      <c r="AC79" s="74"/>
      <c r="AD79" s="74">
        <f t="shared" si="126"/>
        <v>12.247199999999999</v>
      </c>
      <c r="AE79" s="74">
        <f t="shared" ref="AE79:AF81" si="131">AD79</f>
        <v>12.247199999999999</v>
      </c>
      <c r="AF79" s="74">
        <f t="shared" si="131"/>
        <v>12.247199999999999</v>
      </c>
      <c r="AG79" s="74"/>
      <c r="AH79" s="74"/>
      <c r="AI79" s="74"/>
      <c r="AJ79" s="97">
        <f t="shared" si="128"/>
        <v>12.247199999999999</v>
      </c>
      <c r="AK79" s="97">
        <f t="shared" si="128"/>
        <v>12.247199999999999</v>
      </c>
      <c r="AL79" s="97">
        <f t="shared" si="128"/>
        <v>12.247199999999999</v>
      </c>
      <c r="AM79" s="74"/>
      <c r="AN79" s="74"/>
      <c r="AO79" s="74"/>
      <c r="AP79" s="74"/>
      <c r="AQ79" s="74"/>
      <c r="AR79" s="74"/>
      <c r="AS79" s="74"/>
      <c r="AT79" s="74"/>
      <c r="AU79" s="74"/>
      <c r="AV79" s="97">
        <f t="shared" ref="AV79:AX81" si="132">AM79+AP79+AS79</f>
        <v>0</v>
      </c>
      <c r="AW79" s="97">
        <f t="shared" si="132"/>
        <v>0</v>
      </c>
      <c r="AX79" s="97">
        <f t="shared" si="132"/>
        <v>0</v>
      </c>
      <c r="AY79" s="74"/>
      <c r="AZ79" s="74"/>
      <c r="BA79" s="74"/>
      <c r="BB79" s="74"/>
      <c r="BC79" s="74"/>
      <c r="BD79" s="74"/>
      <c r="BE79" s="74"/>
      <c r="BF79" s="74"/>
      <c r="BG79" s="74"/>
      <c r="BH79" s="97">
        <f t="shared" ref="BH79:BJ81" si="133">AY79+BB79+BE79</f>
        <v>0</v>
      </c>
      <c r="BI79" s="97">
        <f t="shared" si="133"/>
        <v>0</v>
      </c>
      <c r="BJ79" s="97">
        <f t="shared" si="133"/>
        <v>0</v>
      </c>
      <c r="BK79" s="74">
        <f t="shared" si="120"/>
        <v>12.247199999999999</v>
      </c>
      <c r="BL79" s="74">
        <f t="shared" si="121"/>
        <v>12.247199999999999</v>
      </c>
      <c r="BM79" s="74">
        <f t="shared" si="122"/>
        <v>12.247199999999999</v>
      </c>
      <c r="BN79" s="71">
        <f t="shared" si="103"/>
        <v>0</v>
      </c>
      <c r="BO79" s="71">
        <f t="shared" si="104"/>
        <v>0</v>
      </c>
      <c r="BP79" s="71">
        <f t="shared" si="105"/>
        <v>0</v>
      </c>
    </row>
    <row r="80" spans="1:68">
      <c r="A80" s="43" t="s">
        <v>198</v>
      </c>
      <c r="B80" s="118" t="s">
        <v>188</v>
      </c>
      <c r="C80" s="110" t="s">
        <v>30</v>
      </c>
      <c r="D80" s="119">
        <v>0.82850000000000001</v>
      </c>
      <c r="E80" s="113">
        <v>20</v>
      </c>
      <c r="F80" s="137">
        <f>D80*E80</f>
        <v>16.57</v>
      </c>
      <c r="G80" s="137"/>
      <c r="H80" s="137"/>
      <c r="I80" s="137"/>
      <c r="J80" s="137"/>
      <c r="K80" s="137"/>
      <c r="L80" s="137"/>
      <c r="M80" s="137"/>
      <c r="N80" s="137"/>
      <c r="O80" s="74"/>
      <c r="P80" s="74"/>
      <c r="Q80" s="74"/>
      <c r="R80" s="74"/>
      <c r="S80" s="74"/>
      <c r="T80" s="74"/>
      <c r="U80" s="74"/>
      <c r="V80" s="74"/>
      <c r="W80" s="74"/>
      <c r="X80" s="97">
        <f t="shared" si="130"/>
        <v>0</v>
      </c>
      <c r="Y80" s="97">
        <f t="shared" si="130"/>
        <v>0</v>
      </c>
      <c r="Z80" s="97">
        <f t="shared" si="130"/>
        <v>0</v>
      </c>
      <c r="AA80" s="74"/>
      <c r="AB80" s="74"/>
      <c r="AC80" s="74"/>
      <c r="AD80" s="74">
        <f t="shared" si="126"/>
        <v>16.57</v>
      </c>
      <c r="AE80" s="74">
        <f t="shared" si="131"/>
        <v>16.57</v>
      </c>
      <c r="AF80" s="74">
        <f t="shared" si="131"/>
        <v>16.57</v>
      </c>
      <c r="AG80" s="74"/>
      <c r="AH80" s="74"/>
      <c r="AI80" s="74"/>
      <c r="AJ80" s="97">
        <f t="shared" si="128"/>
        <v>16.57</v>
      </c>
      <c r="AK80" s="97">
        <f t="shared" si="128"/>
        <v>16.57</v>
      </c>
      <c r="AL80" s="97">
        <f t="shared" si="128"/>
        <v>16.57</v>
      </c>
      <c r="AM80" s="74"/>
      <c r="AN80" s="74"/>
      <c r="AO80" s="74"/>
      <c r="AP80" s="74"/>
      <c r="AQ80" s="74"/>
      <c r="AR80" s="74"/>
      <c r="AS80" s="74"/>
      <c r="AT80" s="74"/>
      <c r="AU80" s="74"/>
      <c r="AV80" s="97">
        <f t="shared" si="132"/>
        <v>0</v>
      </c>
      <c r="AW80" s="97">
        <f t="shared" si="132"/>
        <v>0</v>
      </c>
      <c r="AX80" s="97">
        <f t="shared" si="132"/>
        <v>0</v>
      </c>
      <c r="AY80" s="74"/>
      <c r="AZ80" s="74"/>
      <c r="BA80" s="74"/>
      <c r="BB80" s="74"/>
      <c r="BC80" s="74"/>
      <c r="BD80" s="74"/>
      <c r="BE80" s="74"/>
      <c r="BF80" s="74"/>
      <c r="BG80" s="74"/>
      <c r="BH80" s="97">
        <f t="shared" si="133"/>
        <v>0</v>
      </c>
      <c r="BI80" s="97">
        <f t="shared" si="133"/>
        <v>0</v>
      </c>
      <c r="BJ80" s="97">
        <f t="shared" si="133"/>
        <v>0</v>
      </c>
      <c r="BK80" s="74">
        <f t="shared" si="120"/>
        <v>16.57</v>
      </c>
      <c r="BL80" s="74">
        <f t="shared" si="121"/>
        <v>16.57</v>
      </c>
      <c r="BM80" s="74">
        <f t="shared" si="122"/>
        <v>16.57</v>
      </c>
      <c r="BN80" s="71">
        <f t="shared" si="103"/>
        <v>0</v>
      </c>
      <c r="BO80" s="71">
        <f t="shared" si="104"/>
        <v>0</v>
      </c>
      <c r="BP80" s="71">
        <f t="shared" si="105"/>
        <v>0</v>
      </c>
    </row>
    <row r="81" spans="1:68">
      <c r="A81" s="43" t="s">
        <v>199</v>
      </c>
      <c r="B81" s="121" t="s">
        <v>189</v>
      </c>
      <c r="C81" s="110" t="s">
        <v>30</v>
      </c>
      <c r="D81" s="119">
        <v>57.808199999999999</v>
      </c>
      <c r="E81" s="113">
        <v>1</v>
      </c>
      <c r="F81" s="137">
        <v>0</v>
      </c>
      <c r="G81" s="137"/>
      <c r="H81" s="137"/>
      <c r="I81" s="137"/>
      <c r="J81" s="137"/>
      <c r="K81" s="137"/>
      <c r="L81" s="137"/>
      <c r="M81" s="137"/>
      <c r="N81" s="137"/>
      <c r="O81" s="74"/>
      <c r="P81" s="74"/>
      <c r="Q81" s="74"/>
      <c r="R81" s="74"/>
      <c r="S81" s="74"/>
      <c r="T81" s="74"/>
      <c r="U81" s="74"/>
      <c r="V81" s="74"/>
      <c r="W81" s="74"/>
      <c r="X81" s="97">
        <f t="shared" si="130"/>
        <v>0</v>
      </c>
      <c r="Y81" s="97">
        <f t="shared" si="130"/>
        <v>0</v>
      </c>
      <c r="Z81" s="97">
        <f t="shared" si="130"/>
        <v>0</v>
      </c>
      <c r="AA81" s="74"/>
      <c r="AB81" s="74"/>
      <c r="AC81" s="74"/>
      <c r="AD81" s="74">
        <f t="shared" si="126"/>
        <v>0</v>
      </c>
      <c r="AE81" s="74">
        <f t="shared" si="131"/>
        <v>0</v>
      </c>
      <c r="AF81" s="74">
        <f t="shared" si="131"/>
        <v>0</v>
      </c>
      <c r="AG81" s="74"/>
      <c r="AH81" s="74"/>
      <c r="AI81" s="74"/>
      <c r="AJ81" s="97">
        <f t="shared" si="128"/>
        <v>0</v>
      </c>
      <c r="AK81" s="97">
        <f t="shared" si="128"/>
        <v>0</v>
      </c>
      <c r="AL81" s="97">
        <f t="shared" si="128"/>
        <v>0</v>
      </c>
      <c r="AM81" s="74"/>
      <c r="AN81" s="74"/>
      <c r="AO81" s="74"/>
      <c r="AP81" s="74"/>
      <c r="AQ81" s="74"/>
      <c r="AR81" s="74"/>
      <c r="AS81" s="74"/>
      <c r="AT81" s="74"/>
      <c r="AU81" s="74"/>
      <c r="AV81" s="97">
        <f t="shared" si="132"/>
        <v>0</v>
      </c>
      <c r="AW81" s="97">
        <f t="shared" si="132"/>
        <v>0</v>
      </c>
      <c r="AX81" s="97">
        <f t="shared" si="132"/>
        <v>0</v>
      </c>
      <c r="AY81" s="74"/>
      <c r="AZ81" s="74"/>
      <c r="BA81" s="74"/>
      <c r="BB81" s="74"/>
      <c r="BC81" s="74"/>
      <c r="BD81" s="74"/>
      <c r="BE81" s="74"/>
      <c r="BF81" s="74"/>
      <c r="BG81" s="74"/>
      <c r="BH81" s="97">
        <f t="shared" si="133"/>
        <v>0</v>
      </c>
      <c r="BI81" s="97">
        <f t="shared" si="133"/>
        <v>0</v>
      </c>
      <c r="BJ81" s="97">
        <f t="shared" si="133"/>
        <v>0</v>
      </c>
      <c r="BK81" s="74">
        <f t="shared" si="120"/>
        <v>0</v>
      </c>
      <c r="BL81" s="74">
        <f t="shared" si="121"/>
        <v>0</v>
      </c>
      <c r="BM81" s="74">
        <f t="shared" si="122"/>
        <v>0</v>
      </c>
      <c r="BN81" s="71">
        <f t="shared" si="103"/>
        <v>0</v>
      </c>
      <c r="BO81" s="71">
        <f t="shared" si="104"/>
        <v>0</v>
      </c>
      <c r="BP81" s="71">
        <f t="shared" si="105"/>
        <v>0</v>
      </c>
    </row>
    <row r="82" spans="1:68" ht="13.5">
      <c r="A82" s="6" t="s">
        <v>132</v>
      </c>
      <c r="B82" s="38" t="s">
        <v>133</v>
      </c>
      <c r="C82" s="6"/>
      <c r="D82" s="39"/>
      <c r="E82" s="6"/>
      <c r="F82" s="81">
        <f>F83+F84</f>
        <v>155</v>
      </c>
      <c r="G82" s="81"/>
      <c r="H82" s="81"/>
      <c r="I82" s="81"/>
      <c r="J82" s="81"/>
      <c r="K82" s="81"/>
      <c r="L82" s="81"/>
      <c r="M82" s="81"/>
      <c r="N82" s="81"/>
      <c r="O82" s="81">
        <f t="shared" ref="O82:BM82" si="134">O83+O84</f>
        <v>0</v>
      </c>
      <c r="P82" s="81">
        <f t="shared" si="134"/>
        <v>0</v>
      </c>
      <c r="Q82" s="81">
        <f t="shared" si="134"/>
        <v>0</v>
      </c>
      <c r="R82" s="81">
        <f t="shared" si="134"/>
        <v>0</v>
      </c>
      <c r="S82" s="81">
        <f t="shared" si="134"/>
        <v>0</v>
      </c>
      <c r="T82" s="81">
        <f t="shared" si="134"/>
        <v>0</v>
      </c>
      <c r="U82" s="81">
        <f t="shared" si="134"/>
        <v>0</v>
      </c>
      <c r="V82" s="81">
        <f t="shared" si="134"/>
        <v>0</v>
      </c>
      <c r="W82" s="81">
        <f t="shared" si="134"/>
        <v>0</v>
      </c>
      <c r="X82" s="96">
        <f t="shared" si="134"/>
        <v>0</v>
      </c>
      <c r="Y82" s="96">
        <f t="shared" si="134"/>
        <v>0</v>
      </c>
      <c r="Z82" s="96">
        <f t="shared" si="134"/>
        <v>0</v>
      </c>
      <c r="AA82" s="81">
        <f t="shared" si="134"/>
        <v>0</v>
      </c>
      <c r="AB82" s="81">
        <f t="shared" si="134"/>
        <v>0</v>
      </c>
      <c r="AC82" s="81">
        <f t="shared" si="134"/>
        <v>0</v>
      </c>
      <c r="AD82" s="81">
        <f t="shared" si="134"/>
        <v>0</v>
      </c>
      <c r="AE82" s="81">
        <f t="shared" si="134"/>
        <v>0</v>
      </c>
      <c r="AF82" s="81">
        <f t="shared" si="134"/>
        <v>0</v>
      </c>
      <c r="AG82" s="81">
        <f t="shared" si="134"/>
        <v>10</v>
      </c>
      <c r="AH82" s="81">
        <f t="shared" si="134"/>
        <v>10</v>
      </c>
      <c r="AI82" s="81">
        <f t="shared" si="134"/>
        <v>10</v>
      </c>
      <c r="AJ82" s="96">
        <f t="shared" si="134"/>
        <v>10</v>
      </c>
      <c r="AK82" s="96">
        <f t="shared" si="134"/>
        <v>10</v>
      </c>
      <c r="AL82" s="96">
        <f t="shared" si="134"/>
        <v>10</v>
      </c>
      <c r="AM82" s="81">
        <f t="shared" si="134"/>
        <v>145</v>
      </c>
      <c r="AN82" s="81">
        <f t="shared" si="134"/>
        <v>145</v>
      </c>
      <c r="AO82" s="81">
        <f t="shared" si="134"/>
        <v>145</v>
      </c>
      <c r="AP82" s="81">
        <f t="shared" si="134"/>
        <v>0</v>
      </c>
      <c r="AQ82" s="81">
        <f t="shared" si="134"/>
        <v>0</v>
      </c>
      <c r="AR82" s="81">
        <f t="shared" si="134"/>
        <v>0</v>
      </c>
      <c r="AS82" s="81">
        <f t="shared" si="134"/>
        <v>0</v>
      </c>
      <c r="AT82" s="81">
        <f t="shared" si="134"/>
        <v>0</v>
      </c>
      <c r="AU82" s="81">
        <f t="shared" si="134"/>
        <v>0</v>
      </c>
      <c r="AV82" s="96">
        <f t="shared" si="134"/>
        <v>145</v>
      </c>
      <c r="AW82" s="96">
        <f t="shared" si="134"/>
        <v>145</v>
      </c>
      <c r="AX82" s="96">
        <f t="shared" si="134"/>
        <v>145</v>
      </c>
      <c r="AY82" s="81">
        <f t="shared" si="134"/>
        <v>0</v>
      </c>
      <c r="AZ82" s="81">
        <f t="shared" si="134"/>
        <v>0</v>
      </c>
      <c r="BA82" s="81">
        <f t="shared" si="134"/>
        <v>0</v>
      </c>
      <c r="BB82" s="81">
        <f t="shared" si="134"/>
        <v>0</v>
      </c>
      <c r="BC82" s="81">
        <f t="shared" si="134"/>
        <v>0</v>
      </c>
      <c r="BD82" s="81">
        <f t="shared" si="134"/>
        <v>0</v>
      </c>
      <c r="BE82" s="81">
        <f t="shared" si="134"/>
        <v>0</v>
      </c>
      <c r="BF82" s="81">
        <f t="shared" si="134"/>
        <v>0</v>
      </c>
      <c r="BG82" s="81">
        <f t="shared" si="134"/>
        <v>0</v>
      </c>
      <c r="BH82" s="96">
        <f t="shared" si="134"/>
        <v>0</v>
      </c>
      <c r="BI82" s="96">
        <f t="shared" si="134"/>
        <v>0</v>
      </c>
      <c r="BJ82" s="96">
        <f t="shared" si="134"/>
        <v>0</v>
      </c>
      <c r="BK82" s="40">
        <f t="shared" si="134"/>
        <v>155</v>
      </c>
      <c r="BL82" s="40">
        <f t="shared" si="134"/>
        <v>155</v>
      </c>
      <c r="BM82" s="40">
        <f t="shared" si="134"/>
        <v>155</v>
      </c>
      <c r="BN82" s="71">
        <f t="shared" si="103"/>
        <v>0</v>
      </c>
      <c r="BO82" s="71">
        <f t="shared" si="104"/>
        <v>0</v>
      </c>
      <c r="BP82" s="71">
        <f t="shared" si="105"/>
        <v>0</v>
      </c>
    </row>
    <row r="83" spans="1:68">
      <c r="A83" s="63" t="s">
        <v>134</v>
      </c>
      <c r="B83" s="122" t="s">
        <v>190</v>
      </c>
      <c r="C83" s="110" t="s">
        <v>30</v>
      </c>
      <c r="D83" s="123">
        <v>123</v>
      </c>
      <c r="E83" s="124">
        <v>1</v>
      </c>
      <c r="F83" s="137">
        <f>D83*E83</f>
        <v>123</v>
      </c>
      <c r="G83" s="137"/>
      <c r="H83" s="137"/>
      <c r="I83" s="137"/>
      <c r="J83" s="137"/>
      <c r="K83" s="137"/>
      <c r="L83" s="137"/>
      <c r="M83" s="137"/>
      <c r="N83" s="137"/>
      <c r="O83" s="74"/>
      <c r="P83" s="74"/>
      <c r="Q83" s="74"/>
      <c r="R83" s="74"/>
      <c r="S83" s="74"/>
      <c r="T83" s="74"/>
      <c r="U83" s="74"/>
      <c r="V83" s="74"/>
      <c r="W83" s="74"/>
      <c r="X83" s="97">
        <f t="shared" ref="X83:Z84" si="135">O83+R83+U83</f>
        <v>0</v>
      </c>
      <c r="Y83" s="97">
        <f t="shared" si="135"/>
        <v>0</v>
      </c>
      <c r="Z83" s="97">
        <f t="shared" si="135"/>
        <v>0</v>
      </c>
      <c r="AA83" s="74"/>
      <c r="AB83" s="74"/>
      <c r="AC83" s="74"/>
      <c r="AD83" s="74"/>
      <c r="AE83" s="74"/>
      <c r="AF83" s="74"/>
      <c r="AG83" s="74"/>
      <c r="AH83" s="74"/>
      <c r="AI83" s="74"/>
      <c r="AJ83" s="97">
        <f t="shared" ref="AJ83:AL84" si="136">AA83+AD83+AG83</f>
        <v>0</v>
      </c>
      <c r="AK83" s="97">
        <f t="shared" si="136"/>
        <v>0</v>
      </c>
      <c r="AL83" s="97">
        <f t="shared" si="136"/>
        <v>0</v>
      </c>
      <c r="AM83" s="74">
        <f>F83</f>
        <v>123</v>
      </c>
      <c r="AN83" s="74">
        <f>AM83</f>
        <v>123</v>
      </c>
      <c r="AO83" s="74">
        <f>AN83</f>
        <v>123</v>
      </c>
      <c r="AP83" s="74"/>
      <c r="AQ83" s="74"/>
      <c r="AR83" s="74"/>
      <c r="AS83" s="74"/>
      <c r="AT83" s="74"/>
      <c r="AU83" s="74"/>
      <c r="AV83" s="97">
        <f t="shared" ref="AV83:AX84" si="137">AM83+AP83+AS83</f>
        <v>123</v>
      </c>
      <c r="AW83" s="97">
        <f t="shared" si="137"/>
        <v>123</v>
      </c>
      <c r="AX83" s="97">
        <f t="shared" si="137"/>
        <v>123</v>
      </c>
      <c r="AY83" s="74"/>
      <c r="AZ83" s="74"/>
      <c r="BA83" s="74"/>
      <c r="BB83" s="74"/>
      <c r="BC83" s="74"/>
      <c r="BD83" s="74"/>
      <c r="BE83" s="74"/>
      <c r="BF83" s="74"/>
      <c r="BG83" s="74"/>
      <c r="BH83" s="97">
        <f t="shared" ref="BH83:BJ84" si="138">AY83+BB83+BE83</f>
        <v>0</v>
      </c>
      <c r="BI83" s="97">
        <f t="shared" si="138"/>
        <v>0</v>
      </c>
      <c r="BJ83" s="97">
        <f t="shared" si="138"/>
        <v>0</v>
      </c>
      <c r="BK83" s="74">
        <f t="shared" si="120"/>
        <v>123</v>
      </c>
      <c r="BL83" s="74">
        <f t="shared" si="121"/>
        <v>123</v>
      </c>
      <c r="BM83" s="74">
        <f t="shared" si="122"/>
        <v>123</v>
      </c>
      <c r="BN83" s="71">
        <f t="shared" si="103"/>
        <v>0</v>
      </c>
      <c r="BO83" s="71">
        <f t="shared" si="104"/>
        <v>0</v>
      </c>
      <c r="BP83" s="71">
        <f t="shared" si="105"/>
        <v>0</v>
      </c>
    </row>
    <row r="84" spans="1:68">
      <c r="A84" s="63" t="s">
        <v>135</v>
      </c>
      <c r="B84" s="122" t="s">
        <v>136</v>
      </c>
      <c r="C84" s="110" t="s">
        <v>30</v>
      </c>
      <c r="D84" s="125">
        <v>0.2</v>
      </c>
      <c r="E84" s="124">
        <v>160</v>
      </c>
      <c r="F84" s="137">
        <f>D84*E84</f>
        <v>32</v>
      </c>
      <c r="G84" s="137"/>
      <c r="H84" s="137"/>
      <c r="I84" s="137"/>
      <c r="J84" s="137"/>
      <c r="K84" s="137"/>
      <c r="L84" s="137"/>
      <c r="M84" s="137"/>
      <c r="N84" s="137"/>
      <c r="O84" s="74"/>
      <c r="P84" s="74"/>
      <c r="Q84" s="74"/>
      <c r="R84" s="74"/>
      <c r="S84" s="74"/>
      <c r="T84" s="74"/>
      <c r="U84" s="74"/>
      <c r="V84" s="74"/>
      <c r="W84" s="74"/>
      <c r="X84" s="97">
        <f t="shared" si="135"/>
        <v>0</v>
      </c>
      <c r="Y84" s="97">
        <f t="shared" si="135"/>
        <v>0</v>
      </c>
      <c r="Z84" s="97">
        <f t="shared" si="135"/>
        <v>0</v>
      </c>
      <c r="AA84" s="74"/>
      <c r="AB84" s="74"/>
      <c r="AC84" s="74"/>
      <c r="AD84" s="74"/>
      <c r="AE84" s="74"/>
      <c r="AF84" s="74"/>
      <c r="AG84" s="74">
        <v>10</v>
      </c>
      <c r="AH84" s="74">
        <v>10</v>
      </c>
      <c r="AI84" s="74">
        <v>10</v>
      </c>
      <c r="AJ84" s="97">
        <f t="shared" si="136"/>
        <v>10</v>
      </c>
      <c r="AK84" s="97">
        <f t="shared" si="136"/>
        <v>10</v>
      </c>
      <c r="AL84" s="97">
        <f t="shared" si="136"/>
        <v>10</v>
      </c>
      <c r="AM84" s="74">
        <v>22</v>
      </c>
      <c r="AN84" s="74">
        <f>AM84</f>
        <v>22</v>
      </c>
      <c r="AO84" s="74">
        <f>AN84</f>
        <v>22</v>
      </c>
      <c r="AP84" s="74"/>
      <c r="AQ84" s="74"/>
      <c r="AR84" s="74"/>
      <c r="AS84" s="74"/>
      <c r="AT84" s="74"/>
      <c r="AU84" s="74"/>
      <c r="AV84" s="97">
        <f t="shared" si="137"/>
        <v>22</v>
      </c>
      <c r="AW84" s="97">
        <f t="shared" si="137"/>
        <v>22</v>
      </c>
      <c r="AX84" s="97">
        <f t="shared" si="137"/>
        <v>22</v>
      </c>
      <c r="AY84" s="74"/>
      <c r="AZ84" s="74"/>
      <c r="BA84" s="74"/>
      <c r="BB84" s="74"/>
      <c r="BC84" s="74"/>
      <c r="BD84" s="74"/>
      <c r="BE84" s="74"/>
      <c r="BF84" s="74"/>
      <c r="BG84" s="74"/>
      <c r="BH84" s="97">
        <f t="shared" si="138"/>
        <v>0</v>
      </c>
      <c r="BI84" s="97">
        <f t="shared" si="138"/>
        <v>0</v>
      </c>
      <c r="BJ84" s="97">
        <f t="shared" si="138"/>
        <v>0</v>
      </c>
      <c r="BK84" s="74">
        <f t="shared" si="120"/>
        <v>32</v>
      </c>
      <c r="BL84" s="74">
        <f t="shared" si="121"/>
        <v>32</v>
      </c>
      <c r="BM84" s="74">
        <f t="shared" si="122"/>
        <v>32</v>
      </c>
      <c r="BN84" s="71">
        <f t="shared" si="103"/>
        <v>0</v>
      </c>
      <c r="BO84" s="71">
        <f t="shared" si="104"/>
        <v>0</v>
      </c>
      <c r="BP84" s="71">
        <f t="shared" si="105"/>
        <v>0</v>
      </c>
    </row>
    <row r="85" spans="1:68" ht="13.5">
      <c r="A85" s="6" t="s">
        <v>137</v>
      </c>
      <c r="B85" s="38" t="s">
        <v>138</v>
      </c>
      <c r="C85" s="43"/>
      <c r="D85" s="44"/>
      <c r="E85" s="64"/>
      <c r="F85" s="139">
        <f>F88+F86+F87</f>
        <v>1333.94</v>
      </c>
      <c r="G85" s="139"/>
      <c r="H85" s="139"/>
      <c r="I85" s="139"/>
      <c r="J85" s="139"/>
      <c r="K85" s="139"/>
      <c r="L85" s="139"/>
      <c r="M85" s="139"/>
      <c r="N85" s="139"/>
      <c r="O85" s="139">
        <f t="shared" ref="O85:BM85" si="139">O88+O86+O87</f>
        <v>0</v>
      </c>
      <c r="P85" s="139">
        <f t="shared" si="139"/>
        <v>0</v>
      </c>
      <c r="Q85" s="139">
        <f t="shared" si="139"/>
        <v>0</v>
      </c>
      <c r="R85" s="139">
        <f t="shared" si="139"/>
        <v>0</v>
      </c>
      <c r="S85" s="139">
        <f t="shared" si="139"/>
        <v>0</v>
      </c>
      <c r="T85" s="139">
        <f t="shared" si="139"/>
        <v>0</v>
      </c>
      <c r="U85" s="139">
        <f t="shared" si="139"/>
        <v>0</v>
      </c>
      <c r="V85" s="139">
        <f t="shared" si="139"/>
        <v>0</v>
      </c>
      <c r="W85" s="139">
        <f t="shared" si="139"/>
        <v>0</v>
      </c>
      <c r="X85" s="142">
        <f t="shared" si="139"/>
        <v>0</v>
      </c>
      <c r="Y85" s="142">
        <f t="shared" si="139"/>
        <v>0</v>
      </c>
      <c r="Z85" s="142">
        <f t="shared" si="139"/>
        <v>0</v>
      </c>
      <c r="AA85" s="139">
        <f t="shared" si="139"/>
        <v>0</v>
      </c>
      <c r="AB85" s="139">
        <f t="shared" si="139"/>
        <v>0</v>
      </c>
      <c r="AC85" s="139">
        <f t="shared" si="139"/>
        <v>0</v>
      </c>
      <c r="AD85" s="139">
        <f t="shared" si="139"/>
        <v>0</v>
      </c>
      <c r="AE85" s="139">
        <f t="shared" si="139"/>
        <v>0</v>
      </c>
      <c r="AF85" s="139">
        <f t="shared" si="139"/>
        <v>0</v>
      </c>
      <c r="AG85" s="139">
        <f t="shared" si="139"/>
        <v>0</v>
      </c>
      <c r="AH85" s="139">
        <f t="shared" si="139"/>
        <v>0</v>
      </c>
      <c r="AI85" s="139">
        <f t="shared" si="139"/>
        <v>0</v>
      </c>
      <c r="AJ85" s="142">
        <f t="shared" si="139"/>
        <v>0</v>
      </c>
      <c r="AK85" s="142">
        <f t="shared" si="139"/>
        <v>0</v>
      </c>
      <c r="AL85" s="142">
        <f t="shared" si="139"/>
        <v>0</v>
      </c>
      <c r="AM85" s="139">
        <f t="shared" si="139"/>
        <v>334</v>
      </c>
      <c r="AN85" s="139">
        <f t="shared" si="139"/>
        <v>0</v>
      </c>
      <c r="AO85" s="139">
        <f t="shared" si="139"/>
        <v>0</v>
      </c>
      <c r="AP85" s="139">
        <f t="shared" si="139"/>
        <v>0</v>
      </c>
      <c r="AQ85" s="139">
        <f t="shared" si="139"/>
        <v>0</v>
      </c>
      <c r="AR85" s="139">
        <f t="shared" si="139"/>
        <v>0</v>
      </c>
      <c r="AS85" s="139">
        <f t="shared" si="139"/>
        <v>200</v>
      </c>
      <c r="AT85" s="139">
        <f t="shared" si="139"/>
        <v>334</v>
      </c>
      <c r="AU85" s="139">
        <f t="shared" si="139"/>
        <v>334</v>
      </c>
      <c r="AV85" s="142">
        <f t="shared" si="139"/>
        <v>534</v>
      </c>
      <c r="AW85" s="142">
        <f t="shared" si="139"/>
        <v>334</v>
      </c>
      <c r="AX85" s="142">
        <f t="shared" si="139"/>
        <v>334</v>
      </c>
      <c r="AY85" s="139">
        <f t="shared" si="139"/>
        <v>0</v>
      </c>
      <c r="AZ85" s="139">
        <f t="shared" si="139"/>
        <v>0</v>
      </c>
      <c r="BA85" s="139">
        <f t="shared" si="139"/>
        <v>0</v>
      </c>
      <c r="BB85" s="139">
        <f t="shared" si="139"/>
        <v>0</v>
      </c>
      <c r="BC85" s="139">
        <f t="shared" si="139"/>
        <v>0</v>
      </c>
      <c r="BD85" s="139">
        <f t="shared" si="139"/>
        <v>0</v>
      </c>
      <c r="BE85" s="139">
        <f t="shared" si="139"/>
        <v>800</v>
      </c>
      <c r="BF85" s="139">
        <f t="shared" si="139"/>
        <v>1000</v>
      </c>
      <c r="BG85" s="139">
        <f t="shared" si="139"/>
        <v>1000</v>
      </c>
      <c r="BH85" s="142">
        <f t="shared" si="139"/>
        <v>800</v>
      </c>
      <c r="BI85" s="142">
        <f t="shared" si="139"/>
        <v>1000</v>
      </c>
      <c r="BJ85" s="142">
        <f t="shared" si="139"/>
        <v>1000</v>
      </c>
      <c r="BK85" s="65">
        <f t="shared" si="139"/>
        <v>1334</v>
      </c>
      <c r="BL85" s="65">
        <f t="shared" si="139"/>
        <v>1334</v>
      </c>
      <c r="BM85" s="65">
        <f t="shared" si="139"/>
        <v>1334</v>
      </c>
      <c r="BN85" s="71">
        <f t="shared" si="103"/>
        <v>-5.999999999994543E-2</v>
      </c>
      <c r="BO85" s="71">
        <f t="shared" si="104"/>
        <v>-5.999999999994543E-2</v>
      </c>
      <c r="BP85" s="71">
        <f t="shared" si="105"/>
        <v>-5.999999999994543E-2</v>
      </c>
    </row>
    <row r="86" spans="1:68">
      <c r="A86" s="63" t="s">
        <v>139</v>
      </c>
      <c r="B86" s="126" t="s">
        <v>140</v>
      </c>
      <c r="C86" s="127" t="s">
        <v>30</v>
      </c>
      <c r="D86" s="128"/>
      <c r="E86" s="127">
        <v>1</v>
      </c>
      <c r="F86" s="140">
        <v>1000</v>
      </c>
      <c r="G86" s="140"/>
      <c r="H86" s="140"/>
      <c r="I86" s="140"/>
      <c r="J86" s="140"/>
      <c r="K86" s="140"/>
      <c r="L86" s="140"/>
      <c r="M86" s="140"/>
      <c r="N86" s="140"/>
      <c r="O86" s="80"/>
      <c r="P86" s="80"/>
      <c r="Q86" s="80"/>
      <c r="R86" s="80"/>
      <c r="S86" s="80"/>
      <c r="T86" s="80"/>
      <c r="U86" s="80"/>
      <c r="V86" s="80"/>
      <c r="W86" s="80"/>
      <c r="X86" s="97">
        <f>O86+R86+U86</f>
        <v>0</v>
      </c>
      <c r="Y86" s="97">
        <f>P86+S86+V86</f>
        <v>0</v>
      </c>
      <c r="Z86" s="97">
        <f>Q86+T86+W86</f>
        <v>0</v>
      </c>
      <c r="AA86" s="80"/>
      <c r="AB86" s="80"/>
      <c r="AC86" s="80"/>
      <c r="AD86" s="80"/>
      <c r="AE86" s="80"/>
      <c r="AF86" s="80"/>
      <c r="AG86" s="80"/>
      <c r="AH86" s="80"/>
      <c r="AI86" s="80"/>
      <c r="AJ86" s="97">
        <f t="shared" ref="AJ86:AL88" si="140">AA86+AD86+AG86</f>
        <v>0</v>
      </c>
      <c r="AK86" s="97">
        <f t="shared" si="140"/>
        <v>0</v>
      </c>
      <c r="AL86" s="97">
        <f t="shared" si="140"/>
        <v>0</v>
      </c>
      <c r="AM86" s="80">
        <v>0</v>
      </c>
      <c r="AN86" s="80"/>
      <c r="AO86" s="80"/>
      <c r="AP86" s="80"/>
      <c r="AQ86" s="80"/>
      <c r="AR86" s="80"/>
      <c r="AS86" s="80">
        <v>200</v>
      </c>
      <c r="AT86" s="80"/>
      <c r="AU86" s="80"/>
      <c r="AV86" s="97">
        <f t="shared" ref="AV86:AX88" si="141">AM86+AP86+AS86</f>
        <v>200</v>
      </c>
      <c r="AW86" s="97">
        <f t="shared" si="141"/>
        <v>0</v>
      </c>
      <c r="AX86" s="97">
        <f t="shared" si="141"/>
        <v>0</v>
      </c>
      <c r="AY86" s="80"/>
      <c r="AZ86" s="80"/>
      <c r="BA86" s="80"/>
      <c r="BB86" s="80"/>
      <c r="BC86" s="80"/>
      <c r="BD86" s="80"/>
      <c r="BE86" s="80">
        <v>800</v>
      </c>
      <c r="BF86" s="80">
        <v>1000</v>
      </c>
      <c r="BG86" s="80">
        <v>1000</v>
      </c>
      <c r="BH86" s="97">
        <f>AY86+BB86+BE86</f>
        <v>800</v>
      </c>
      <c r="BI86" s="97">
        <f>AZ86+BC86+BF86</f>
        <v>1000</v>
      </c>
      <c r="BJ86" s="97">
        <f>BA86+BD86+BG86</f>
        <v>1000</v>
      </c>
      <c r="BK86" s="74">
        <f t="shared" ref="BK86:BM88" si="142">X86+AJ86+AV86+BH86</f>
        <v>1000</v>
      </c>
      <c r="BL86" s="74">
        <f t="shared" si="142"/>
        <v>1000</v>
      </c>
      <c r="BM86" s="74">
        <f t="shared" si="142"/>
        <v>1000</v>
      </c>
      <c r="BN86" s="71">
        <f t="shared" si="103"/>
        <v>0</v>
      </c>
      <c r="BO86" s="71">
        <f t="shared" si="104"/>
        <v>0</v>
      </c>
      <c r="BP86" s="71">
        <f t="shared" si="105"/>
        <v>0</v>
      </c>
    </row>
    <row r="87" spans="1:68">
      <c r="A87" s="63" t="s">
        <v>141</v>
      </c>
      <c r="B87" s="111" t="s">
        <v>191</v>
      </c>
      <c r="C87" s="127"/>
      <c r="D87" s="125">
        <v>83.484999999999999</v>
      </c>
      <c r="E87" s="127">
        <v>4</v>
      </c>
      <c r="F87" s="140">
        <f>E87*D87</f>
        <v>333.94</v>
      </c>
      <c r="G87" s="140"/>
      <c r="H87" s="140"/>
      <c r="I87" s="140"/>
      <c r="J87" s="140"/>
      <c r="K87" s="140"/>
      <c r="L87" s="140"/>
      <c r="M87" s="140"/>
      <c r="N87" s="140"/>
      <c r="O87" s="80"/>
      <c r="P87" s="80"/>
      <c r="Q87" s="80"/>
      <c r="R87" s="80"/>
      <c r="S87" s="80"/>
      <c r="T87" s="80"/>
      <c r="U87" s="80"/>
      <c r="V87" s="80"/>
      <c r="W87" s="80"/>
      <c r="X87" s="97"/>
      <c r="Y87" s="97"/>
      <c r="Z87" s="97"/>
      <c r="AA87" s="80"/>
      <c r="AB87" s="80"/>
      <c r="AC87" s="80"/>
      <c r="AD87" s="80"/>
      <c r="AE87" s="80"/>
      <c r="AF87" s="80"/>
      <c r="AG87" s="80"/>
      <c r="AH87" s="80"/>
      <c r="AI87" s="80"/>
      <c r="AJ87" s="97">
        <f t="shared" si="140"/>
        <v>0</v>
      </c>
      <c r="AK87" s="97">
        <f t="shared" si="140"/>
        <v>0</v>
      </c>
      <c r="AL87" s="97">
        <f t="shared" si="140"/>
        <v>0</v>
      </c>
      <c r="AM87" s="80">
        <v>334</v>
      </c>
      <c r="AN87" s="80"/>
      <c r="AO87" s="80"/>
      <c r="AP87" s="80"/>
      <c r="AQ87" s="80"/>
      <c r="AR87" s="80"/>
      <c r="AS87" s="80"/>
      <c r="AT87" s="80">
        <f>AM87</f>
        <v>334</v>
      </c>
      <c r="AU87" s="80">
        <f>AM87</f>
        <v>334</v>
      </c>
      <c r="AV87" s="97">
        <f t="shared" si="141"/>
        <v>334</v>
      </c>
      <c r="AW87" s="97">
        <f t="shared" si="141"/>
        <v>334</v>
      </c>
      <c r="AX87" s="97">
        <f t="shared" si="141"/>
        <v>334</v>
      </c>
      <c r="AY87" s="80"/>
      <c r="AZ87" s="80"/>
      <c r="BA87" s="80"/>
      <c r="BB87" s="80"/>
      <c r="BC87" s="80"/>
      <c r="BD87" s="80"/>
      <c r="BE87" s="80"/>
      <c r="BF87" s="80"/>
      <c r="BG87" s="80"/>
      <c r="BH87" s="97"/>
      <c r="BI87" s="97"/>
      <c r="BJ87" s="97"/>
      <c r="BK87" s="74">
        <f t="shared" si="142"/>
        <v>334</v>
      </c>
      <c r="BL87" s="74">
        <f t="shared" si="142"/>
        <v>334</v>
      </c>
      <c r="BM87" s="74">
        <f t="shared" si="142"/>
        <v>334</v>
      </c>
      <c r="BN87" s="71">
        <f t="shared" si="103"/>
        <v>-6.0000000000002274E-2</v>
      </c>
      <c r="BO87" s="71">
        <f t="shared" si="104"/>
        <v>-6.0000000000002274E-2</v>
      </c>
      <c r="BP87" s="71">
        <f t="shared" si="105"/>
        <v>-6.0000000000002274E-2</v>
      </c>
    </row>
    <row r="88" spans="1:68">
      <c r="A88" s="63" t="s">
        <v>200</v>
      </c>
      <c r="B88" s="111" t="s">
        <v>192</v>
      </c>
      <c r="C88" s="127" t="s">
        <v>30</v>
      </c>
      <c r="D88" s="125"/>
      <c r="E88" s="127"/>
      <c r="F88" s="140"/>
      <c r="G88" s="140"/>
      <c r="H88" s="140"/>
      <c r="I88" s="140"/>
      <c r="J88" s="140"/>
      <c r="K88" s="140"/>
      <c r="L88" s="140"/>
      <c r="M88" s="140"/>
      <c r="N88" s="140"/>
      <c r="O88" s="80"/>
      <c r="P88" s="80"/>
      <c r="Q88" s="80"/>
      <c r="R88" s="80"/>
      <c r="S88" s="80"/>
      <c r="T88" s="80"/>
      <c r="U88" s="80"/>
      <c r="V88" s="80"/>
      <c r="W88" s="80"/>
      <c r="X88" s="97">
        <f>O88+R88+U88</f>
        <v>0</v>
      </c>
      <c r="Y88" s="97">
        <f>P88+S88+V88</f>
        <v>0</v>
      </c>
      <c r="Z88" s="97">
        <f>Q88+T88+W88</f>
        <v>0</v>
      </c>
      <c r="AA88" s="80"/>
      <c r="AB88" s="80"/>
      <c r="AC88" s="80"/>
      <c r="AD88" s="80"/>
      <c r="AE88" s="80"/>
      <c r="AF88" s="80"/>
      <c r="AG88" s="80"/>
      <c r="AH88" s="80"/>
      <c r="AI88" s="80"/>
      <c r="AJ88" s="97">
        <f t="shared" si="140"/>
        <v>0</v>
      </c>
      <c r="AK88" s="97">
        <f t="shared" si="140"/>
        <v>0</v>
      </c>
      <c r="AL88" s="97">
        <f t="shared" si="140"/>
        <v>0</v>
      </c>
      <c r="AM88" s="80"/>
      <c r="AN88" s="80"/>
      <c r="AO88" s="80"/>
      <c r="AP88" s="80"/>
      <c r="AQ88" s="80"/>
      <c r="AR88" s="80"/>
      <c r="AS88" s="80"/>
      <c r="AT88" s="80"/>
      <c r="AU88" s="80"/>
      <c r="AV88" s="97">
        <f t="shared" si="141"/>
        <v>0</v>
      </c>
      <c r="AW88" s="97">
        <f t="shared" si="141"/>
        <v>0</v>
      </c>
      <c r="AX88" s="97">
        <f t="shared" si="141"/>
        <v>0</v>
      </c>
      <c r="AY88" s="80">
        <f>F88</f>
        <v>0</v>
      </c>
      <c r="AZ88" s="80">
        <f>F88</f>
        <v>0</v>
      </c>
      <c r="BA88" s="80">
        <f>F88</f>
        <v>0</v>
      </c>
      <c r="BB88" s="80"/>
      <c r="BC88" s="80"/>
      <c r="BD88" s="80"/>
      <c r="BE88" s="80"/>
      <c r="BF88" s="80"/>
      <c r="BG88" s="80"/>
      <c r="BH88" s="97">
        <f>AY88+BB88+BE88</f>
        <v>0</v>
      </c>
      <c r="BI88" s="97">
        <f>AZ88+BC88+BF88</f>
        <v>0</v>
      </c>
      <c r="BJ88" s="97">
        <f>BA88+BD88+BG88</f>
        <v>0</v>
      </c>
      <c r="BK88" s="74">
        <f t="shared" si="142"/>
        <v>0</v>
      </c>
      <c r="BL88" s="74">
        <f t="shared" si="142"/>
        <v>0</v>
      </c>
      <c r="BM88" s="74">
        <f t="shared" si="142"/>
        <v>0</v>
      </c>
      <c r="BN88" s="71">
        <f t="shared" si="103"/>
        <v>0</v>
      </c>
      <c r="BO88" s="71">
        <f t="shared" si="104"/>
        <v>0</v>
      </c>
      <c r="BP88" s="71">
        <f t="shared" si="105"/>
        <v>0</v>
      </c>
    </row>
    <row r="89" spans="1:68">
      <c r="A89" s="226" t="s">
        <v>142</v>
      </c>
      <c r="B89" s="227"/>
      <c r="C89" s="227"/>
      <c r="D89" s="227"/>
      <c r="E89" s="228"/>
      <c r="F89" s="161">
        <f t="shared" ref="F89:AS89" si="143">F82+F63+F85</f>
        <v>2207.2584000000002</v>
      </c>
      <c r="G89" s="161"/>
      <c r="H89" s="161"/>
      <c r="I89" s="161"/>
      <c r="J89" s="161"/>
      <c r="K89" s="161"/>
      <c r="L89" s="161"/>
      <c r="M89" s="161"/>
      <c r="N89" s="161"/>
      <c r="O89" s="83">
        <f t="shared" si="143"/>
        <v>0</v>
      </c>
      <c r="P89" s="83">
        <f t="shared" si="143"/>
        <v>0</v>
      </c>
      <c r="Q89" s="83">
        <f t="shared" si="143"/>
        <v>0</v>
      </c>
      <c r="R89" s="83">
        <f t="shared" si="143"/>
        <v>0</v>
      </c>
      <c r="S89" s="83">
        <f t="shared" si="143"/>
        <v>0</v>
      </c>
      <c r="T89" s="83">
        <f t="shared" si="143"/>
        <v>0</v>
      </c>
      <c r="U89" s="83">
        <f t="shared" si="143"/>
        <v>0</v>
      </c>
      <c r="V89" s="83">
        <f t="shared" si="143"/>
        <v>0</v>
      </c>
      <c r="W89" s="83">
        <f t="shared" si="143"/>
        <v>0</v>
      </c>
      <c r="X89" s="83">
        <f t="shared" si="143"/>
        <v>0</v>
      </c>
      <c r="Y89" s="83">
        <f t="shared" si="143"/>
        <v>0</v>
      </c>
      <c r="Z89" s="83">
        <f t="shared" si="143"/>
        <v>0</v>
      </c>
      <c r="AA89" s="83">
        <f t="shared" si="143"/>
        <v>0</v>
      </c>
      <c r="AB89" s="83">
        <f t="shared" si="143"/>
        <v>0</v>
      </c>
      <c r="AC89" s="83">
        <f t="shared" si="143"/>
        <v>0</v>
      </c>
      <c r="AD89" s="83">
        <f t="shared" si="143"/>
        <v>153.30439999999999</v>
      </c>
      <c r="AE89" s="83">
        <f t="shared" si="143"/>
        <v>153.30439999999999</v>
      </c>
      <c r="AF89" s="83">
        <f t="shared" si="143"/>
        <v>153.30439999999999</v>
      </c>
      <c r="AG89" s="83">
        <f t="shared" si="143"/>
        <v>10</v>
      </c>
      <c r="AH89" s="83">
        <f t="shared" si="143"/>
        <v>10</v>
      </c>
      <c r="AI89" s="83">
        <f t="shared" si="143"/>
        <v>10</v>
      </c>
      <c r="AJ89" s="83">
        <f t="shared" si="143"/>
        <v>163.30439999999999</v>
      </c>
      <c r="AK89" s="83">
        <f t="shared" si="143"/>
        <v>163.30439999999999</v>
      </c>
      <c r="AL89" s="83">
        <f t="shared" si="143"/>
        <v>163.30439999999999</v>
      </c>
      <c r="AM89" s="83">
        <f t="shared" si="143"/>
        <v>1044.0140000000001</v>
      </c>
      <c r="AN89" s="83">
        <f t="shared" si="143"/>
        <v>710.01400000000012</v>
      </c>
      <c r="AO89" s="83">
        <f t="shared" si="143"/>
        <v>710.01400000000012</v>
      </c>
      <c r="AP89" s="83">
        <f t="shared" si="143"/>
        <v>0</v>
      </c>
      <c r="AQ89" s="83">
        <f t="shared" si="143"/>
        <v>0</v>
      </c>
      <c r="AR89" s="83">
        <f t="shared" si="143"/>
        <v>0</v>
      </c>
      <c r="AS89" s="83">
        <f t="shared" si="143"/>
        <v>200</v>
      </c>
      <c r="AT89" s="83">
        <f t="shared" ref="AT89:BJ89" si="144">AT82+AT63+AT85</f>
        <v>334</v>
      </c>
      <c r="AU89" s="83">
        <f t="shared" si="144"/>
        <v>334</v>
      </c>
      <c r="AV89" s="83">
        <f t="shared" si="144"/>
        <v>1244.0140000000001</v>
      </c>
      <c r="AW89" s="83">
        <f t="shared" si="144"/>
        <v>1044.0140000000001</v>
      </c>
      <c r="AX89" s="83">
        <f t="shared" si="144"/>
        <v>1044.0140000000001</v>
      </c>
      <c r="AY89" s="83">
        <f t="shared" si="144"/>
        <v>0</v>
      </c>
      <c r="AZ89" s="83">
        <f t="shared" si="144"/>
        <v>0</v>
      </c>
      <c r="BA89" s="83">
        <f t="shared" si="144"/>
        <v>0</v>
      </c>
      <c r="BB89" s="83">
        <f t="shared" si="144"/>
        <v>0</v>
      </c>
      <c r="BC89" s="83">
        <f t="shared" si="144"/>
        <v>0</v>
      </c>
      <c r="BD89" s="83">
        <f t="shared" si="144"/>
        <v>0</v>
      </c>
      <c r="BE89" s="83">
        <f t="shared" si="144"/>
        <v>800</v>
      </c>
      <c r="BF89" s="83">
        <f t="shared" si="144"/>
        <v>1000</v>
      </c>
      <c r="BG89" s="83">
        <f t="shared" si="144"/>
        <v>1000</v>
      </c>
      <c r="BH89" s="83">
        <f t="shared" si="144"/>
        <v>800</v>
      </c>
      <c r="BI89" s="83">
        <f t="shared" si="144"/>
        <v>1000</v>
      </c>
      <c r="BJ89" s="83">
        <f t="shared" si="144"/>
        <v>1000</v>
      </c>
      <c r="BK89" s="83">
        <f t="shared" si="120"/>
        <v>2207.3184000000001</v>
      </c>
      <c r="BL89" s="83">
        <f t="shared" si="121"/>
        <v>2207.3184000000001</v>
      </c>
      <c r="BM89" s="83">
        <f t="shared" si="122"/>
        <v>2207.3184000000001</v>
      </c>
      <c r="BN89" s="71">
        <f t="shared" si="103"/>
        <v>-5.999999999994543E-2</v>
      </c>
      <c r="BO89" s="71">
        <f t="shared" si="104"/>
        <v>-5.999999999994543E-2</v>
      </c>
      <c r="BP89" s="71">
        <f t="shared" si="105"/>
        <v>-5.999999999994543E-2</v>
      </c>
    </row>
    <row r="90" spans="1:68" ht="13.5">
      <c r="A90" s="3" t="s">
        <v>143</v>
      </c>
      <c r="B90" s="4"/>
      <c r="C90" s="4"/>
      <c r="D90" s="4"/>
      <c r="E90" s="4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</row>
    <row r="91" spans="1:68" ht="13.5">
      <c r="A91" s="48" t="s">
        <v>144</v>
      </c>
      <c r="B91" s="38" t="s">
        <v>145</v>
      </c>
      <c r="C91" s="48"/>
      <c r="D91" s="39"/>
      <c r="E91" s="6"/>
      <c r="F91" s="81">
        <f>SUM(F92:F95)</f>
        <v>136.66200000000001</v>
      </c>
      <c r="G91" s="81"/>
      <c r="H91" s="81"/>
      <c r="I91" s="81"/>
      <c r="J91" s="81"/>
      <c r="K91" s="81"/>
      <c r="L91" s="81"/>
      <c r="M91" s="81"/>
      <c r="N91" s="81"/>
      <c r="O91" s="81">
        <f t="shared" ref="O91:BJ91" si="145">SUM(O92:O95)</f>
        <v>0</v>
      </c>
      <c r="P91" s="81">
        <f t="shared" si="145"/>
        <v>0</v>
      </c>
      <c r="Q91" s="81">
        <f t="shared" si="145"/>
        <v>0</v>
      </c>
      <c r="R91" s="81">
        <f t="shared" si="145"/>
        <v>0</v>
      </c>
      <c r="S91" s="81">
        <f t="shared" si="145"/>
        <v>0</v>
      </c>
      <c r="T91" s="81">
        <f t="shared" si="145"/>
        <v>0</v>
      </c>
      <c r="U91" s="81">
        <f t="shared" si="145"/>
        <v>0</v>
      </c>
      <c r="V91" s="81">
        <f t="shared" si="145"/>
        <v>0</v>
      </c>
      <c r="W91" s="81">
        <f t="shared" si="145"/>
        <v>0</v>
      </c>
      <c r="X91" s="96">
        <f t="shared" si="145"/>
        <v>0</v>
      </c>
      <c r="Y91" s="96">
        <f t="shared" si="145"/>
        <v>0</v>
      </c>
      <c r="Z91" s="96">
        <f t="shared" si="145"/>
        <v>0</v>
      </c>
      <c r="AA91" s="81">
        <f t="shared" si="145"/>
        <v>0</v>
      </c>
      <c r="AB91" s="81">
        <f t="shared" si="145"/>
        <v>0</v>
      </c>
      <c r="AC91" s="81">
        <f t="shared" si="145"/>
        <v>0</v>
      </c>
      <c r="AD91" s="81">
        <f t="shared" si="145"/>
        <v>0</v>
      </c>
      <c r="AE91" s="81">
        <f t="shared" si="145"/>
        <v>0</v>
      </c>
      <c r="AF91" s="81">
        <f t="shared" si="145"/>
        <v>0</v>
      </c>
      <c r="AG91" s="81">
        <f t="shared" si="145"/>
        <v>0</v>
      </c>
      <c r="AH91" s="81">
        <f t="shared" si="145"/>
        <v>0</v>
      </c>
      <c r="AI91" s="81">
        <f t="shared" si="145"/>
        <v>0</v>
      </c>
      <c r="AJ91" s="96">
        <f t="shared" si="145"/>
        <v>0</v>
      </c>
      <c r="AK91" s="96">
        <f t="shared" si="145"/>
        <v>0</v>
      </c>
      <c r="AL91" s="96">
        <f t="shared" si="145"/>
        <v>0</v>
      </c>
      <c r="AM91" s="81">
        <f t="shared" si="145"/>
        <v>0</v>
      </c>
      <c r="AN91" s="81">
        <f t="shared" si="145"/>
        <v>0</v>
      </c>
      <c r="AO91" s="81">
        <f t="shared" si="145"/>
        <v>0</v>
      </c>
      <c r="AP91" s="81">
        <f t="shared" si="145"/>
        <v>0</v>
      </c>
      <c r="AQ91" s="81">
        <f t="shared" si="145"/>
        <v>0</v>
      </c>
      <c r="AR91" s="81">
        <f t="shared" si="145"/>
        <v>0</v>
      </c>
      <c r="AS91" s="81">
        <f t="shared" si="145"/>
        <v>0</v>
      </c>
      <c r="AT91" s="81">
        <f t="shared" si="145"/>
        <v>0</v>
      </c>
      <c r="AU91" s="81">
        <f t="shared" si="145"/>
        <v>0</v>
      </c>
      <c r="AV91" s="96">
        <f t="shared" si="145"/>
        <v>0</v>
      </c>
      <c r="AW91" s="96">
        <f t="shared" si="145"/>
        <v>0</v>
      </c>
      <c r="AX91" s="96">
        <f t="shared" si="145"/>
        <v>0</v>
      </c>
      <c r="AY91" s="81">
        <f t="shared" si="145"/>
        <v>31.442</v>
      </c>
      <c r="AZ91" s="81">
        <f t="shared" si="145"/>
        <v>31.442</v>
      </c>
      <c r="BA91" s="81">
        <f t="shared" si="145"/>
        <v>31.442</v>
      </c>
      <c r="BB91" s="81">
        <f t="shared" si="145"/>
        <v>0</v>
      </c>
      <c r="BC91" s="81">
        <f t="shared" si="145"/>
        <v>0</v>
      </c>
      <c r="BD91" s="81">
        <f t="shared" si="145"/>
        <v>0</v>
      </c>
      <c r="BE91" s="81">
        <f t="shared" si="145"/>
        <v>105.22</v>
      </c>
      <c r="BF91" s="81">
        <f t="shared" si="145"/>
        <v>105.22</v>
      </c>
      <c r="BG91" s="81">
        <f t="shared" si="145"/>
        <v>105.22</v>
      </c>
      <c r="BH91" s="96">
        <f t="shared" si="145"/>
        <v>136.66200000000001</v>
      </c>
      <c r="BI91" s="96">
        <f t="shared" si="145"/>
        <v>136.66200000000001</v>
      </c>
      <c r="BJ91" s="96">
        <f t="shared" si="145"/>
        <v>136.66200000000001</v>
      </c>
      <c r="BK91" s="74">
        <f t="shared" ref="BK91:BM96" si="146">X91+AJ91+AV91+BH91</f>
        <v>136.66200000000001</v>
      </c>
      <c r="BL91" s="74">
        <f t="shared" si="146"/>
        <v>136.66200000000001</v>
      </c>
      <c r="BM91" s="74">
        <f t="shared" si="146"/>
        <v>136.66200000000001</v>
      </c>
      <c r="BN91" s="71">
        <f>F91-BK91</f>
        <v>0</v>
      </c>
      <c r="BO91" s="71">
        <f>F91-BL91</f>
        <v>0</v>
      </c>
      <c r="BP91" s="71">
        <f>F91-BM91</f>
        <v>0</v>
      </c>
    </row>
    <row r="92" spans="1:68" ht="13.5">
      <c r="A92" s="127" t="s">
        <v>146</v>
      </c>
      <c r="B92" s="122" t="s">
        <v>193</v>
      </c>
      <c r="C92" s="110" t="s">
        <v>30</v>
      </c>
      <c r="D92" s="125">
        <v>105.22</v>
      </c>
      <c r="E92" s="127">
        <v>1</v>
      </c>
      <c r="F92" s="128">
        <f>D92*E92</f>
        <v>105.22</v>
      </c>
      <c r="G92" s="128"/>
      <c r="H92" s="128"/>
      <c r="I92" s="128"/>
      <c r="J92" s="128"/>
      <c r="K92" s="128"/>
      <c r="L92" s="128"/>
      <c r="M92" s="128"/>
      <c r="N92" s="128"/>
      <c r="O92" s="81"/>
      <c r="P92" s="81"/>
      <c r="Q92" s="81"/>
      <c r="R92" s="81"/>
      <c r="S92" s="81"/>
      <c r="T92" s="81"/>
      <c r="U92" s="81"/>
      <c r="V92" s="81"/>
      <c r="W92" s="81"/>
      <c r="X92" s="96"/>
      <c r="Y92" s="96"/>
      <c r="Z92" s="96"/>
      <c r="AA92" s="81"/>
      <c r="AB92" s="81"/>
      <c r="AC92" s="81"/>
      <c r="AD92" s="81"/>
      <c r="AE92" s="81"/>
      <c r="AF92" s="81"/>
      <c r="AG92" s="81"/>
      <c r="AH92" s="81"/>
      <c r="AI92" s="81"/>
      <c r="AJ92" s="96"/>
      <c r="AK92" s="96"/>
      <c r="AL92" s="96"/>
      <c r="AM92" s="81"/>
      <c r="AN92" s="81"/>
      <c r="AO92" s="81"/>
      <c r="AP92" s="81"/>
      <c r="AQ92" s="81"/>
      <c r="AR92" s="81"/>
      <c r="AS92" s="81"/>
      <c r="AT92" s="81"/>
      <c r="AU92" s="81"/>
      <c r="AV92" s="96"/>
      <c r="AW92" s="96"/>
      <c r="AX92" s="96"/>
      <c r="AY92" s="140"/>
      <c r="AZ92" s="140"/>
      <c r="BA92" s="140"/>
      <c r="BB92" s="140"/>
      <c r="BC92" s="140"/>
      <c r="BD92" s="140"/>
      <c r="BE92" s="140">
        <f>F92</f>
        <v>105.22</v>
      </c>
      <c r="BF92" s="140">
        <f>BE92</f>
        <v>105.22</v>
      </c>
      <c r="BG92" s="140">
        <f>BF92</f>
        <v>105.22</v>
      </c>
      <c r="BH92" s="97">
        <f t="shared" ref="BH92:BJ95" si="147">AY92+BB92+BE92</f>
        <v>105.22</v>
      </c>
      <c r="BI92" s="97">
        <f t="shared" si="147"/>
        <v>105.22</v>
      </c>
      <c r="BJ92" s="97">
        <f t="shared" si="147"/>
        <v>105.22</v>
      </c>
      <c r="BK92" s="74">
        <f t="shared" si="146"/>
        <v>105.22</v>
      </c>
      <c r="BL92" s="74">
        <f t="shared" si="146"/>
        <v>105.22</v>
      </c>
      <c r="BM92" s="74">
        <f t="shared" si="146"/>
        <v>105.22</v>
      </c>
      <c r="BN92" s="71">
        <f>F92-BK92</f>
        <v>0</v>
      </c>
      <c r="BO92" s="71">
        <f>F92-BL92</f>
        <v>0</v>
      </c>
      <c r="BP92" s="71">
        <f>F92-BM92</f>
        <v>0</v>
      </c>
    </row>
    <row r="93" spans="1:68" ht="13.5">
      <c r="A93" s="127" t="s">
        <v>201</v>
      </c>
      <c r="B93" s="129" t="s">
        <v>208</v>
      </c>
      <c r="C93" s="110" t="s">
        <v>30</v>
      </c>
      <c r="D93" s="123">
        <v>4</v>
      </c>
      <c r="E93" s="127">
        <v>5</v>
      </c>
      <c r="F93" s="128">
        <f>D93*E93</f>
        <v>20</v>
      </c>
      <c r="G93" s="128"/>
      <c r="H93" s="128"/>
      <c r="I93" s="128"/>
      <c r="J93" s="128"/>
      <c r="K93" s="128"/>
      <c r="L93" s="128"/>
      <c r="M93" s="128"/>
      <c r="N93" s="128"/>
      <c r="O93" s="81"/>
      <c r="P93" s="81"/>
      <c r="Q93" s="81"/>
      <c r="R93" s="81"/>
      <c r="S93" s="81"/>
      <c r="T93" s="81"/>
      <c r="U93" s="81"/>
      <c r="V93" s="81"/>
      <c r="W93" s="81"/>
      <c r="X93" s="96"/>
      <c r="Y93" s="96"/>
      <c r="Z93" s="96"/>
      <c r="AA93" s="81"/>
      <c r="AB93" s="81"/>
      <c r="AC93" s="81"/>
      <c r="AD93" s="81"/>
      <c r="AE93" s="81"/>
      <c r="AF93" s="81"/>
      <c r="AG93" s="81"/>
      <c r="AH93" s="81"/>
      <c r="AI93" s="81"/>
      <c r="AJ93" s="96"/>
      <c r="AK93" s="96"/>
      <c r="AL93" s="96"/>
      <c r="AM93" s="81"/>
      <c r="AN93" s="81"/>
      <c r="AO93" s="81"/>
      <c r="AP93" s="81"/>
      <c r="AQ93" s="81"/>
      <c r="AR93" s="81"/>
      <c r="AS93" s="81"/>
      <c r="AT93" s="81"/>
      <c r="AU93" s="81"/>
      <c r="AV93" s="96"/>
      <c r="AW93" s="96"/>
      <c r="AX93" s="96"/>
      <c r="AY93" s="140">
        <f>F93</f>
        <v>20</v>
      </c>
      <c r="AZ93" s="140">
        <f t="shared" ref="AZ93:BA95" si="148">AY93</f>
        <v>20</v>
      </c>
      <c r="BA93" s="140">
        <f t="shared" si="148"/>
        <v>20</v>
      </c>
      <c r="BB93" s="140"/>
      <c r="BC93" s="140"/>
      <c r="BD93" s="140"/>
      <c r="BE93" s="140"/>
      <c r="BF93" s="140"/>
      <c r="BG93" s="140"/>
      <c r="BH93" s="97">
        <f t="shared" si="147"/>
        <v>20</v>
      </c>
      <c r="BI93" s="97">
        <f t="shared" si="147"/>
        <v>20</v>
      </c>
      <c r="BJ93" s="97">
        <f t="shared" si="147"/>
        <v>20</v>
      </c>
      <c r="BK93" s="74">
        <f t="shared" si="146"/>
        <v>20</v>
      </c>
      <c r="BL93" s="74">
        <f t="shared" si="146"/>
        <v>20</v>
      </c>
      <c r="BM93" s="74">
        <f t="shared" si="146"/>
        <v>20</v>
      </c>
      <c r="BN93" s="71">
        <f>F93-BK93</f>
        <v>0</v>
      </c>
      <c r="BO93" s="71">
        <f>F93-BL93</f>
        <v>0</v>
      </c>
      <c r="BP93" s="71">
        <f>F93-BM93</f>
        <v>0</v>
      </c>
    </row>
    <row r="94" spans="1:68" ht="13.5">
      <c r="A94" s="127" t="s">
        <v>202</v>
      </c>
      <c r="B94" s="129" t="s">
        <v>194</v>
      </c>
      <c r="C94" s="110" t="s">
        <v>30</v>
      </c>
      <c r="D94" s="123">
        <v>0.246</v>
      </c>
      <c r="E94" s="124">
        <v>7</v>
      </c>
      <c r="F94" s="128">
        <f>D94*E94</f>
        <v>1.722</v>
      </c>
      <c r="G94" s="128"/>
      <c r="H94" s="128"/>
      <c r="I94" s="128"/>
      <c r="J94" s="128"/>
      <c r="K94" s="128"/>
      <c r="L94" s="128"/>
      <c r="M94" s="128"/>
      <c r="N94" s="128"/>
      <c r="O94" s="81"/>
      <c r="P94" s="81"/>
      <c r="Q94" s="81"/>
      <c r="R94" s="81"/>
      <c r="S94" s="81"/>
      <c r="T94" s="81"/>
      <c r="U94" s="81"/>
      <c r="V94" s="81"/>
      <c r="W94" s="81"/>
      <c r="X94" s="96"/>
      <c r="Y94" s="96"/>
      <c r="Z94" s="96"/>
      <c r="AA94" s="81"/>
      <c r="AB94" s="81"/>
      <c r="AC94" s="81"/>
      <c r="AD94" s="81"/>
      <c r="AE94" s="81"/>
      <c r="AF94" s="81"/>
      <c r="AG94" s="81"/>
      <c r="AH94" s="81"/>
      <c r="AI94" s="81"/>
      <c r="AJ94" s="96"/>
      <c r="AK94" s="96"/>
      <c r="AL94" s="96"/>
      <c r="AM94" s="81"/>
      <c r="AN94" s="81"/>
      <c r="AO94" s="81"/>
      <c r="AP94" s="81"/>
      <c r="AQ94" s="81"/>
      <c r="AR94" s="81"/>
      <c r="AS94" s="81"/>
      <c r="AT94" s="81"/>
      <c r="AU94" s="81"/>
      <c r="AV94" s="96"/>
      <c r="AW94" s="96"/>
      <c r="AX94" s="96"/>
      <c r="AY94" s="140">
        <f>F94</f>
        <v>1.722</v>
      </c>
      <c r="AZ94" s="140">
        <f t="shared" si="148"/>
        <v>1.722</v>
      </c>
      <c r="BA94" s="140">
        <f t="shared" si="148"/>
        <v>1.722</v>
      </c>
      <c r="BB94" s="140"/>
      <c r="BC94" s="140"/>
      <c r="BD94" s="140"/>
      <c r="BE94" s="140"/>
      <c r="BF94" s="140"/>
      <c r="BG94" s="140"/>
      <c r="BH94" s="97">
        <f t="shared" si="147"/>
        <v>1.722</v>
      </c>
      <c r="BI94" s="97">
        <f t="shared" si="147"/>
        <v>1.722</v>
      </c>
      <c r="BJ94" s="97">
        <f t="shared" si="147"/>
        <v>1.722</v>
      </c>
      <c r="BK94" s="74">
        <f t="shared" si="146"/>
        <v>1.722</v>
      </c>
      <c r="BL94" s="74">
        <f t="shared" si="146"/>
        <v>1.722</v>
      </c>
      <c r="BM94" s="74">
        <f t="shared" si="146"/>
        <v>1.722</v>
      </c>
      <c r="BN94" s="71"/>
      <c r="BO94" s="71"/>
      <c r="BP94" s="71"/>
    </row>
    <row r="95" spans="1:68">
      <c r="A95" s="127" t="s">
        <v>209</v>
      </c>
      <c r="B95" s="130" t="s">
        <v>195</v>
      </c>
      <c r="C95" s="110" t="s">
        <v>30</v>
      </c>
      <c r="D95" s="123">
        <v>2.4300000000000002</v>
      </c>
      <c r="E95" s="124">
        <v>4</v>
      </c>
      <c r="F95" s="128">
        <f>D95*E95</f>
        <v>9.7200000000000006</v>
      </c>
      <c r="G95" s="128"/>
      <c r="H95" s="128"/>
      <c r="I95" s="128"/>
      <c r="J95" s="128"/>
      <c r="K95" s="128"/>
      <c r="L95" s="128"/>
      <c r="M95" s="128"/>
      <c r="N95" s="128"/>
      <c r="O95" s="74"/>
      <c r="P95" s="74"/>
      <c r="Q95" s="74"/>
      <c r="R95" s="74"/>
      <c r="S95" s="74"/>
      <c r="T95" s="74"/>
      <c r="U95" s="74"/>
      <c r="V95" s="74"/>
      <c r="W95" s="74"/>
      <c r="X95" s="97">
        <f>O95+R95+U95</f>
        <v>0</v>
      </c>
      <c r="Y95" s="97">
        <f>P95+S95+V95</f>
        <v>0</v>
      </c>
      <c r="Z95" s="97">
        <f>Q95+T95+W95</f>
        <v>0</v>
      </c>
      <c r="AA95" s="74"/>
      <c r="AB95" s="74"/>
      <c r="AC95" s="74"/>
      <c r="AD95" s="74"/>
      <c r="AE95" s="74"/>
      <c r="AF95" s="74"/>
      <c r="AG95" s="74"/>
      <c r="AH95" s="74"/>
      <c r="AI95" s="74"/>
      <c r="AJ95" s="97">
        <f>AA95+AD95+AG95</f>
        <v>0</v>
      </c>
      <c r="AK95" s="97">
        <f>AB95+AE95+AH95</f>
        <v>0</v>
      </c>
      <c r="AL95" s="97">
        <f>AC95+AF95+AI95</f>
        <v>0</v>
      </c>
      <c r="AM95" s="74"/>
      <c r="AN95" s="74"/>
      <c r="AO95" s="74"/>
      <c r="AP95" s="74"/>
      <c r="AQ95" s="74"/>
      <c r="AR95" s="74"/>
      <c r="AS95" s="74"/>
      <c r="AT95" s="74"/>
      <c r="AU95" s="74"/>
      <c r="AV95" s="97">
        <f>AM95+AP95+AS95</f>
        <v>0</v>
      </c>
      <c r="AW95" s="97">
        <f>AN95+AQ95+AT95</f>
        <v>0</v>
      </c>
      <c r="AX95" s="97">
        <f>AO95+AR95+AU95</f>
        <v>0</v>
      </c>
      <c r="AY95" s="140">
        <f>F95</f>
        <v>9.7200000000000006</v>
      </c>
      <c r="AZ95" s="140">
        <f t="shared" si="148"/>
        <v>9.7200000000000006</v>
      </c>
      <c r="BA95" s="140">
        <f t="shared" si="148"/>
        <v>9.7200000000000006</v>
      </c>
      <c r="BB95" s="140"/>
      <c r="BC95" s="140"/>
      <c r="BD95" s="140"/>
      <c r="BE95" s="140"/>
      <c r="BF95" s="140"/>
      <c r="BG95" s="140"/>
      <c r="BH95" s="97">
        <f t="shared" si="147"/>
        <v>9.7200000000000006</v>
      </c>
      <c r="BI95" s="97">
        <f t="shared" si="147"/>
        <v>9.7200000000000006</v>
      </c>
      <c r="BJ95" s="97">
        <f t="shared" si="147"/>
        <v>9.7200000000000006</v>
      </c>
      <c r="BK95" s="74">
        <f t="shared" si="146"/>
        <v>9.7200000000000006</v>
      </c>
      <c r="BL95" s="74">
        <f t="shared" si="146"/>
        <v>9.7200000000000006</v>
      </c>
      <c r="BM95" s="74">
        <f t="shared" si="146"/>
        <v>9.7200000000000006</v>
      </c>
      <c r="BN95" s="71">
        <f>F95-BK95</f>
        <v>0</v>
      </c>
      <c r="BO95" s="71">
        <f>F95-BL95</f>
        <v>0</v>
      </c>
      <c r="BP95" s="71">
        <f>F95-BM95</f>
        <v>0</v>
      </c>
    </row>
    <row r="96" spans="1:68">
      <c r="A96" s="226" t="s">
        <v>147</v>
      </c>
      <c r="B96" s="227"/>
      <c r="C96" s="227"/>
      <c r="D96" s="227"/>
      <c r="E96" s="228"/>
      <c r="F96" s="161">
        <f>F91</f>
        <v>136.66200000000001</v>
      </c>
      <c r="G96" s="161"/>
      <c r="H96" s="161"/>
      <c r="I96" s="161"/>
      <c r="J96" s="161"/>
      <c r="K96" s="161"/>
      <c r="L96" s="161"/>
      <c r="M96" s="161"/>
      <c r="N96" s="161"/>
      <c r="O96" s="83">
        <f t="shared" ref="O96:BJ96" si="149">O91</f>
        <v>0</v>
      </c>
      <c r="P96" s="83">
        <f t="shared" si="149"/>
        <v>0</v>
      </c>
      <c r="Q96" s="83">
        <f t="shared" si="149"/>
        <v>0</v>
      </c>
      <c r="R96" s="83">
        <f t="shared" si="149"/>
        <v>0</v>
      </c>
      <c r="S96" s="83">
        <f t="shared" si="149"/>
        <v>0</v>
      </c>
      <c r="T96" s="83">
        <f t="shared" si="149"/>
        <v>0</v>
      </c>
      <c r="U96" s="83">
        <f t="shared" si="149"/>
        <v>0</v>
      </c>
      <c r="V96" s="83">
        <f t="shared" si="149"/>
        <v>0</v>
      </c>
      <c r="W96" s="83">
        <f t="shared" si="149"/>
        <v>0</v>
      </c>
      <c r="X96" s="83"/>
      <c r="Y96" s="83"/>
      <c r="Z96" s="83"/>
      <c r="AA96" s="83">
        <f t="shared" si="149"/>
        <v>0</v>
      </c>
      <c r="AB96" s="83">
        <f t="shared" si="149"/>
        <v>0</v>
      </c>
      <c r="AC96" s="83">
        <f t="shared" si="149"/>
        <v>0</v>
      </c>
      <c r="AD96" s="83">
        <f t="shared" si="149"/>
        <v>0</v>
      </c>
      <c r="AE96" s="83">
        <f t="shared" si="149"/>
        <v>0</v>
      </c>
      <c r="AF96" s="83">
        <f t="shared" si="149"/>
        <v>0</v>
      </c>
      <c r="AG96" s="83">
        <f t="shared" si="149"/>
        <v>0</v>
      </c>
      <c r="AH96" s="83">
        <f t="shared" si="149"/>
        <v>0</v>
      </c>
      <c r="AI96" s="83">
        <f t="shared" si="149"/>
        <v>0</v>
      </c>
      <c r="AJ96" s="83"/>
      <c r="AK96" s="83"/>
      <c r="AL96" s="83"/>
      <c r="AM96" s="83">
        <f t="shared" si="149"/>
        <v>0</v>
      </c>
      <c r="AN96" s="83">
        <f t="shared" si="149"/>
        <v>0</v>
      </c>
      <c r="AO96" s="83">
        <f t="shared" si="149"/>
        <v>0</v>
      </c>
      <c r="AP96" s="83">
        <f t="shared" si="149"/>
        <v>0</v>
      </c>
      <c r="AQ96" s="83">
        <f t="shared" si="149"/>
        <v>0</v>
      </c>
      <c r="AR96" s="83">
        <f t="shared" si="149"/>
        <v>0</v>
      </c>
      <c r="AS96" s="83">
        <f t="shared" si="149"/>
        <v>0</v>
      </c>
      <c r="AT96" s="83">
        <f t="shared" si="149"/>
        <v>0</v>
      </c>
      <c r="AU96" s="83">
        <f t="shared" si="149"/>
        <v>0</v>
      </c>
      <c r="AV96" s="83"/>
      <c r="AW96" s="83"/>
      <c r="AX96" s="83"/>
      <c r="AY96" s="83">
        <f t="shared" si="149"/>
        <v>31.442</v>
      </c>
      <c r="AZ96" s="83">
        <f t="shared" si="149"/>
        <v>31.442</v>
      </c>
      <c r="BA96" s="83">
        <f t="shared" si="149"/>
        <v>31.442</v>
      </c>
      <c r="BB96" s="83">
        <f t="shared" si="149"/>
        <v>0</v>
      </c>
      <c r="BC96" s="83">
        <f t="shared" si="149"/>
        <v>0</v>
      </c>
      <c r="BD96" s="83">
        <f t="shared" si="149"/>
        <v>0</v>
      </c>
      <c r="BE96" s="83">
        <f t="shared" si="149"/>
        <v>105.22</v>
      </c>
      <c r="BF96" s="83">
        <f t="shared" si="149"/>
        <v>105.22</v>
      </c>
      <c r="BG96" s="83">
        <f t="shared" si="149"/>
        <v>105.22</v>
      </c>
      <c r="BH96" s="83">
        <f t="shared" si="149"/>
        <v>136.66200000000001</v>
      </c>
      <c r="BI96" s="83">
        <f t="shared" si="149"/>
        <v>136.66200000000001</v>
      </c>
      <c r="BJ96" s="83">
        <f t="shared" si="149"/>
        <v>136.66200000000001</v>
      </c>
      <c r="BK96" s="83">
        <f t="shared" si="146"/>
        <v>136.66200000000001</v>
      </c>
      <c r="BL96" s="83">
        <f t="shared" si="146"/>
        <v>136.66200000000001</v>
      </c>
      <c r="BM96" s="83">
        <f t="shared" si="146"/>
        <v>136.66200000000001</v>
      </c>
      <c r="BN96" s="71">
        <f>F96-BK96</f>
        <v>0</v>
      </c>
      <c r="BO96" s="71">
        <f>F96-BL96</f>
        <v>0</v>
      </c>
      <c r="BP96" s="71">
        <f>F96-BM96</f>
        <v>0</v>
      </c>
    </row>
    <row r="97" spans="1:68" ht="13.5">
      <c r="A97" s="3" t="s">
        <v>148</v>
      </c>
      <c r="B97" s="4"/>
      <c r="C97" s="4"/>
      <c r="D97" s="4"/>
      <c r="E97" s="4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</row>
    <row r="98" spans="1:68">
      <c r="A98" s="1" t="s">
        <v>149</v>
      </c>
      <c r="B98" s="66" t="s">
        <v>150</v>
      </c>
      <c r="C98" s="14" t="s">
        <v>30</v>
      </c>
      <c r="D98" s="17">
        <v>92</v>
      </c>
      <c r="E98" s="14">
        <v>1</v>
      </c>
      <c r="F98" s="140">
        <f t="shared" ref="F98:F105" si="150">D98*E98</f>
        <v>92</v>
      </c>
      <c r="G98" s="140"/>
      <c r="H98" s="140"/>
      <c r="I98" s="140"/>
      <c r="J98" s="140"/>
      <c r="K98" s="140"/>
      <c r="L98" s="140"/>
      <c r="M98" s="140"/>
      <c r="N98" s="140"/>
      <c r="O98" s="74">
        <f>F98</f>
        <v>92</v>
      </c>
      <c r="P98" s="74">
        <f>O98</f>
        <v>92</v>
      </c>
      <c r="Q98" s="74">
        <f>O98</f>
        <v>92</v>
      </c>
      <c r="R98" s="74"/>
      <c r="S98" s="74"/>
      <c r="T98" s="74"/>
      <c r="U98" s="74"/>
      <c r="V98" s="74"/>
      <c r="W98" s="74"/>
      <c r="X98" s="97">
        <f t="shared" ref="X98:Z105" si="151">O98+R98+U98</f>
        <v>92</v>
      </c>
      <c r="Y98" s="97">
        <f t="shared" si="151"/>
        <v>92</v>
      </c>
      <c r="Z98" s="97">
        <f t="shared" si="151"/>
        <v>92</v>
      </c>
      <c r="AA98" s="74"/>
      <c r="AB98" s="74"/>
      <c r="AC98" s="74"/>
      <c r="AD98" s="74"/>
      <c r="AE98" s="74"/>
      <c r="AF98" s="74"/>
      <c r="AG98" s="74"/>
      <c r="AH98" s="74"/>
      <c r="AI98" s="74"/>
      <c r="AJ98" s="97">
        <f t="shared" ref="AJ98:AJ105" si="152">AA98+AD98+AG98</f>
        <v>0</v>
      </c>
      <c r="AK98" s="97">
        <f t="shared" ref="AK98:AK105" si="153">AB98+AE98+AH98</f>
        <v>0</v>
      </c>
      <c r="AL98" s="97">
        <f t="shared" ref="AL98:AL105" si="154">AC98+AF98+AI98</f>
        <v>0</v>
      </c>
      <c r="AM98" s="74"/>
      <c r="AN98" s="74"/>
      <c r="AO98" s="74"/>
      <c r="AP98" s="74"/>
      <c r="AQ98" s="74"/>
      <c r="AR98" s="74"/>
      <c r="AS98" s="74"/>
      <c r="AT98" s="74"/>
      <c r="AU98" s="74"/>
      <c r="AV98" s="97">
        <f t="shared" ref="AV98:AV105" si="155">AM98+AP98+AS98</f>
        <v>0</v>
      </c>
      <c r="AW98" s="97">
        <f t="shared" ref="AW98:AW105" si="156">AN98+AQ98+AT98</f>
        <v>0</v>
      </c>
      <c r="AX98" s="97">
        <f t="shared" ref="AX98:AX105" si="157">AO98+AR98+AU98</f>
        <v>0</v>
      </c>
      <c r="AY98" s="74"/>
      <c r="AZ98" s="74"/>
      <c r="BA98" s="74"/>
      <c r="BB98" s="74"/>
      <c r="BC98" s="74"/>
      <c r="BD98" s="74"/>
      <c r="BE98" s="74"/>
      <c r="BF98" s="74"/>
      <c r="BG98" s="74"/>
      <c r="BH98" s="97">
        <f t="shared" ref="BH98:BH105" si="158">AY98+BB98+BE98</f>
        <v>0</v>
      </c>
      <c r="BI98" s="97">
        <f t="shared" ref="BI98:BI105" si="159">AZ98+BC98+BF98</f>
        <v>0</v>
      </c>
      <c r="BJ98" s="97">
        <f t="shared" ref="BJ98:BJ105" si="160">BA98+BD98+BG98</f>
        <v>0</v>
      </c>
      <c r="BK98" s="74">
        <f>X98+AJ98+AV98+BH98</f>
        <v>92</v>
      </c>
      <c r="BL98" s="74">
        <f>Y98+AK98+AW98+BI98</f>
        <v>92</v>
      </c>
      <c r="BM98" s="74">
        <f>Z98+AL98+AX98+BJ98</f>
        <v>92</v>
      </c>
      <c r="BN98" s="71">
        <f t="shared" ref="BN98:BN106" si="161">F98-BK98</f>
        <v>0</v>
      </c>
      <c r="BO98" s="71">
        <f t="shared" ref="BO98:BO106" si="162">F98-BL98</f>
        <v>0</v>
      </c>
      <c r="BP98" s="71">
        <f t="shared" ref="BP98:BP106" si="163">F98-BM98</f>
        <v>0</v>
      </c>
    </row>
    <row r="99" spans="1:68">
      <c r="A99" s="1" t="s">
        <v>151</v>
      </c>
      <c r="B99" s="66" t="s">
        <v>152</v>
      </c>
      <c r="C99" s="14" t="s">
        <v>30</v>
      </c>
      <c r="D99" s="17">
        <v>140</v>
      </c>
      <c r="E99" s="14">
        <v>1</v>
      </c>
      <c r="F99" s="140">
        <f t="shared" si="150"/>
        <v>140</v>
      </c>
      <c r="G99" s="140"/>
      <c r="H99" s="140"/>
      <c r="I99" s="140"/>
      <c r="J99" s="140"/>
      <c r="K99" s="140"/>
      <c r="L99" s="140"/>
      <c r="M99" s="140"/>
      <c r="N99" s="140"/>
      <c r="O99" s="74">
        <f>F99</f>
        <v>140</v>
      </c>
      <c r="P99" s="74">
        <f>O99</f>
        <v>140</v>
      </c>
      <c r="Q99" s="74">
        <f>O99</f>
        <v>140</v>
      </c>
      <c r="R99" s="74"/>
      <c r="S99" s="74"/>
      <c r="T99" s="74"/>
      <c r="U99" s="74"/>
      <c r="V99" s="74"/>
      <c r="W99" s="74"/>
      <c r="X99" s="97">
        <f t="shared" si="151"/>
        <v>140</v>
      </c>
      <c r="Y99" s="97">
        <f t="shared" si="151"/>
        <v>140</v>
      </c>
      <c r="Z99" s="97">
        <f t="shared" si="151"/>
        <v>140</v>
      </c>
      <c r="AA99" s="74"/>
      <c r="AB99" s="74"/>
      <c r="AC99" s="74"/>
      <c r="AD99" s="74"/>
      <c r="AE99" s="74"/>
      <c r="AF99" s="74"/>
      <c r="AG99" s="74"/>
      <c r="AH99" s="74"/>
      <c r="AI99" s="74"/>
      <c r="AJ99" s="97">
        <f t="shared" si="152"/>
        <v>0</v>
      </c>
      <c r="AK99" s="97">
        <f t="shared" si="153"/>
        <v>0</v>
      </c>
      <c r="AL99" s="97">
        <f t="shared" si="154"/>
        <v>0</v>
      </c>
      <c r="AM99" s="74"/>
      <c r="AN99" s="74"/>
      <c r="AO99" s="74"/>
      <c r="AP99" s="74"/>
      <c r="AQ99" s="74"/>
      <c r="AR99" s="74"/>
      <c r="AS99" s="74"/>
      <c r="AT99" s="74"/>
      <c r="AU99" s="74"/>
      <c r="AV99" s="97">
        <f t="shared" si="155"/>
        <v>0</v>
      </c>
      <c r="AW99" s="97">
        <f t="shared" si="156"/>
        <v>0</v>
      </c>
      <c r="AX99" s="97">
        <f t="shared" si="157"/>
        <v>0</v>
      </c>
      <c r="AY99" s="74"/>
      <c r="AZ99" s="74"/>
      <c r="BA99" s="74"/>
      <c r="BB99" s="74"/>
      <c r="BC99" s="74"/>
      <c r="BD99" s="74"/>
      <c r="BE99" s="74"/>
      <c r="BF99" s="74"/>
      <c r="BG99" s="74"/>
      <c r="BH99" s="97">
        <f t="shared" si="158"/>
        <v>0</v>
      </c>
      <c r="BI99" s="97">
        <f t="shared" si="159"/>
        <v>0</v>
      </c>
      <c r="BJ99" s="97">
        <f t="shared" si="160"/>
        <v>0</v>
      </c>
      <c r="BK99" s="74">
        <f t="shared" ref="BK99:BK105" si="164">X99+AJ99+AV99+BH99</f>
        <v>140</v>
      </c>
      <c r="BL99" s="74">
        <f t="shared" ref="BL99:BL105" si="165">Y99+AK99+AW99+BI99</f>
        <v>140</v>
      </c>
      <c r="BM99" s="74">
        <f t="shared" ref="BM99:BM105" si="166">Z99+AL99+AX99+BJ99</f>
        <v>140</v>
      </c>
      <c r="BN99" s="71">
        <f t="shared" si="161"/>
        <v>0</v>
      </c>
      <c r="BO99" s="71">
        <f t="shared" si="162"/>
        <v>0</v>
      </c>
      <c r="BP99" s="71">
        <f t="shared" si="163"/>
        <v>0</v>
      </c>
    </row>
    <row r="100" spans="1:68">
      <c r="A100" s="1" t="s">
        <v>153</v>
      </c>
      <c r="B100" s="66" t="s">
        <v>154</v>
      </c>
      <c r="C100" s="14" t="s">
        <v>30</v>
      </c>
      <c r="D100" s="17">
        <v>490</v>
      </c>
      <c r="E100" s="14">
        <v>1</v>
      </c>
      <c r="F100" s="140">
        <f t="shared" si="150"/>
        <v>490</v>
      </c>
      <c r="G100" s="140"/>
      <c r="H100" s="140"/>
      <c r="I100" s="140"/>
      <c r="J100" s="140"/>
      <c r="K100" s="140"/>
      <c r="L100" s="140"/>
      <c r="M100" s="140"/>
      <c r="N100" s="140"/>
      <c r="O100" s="74">
        <f>F100</f>
        <v>490</v>
      </c>
      <c r="P100" s="74"/>
      <c r="Q100" s="74"/>
      <c r="R100" s="74"/>
      <c r="S100" s="74">
        <f>F100</f>
        <v>490</v>
      </c>
      <c r="T100" s="74">
        <f>F100</f>
        <v>490</v>
      </c>
      <c r="U100" s="74"/>
      <c r="V100" s="74"/>
      <c r="W100" s="74"/>
      <c r="X100" s="97">
        <f t="shared" si="151"/>
        <v>490</v>
      </c>
      <c r="Y100" s="97">
        <f t="shared" si="151"/>
        <v>490</v>
      </c>
      <c r="Z100" s="97">
        <f t="shared" si="151"/>
        <v>490</v>
      </c>
      <c r="AA100" s="74"/>
      <c r="AB100" s="74"/>
      <c r="AC100" s="74"/>
      <c r="AD100" s="74"/>
      <c r="AE100" s="74"/>
      <c r="AF100" s="74"/>
      <c r="AG100" s="74"/>
      <c r="AH100" s="74"/>
      <c r="AI100" s="74"/>
      <c r="AJ100" s="97">
        <f t="shared" si="152"/>
        <v>0</v>
      </c>
      <c r="AK100" s="97">
        <f t="shared" si="153"/>
        <v>0</v>
      </c>
      <c r="AL100" s="97">
        <f t="shared" si="154"/>
        <v>0</v>
      </c>
      <c r="AM100" s="74"/>
      <c r="AN100" s="74"/>
      <c r="AO100" s="74"/>
      <c r="AP100" s="74"/>
      <c r="AQ100" s="74"/>
      <c r="AR100" s="74"/>
      <c r="AS100" s="74"/>
      <c r="AT100" s="74"/>
      <c r="AU100" s="74"/>
      <c r="AV100" s="97">
        <f t="shared" si="155"/>
        <v>0</v>
      </c>
      <c r="AW100" s="97">
        <f t="shared" si="156"/>
        <v>0</v>
      </c>
      <c r="AX100" s="97">
        <f t="shared" si="157"/>
        <v>0</v>
      </c>
      <c r="AY100" s="74"/>
      <c r="AZ100" s="74"/>
      <c r="BA100" s="74"/>
      <c r="BB100" s="74"/>
      <c r="BC100" s="74"/>
      <c r="BD100" s="74"/>
      <c r="BE100" s="74"/>
      <c r="BF100" s="74"/>
      <c r="BG100" s="74"/>
      <c r="BH100" s="97">
        <f t="shared" si="158"/>
        <v>0</v>
      </c>
      <c r="BI100" s="97">
        <f t="shared" si="159"/>
        <v>0</v>
      </c>
      <c r="BJ100" s="97">
        <f t="shared" si="160"/>
        <v>0</v>
      </c>
      <c r="BK100" s="74">
        <f t="shared" si="164"/>
        <v>490</v>
      </c>
      <c r="BL100" s="74">
        <f t="shared" si="165"/>
        <v>490</v>
      </c>
      <c r="BM100" s="74">
        <f t="shared" si="166"/>
        <v>490</v>
      </c>
      <c r="BN100" s="71">
        <f t="shared" si="161"/>
        <v>0</v>
      </c>
      <c r="BO100" s="71">
        <f t="shared" si="162"/>
        <v>0</v>
      </c>
      <c r="BP100" s="71">
        <f t="shared" si="163"/>
        <v>0</v>
      </c>
    </row>
    <row r="101" spans="1:68">
      <c r="A101" s="1" t="s">
        <v>203</v>
      </c>
      <c r="B101" s="131" t="s">
        <v>196</v>
      </c>
      <c r="C101" s="132" t="s">
        <v>30</v>
      </c>
      <c r="D101" s="114">
        <v>59</v>
      </c>
      <c r="E101" s="133">
        <v>1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74"/>
      <c r="P101" s="74"/>
      <c r="Q101" s="74"/>
      <c r="R101" s="74"/>
      <c r="S101" s="74"/>
      <c r="T101" s="74"/>
      <c r="U101" s="74">
        <f>F101</f>
        <v>0</v>
      </c>
      <c r="V101" s="74">
        <f>U101</f>
        <v>0</v>
      </c>
      <c r="W101" s="74">
        <f>V101</f>
        <v>0</v>
      </c>
      <c r="X101" s="97">
        <f t="shared" si="151"/>
        <v>0</v>
      </c>
      <c r="Y101" s="97">
        <f t="shared" si="151"/>
        <v>0</v>
      </c>
      <c r="Z101" s="97">
        <f t="shared" si="151"/>
        <v>0</v>
      </c>
      <c r="AA101" s="74"/>
      <c r="AB101" s="74"/>
      <c r="AC101" s="74"/>
      <c r="AD101" s="74"/>
      <c r="AE101" s="74"/>
      <c r="AF101" s="74"/>
      <c r="AG101" s="74"/>
      <c r="AH101" s="74"/>
      <c r="AI101" s="74"/>
      <c r="AJ101" s="97"/>
      <c r="AK101" s="97"/>
      <c r="AL101" s="97"/>
      <c r="AM101" s="74"/>
      <c r="AN101" s="74"/>
      <c r="AO101" s="74"/>
      <c r="AP101" s="74"/>
      <c r="AQ101" s="74"/>
      <c r="AR101" s="74"/>
      <c r="AS101" s="74"/>
      <c r="AT101" s="74"/>
      <c r="AU101" s="74"/>
      <c r="AV101" s="97"/>
      <c r="AW101" s="97"/>
      <c r="AX101" s="97"/>
      <c r="AY101" s="74"/>
      <c r="AZ101" s="74"/>
      <c r="BA101" s="74"/>
      <c r="BB101" s="74"/>
      <c r="BC101" s="74"/>
      <c r="BD101" s="74"/>
      <c r="BE101" s="74"/>
      <c r="BF101" s="74"/>
      <c r="BG101" s="74"/>
      <c r="BH101" s="97"/>
      <c r="BI101" s="97"/>
      <c r="BJ101" s="97"/>
      <c r="BK101" s="74">
        <f t="shared" si="164"/>
        <v>0</v>
      </c>
      <c r="BL101" s="74">
        <f t="shared" si="165"/>
        <v>0</v>
      </c>
      <c r="BM101" s="74">
        <f t="shared" si="166"/>
        <v>0</v>
      </c>
      <c r="BN101" s="71">
        <f t="shared" si="161"/>
        <v>0</v>
      </c>
      <c r="BO101" s="71">
        <f t="shared" si="162"/>
        <v>0</v>
      </c>
      <c r="BP101" s="71">
        <f t="shared" si="163"/>
        <v>0</v>
      </c>
    </row>
    <row r="102" spans="1:68" hidden="1">
      <c r="A102" s="1" t="s">
        <v>155</v>
      </c>
      <c r="B102" s="66" t="s">
        <v>156</v>
      </c>
      <c r="C102" s="14" t="s">
        <v>30</v>
      </c>
      <c r="D102" s="17">
        <v>160</v>
      </c>
      <c r="E102" s="14">
        <v>0</v>
      </c>
      <c r="F102" s="140">
        <f t="shared" si="150"/>
        <v>0</v>
      </c>
      <c r="G102" s="140"/>
      <c r="H102" s="140"/>
      <c r="I102" s="140"/>
      <c r="J102" s="140"/>
      <c r="K102" s="140"/>
      <c r="L102" s="140"/>
      <c r="M102" s="140"/>
      <c r="N102" s="140"/>
      <c r="O102" s="74">
        <f>F102</f>
        <v>0</v>
      </c>
      <c r="P102" s="74">
        <f>O102</f>
        <v>0</v>
      </c>
      <c r="Q102" s="74">
        <f>O102</f>
        <v>0</v>
      </c>
      <c r="R102" s="74"/>
      <c r="S102" s="74"/>
      <c r="T102" s="74"/>
      <c r="U102" s="74"/>
      <c r="V102" s="74"/>
      <c r="W102" s="74"/>
      <c r="X102" s="97">
        <f t="shared" si="151"/>
        <v>0</v>
      </c>
      <c r="Y102" s="97">
        <f t="shared" si="151"/>
        <v>0</v>
      </c>
      <c r="Z102" s="97">
        <f t="shared" si="151"/>
        <v>0</v>
      </c>
      <c r="AA102" s="74"/>
      <c r="AB102" s="74"/>
      <c r="AC102" s="74"/>
      <c r="AD102" s="74"/>
      <c r="AE102" s="74"/>
      <c r="AF102" s="74"/>
      <c r="AG102" s="74"/>
      <c r="AH102" s="74"/>
      <c r="AI102" s="74"/>
      <c r="AJ102" s="97">
        <f t="shared" si="152"/>
        <v>0</v>
      </c>
      <c r="AK102" s="97">
        <f t="shared" si="153"/>
        <v>0</v>
      </c>
      <c r="AL102" s="97">
        <f t="shared" si="154"/>
        <v>0</v>
      </c>
      <c r="AM102" s="74"/>
      <c r="AN102" s="74"/>
      <c r="AO102" s="74"/>
      <c r="AP102" s="74"/>
      <c r="AQ102" s="74"/>
      <c r="AR102" s="74"/>
      <c r="AS102" s="74"/>
      <c r="AT102" s="74"/>
      <c r="AU102" s="74"/>
      <c r="AV102" s="97">
        <f t="shared" si="155"/>
        <v>0</v>
      </c>
      <c r="AW102" s="97">
        <f t="shared" si="156"/>
        <v>0</v>
      </c>
      <c r="AX102" s="97">
        <f t="shared" si="157"/>
        <v>0</v>
      </c>
      <c r="AY102" s="74"/>
      <c r="AZ102" s="74"/>
      <c r="BA102" s="74"/>
      <c r="BB102" s="74"/>
      <c r="BC102" s="74"/>
      <c r="BD102" s="74"/>
      <c r="BE102" s="74"/>
      <c r="BF102" s="74"/>
      <c r="BG102" s="74"/>
      <c r="BH102" s="97">
        <f t="shared" si="158"/>
        <v>0</v>
      </c>
      <c r="BI102" s="97">
        <f t="shared" si="159"/>
        <v>0</v>
      </c>
      <c r="BJ102" s="97">
        <f t="shared" si="160"/>
        <v>0</v>
      </c>
      <c r="BK102" s="74">
        <f t="shared" si="164"/>
        <v>0</v>
      </c>
      <c r="BL102" s="74">
        <f t="shared" si="165"/>
        <v>0</v>
      </c>
      <c r="BM102" s="74">
        <f t="shared" si="166"/>
        <v>0</v>
      </c>
      <c r="BN102" s="71">
        <f t="shared" si="161"/>
        <v>0</v>
      </c>
      <c r="BO102" s="71">
        <f t="shared" si="162"/>
        <v>0</v>
      </c>
      <c r="BP102" s="71">
        <f t="shared" si="163"/>
        <v>0</v>
      </c>
    </row>
    <row r="103" spans="1:68" hidden="1">
      <c r="A103" s="1" t="s">
        <v>157</v>
      </c>
      <c r="B103" s="66" t="s">
        <v>158</v>
      </c>
      <c r="C103" s="14" t="s">
        <v>30</v>
      </c>
      <c r="D103" s="17">
        <v>80</v>
      </c>
      <c r="E103" s="14">
        <v>0</v>
      </c>
      <c r="F103" s="140">
        <f t="shared" si="150"/>
        <v>0</v>
      </c>
      <c r="G103" s="140"/>
      <c r="H103" s="140"/>
      <c r="I103" s="140"/>
      <c r="J103" s="140"/>
      <c r="K103" s="140"/>
      <c r="L103" s="140"/>
      <c r="M103" s="140"/>
      <c r="N103" s="140"/>
      <c r="O103" s="79"/>
      <c r="P103" s="79"/>
      <c r="Q103" s="79"/>
      <c r="R103" s="79"/>
      <c r="S103" s="79"/>
      <c r="T103" s="79"/>
      <c r="U103" s="79"/>
      <c r="V103" s="79"/>
      <c r="W103" s="79"/>
      <c r="X103" s="97">
        <f t="shared" si="151"/>
        <v>0</v>
      </c>
      <c r="Y103" s="97">
        <f t="shared" si="151"/>
        <v>0</v>
      </c>
      <c r="Z103" s="97">
        <f t="shared" si="151"/>
        <v>0</v>
      </c>
      <c r="AA103" s="79">
        <f>F103</f>
        <v>0</v>
      </c>
      <c r="AB103" s="79">
        <f>AA103</f>
        <v>0</v>
      </c>
      <c r="AC103" s="79">
        <f>AA103</f>
        <v>0</v>
      </c>
      <c r="AD103" s="79"/>
      <c r="AE103" s="79"/>
      <c r="AF103" s="79"/>
      <c r="AG103" s="79"/>
      <c r="AH103" s="79"/>
      <c r="AI103" s="79"/>
      <c r="AJ103" s="97">
        <f t="shared" si="152"/>
        <v>0</v>
      </c>
      <c r="AK103" s="97">
        <f t="shared" si="153"/>
        <v>0</v>
      </c>
      <c r="AL103" s="97">
        <f t="shared" si="154"/>
        <v>0</v>
      </c>
      <c r="AM103" s="79"/>
      <c r="AN103" s="79"/>
      <c r="AO103" s="79"/>
      <c r="AP103" s="79"/>
      <c r="AQ103" s="79"/>
      <c r="AR103" s="79"/>
      <c r="AS103" s="79"/>
      <c r="AT103" s="79"/>
      <c r="AU103" s="79"/>
      <c r="AV103" s="97">
        <f t="shared" si="155"/>
        <v>0</v>
      </c>
      <c r="AW103" s="97">
        <f t="shared" si="156"/>
        <v>0</v>
      </c>
      <c r="AX103" s="97">
        <f t="shared" si="157"/>
        <v>0</v>
      </c>
      <c r="AY103" s="79"/>
      <c r="AZ103" s="79"/>
      <c r="BA103" s="79"/>
      <c r="BB103" s="79"/>
      <c r="BC103" s="79"/>
      <c r="BD103" s="79"/>
      <c r="BE103" s="79"/>
      <c r="BF103" s="79"/>
      <c r="BG103" s="79"/>
      <c r="BH103" s="97">
        <f t="shared" si="158"/>
        <v>0</v>
      </c>
      <c r="BI103" s="97">
        <f t="shared" si="159"/>
        <v>0</v>
      </c>
      <c r="BJ103" s="97">
        <f t="shared" si="160"/>
        <v>0</v>
      </c>
      <c r="BK103" s="74">
        <f t="shared" si="164"/>
        <v>0</v>
      </c>
      <c r="BL103" s="74">
        <f t="shared" si="165"/>
        <v>0</v>
      </c>
      <c r="BM103" s="74">
        <f t="shared" si="166"/>
        <v>0</v>
      </c>
      <c r="BN103" s="71">
        <f t="shared" si="161"/>
        <v>0</v>
      </c>
      <c r="BO103" s="71">
        <f t="shared" si="162"/>
        <v>0</v>
      </c>
      <c r="BP103" s="71">
        <f t="shared" si="163"/>
        <v>0</v>
      </c>
    </row>
    <row r="104" spans="1:68" hidden="1">
      <c r="A104" s="1" t="s">
        <v>159</v>
      </c>
      <c r="B104" s="66" t="s">
        <v>160</v>
      </c>
      <c r="C104" s="14" t="s">
        <v>30</v>
      </c>
      <c r="D104" s="17">
        <v>0</v>
      </c>
      <c r="E104" s="14">
        <v>1</v>
      </c>
      <c r="F104" s="140">
        <f t="shared" si="150"/>
        <v>0</v>
      </c>
      <c r="G104" s="140"/>
      <c r="H104" s="140"/>
      <c r="I104" s="140"/>
      <c r="J104" s="140"/>
      <c r="K104" s="140"/>
      <c r="L104" s="140"/>
      <c r="M104" s="140"/>
      <c r="N104" s="140"/>
      <c r="O104" s="79"/>
      <c r="P104" s="79"/>
      <c r="Q104" s="79"/>
      <c r="R104" s="79"/>
      <c r="S104" s="79"/>
      <c r="T104" s="79"/>
      <c r="U104" s="79"/>
      <c r="V104" s="79"/>
      <c r="W104" s="79"/>
      <c r="X104" s="97">
        <f t="shared" si="151"/>
        <v>0</v>
      </c>
      <c r="Y104" s="97">
        <f t="shared" si="151"/>
        <v>0</v>
      </c>
      <c r="Z104" s="97">
        <f t="shared" si="151"/>
        <v>0</v>
      </c>
      <c r="AA104" s="79"/>
      <c r="AB104" s="79"/>
      <c r="AC104" s="79"/>
      <c r="AD104" s="79"/>
      <c r="AE104" s="79"/>
      <c r="AF104" s="79"/>
      <c r="AG104" s="79">
        <f>F104</f>
        <v>0</v>
      </c>
      <c r="AH104" s="79">
        <f>AG104</f>
        <v>0</v>
      </c>
      <c r="AI104" s="79">
        <f>AG104</f>
        <v>0</v>
      </c>
      <c r="AJ104" s="97">
        <f t="shared" si="152"/>
        <v>0</v>
      </c>
      <c r="AK104" s="97">
        <f t="shared" si="153"/>
        <v>0</v>
      </c>
      <c r="AL104" s="97">
        <f t="shared" si="154"/>
        <v>0</v>
      </c>
      <c r="AM104" s="79"/>
      <c r="AN104" s="79"/>
      <c r="AO104" s="79"/>
      <c r="AP104" s="79"/>
      <c r="AQ104" s="79"/>
      <c r="AR104" s="79"/>
      <c r="AS104" s="79"/>
      <c r="AT104" s="79"/>
      <c r="AU104" s="79"/>
      <c r="AV104" s="97">
        <f t="shared" si="155"/>
        <v>0</v>
      </c>
      <c r="AW104" s="97">
        <f t="shared" si="156"/>
        <v>0</v>
      </c>
      <c r="AX104" s="97">
        <f t="shared" si="157"/>
        <v>0</v>
      </c>
      <c r="AY104" s="79"/>
      <c r="AZ104" s="79"/>
      <c r="BA104" s="79"/>
      <c r="BB104" s="79"/>
      <c r="BC104" s="79"/>
      <c r="BD104" s="79"/>
      <c r="BE104" s="79"/>
      <c r="BF104" s="79"/>
      <c r="BG104" s="79"/>
      <c r="BH104" s="97">
        <f t="shared" si="158"/>
        <v>0</v>
      </c>
      <c r="BI104" s="97">
        <f t="shared" si="159"/>
        <v>0</v>
      </c>
      <c r="BJ104" s="97">
        <f t="shared" si="160"/>
        <v>0</v>
      </c>
      <c r="BK104" s="74">
        <f t="shared" si="164"/>
        <v>0</v>
      </c>
      <c r="BL104" s="74">
        <f t="shared" si="165"/>
        <v>0</v>
      </c>
      <c r="BM104" s="74">
        <f t="shared" si="166"/>
        <v>0</v>
      </c>
      <c r="BN104" s="71">
        <f t="shared" si="161"/>
        <v>0</v>
      </c>
      <c r="BO104" s="71">
        <f t="shared" si="162"/>
        <v>0</v>
      </c>
      <c r="BP104" s="71">
        <f t="shared" si="163"/>
        <v>0</v>
      </c>
    </row>
    <row r="105" spans="1:68">
      <c r="A105" s="1" t="s">
        <v>155</v>
      </c>
      <c r="B105" s="66" t="s">
        <v>161</v>
      </c>
      <c r="C105" s="14" t="s">
        <v>30</v>
      </c>
      <c r="D105" s="17">
        <v>200</v>
      </c>
      <c r="E105" s="14">
        <v>1</v>
      </c>
      <c r="F105" s="140">
        <f t="shared" si="150"/>
        <v>200</v>
      </c>
      <c r="G105" s="140"/>
      <c r="H105" s="140"/>
      <c r="I105" s="140"/>
      <c r="J105" s="140"/>
      <c r="K105" s="140"/>
      <c r="L105" s="140"/>
      <c r="M105" s="140"/>
      <c r="N105" s="140"/>
      <c r="O105" s="79"/>
      <c r="P105" s="79"/>
      <c r="Q105" s="79"/>
      <c r="R105" s="79"/>
      <c r="S105" s="79"/>
      <c r="T105" s="79"/>
      <c r="U105" s="79"/>
      <c r="V105" s="79"/>
      <c r="W105" s="79"/>
      <c r="X105" s="97">
        <f t="shared" si="151"/>
        <v>0</v>
      </c>
      <c r="Y105" s="97">
        <f t="shared" si="151"/>
        <v>0</v>
      </c>
      <c r="Z105" s="97">
        <f t="shared" si="151"/>
        <v>0</v>
      </c>
      <c r="AA105" s="79"/>
      <c r="AB105" s="79"/>
      <c r="AC105" s="79"/>
      <c r="AD105" s="79">
        <f>F105</f>
        <v>200</v>
      </c>
      <c r="AE105" s="79">
        <f>AD105</f>
        <v>200</v>
      </c>
      <c r="AF105" s="79">
        <f>AE105</f>
        <v>200</v>
      </c>
      <c r="AG105" s="79"/>
      <c r="AH105" s="79"/>
      <c r="AI105" s="79"/>
      <c r="AJ105" s="97">
        <f t="shared" si="152"/>
        <v>200</v>
      </c>
      <c r="AK105" s="97">
        <f t="shared" si="153"/>
        <v>200</v>
      </c>
      <c r="AL105" s="97">
        <f t="shared" si="154"/>
        <v>200</v>
      </c>
      <c r="AM105" s="79"/>
      <c r="AN105" s="79"/>
      <c r="AO105" s="79"/>
      <c r="AP105" s="79"/>
      <c r="AQ105" s="79"/>
      <c r="AR105" s="79"/>
      <c r="AS105" s="79"/>
      <c r="AT105" s="79"/>
      <c r="AU105" s="79"/>
      <c r="AV105" s="97">
        <f t="shared" si="155"/>
        <v>0</v>
      </c>
      <c r="AW105" s="97">
        <f t="shared" si="156"/>
        <v>0</v>
      </c>
      <c r="AX105" s="97">
        <f t="shared" si="157"/>
        <v>0</v>
      </c>
      <c r="AY105" s="79"/>
      <c r="AZ105" s="79"/>
      <c r="BA105" s="79"/>
      <c r="BB105" s="79"/>
      <c r="BC105" s="79"/>
      <c r="BD105" s="79"/>
      <c r="BE105" s="79"/>
      <c r="BF105" s="79"/>
      <c r="BG105" s="79"/>
      <c r="BH105" s="97">
        <f t="shared" si="158"/>
        <v>0</v>
      </c>
      <c r="BI105" s="97">
        <f t="shared" si="159"/>
        <v>0</v>
      </c>
      <c r="BJ105" s="97">
        <f t="shared" si="160"/>
        <v>0</v>
      </c>
      <c r="BK105" s="74">
        <f t="shared" si="164"/>
        <v>200</v>
      </c>
      <c r="BL105" s="74">
        <f t="shared" si="165"/>
        <v>200</v>
      </c>
      <c r="BM105" s="74">
        <f t="shared" si="166"/>
        <v>200</v>
      </c>
      <c r="BN105" s="71">
        <f t="shared" si="161"/>
        <v>0</v>
      </c>
      <c r="BO105" s="71">
        <f t="shared" si="162"/>
        <v>0</v>
      </c>
      <c r="BP105" s="71">
        <f t="shared" si="163"/>
        <v>0</v>
      </c>
    </row>
    <row r="106" spans="1:68">
      <c r="A106" s="226" t="s">
        <v>162</v>
      </c>
      <c r="B106" s="227"/>
      <c r="C106" s="227"/>
      <c r="D106" s="227"/>
      <c r="E106" s="228"/>
      <c r="F106" s="83">
        <f>SUM(F98:F105)</f>
        <v>922</v>
      </c>
      <c r="G106" s="83"/>
      <c r="H106" s="83"/>
      <c r="I106" s="83"/>
      <c r="J106" s="83"/>
      <c r="K106" s="83"/>
      <c r="L106" s="83"/>
      <c r="M106" s="83"/>
      <c r="N106" s="83"/>
      <c r="O106" s="83">
        <f t="shared" ref="O106:T106" si="167">SUM(O98:O105)</f>
        <v>722</v>
      </c>
      <c r="P106" s="83">
        <f t="shared" si="167"/>
        <v>232</v>
      </c>
      <c r="Q106" s="83">
        <f t="shared" si="167"/>
        <v>232</v>
      </c>
      <c r="R106" s="83">
        <f t="shared" si="167"/>
        <v>0</v>
      </c>
      <c r="S106" s="83">
        <f t="shared" si="167"/>
        <v>490</v>
      </c>
      <c r="T106" s="83">
        <f t="shared" si="167"/>
        <v>490</v>
      </c>
      <c r="U106" s="83">
        <f t="shared" ref="U106:Z106" si="168">SUM(U98:U105)</f>
        <v>0</v>
      </c>
      <c r="V106" s="83">
        <f t="shared" si="168"/>
        <v>0</v>
      </c>
      <c r="W106" s="83">
        <f t="shared" si="168"/>
        <v>0</v>
      </c>
      <c r="X106" s="83">
        <f t="shared" si="168"/>
        <v>722</v>
      </c>
      <c r="Y106" s="83">
        <f t="shared" si="168"/>
        <v>722</v>
      </c>
      <c r="Z106" s="83">
        <f t="shared" si="168"/>
        <v>722</v>
      </c>
      <c r="AA106" s="83">
        <f t="shared" ref="AA106:AI106" si="169">SUM(AA98:AA105)</f>
        <v>0</v>
      </c>
      <c r="AB106" s="83">
        <f t="shared" si="169"/>
        <v>0</v>
      </c>
      <c r="AC106" s="83">
        <f t="shared" si="169"/>
        <v>0</v>
      </c>
      <c r="AD106" s="83">
        <f t="shared" si="169"/>
        <v>200</v>
      </c>
      <c r="AE106" s="83">
        <f t="shared" si="169"/>
        <v>200</v>
      </c>
      <c r="AF106" s="83">
        <f t="shared" si="169"/>
        <v>200</v>
      </c>
      <c r="AG106" s="83">
        <f t="shared" si="169"/>
        <v>0</v>
      </c>
      <c r="AH106" s="83">
        <f t="shared" si="169"/>
        <v>0</v>
      </c>
      <c r="AI106" s="83">
        <f t="shared" si="169"/>
        <v>0</v>
      </c>
      <c r="AJ106" s="83">
        <f>SUM(AJ98:AJ105)</f>
        <v>200</v>
      </c>
      <c r="AK106" s="83">
        <f>SUM(AK98:AK105)</f>
        <v>200</v>
      </c>
      <c r="AL106" s="83">
        <f>SUM(AL98:AL105)</f>
        <v>200</v>
      </c>
      <c r="AM106" s="83">
        <f t="shared" ref="AM106:AU106" si="170">SUM(AM98:AM105)</f>
        <v>0</v>
      </c>
      <c r="AN106" s="83">
        <f t="shared" si="170"/>
        <v>0</v>
      </c>
      <c r="AO106" s="83">
        <f t="shared" si="170"/>
        <v>0</v>
      </c>
      <c r="AP106" s="83">
        <f t="shared" si="170"/>
        <v>0</v>
      </c>
      <c r="AQ106" s="83">
        <f t="shared" si="170"/>
        <v>0</v>
      </c>
      <c r="AR106" s="83">
        <f t="shared" si="170"/>
        <v>0</v>
      </c>
      <c r="AS106" s="83">
        <f t="shared" si="170"/>
        <v>0</v>
      </c>
      <c r="AT106" s="83">
        <f t="shared" si="170"/>
        <v>0</v>
      </c>
      <c r="AU106" s="83">
        <f t="shared" si="170"/>
        <v>0</v>
      </c>
      <c r="AV106" s="83">
        <f>SUM(AV98:AV105)</f>
        <v>0</v>
      </c>
      <c r="AW106" s="83">
        <f>SUM(AW98:AW105)</f>
        <v>0</v>
      </c>
      <c r="AX106" s="83">
        <f>SUM(AX98:AX105)</f>
        <v>0</v>
      </c>
      <c r="AY106" s="83">
        <f t="shared" ref="AY106:BG106" si="171">SUM(AY98:AY105)</f>
        <v>0</v>
      </c>
      <c r="AZ106" s="83">
        <f t="shared" si="171"/>
        <v>0</v>
      </c>
      <c r="BA106" s="83">
        <f t="shared" si="171"/>
        <v>0</v>
      </c>
      <c r="BB106" s="83">
        <f t="shared" si="171"/>
        <v>0</v>
      </c>
      <c r="BC106" s="83">
        <f t="shared" si="171"/>
        <v>0</v>
      </c>
      <c r="BD106" s="83">
        <f t="shared" si="171"/>
        <v>0</v>
      </c>
      <c r="BE106" s="83">
        <f t="shared" si="171"/>
        <v>0</v>
      </c>
      <c r="BF106" s="83">
        <f t="shared" si="171"/>
        <v>0</v>
      </c>
      <c r="BG106" s="83">
        <f t="shared" si="171"/>
        <v>0</v>
      </c>
      <c r="BH106" s="83">
        <f>SUM(BH98:BH105)</f>
        <v>0</v>
      </c>
      <c r="BI106" s="83">
        <f>SUM(BI98:BI105)</f>
        <v>0</v>
      </c>
      <c r="BJ106" s="83">
        <f>SUM(BJ98:BJ105)</f>
        <v>0</v>
      </c>
      <c r="BK106" s="83">
        <f>X106+AJ106+AV106+BH106</f>
        <v>922</v>
      </c>
      <c r="BL106" s="83">
        <f>Y106+AK106+AW106+BI106</f>
        <v>922</v>
      </c>
      <c r="BM106" s="83">
        <f>Z106+AL106+AX106+BJ106</f>
        <v>922</v>
      </c>
      <c r="BN106" s="71">
        <f t="shared" si="161"/>
        <v>0</v>
      </c>
      <c r="BO106" s="71">
        <f t="shared" si="162"/>
        <v>0</v>
      </c>
      <c r="BP106" s="71">
        <f t="shared" si="163"/>
        <v>0</v>
      </c>
    </row>
    <row r="107" spans="1:68" ht="13.5">
      <c r="A107" s="3" t="s">
        <v>163</v>
      </c>
      <c r="B107" s="4"/>
      <c r="C107" s="4"/>
      <c r="D107" s="4"/>
      <c r="E107" s="4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</row>
    <row r="108" spans="1:68" ht="13.5">
      <c r="A108" s="6" t="s">
        <v>164</v>
      </c>
      <c r="B108" s="67" t="s">
        <v>165</v>
      </c>
      <c r="C108" s="68"/>
      <c r="D108" s="17"/>
      <c r="E108" s="14"/>
      <c r="F108" s="104">
        <f>SUM(F109:F112)</f>
        <v>437.464</v>
      </c>
      <c r="G108" s="104"/>
      <c r="H108" s="104"/>
      <c r="I108" s="104"/>
      <c r="J108" s="104"/>
      <c r="K108" s="104"/>
      <c r="L108" s="104"/>
      <c r="M108" s="104"/>
      <c r="N108" s="104"/>
      <c r="O108" s="104">
        <f t="shared" ref="O108:Z108" si="172">SUM(O109:O112)</f>
        <v>0</v>
      </c>
      <c r="P108" s="104">
        <f t="shared" si="172"/>
        <v>0</v>
      </c>
      <c r="Q108" s="104">
        <f t="shared" si="172"/>
        <v>0</v>
      </c>
      <c r="R108" s="104">
        <f t="shared" si="172"/>
        <v>437.464</v>
      </c>
      <c r="S108" s="104">
        <f t="shared" si="172"/>
        <v>437.464</v>
      </c>
      <c r="T108" s="104">
        <f t="shared" si="172"/>
        <v>437.464</v>
      </c>
      <c r="U108" s="104">
        <f t="shared" si="172"/>
        <v>0</v>
      </c>
      <c r="V108" s="104">
        <f t="shared" si="172"/>
        <v>0</v>
      </c>
      <c r="W108" s="104">
        <f t="shared" si="172"/>
        <v>0</v>
      </c>
      <c r="X108" s="104">
        <f t="shared" si="172"/>
        <v>437.464</v>
      </c>
      <c r="Y108" s="104">
        <f t="shared" si="172"/>
        <v>437.464</v>
      </c>
      <c r="Z108" s="104">
        <f t="shared" si="172"/>
        <v>437.464</v>
      </c>
      <c r="AA108" s="104">
        <f t="shared" ref="AA108:BJ108" si="173">SUM(AA111:AA112)</f>
        <v>0</v>
      </c>
      <c r="AB108" s="104">
        <f t="shared" si="173"/>
        <v>0</v>
      </c>
      <c r="AC108" s="104">
        <f t="shared" si="173"/>
        <v>0</v>
      </c>
      <c r="AD108" s="104">
        <f t="shared" si="173"/>
        <v>0</v>
      </c>
      <c r="AE108" s="104">
        <f t="shared" si="173"/>
        <v>0</v>
      </c>
      <c r="AF108" s="104">
        <f t="shared" si="173"/>
        <v>0</v>
      </c>
      <c r="AG108" s="104">
        <f t="shared" si="173"/>
        <v>0</v>
      </c>
      <c r="AH108" s="104">
        <f t="shared" si="173"/>
        <v>0</v>
      </c>
      <c r="AI108" s="104">
        <f t="shared" si="173"/>
        <v>0</v>
      </c>
      <c r="AJ108" s="104">
        <f t="shared" si="173"/>
        <v>0</v>
      </c>
      <c r="AK108" s="104">
        <f t="shared" si="173"/>
        <v>0</v>
      </c>
      <c r="AL108" s="104">
        <f t="shared" si="173"/>
        <v>0</v>
      </c>
      <c r="AM108" s="104">
        <f t="shared" si="173"/>
        <v>0</v>
      </c>
      <c r="AN108" s="104">
        <f t="shared" si="173"/>
        <v>0</v>
      </c>
      <c r="AO108" s="104">
        <f t="shared" si="173"/>
        <v>0</v>
      </c>
      <c r="AP108" s="104">
        <f t="shared" si="173"/>
        <v>0</v>
      </c>
      <c r="AQ108" s="104">
        <f t="shared" si="173"/>
        <v>0</v>
      </c>
      <c r="AR108" s="104">
        <f t="shared" si="173"/>
        <v>0</v>
      </c>
      <c r="AS108" s="104">
        <f t="shared" si="173"/>
        <v>0</v>
      </c>
      <c r="AT108" s="104">
        <f t="shared" si="173"/>
        <v>0</v>
      </c>
      <c r="AU108" s="104">
        <f t="shared" si="173"/>
        <v>0</v>
      </c>
      <c r="AV108" s="104">
        <f>SUM(AV111:AV112)</f>
        <v>0</v>
      </c>
      <c r="AW108" s="104">
        <f>SUM(AW111:AW112)</f>
        <v>0</v>
      </c>
      <c r="AX108" s="104">
        <f>SUM(AX111:AX112)</f>
        <v>0</v>
      </c>
      <c r="AY108" s="104">
        <f t="shared" si="173"/>
        <v>0</v>
      </c>
      <c r="AZ108" s="104">
        <f t="shared" si="173"/>
        <v>0</v>
      </c>
      <c r="BA108" s="104">
        <f t="shared" si="173"/>
        <v>0</v>
      </c>
      <c r="BB108" s="104">
        <f t="shared" si="173"/>
        <v>0</v>
      </c>
      <c r="BC108" s="104">
        <f t="shared" si="173"/>
        <v>0</v>
      </c>
      <c r="BD108" s="104">
        <f t="shared" si="173"/>
        <v>0</v>
      </c>
      <c r="BE108" s="104">
        <f t="shared" si="173"/>
        <v>0</v>
      </c>
      <c r="BF108" s="104">
        <f t="shared" si="173"/>
        <v>0</v>
      </c>
      <c r="BG108" s="104">
        <f t="shared" si="173"/>
        <v>0</v>
      </c>
      <c r="BH108" s="104">
        <f t="shared" si="173"/>
        <v>0</v>
      </c>
      <c r="BI108" s="104">
        <f t="shared" si="173"/>
        <v>0</v>
      </c>
      <c r="BJ108" s="104">
        <f t="shared" si="173"/>
        <v>0</v>
      </c>
      <c r="BK108" s="104">
        <f>SUM(BK109:BK112)</f>
        <v>437.464</v>
      </c>
      <c r="BL108" s="104">
        <f>SUM(BL109:BL112)</f>
        <v>437.464</v>
      </c>
      <c r="BM108" s="104">
        <f>SUM(BM109:BM112)</f>
        <v>437.464</v>
      </c>
      <c r="BN108" s="71">
        <f>F108-BK108</f>
        <v>0</v>
      </c>
      <c r="BO108" s="71">
        <f>F108-BL108</f>
        <v>0</v>
      </c>
      <c r="BP108" s="71">
        <f>F108-BM108</f>
        <v>0</v>
      </c>
    </row>
    <row r="109" spans="1:68" ht="13.5">
      <c r="A109" s="1" t="s">
        <v>166</v>
      </c>
      <c r="B109" s="155" t="s">
        <v>205</v>
      </c>
      <c r="C109" s="156" t="s">
        <v>30</v>
      </c>
      <c r="D109" s="157">
        <v>313.94400000000002</v>
      </c>
      <c r="E109" s="158">
        <v>1</v>
      </c>
      <c r="F109" s="159">
        <f>E109*D109</f>
        <v>313.94400000000002</v>
      </c>
      <c r="G109" s="159"/>
      <c r="H109" s="159"/>
      <c r="I109" s="159"/>
      <c r="J109" s="159"/>
      <c r="K109" s="159"/>
      <c r="L109" s="159"/>
      <c r="M109" s="159"/>
      <c r="N109" s="159"/>
      <c r="O109" s="81"/>
      <c r="P109" s="81"/>
      <c r="Q109" s="81"/>
      <c r="R109" s="159">
        <f>F109</f>
        <v>313.94400000000002</v>
      </c>
      <c r="S109" s="159">
        <f>R109</f>
        <v>313.94400000000002</v>
      </c>
      <c r="T109" s="159">
        <f>R109</f>
        <v>313.94400000000002</v>
      </c>
      <c r="U109" s="81"/>
      <c r="V109" s="81"/>
      <c r="W109" s="81"/>
      <c r="X109" s="97">
        <f t="shared" ref="X109:Z111" si="174">O109+R109+U109</f>
        <v>313.94400000000002</v>
      </c>
      <c r="Y109" s="97">
        <f t="shared" si="174"/>
        <v>313.94400000000002</v>
      </c>
      <c r="Z109" s="97">
        <f t="shared" si="174"/>
        <v>313.94400000000002</v>
      </c>
      <c r="AA109" s="81"/>
      <c r="AB109" s="81"/>
      <c r="AC109" s="81"/>
      <c r="AD109" s="81"/>
      <c r="AE109" s="81"/>
      <c r="AF109" s="81"/>
      <c r="AG109" s="81"/>
      <c r="AH109" s="81"/>
      <c r="AI109" s="81"/>
      <c r="AJ109" s="97">
        <f t="shared" ref="AJ109:AL111" si="175">AA109+AD109+AG109</f>
        <v>0</v>
      </c>
      <c r="AK109" s="97">
        <f t="shared" si="175"/>
        <v>0</v>
      </c>
      <c r="AL109" s="97">
        <f t="shared" si="175"/>
        <v>0</v>
      </c>
      <c r="AM109" s="81"/>
      <c r="AN109" s="81"/>
      <c r="AO109" s="81"/>
      <c r="AP109" s="81"/>
      <c r="AQ109" s="81"/>
      <c r="AR109" s="81"/>
      <c r="AS109" s="81"/>
      <c r="AT109" s="81"/>
      <c r="AU109" s="81"/>
      <c r="AV109" s="97">
        <f t="shared" ref="AV109:AX111" si="176">AM109+AP109+AS109</f>
        <v>0</v>
      </c>
      <c r="AW109" s="97">
        <f t="shared" si="176"/>
        <v>0</v>
      </c>
      <c r="AX109" s="97">
        <f t="shared" si="176"/>
        <v>0</v>
      </c>
      <c r="AY109" s="81"/>
      <c r="AZ109" s="81"/>
      <c r="BA109" s="81"/>
      <c r="BB109" s="81"/>
      <c r="BC109" s="81"/>
      <c r="BD109" s="81"/>
      <c r="BE109" s="81"/>
      <c r="BF109" s="81"/>
      <c r="BG109" s="81"/>
      <c r="BH109" s="96"/>
      <c r="BI109" s="96"/>
      <c r="BJ109" s="96"/>
      <c r="BK109" s="74">
        <f t="shared" ref="BK109:BM111" si="177">X109+AJ109+AV109+BH109</f>
        <v>313.94400000000002</v>
      </c>
      <c r="BL109" s="74">
        <f t="shared" si="177"/>
        <v>313.94400000000002</v>
      </c>
      <c r="BM109" s="74">
        <f t="shared" si="177"/>
        <v>313.94400000000002</v>
      </c>
      <c r="BN109" s="71"/>
      <c r="BO109" s="71"/>
      <c r="BP109" s="71"/>
    </row>
    <row r="110" spans="1:68" ht="13.5">
      <c r="A110" s="1" t="s">
        <v>206</v>
      </c>
      <c r="B110" s="151" t="s">
        <v>204</v>
      </c>
      <c r="C110" s="152" t="s">
        <v>30</v>
      </c>
      <c r="D110" s="153">
        <v>48</v>
      </c>
      <c r="E110" s="154">
        <v>2</v>
      </c>
      <c r="F110" s="153">
        <f>E110*D110</f>
        <v>96</v>
      </c>
      <c r="G110" s="153"/>
      <c r="H110" s="153"/>
      <c r="I110" s="153"/>
      <c r="J110" s="153"/>
      <c r="K110" s="153"/>
      <c r="L110" s="153"/>
      <c r="M110" s="153"/>
      <c r="N110" s="153"/>
      <c r="O110" s="81"/>
      <c r="P110" s="81"/>
      <c r="Q110" s="81"/>
      <c r="R110" s="159">
        <f>F110</f>
        <v>96</v>
      </c>
      <c r="S110" s="159">
        <f>R110</f>
        <v>96</v>
      </c>
      <c r="T110" s="159">
        <f>R110</f>
        <v>96</v>
      </c>
      <c r="U110" s="81"/>
      <c r="V110" s="81"/>
      <c r="W110" s="81"/>
      <c r="X110" s="97">
        <f t="shared" si="174"/>
        <v>96</v>
      </c>
      <c r="Y110" s="97">
        <f t="shared" si="174"/>
        <v>96</v>
      </c>
      <c r="Z110" s="97">
        <f t="shared" si="174"/>
        <v>96</v>
      </c>
      <c r="AA110" s="81"/>
      <c r="AB110" s="81"/>
      <c r="AC110" s="81"/>
      <c r="AD110" s="81"/>
      <c r="AE110" s="81"/>
      <c r="AF110" s="81"/>
      <c r="AG110" s="81"/>
      <c r="AH110" s="81"/>
      <c r="AI110" s="81"/>
      <c r="AJ110" s="97">
        <f t="shared" si="175"/>
        <v>0</v>
      </c>
      <c r="AK110" s="97">
        <f t="shared" si="175"/>
        <v>0</v>
      </c>
      <c r="AL110" s="97">
        <f t="shared" si="175"/>
        <v>0</v>
      </c>
      <c r="AM110" s="81"/>
      <c r="AN110" s="81"/>
      <c r="AO110" s="81"/>
      <c r="AP110" s="81"/>
      <c r="AQ110" s="81"/>
      <c r="AR110" s="81"/>
      <c r="AS110" s="81"/>
      <c r="AT110" s="81"/>
      <c r="AU110" s="81"/>
      <c r="AV110" s="97">
        <f t="shared" si="176"/>
        <v>0</v>
      </c>
      <c r="AW110" s="97">
        <f t="shared" si="176"/>
        <v>0</v>
      </c>
      <c r="AX110" s="97">
        <f t="shared" si="176"/>
        <v>0</v>
      </c>
      <c r="AY110" s="81"/>
      <c r="AZ110" s="81"/>
      <c r="BA110" s="81"/>
      <c r="BB110" s="81"/>
      <c r="BC110" s="81"/>
      <c r="BD110" s="81"/>
      <c r="BE110" s="81"/>
      <c r="BF110" s="81"/>
      <c r="BG110" s="81"/>
      <c r="BH110" s="96"/>
      <c r="BI110" s="96"/>
      <c r="BJ110" s="96"/>
      <c r="BK110" s="74">
        <f t="shared" si="177"/>
        <v>96</v>
      </c>
      <c r="BL110" s="74">
        <f t="shared" si="177"/>
        <v>96</v>
      </c>
      <c r="BM110" s="74">
        <f t="shared" si="177"/>
        <v>96</v>
      </c>
      <c r="BN110" s="71"/>
      <c r="BO110" s="71"/>
      <c r="BP110" s="71"/>
    </row>
    <row r="111" spans="1:68">
      <c r="A111" s="1" t="s">
        <v>207</v>
      </c>
      <c r="B111" s="155" t="s">
        <v>167</v>
      </c>
      <c r="C111" s="156" t="s">
        <v>168</v>
      </c>
      <c r="D111" s="153">
        <v>27.52</v>
      </c>
      <c r="E111" s="154">
        <v>1</v>
      </c>
      <c r="F111" s="153">
        <f>E111*D111</f>
        <v>27.52</v>
      </c>
      <c r="G111" s="153"/>
      <c r="H111" s="153"/>
      <c r="I111" s="153"/>
      <c r="J111" s="153"/>
      <c r="K111" s="153"/>
      <c r="L111" s="153"/>
      <c r="M111" s="153"/>
      <c r="N111" s="153"/>
      <c r="O111" s="74"/>
      <c r="P111" s="74"/>
      <c r="Q111" s="74"/>
      <c r="R111" s="159">
        <f>F111</f>
        <v>27.52</v>
      </c>
      <c r="S111" s="159">
        <f>R111</f>
        <v>27.52</v>
      </c>
      <c r="T111" s="159">
        <f>R111</f>
        <v>27.52</v>
      </c>
      <c r="U111" s="74"/>
      <c r="V111" s="74"/>
      <c r="W111" s="74"/>
      <c r="X111" s="97">
        <f t="shared" si="174"/>
        <v>27.52</v>
      </c>
      <c r="Y111" s="97">
        <f t="shared" si="174"/>
        <v>27.52</v>
      </c>
      <c r="Z111" s="97">
        <f t="shared" si="174"/>
        <v>27.52</v>
      </c>
      <c r="AA111" s="74"/>
      <c r="AB111" s="74"/>
      <c r="AC111" s="74"/>
      <c r="AD111" s="74"/>
      <c r="AE111" s="74"/>
      <c r="AF111" s="74"/>
      <c r="AG111" s="74"/>
      <c r="AH111" s="74"/>
      <c r="AI111" s="74"/>
      <c r="AJ111" s="97">
        <f t="shared" si="175"/>
        <v>0</v>
      </c>
      <c r="AK111" s="97">
        <f t="shared" si="175"/>
        <v>0</v>
      </c>
      <c r="AL111" s="97">
        <f t="shared" si="175"/>
        <v>0</v>
      </c>
      <c r="AM111" s="74"/>
      <c r="AN111" s="74"/>
      <c r="AO111" s="74"/>
      <c r="AP111" s="74"/>
      <c r="AQ111" s="74"/>
      <c r="AR111" s="74"/>
      <c r="AS111" s="74"/>
      <c r="AT111" s="74"/>
      <c r="AU111" s="74"/>
      <c r="AV111" s="97">
        <f t="shared" si="176"/>
        <v>0</v>
      </c>
      <c r="AW111" s="97">
        <f t="shared" si="176"/>
        <v>0</v>
      </c>
      <c r="AX111" s="97">
        <f t="shared" si="176"/>
        <v>0</v>
      </c>
      <c r="AY111" s="74"/>
      <c r="AZ111" s="74"/>
      <c r="BA111" s="74"/>
      <c r="BB111" s="74"/>
      <c r="BC111" s="74"/>
      <c r="BD111" s="74"/>
      <c r="BE111" s="74"/>
      <c r="BF111" s="74"/>
      <c r="BG111" s="74"/>
      <c r="BH111" s="97">
        <f>AY111+BB111+BE111</f>
        <v>0</v>
      </c>
      <c r="BI111" s="97">
        <f>AZ111+BC111+BF111</f>
        <v>0</v>
      </c>
      <c r="BJ111" s="97">
        <f>BA111+BD111+BG111</f>
        <v>0</v>
      </c>
      <c r="BK111" s="74">
        <f t="shared" si="177"/>
        <v>27.52</v>
      </c>
      <c r="BL111" s="74">
        <f t="shared" si="177"/>
        <v>27.52</v>
      </c>
      <c r="BM111" s="74">
        <f t="shared" si="177"/>
        <v>27.52</v>
      </c>
      <c r="BN111" s="71">
        <f>F111-BK111</f>
        <v>0</v>
      </c>
      <c r="BO111" s="71">
        <f>F111-BL111</f>
        <v>0</v>
      </c>
      <c r="BP111" s="71">
        <f>F111-BM111</f>
        <v>0</v>
      </c>
    </row>
    <row r="113" spans="1:68">
      <c r="A113" s="226" t="s">
        <v>169</v>
      </c>
      <c r="B113" s="227"/>
      <c r="C113" s="227"/>
      <c r="D113" s="227"/>
      <c r="E113" s="228"/>
      <c r="F113" s="161">
        <f>F108</f>
        <v>437.464</v>
      </c>
      <c r="G113" s="161"/>
      <c r="H113" s="161"/>
      <c r="I113" s="161"/>
      <c r="J113" s="161"/>
      <c r="K113" s="161"/>
      <c r="L113" s="161"/>
      <c r="M113" s="161"/>
      <c r="N113" s="161"/>
      <c r="O113" s="83">
        <f t="shared" ref="O113:BM113" si="178">O108</f>
        <v>0</v>
      </c>
      <c r="P113" s="83">
        <f t="shared" si="178"/>
        <v>0</v>
      </c>
      <c r="Q113" s="83">
        <f t="shared" si="178"/>
        <v>0</v>
      </c>
      <c r="R113" s="83">
        <f t="shared" si="178"/>
        <v>437.464</v>
      </c>
      <c r="S113" s="83">
        <f t="shared" si="178"/>
        <v>437.464</v>
      </c>
      <c r="T113" s="83">
        <f t="shared" si="178"/>
        <v>437.464</v>
      </c>
      <c r="U113" s="83">
        <f t="shared" si="178"/>
        <v>0</v>
      </c>
      <c r="V113" s="83">
        <f t="shared" si="178"/>
        <v>0</v>
      </c>
      <c r="W113" s="83">
        <f t="shared" si="178"/>
        <v>0</v>
      </c>
      <c r="X113" s="83">
        <f>X108</f>
        <v>437.464</v>
      </c>
      <c r="Y113" s="83">
        <f>Y108</f>
        <v>437.464</v>
      </c>
      <c r="Z113" s="83">
        <f>Z108</f>
        <v>437.464</v>
      </c>
      <c r="AA113" s="83">
        <f t="shared" si="178"/>
        <v>0</v>
      </c>
      <c r="AB113" s="83">
        <f t="shared" si="178"/>
        <v>0</v>
      </c>
      <c r="AC113" s="83">
        <f t="shared" si="178"/>
        <v>0</v>
      </c>
      <c r="AD113" s="83">
        <f t="shared" si="178"/>
        <v>0</v>
      </c>
      <c r="AE113" s="83">
        <f t="shared" si="178"/>
        <v>0</v>
      </c>
      <c r="AF113" s="83">
        <f t="shared" si="178"/>
        <v>0</v>
      </c>
      <c r="AG113" s="83">
        <f t="shared" si="178"/>
        <v>0</v>
      </c>
      <c r="AH113" s="83">
        <f t="shared" si="178"/>
        <v>0</v>
      </c>
      <c r="AI113" s="83">
        <f t="shared" si="178"/>
        <v>0</v>
      </c>
      <c r="AJ113" s="83">
        <f t="shared" si="178"/>
        <v>0</v>
      </c>
      <c r="AK113" s="83">
        <f t="shared" si="178"/>
        <v>0</v>
      </c>
      <c r="AL113" s="83">
        <f t="shared" si="178"/>
        <v>0</v>
      </c>
      <c r="AM113" s="83">
        <f t="shared" si="178"/>
        <v>0</v>
      </c>
      <c r="AN113" s="83">
        <f t="shared" si="178"/>
        <v>0</v>
      </c>
      <c r="AO113" s="83">
        <f t="shared" si="178"/>
        <v>0</v>
      </c>
      <c r="AP113" s="83">
        <f t="shared" si="178"/>
        <v>0</v>
      </c>
      <c r="AQ113" s="83">
        <f t="shared" si="178"/>
        <v>0</v>
      </c>
      <c r="AR113" s="83">
        <f t="shared" si="178"/>
        <v>0</v>
      </c>
      <c r="AS113" s="83">
        <f t="shared" si="178"/>
        <v>0</v>
      </c>
      <c r="AT113" s="83">
        <f t="shared" si="178"/>
        <v>0</v>
      </c>
      <c r="AU113" s="83">
        <f t="shared" si="178"/>
        <v>0</v>
      </c>
      <c r="AV113" s="83">
        <f>AV108</f>
        <v>0</v>
      </c>
      <c r="AW113" s="83">
        <f>AW108</f>
        <v>0</v>
      </c>
      <c r="AX113" s="83">
        <f>AX108</f>
        <v>0</v>
      </c>
      <c r="AY113" s="83">
        <f t="shared" si="178"/>
        <v>0</v>
      </c>
      <c r="AZ113" s="83">
        <f t="shared" si="178"/>
        <v>0</v>
      </c>
      <c r="BA113" s="83">
        <f t="shared" si="178"/>
        <v>0</v>
      </c>
      <c r="BB113" s="83">
        <f t="shared" si="178"/>
        <v>0</v>
      </c>
      <c r="BC113" s="83">
        <f t="shared" si="178"/>
        <v>0</v>
      </c>
      <c r="BD113" s="83">
        <f t="shared" si="178"/>
        <v>0</v>
      </c>
      <c r="BE113" s="83">
        <f t="shared" si="178"/>
        <v>0</v>
      </c>
      <c r="BF113" s="83">
        <f t="shared" si="178"/>
        <v>0</v>
      </c>
      <c r="BG113" s="83">
        <f t="shared" si="178"/>
        <v>0</v>
      </c>
      <c r="BH113" s="83">
        <f t="shared" si="178"/>
        <v>0</v>
      </c>
      <c r="BI113" s="83">
        <f t="shared" si="178"/>
        <v>0</v>
      </c>
      <c r="BJ113" s="83">
        <f t="shared" si="178"/>
        <v>0</v>
      </c>
      <c r="BK113" s="83">
        <f t="shared" si="178"/>
        <v>437.464</v>
      </c>
      <c r="BL113" s="83">
        <f t="shared" si="178"/>
        <v>437.464</v>
      </c>
      <c r="BM113" s="83">
        <f t="shared" si="178"/>
        <v>437.464</v>
      </c>
      <c r="BN113" s="71">
        <f>F113-BK113</f>
        <v>0</v>
      </c>
      <c r="BO113" s="71">
        <f>F113-BL113</f>
        <v>0</v>
      </c>
      <c r="BP113" s="71">
        <f>F113-BM113</f>
        <v>0</v>
      </c>
    </row>
    <row r="114" spans="1:68" ht="15.75">
      <c r="A114" s="229" t="s">
        <v>170</v>
      </c>
      <c r="B114" s="230"/>
      <c r="C114" s="230"/>
      <c r="D114" s="230"/>
      <c r="E114" s="231"/>
      <c r="F114" s="141">
        <f t="shared" ref="F114:BM114" si="179">F113+F106+F96+F89+F61+F56+F46</f>
        <v>21207.595659999999</v>
      </c>
      <c r="G114" s="141"/>
      <c r="H114" s="141"/>
      <c r="I114" s="141"/>
      <c r="J114" s="141"/>
      <c r="K114" s="141"/>
      <c r="L114" s="141"/>
      <c r="M114" s="141"/>
      <c r="N114" s="141"/>
      <c r="O114" s="141">
        <f t="shared" si="179"/>
        <v>939.12081999999998</v>
      </c>
      <c r="P114" s="141">
        <f t="shared" si="179"/>
        <v>232</v>
      </c>
      <c r="Q114" s="141">
        <f t="shared" si="179"/>
        <v>232</v>
      </c>
      <c r="R114" s="141">
        <f t="shared" si="179"/>
        <v>3190.5617199999997</v>
      </c>
      <c r="S114" s="141">
        <f t="shared" si="179"/>
        <v>1077.4639999999999</v>
      </c>
      <c r="T114" s="141">
        <f t="shared" si="179"/>
        <v>1077.4639999999999</v>
      </c>
      <c r="U114" s="141">
        <f t="shared" si="179"/>
        <v>1315.1890000000001</v>
      </c>
      <c r="V114" s="141">
        <f t="shared" si="179"/>
        <v>203.09771999999998</v>
      </c>
      <c r="W114" s="141">
        <f t="shared" si="179"/>
        <v>203.09771999999998</v>
      </c>
      <c r="X114" s="141">
        <f t="shared" si="179"/>
        <v>5444.8715400000001</v>
      </c>
      <c r="Y114" s="141">
        <f t="shared" si="179"/>
        <v>1512.5617199999999</v>
      </c>
      <c r="Z114" s="141">
        <f t="shared" si="179"/>
        <v>1512.5617199999999</v>
      </c>
      <c r="AA114" s="141">
        <f t="shared" si="179"/>
        <v>3119.8127010000003</v>
      </c>
      <c r="AB114" s="141">
        <f t="shared" si="179"/>
        <v>1000</v>
      </c>
      <c r="AC114" s="141">
        <f t="shared" si="179"/>
        <v>1000</v>
      </c>
      <c r="AD114" s="141">
        <f t="shared" si="179"/>
        <v>1949.2094</v>
      </c>
      <c r="AE114" s="141">
        <f t="shared" si="179"/>
        <v>1393.9325200000001</v>
      </c>
      <c r="AF114" s="141">
        <f t="shared" si="179"/>
        <v>1393.9325200000001</v>
      </c>
      <c r="AG114" s="141">
        <f t="shared" si="179"/>
        <v>2192.3098200000004</v>
      </c>
      <c r="AH114" s="141">
        <f t="shared" si="179"/>
        <v>3893.8067600000004</v>
      </c>
      <c r="AI114" s="141">
        <f t="shared" si="179"/>
        <v>1084.86976</v>
      </c>
      <c r="AJ114" s="141">
        <f t="shared" si="179"/>
        <v>7261.331921</v>
      </c>
      <c r="AK114" s="141">
        <f t="shared" si="179"/>
        <v>6287.7392800000007</v>
      </c>
      <c r="AL114" s="141">
        <f t="shared" si="179"/>
        <v>3478.8022799999999</v>
      </c>
      <c r="AM114" s="141">
        <f t="shared" si="179"/>
        <v>2301.5218600000007</v>
      </c>
      <c r="AN114" s="141">
        <f t="shared" si="179"/>
        <v>2252.5869600000005</v>
      </c>
      <c r="AO114" s="141">
        <f t="shared" si="179"/>
        <v>2531.9645000000005</v>
      </c>
      <c r="AP114" s="141">
        <f t="shared" si="179"/>
        <v>2365.8343000000004</v>
      </c>
      <c r="AQ114" s="141">
        <f t="shared" si="179"/>
        <v>7678.4516600000015</v>
      </c>
      <c r="AR114" s="141">
        <f t="shared" si="179"/>
        <v>8207.5616600000012</v>
      </c>
      <c r="AS114" s="141">
        <f t="shared" si="179"/>
        <v>1350.69</v>
      </c>
      <c r="AT114" s="141">
        <f t="shared" si="179"/>
        <v>537.92931999999996</v>
      </c>
      <c r="AU114" s="141">
        <f t="shared" si="179"/>
        <v>1783.11232</v>
      </c>
      <c r="AV114" s="141">
        <f t="shared" si="179"/>
        <v>6018.0461600000017</v>
      </c>
      <c r="AW114" s="141">
        <f t="shared" si="179"/>
        <v>10468.96794</v>
      </c>
      <c r="AX114" s="141">
        <f t="shared" si="179"/>
        <v>12522.63848</v>
      </c>
      <c r="AY114" s="141">
        <f t="shared" si="179"/>
        <v>1316.8753199999999</v>
      </c>
      <c r="AZ114" s="141">
        <f t="shared" si="179"/>
        <v>249.78376</v>
      </c>
      <c r="BA114" s="141">
        <f t="shared" si="179"/>
        <v>249.78376</v>
      </c>
      <c r="BB114" s="141">
        <f t="shared" si="179"/>
        <v>161.30959899999999</v>
      </c>
      <c r="BC114" s="141">
        <f t="shared" si="179"/>
        <v>141.57295999999999</v>
      </c>
      <c r="BD114" s="141">
        <f t="shared" si="179"/>
        <v>141.57295999999999</v>
      </c>
      <c r="BE114" s="141">
        <f t="shared" si="179"/>
        <v>1005.22</v>
      </c>
      <c r="BF114" s="141">
        <f t="shared" si="179"/>
        <v>2547.0299999999997</v>
      </c>
      <c r="BG114" s="141">
        <f t="shared" si="179"/>
        <v>2547.0299999999997</v>
      </c>
      <c r="BH114" s="141">
        <f t="shared" si="179"/>
        <v>2483.4049190000001</v>
      </c>
      <c r="BI114" s="141">
        <f t="shared" si="179"/>
        <v>2938.38672</v>
      </c>
      <c r="BJ114" s="141">
        <f t="shared" si="179"/>
        <v>2938.38672</v>
      </c>
      <c r="BK114" s="141">
        <f t="shared" si="179"/>
        <v>21207.654540000003</v>
      </c>
      <c r="BL114" s="141">
        <f t="shared" si="179"/>
        <v>21207.655660000004</v>
      </c>
      <c r="BM114" s="141">
        <f t="shared" si="179"/>
        <v>20452.389199999998</v>
      </c>
      <c r="BN114" s="71">
        <f>F114-BK114</f>
        <v>-5.8880000004137401E-2</v>
      </c>
      <c r="BO114" s="71">
        <f>F114-BL114</f>
        <v>-6.0000000004947651E-2</v>
      </c>
      <c r="BP114" s="71">
        <f>F114-BM114</f>
        <v>755.20646000000124</v>
      </c>
    </row>
    <row r="115" spans="1:68" s="2" customFormat="1"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68" s="2" customFormat="1"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68" s="2" customFormat="1"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V117" s="207">
        <f>X114+AJ114+AV114</f>
        <v>18724.249621000003</v>
      </c>
    </row>
    <row r="118" spans="1:68" s="2" customFormat="1"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68" s="2" customFormat="1"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68" s="2" customFormat="1"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68" s="2" customFormat="1"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68" s="2" customFormat="1"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68" s="2" customFormat="1"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68" s="2" customFormat="1"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68" s="2" customFormat="1"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68" s="2" customFormat="1"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68" s="2" customFormat="1"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68" s="2" customFormat="1"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5:26" s="2" customFormat="1"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5:26" s="2" customFormat="1"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5:26" s="2" customFormat="1"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5:26" s="2" customFormat="1"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5:26" s="2" customFormat="1"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5:26" s="2" customFormat="1"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5:26" s="2" customFormat="1"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5:26" s="2" customFormat="1"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5:26" s="2" customFormat="1"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5:26" s="2" customFormat="1"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5:26" s="2" customFormat="1"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5:26" s="2" customFormat="1"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5:26" s="2" customFormat="1"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5:26" s="2" customFormat="1"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5:26" s="2" customFormat="1"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5:26" s="2" customFormat="1"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5:26" s="2" customFormat="1"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5:26" s="2" customFormat="1"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5:26" s="2" customFormat="1"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5:26" s="2" customFormat="1"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5:26" s="2" customFormat="1"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5:26" s="2" customFormat="1"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5:26" s="2" customFormat="1"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5:26" s="2" customFormat="1"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5:26" s="2" customFormat="1"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5:26" s="2" customFormat="1"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5:26" s="2" customFormat="1"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5:26" s="2" customFormat="1"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5:26" s="2" customFormat="1"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5:26" s="2" customFormat="1"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5:26" s="2" customFormat="1"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5:26" s="2" customFormat="1"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5:26" s="2" customFormat="1"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5:26" s="2" customFormat="1"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5:26" s="2" customFormat="1"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5:26" s="2" customFormat="1"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5:26" s="2" customFormat="1"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5:26" s="2" customFormat="1"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5:26" s="2" customFormat="1"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5:26" s="2" customFormat="1"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5:26" s="2" customFormat="1"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5:26" s="2" customFormat="1"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5:26" s="2" customFormat="1"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5:26" s="2" customFormat="1"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5:26" s="2" customFormat="1"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5:26" s="2" customFormat="1"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5:26" s="2" customFormat="1"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5:26" s="2" customFormat="1"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5:26" s="2" customFormat="1"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5:26" s="2" customFormat="1"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5:26" s="2" customFormat="1"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5:26" s="2" customFormat="1"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5:26" s="2" customFormat="1"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5:26" s="2" customFormat="1"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5:26" s="2" customFormat="1"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5:26" s="2" customFormat="1"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5:26" s="2" customFormat="1"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5:26" s="2" customFormat="1"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5:26" s="2" customFormat="1"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5:26" s="2" customFormat="1"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5:26" s="2" customFormat="1"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5:26" s="2" customFormat="1"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5:26" s="2" customFormat="1"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5:26" s="2" customFormat="1"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5:26" s="2" customFormat="1"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5:26" s="2" customFormat="1"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5:26" s="2" customFormat="1"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5:26" s="2" customFormat="1"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5:26" s="2" customFormat="1"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5:26" s="2" customFormat="1"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5:26" s="2" customFormat="1"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5:26" s="2" customFormat="1"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5:26" s="2" customFormat="1"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5:26" s="2" customFormat="1"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5:26" s="2" customFormat="1"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5:26" s="2" customFormat="1"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5:26" s="2" customFormat="1"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5:26" s="2" customFormat="1"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5:26" s="2" customFormat="1"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5:26" s="2" customFormat="1"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5:26" s="2" customFormat="1"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5:26" s="2" customFormat="1"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5:26" s="2" customFormat="1"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5:26" s="2" customFormat="1"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5:26" s="2" customFormat="1"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5:26" s="2" customFormat="1"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5:26" s="2" customFormat="1"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5:26" s="2" customFormat="1"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5:26" s="2" customFormat="1"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5:26" s="2" customFormat="1"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5:26" s="2" customFormat="1"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5:26" s="2" customFormat="1"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5:26" s="2" customFormat="1"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5:26" s="2" customFormat="1"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5:26" s="2" customFormat="1"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5:26" s="2" customFormat="1"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5:26" s="2" customFormat="1"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5:26" s="2" customFormat="1"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5:26" s="2" customFormat="1"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5:26" s="2" customFormat="1"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5:26" s="2" customFormat="1"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5:26" s="2" customFormat="1"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5:26" s="2" customFormat="1"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5:26" s="2" customFormat="1"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5:26" s="2" customFormat="1"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5:26" s="2" customFormat="1"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5:26" s="2" customFormat="1"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5:26" s="2" customFormat="1"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5:26" s="2" customFormat="1"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5:26" s="2" customFormat="1"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5:26" s="2" customFormat="1"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5:26" s="2" customFormat="1"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5:26" s="2" customFormat="1"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5:26" s="2" customFormat="1"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5:26" s="2" customFormat="1"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5:26" s="2" customFormat="1"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5:26" s="2" customFormat="1"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5:26" s="2" customFormat="1"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5:26" s="2" customFormat="1"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5:26" s="2" customFormat="1"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5:26" s="2" customFormat="1"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5:26" s="2" customFormat="1"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5:26" s="2" customFormat="1"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5:26" s="2" customFormat="1"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5:26" s="2" customFormat="1"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5:26" s="2" customFormat="1"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5:26" s="2" customFormat="1"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5:26" s="2" customFormat="1"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5:26" s="2" customFormat="1"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5:26" s="2" customFormat="1"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5:26" s="2" customFormat="1"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5:26" s="2" customFormat="1"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5:26" s="2" customFormat="1"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5:26" s="2" customFormat="1"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5:26" s="2" customFormat="1"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5:26" s="2" customFormat="1"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5:26" s="2" customFormat="1"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5:26" s="2" customFormat="1"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5:26" s="2" customFormat="1"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5:26" s="2" customFormat="1"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5:26" s="2" customFormat="1"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5:26" s="2" customFormat="1"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5:26" s="2" customFormat="1"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5:26" s="2" customFormat="1"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5:26" s="2" customFormat="1"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5:26" s="2" customFormat="1"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5:26" s="2" customFormat="1"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5:26" s="2" customFormat="1"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5:26" s="2" customFormat="1"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5:26" s="2" customFormat="1"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5:26" s="2" customFormat="1"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5:26" s="2" customFormat="1"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5:26" s="2" customFormat="1"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5:26" s="2" customFormat="1"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5:26" s="2" customFormat="1"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5:26" s="2" customFormat="1"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5:26" s="2" customFormat="1"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5:26" s="2" customFormat="1"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5:26" s="2" customFormat="1"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5:26" s="2" customFormat="1"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5:26" s="2" customFormat="1"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5:26" s="2" customFormat="1"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5:26" s="2" customFormat="1"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5:26" s="2" customFormat="1"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5:26" s="2" customFormat="1"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5:26" s="2" customFormat="1"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5:26" s="2" customFormat="1"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5:26" s="2" customFormat="1"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5:26" s="2" customFormat="1"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5:26" s="2" customFormat="1"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5:26" s="2" customFormat="1"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5:26" s="2" customFormat="1"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5:26" s="2" customFormat="1"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5:26" s="2" customFormat="1"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5:26" s="2" customFormat="1"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5:26" s="2" customFormat="1"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5:26" s="2" customFormat="1"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5:26" s="2" customFormat="1"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5:26" s="2" customFormat="1"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5:26" s="2" customFormat="1"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5:26" s="2" customFormat="1"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5:26" s="2" customFormat="1"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5:26" s="2" customFormat="1"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5:26" s="2" customFormat="1"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5:26" s="2" customFormat="1"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5:26" s="2" customFormat="1"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5:26" s="2" customFormat="1"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5:26" s="2" customFormat="1"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5:26" s="2" customFormat="1"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5:26" s="2" customFormat="1"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5:26" s="2" customFormat="1"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5:26" s="2" customFormat="1"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5:26" s="2" customFormat="1"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5:26" s="2" customFormat="1"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5:26" s="2" customFormat="1"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5:26" s="2" customFormat="1"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5:26" s="2" customFormat="1"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5:26" s="2" customFormat="1"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5:26" s="2" customFormat="1"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5:26" s="2" customFormat="1"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5:26" s="2" customFormat="1"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5:26" s="2" customFormat="1"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5:26" s="2" customFormat="1"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5:26" s="2" customFormat="1"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5:26" s="2" customFormat="1"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5:26" s="2" customFormat="1"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5:26" s="2" customFormat="1"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5:26" s="2" customFormat="1"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5:26" s="2" customFormat="1"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5:26" s="2" customFormat="1"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5:26" s="2" customFormat="1"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5:26" s="2" customFormat="1"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5:26" s="2" customFormat="1"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5:26" s="2" customFormat="1"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5:26" s="2" customFormat="1"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5:26" s="2" customFormat="1"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5:26" s="2" customFormat="1"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5:26" s="2" customFormat="1"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5:26" s="2" customFormat="1"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5:26" s="2" customFormat="1"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5:26" s="2" customFormat="1"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5:26" s="2" customFormat="1"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5:26" s="2" customFormat="1"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5:26" s="2" customFormat="1"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5:26" s="2" customFormat="1"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5:26" s="2" customFormat="1"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5:26" s="2" customFormat="1"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5:26" s="2" customFormat="1"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5:26" s="2" customFormat="1"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5:26" s="2" customFormat="1"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5:26" s="2" customFormat="1"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5:26" s="2" customFormat="1"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5:26" s="2" customFormat="1"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5:26" s="2" customFormat="1"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5:26" s="2" customFormat="1"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5:26" s="2" customFormat="1"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5:26" s="2" customFormat="1"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5:26" s="2" customFormat="1"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5:26" s="2" customFormat="1"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5:26" s="2" customFormat="1"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5:26" s="2" customFormat="1"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5:26" s="2" customFormat="1"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5:26" s="2" customFormat="1"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5:26" s="2" customFormat="1"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5:26" s="2" customFormat="1"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5:26" s="2" customFormat="1"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5:26" s="2" customFormat="1"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5:26" s="2" customFormat="1"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5:26" s="2" customFormat="1"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5:26" s="2" customFormat="1"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5:26" s="2" customFormat="1"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5:26" s="2" customFormat="1"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5:26" s="2" customFormat="1"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5:26" s="2" customFormat="1"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5:26" s="2" customFormat="1"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5:26" s="2" customFormat="1"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5:26" s="2" customFormat="1"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5:26" s="2" customFormat="1"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5:26" s="2" customFormat="1"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5:26" s="2" customFormat="1"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5:26" s="2" customFormat="1"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5:26" s="2" customFormat="1"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5:26" s="2" customFormat="1"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5:26" s="2" customFormat="1"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5:26" s="2" customFormat="1"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5:26" s="2" customFormat="1"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5:26" s="2" customFormat="1"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5:26" s="2" customFormat="1"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5:26" s="2" customFormat="1"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5:26" s="2" customFormat="1"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5:26" s="2" customFormat="1"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5:26" s="2" customFormat="1"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5:26" s="2" customFormat="1"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5:26" s="2" customFormat="1"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5:26" s="2" customFormat="1"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5:26" s="2" customFormat="1"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5:26" s="2" customFormat="1"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5:26" s="2" customFormat="1"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5:26" s="2" customFormat="1"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5:26" s="2" customFormat="1"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5:26" s="2" customFormat="1"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5:26" s="2" customFormat="1"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5:26" s="2" customFormat="1"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5:26" s="2" customFormat="1"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5:26" s="2" customFormat="1"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5:26" s="2" customFormat="1"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5:26" s="2" customFormat="1"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5:26" s="2" customFormat="1"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5:26" s="2" customFormat="1"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5:26" s="2" customFormat="1"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5:26" s="2" customFormat="1"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5:26" s="2" customFormat="1"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5:26" s="2" customFormat="1"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5:26" s="2" customFormat="1"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5:26" s="2" customFormat="1"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5:26" s="2" customFormat="1"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5:26" s="2" customFormat="1"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5:26" s="2" customFormat="1"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5:26" s="2" customFormat="1"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5:26" s="2" customFormat="1"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5:26" s="2" customFormat="1"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5:26" s="2" customFormat="1"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5:26" s="2" customFormat="1"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5:26" s="2" customFormat="1"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5:26" s="2" customFormat="1"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5:26" s="2" customFormat="1"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5:26" s="2" customFormat="1"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5:26" s="2" customFormat="1"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5:26" s="2" customFormat="1"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5:26" s="2" customFormat="1"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5:26" s="2" customFormat="1"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5:26" s="2" customFormat="1"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5:26" s="2" customFormat="1"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5:26" s="2" customFormat="1"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5:26" s="2" customFormat="1"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5:26" s="2" customFormat="1"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5:26" s="2" customFormat="1"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5:26" s="2" customFormat="1"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5:26" s="2" customFormat="1"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5:26" s="2" customFormat="1"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5:26" s="2" customFormat="1"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5:26" s="2" customFormat="1"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5:26" s="2" customFormat="1"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5:26" s="2" customFormat="1"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5:26" s="2" customFormat="1"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5:26" s="2" customFormat="1"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5:26" s="2" customFormat="1"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5:26" s="2" customFormat="1"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5:26" s="2" customFormat="1"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5:26" s="2" customFormat="1"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5:26" s="2" customFormat="1"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5:26" s="2" customFormat="1"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5:26" s="2" customFormat="1"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5:26" s="2" customFormat="1"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5:26" s="2" customFormat="1"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5:26" s="2" customFormat="1"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5:65" s="2" customFormat="1"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5:65" s="2" customFormat="1"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5:65" s="2" customFormat="1"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5:65" s="2" customFormat="1"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5:65" s="2" customFormat="1"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5:65">
      <c r="BK470" s="69"/>
      <c r="BL470" s="69"/>
      <c r="BM470" s="69"/>
    </row>
  </sheetData>
  <autoFilter ref="A4:BP114"/>
  <mergeCells count="100">
    <mergeCell ref="A54:A55"/>
    <mergeCell ref="B54:B55"/>
    <mergeCell ref="C54:C55"/>
    <mergeCell ref="F54:F55"/>
    <mergeCell ref="G1:N1"/>
    <mergeCell ref="G2:G4"/>
    <mergeCell ref="H2:H4"/>
    <mergeCell ref="I2:I4"/>
    <mergeCell ref="J2:J4"/>
    <mergeCell ref="K2:K4"/>
    <mergeCell ref="L2:L4"/>
    <mergeCell ref="M2:M4"/>
    <mergeCell ref="N2:N4"/>
    <mergeCell ref="E1:F1"/>
    <mergeCell ref="E2:E4"/>
    <mergeCell ref="F2:F4"/>
    <mergeCell ref="BN3:BN4"/>
    <mergeCell ref="BO3:BO4"/>
    <mergeCell ref="BP3:BP4"/>
    <mergeCell ref="BK3:BK4"/>
    <mergeCell ref="BL3:BL4"/>
    <mergeCell ref="BM3:BM4"/>
    <mergeCell ref="BH3:BH4"/>
    <mergeCell ref="BI3:BI4"/>
    <mergeCell ref="BJ3:BJ4"/>
    <mergeCell ref="BB3:BB4"/>
    <mergeCell ref="BC3:BC4"/>
    <mergeCell ref="BD3:BD4"/>
    <mergeCell ref="BE3:BE4"/>
    <mergeCell ref="BF3:BF4"/>
    <mergeCell ref="BG3:BG4"/>
    <mergeCell ref="AY3:AY4"/>
    <mergeCell ref="AZ3:AZ4"/>
    <mergeCell ref="BA3:BA4"/>
    <mergeCell ref="AY2:BA2"/>
    <mergeCell ref="AW3:AW4"/>
    <mergeCell ref="AX3:AX4"/>
    <mergeCell ref="AV2:AX2"/>
    <mergeCell ref="AV3:AV4"/>
    <mergeCell ref="AT3:AT4"/>
    <mergeCell ref="AU3:AU4"/>
    <mergeCell ref="AH3:AH4"/>
    <mergeCell ref="AI3:AI4"/>
    <mergeCell ref="AK3:AK4"/>
    <mergeCell ref="AR3:AR4"/>
    <mergeCell ref="AL3:AL4"/>
    <mergeCell ref="AM3:AM4"/>
    <mergeCell ref="AN3:AN4"/>
    <mergeCell ref="AO3:AO4"/>
    <mergeCell ref="AP3:AP4"/>
    <mergeCell ref="AQ3:AQ4"/>
    <mergeCell ref="Z3:Z4"/>
    <mergeCell ref="Y3:Y4"/>
    <mergeCell ref="AA3:AA4"/>
    <mergeCell ref="AB3:AB4"/>
    <mergeCell ref="X3:X4"/>
    <mergeCell ref="AF3:AF4"/>
    <mergeCell ref="AG3:AG4"/>
    <mergeCell ref="AS3:AS4"/>
    <mergeCell ref="AJ3:AJ4"/>
    <mergeCell ref="AC3:AC4"/>
    <mergeCell ref="AD3:AD4"/>
    <mergeCell ref="AE3:AE4"/>
    <mergeCell ref="V3:V4"/>
    <mergeCell ref="W3:W4"/>
    <mergeCell ref="R2:T2"/>
    <mergeCell ref="U2:W2"/>
    <mergeCell ref="R3:R4"/>
    <mergeCell ref="S3:S4"/>
    <mergeCell ref="T3:T4"/>
    <mergeCell ref="U3:U4"/>
    <mergeCell ref="O1:BM1"/>
    <mergeCell ref="BK2:BM2"/>
    <mergeCell ref="BB2:BD2"/>
    <mergeCell ref="BE2:BG2"/>
    <mergeCell ref="BH2:BJ2"/>
    <mergeCell ref="X2:Z2"/>
    <mergeCell ref="AM2:AO2"/>
    <mergeCell ref="AP2:AR2"/>
    <mergeCell ref="AS2:AU2"/>
    <mergeCell ref="AJ2:AL2"/>
    <mergeCell ref="AA2:AC2"/>
    <mergeCell ref="AD2:AF2"/>
    <mergeCell ref="AG2:AI2"/>
    <mergeCell ref="A113:E113"/>
    <mergeCell ref="A114:E114"/>
    <mergeCell ref="A89:E89"/>
    <mergeCell ref="A106:E106"/>
    <mergeCell ref="O2:Q2"/>
    <mergeCell ref="O3:O4"/>
    <mergeCell ref="P3:P4"/>
    <mergeCell ref="Q3:Q4"/>
    <mergeCell ref="A96:E96"/>
    <mergeCell ref="A46:E46"/>
    <mergeCell ref="A56:E56"/>
    <mergeCell ref="A61:E61"/>
    <mergeCell ref="A1:A4"/>
    <mergeCell ref="B1:B4"/>
    <mergeCell ref="C1:C4"/>
    <mergeCell ref="D1:D4"/>
  </mergeCells>
  <pageMargins left="0.15748031496062992" right="0.19685039370078741" top="0.27559055118110237" bottom="0.15748031496062992" header="0.31496062992125984" footer="0.31496062992125984"/>
  <pageSetup paperSize="8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Загальна інформація</vt:lpstr>
      <vt:lpstr>Зведений звіт по ІП-2013 (3 кв)</vt:lpstr>
      <vt:lpstr>ІП 2013р. полний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mkireycevaya</dc:creator>
  <cp:lastModifiedBy>Наталья Лоян</cp:lastModifiedBy>
  <cp:lastPrinted>2013-10-23T05:57:15Z</cp:lastPrinted>
  <dcterms:created xsi:type="dcterms:W3CDTF">2012-10-11T12:43:44Z</dcterms:created>
  <dcterms:modified xsi:type="dcterms:W3CDTF">2013-10-30T06:16:29Z</dcterms:modified>
</cp:coreProperties>
</file>