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24" activeTab="3"/>
  </bookViews>
  <sheets>
    <sheet name="Company A" sheetId="1" r:id="rId1"/>
    <sheet name="Company B" sheetId="2" r:id="rId2"/>
    <sheet name="Model Answer (Comparables)" sheetId="3" r:id="rId3"/>
    <sheet name="Model Answer (Forecast)" sheetId="4" r:id="rId4"/>
  </sheets>
  <calcPr calcId="144525"/>
</workbook>
</file>

<file path=xl/sharedStrings.xml><?xml version="1.0" encoding="utf-8"?>
<sst xmlns="http://schemas.openxmlformats.org/spreadsheetml/2006/main" count="232" uniqueCount="70">
  <si>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</si>
  <si>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</si>
  <si>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</si>
  <si>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</si>
  <si>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</si>
  <si>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</si>
  <si>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</si>
  <si>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</si>
  <si>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</si>
  <si>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</si>
  <si>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</si>
  <si>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</si>
  <si>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</si>
  <si>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</si>
  <si>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</si>
  <si>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</si>
  <si>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</si>
  <si>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</si>
  <si>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</si>
  <si>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</si>
  <si>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</si>
  <si>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</si>
  <si>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</si>
  <si>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</si>
  <si>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</si>
  <si>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Growth (%)</t>
  </si>
  <si>
    <t>Industry Average</t>
  </si>
  <si>
    <t>Key Comparables</t>
  </si>
  <si>
    <t>Industry Total</t>
  </si>
  <si>
    <t>Average</t>
  </si>
  <si>
    <t>Remarks</t>
  </si>
  <si>
    <t>Operating Revenue Growth</t>
  </si>
  <si>
    <t>Industry average comparables used to compare Company X's performance.</t>
  </si>
  <si>
    <t>Net Profit Growth</t>
  </si>
  <si>
    <r>
      <rPr>
        <sz val="10"/>
        <color theme="1"/>
        <rFont val="Arial"/>
        <charset val="134"/>
      </rPr>
      <t xml:space="preserve">Overall industry mobile subscribers growing at </t>
    </r>
    <r>
      <rPr>
        <b/>
        <u/>
        <sz val="10"/>
        <color theme="1"/>
        <rFont val="Arial"/>
        <charset val="134"/>
      </rPr>
      <t>2.03% average</t>
    </r>
  </si>
  <si>
    <t>ARPU</t>
  </si>
  <si>
    <t>* Average Revenue Per User</t>
  </si>
  <si>
    <t>Company A</t>
  </si>
  <si>
    <t>Market Share (%)</t>
  </si>
  <si>
    <t>Higher growth in ARPU than company B</t>
  </si>
  <si>
    <t>Company B</t>
  </si>
  <si>
    <t>Company B grows below industry average, due to absence of leasing.</t>
  </si>
  <si>
    <t>Decrease in overall &amp; mobile plan market share, due to absence of leasing.</t>
  </si>
  <si>
    <t>Lower growth in ARPU than company A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</si>
  <si>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</si>
  <si>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</si>
  <si>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</si>
  <si>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</si>
  <si>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</si>
  <si>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Assume 6.44% growth as per comparable Company A.</t>
  </si>
  <si>
    <t>Assume 3.85% growth as per Industry Average.</t>
  </si>
  <si>
    <t>Growth rate</t>
  </si>
  <si>
    <t>Net growth of 3.74% in operating revenues, slightly below industry rate of 3.85%</t>
  </si>
  <si>
    <t>Key Insight 1</t>
  </si>
  <si>
    <t>Net growth of 2.22% in operating revenues, significantly below industry average of 3.85%</t>
  </si>
  <si>
    <t>Difference of 1.5% growth rate in Operating Revenue with handset leasing</t>
  </si>
  <si>
    <t>Assume constant expense ratio</t>
  </si>
  <si>
    <t>Assume 3.90% growth as per comparable Company A.</t>
  </si>
  <si>
    <t>Assume 2.03% growth as per comparable industry average.</t>
  </si>
  <si>
    <t>ARPU of X is below industry average of $56.50 but shows positive growth</t>
  </si>
  <si>
    <t>Key Insight 2</t>
  </si>
  <si>
    <t>Without leasing, ARPU grows more slowly than with leasing</t>
  </si>
  <si>
    <t>Difference of $1 by Year 2</t>
  </si>
  <si>
    <t>Derived from operating figures above</t>
  </si>
  <si>
    <t>Net finance expense</t>
  </si>
  <si>
    <t>Growth</t>
  </si>
  <si>
    <t>10.06% - 10.38% annual growth. Slightly higher than industry average of 10.15%</t>
  </si>
  <si>
    <t>Key Insight 3</t>
  </si>
  <si>
    <t>6.10%-6.19% annual growth. Much lower than industry average of 10.15%</t>
  </si>
  <si>
    <t>Difference of 4% growth rate in Net Profit</t>
  </si>
</sst>
</file>

<file path=xl/styles.xml><?xml version="1.0" encoding="utf-8"?>
<styleSheet xmlns="http://schemas.openxmlformats.org/spreadsheetml/2006/main">
  <numFmts count="6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(&quot;$&quot;* #,##0_);_(&quot;$&quot;* \(#,##0\);_(&quot;$&quot;* &quot;-&quot;??_);_(@_)"/>
    <numFmt numFmtId="181" formatCode="_(&quot;$&quot;* #,##0.00_);_(&quot;$&quot;* \(#,##0.00\);_(&quot;$&quot;* &quot;-&quot;??_);_(@_)"/>
  </numFmts>
  <fonts count="32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color rgb="FFFFFFFF"/>
      <name val="Arial"/>
      <charset val="134"/>
    </font>
    <font>
      <sz val="10"/>
      <name val="Arial"/>
      <charset val="134"/>
    </font>
    <font>
      <b/>
      <sz val="10"/>
      <color theme="0"/>
      <name val="Arial"/>
      <charset val="134"/>
    </font>
    <font>
      <b/>
      <u/>
      <sz val="10"/>
      <color theme="1"/>
      <name val="Arial"/>
      <charset val="134"/>
    </font>
    <font>
      <b/>
      <sz val="10"/>
      <color theme="1"/>
      <name val="Arial"/>
      <charset val="134"/>
    </font>
    <font>
      <i/>
      <sz val="10"/>
      <color rgb="FF000000"/>
      <name val="Arial"/>
      <charset val="134"/>
    </font>
    <font>
      <i/>
      <sz val="10"/>
      <color theme="1"/>
      <name val="Arial"/>
      <charset val="134"/>
    </font>
    <font>
      <b/>
      <i/>
      <sz val="10"/>
      <color rgb="FF000000"/>
      <name val="Arial"/>
      <charset val="134"/>
    </font>
    <font>
      <sz val="10"/>
      <color rgb="FF152227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CD668"/>
        <bgColor rgb="FFFCD668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5" fillId="12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1" borderId="15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2" fillId="15" borderId="18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23" borderId="20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0" fillId="16" borderId="19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16" borderId="20" applyNumberFormat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</cellStyleXfs>
  <cellXfs count="1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/>
    <xf numFmtId="0" fontId="5" fillId="3" borderId="2" xfId="0" applyFont="1" applyFill="1" applyBorder="1" applyAlignment="1">
      <alignment vertical="center"/>
    </xf>
    <xf numFmtId="1" fontId="5" fillId="3" borderId="3" xfId="0" applyNumberFormat="1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1" fontId="3" fillId="4" borderId="3" xfId="0" applyNumberFormat="1" applyFont="1" applyFill="1" applyBorder="1" applyAlignment="1">
      <alignment horizontal="center" vertical="center"/>
    </xf>
    <xf numFmtId="0" fontId="4" fillId="0" borderId="4" xfId="0" applyFont="1" applyBorder="1"/>
    <xf numFmtId="1" fontId="5" fillId="3" borderId="5" xfId="0" applyNumberFormat="1" applyFont="1" applyFill="1" applyBorder="1" applyAlignment="1">
      <alignment horizontal="center" vertical="center"/>
    </xf>
    <xf numFmtId="1" fontId="5" fillId="4" borderId="5" xfId="0" applyNumberFormat="1" applyFont="1" applyFill="1" applyBorder="1" applyAlignment="1">
      <alignment horizontal="center" vertical="center"/>
    </xf>
    <xf numFmtId="0" fontId="4" fillId="0" borderId="5" xfId="0" applyFont="1" applyBorder="1"/>
    <xf numFmtId="0" fontId="6" fillId="5" borderId="6" xfId="0" applyFont="1" applyFill="1" applyBorder="1" applyAlignment="1">
      <alignment horizontal="left" vertical="center"/>
    </xf>
    <xf numFmtId="180" fontId="7" fillId="5" borderId="1" xfId="0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180" fontId="1" fillId="5" borderId="7" xfId="0" applyNumberFormat="1" applyFont="1" applyFill="1" applyBorder="1" applyAlignment="1">
      <alignment vertical="center"/>
    </xf>
    <xf numFmtId="180" fontId="7" fillId="5" borderId="7" xfId="0" applyNumberFormat="1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180" fontId="0" fillId="5" borderId="5" xfId="0" applyNumberFormat="1" applyFont="1" applyFill="1" applyBorder="1" applyAlignment="1">
      <alignment horizontal="right" vertical="center"/>
    </xf>
    <xf numFmtId="0" fontId="1" fillId="5" borderId="7" xfId="0" applyFont="1" applyFill="1" applyBorder="1" applyAlignment="1">
      <alignment vertical="center"/>
    </xf>
    <xf numFmtId="180" fontId="7" fillId="5" borderId="8" xfId="0" applyNumberFormat="1" applyFont="1" applyFill="1" applyBorder="1" applyAlignment="1">
      <alignment horizontal="right" vertical="center"/>
    </xf>
    <xf numFmtId="180" fontId="1" fillId="5" borderId="8" xfId="0" applyNumberFormat="1" applyFont="1" applyFill="1" applyBorder="1" applyAlignment="1">
      <alignment horizontal="right" vertical="center"/>
    </xf>
    <xf numFmtId="0" fontId="8" fillId="5" borderId="7" xfId="0" applyFont="1" applyFill="1" applyBorder="1" applyAlignment="1">
      <alignment vertical="center"/>
    </xf>
    <xf numFmtId="180" fontId="7" fillId="5" borderId="7" xfId="0" applyNumberFormat="1" applyFont="1" applyFill="1" applyBorder="1" applyAlignment="1">
      <alignment horizontal="right" vertical="center"/>
    </xf>
    <xf numFmtId="10" fontId="7" fillId="5" borderId="7" xfId="0" applyNumberFormat="1" applyFont="1" applyFill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180" fontId="7" fillId="5" borderId="10" xfId="0" applyNumberFormat="1" applyFont="1" applyFill="1" applyBorder="1" applyAlignment="1">
      <alignment horizontal="right" vertical="center"/>
    </xf>
    <xf numFmtId="0" fontId="1" fillId="5" borderId="5" xfId="0" applyFont="1" applyFill="1" applyBorder="1" applyAlignment="1">
      <alignment vertical="center"/>
    </xf>
    <xf numFmtId="180" fontId="1" fillId="5" borderId="8" xfId="0" applyNumberFormat="1" applyFont="1" applyFill="1" applyBorder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1" fontId="2" fillId="5" borderId="0" xfId="0" applyNumberFormat="1" applyFont="1" applyFill="1" applyBorder="1" applyAlignment="1">
      <alignment vertical="center"/>
    </xf>
    <xf numFmtId="0" fontId="0" fillId="5" borderId="8" xfId="0" applyFont="1" applyFill="1" applyBorder="1" applyAlignment="1">
      <alignment vertical="center"/>
    </xf>
    <xf numFmtId="3" fontId="2" fillId="5" borderId="8" xfId="0" applyNumberFormat="1" applyFont="1" applyFill="1" applyBorder="1" applyAlignment="1">
      <alignment vertical="center"/>
    </xf>
    <xf numFmtId="0" fontId="1" fillId="6" borderId="9" xfId="0" applyFont="1" applyFill="1" applyBorder="1" applyAlignment="1">
      <alignment vertical="center"/>
    </xf>
    <xf numFmtId="0" fontId="1" fillId="8" borderId="8" xfId="0" applyFont="1" applyFill="1" applyBorder="1" applyAlignment="1"/>
    <xf numFmtId="0" fontId="1" fillId="0" borderId="9" xfId="0" applyFont="1" applyBorder="1" applyAlignment="1">
      <alignment vertical="center" wrapText="1"/>
    </xf>
    <xf numFmtId="0" fontId="6" fillId="5" borderId="2" xfId="0" applyFont="1" applyFill="1" applyBorder="1" applyAlignment="1">
      <alignment vertical="center"/>
    </xf>
    <xf numFmtId="180" fontId="2" fillId="5" borderId="3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vertical="center"/>
    </xf>
    <xf numFmtId="180" fontId="2" fillId="5" borderId="5" xfId="0" applyNumberFormat="1" applyFont="1" applyFill="1" applyBorder="1" applyAlignment="1">
      <alignment vertical="center"/>
    </xf>
    <xf numFmtId="0" fontId="7" fillId="5" borderId="6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180" fontId="2" fillId="5" borderId="7" xfId="0" applyNumberFormat="1" applyFont="1" applyFill="1" applyBorder="1" applyAlignment="1">
      <alignment vertical="center"/>
    </xf>
    <xf numFmtId="0" fontId="0" fillId="5" borderId="4" xfId="0" applyFont="1" applyFill="1" applyBorder="1" applyAlignment="1">
      <alignment vertical="center"/>
    </xf>
    <xf numFmtId="180" fontId="0" fillId="5" borderId="5" xfId="0" applyNumberFormat="1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180" fontId="7" fillId="5" borderId="5" xfId="0" applyNumberFormat="1" applyFont="1" applyFill="1" applyBorder="1" applyAlignment="1">
      <alignment vertical="center"/>
    </xf>
    <xf numFmtId="180" fontId="9" fillId="8" borderId="8" xfId="0" applyNumberFormat="1" applyFont="1" applyFill="1" applyBorder="1" applyAlignment="1"/>
    <xf numFmtId="180" fontId="2" fillId="8" borderId="8" xfId="0" applyNumberFormat="1" applyFont="1" applyFill="1" applyBorder="1"/>
    <xf numFmtId="10" fontId="7" fillId="5" borderId="8" xfId="0" applyNumberFormat="1" applyFont="1" applyFill="1" applyBorder="1" applyAlignment="1">
      <alignment horizontal="right" vertical="center"/>
    </xf>
    <xf numFmtId="0" fontId="7" fillId="0" borderId="8" xfId="0" applyFont="1" applyBorder="1" applyAlignment="1"/>
    <xf numFmtId="0" fontId="7" fillId="7" borderId="0" xfId="0" applyFont="1" applyFill="1" applyBorder="1" applyAlignment="1"/>
    <xf numFmtId="1" fontId="2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180" fontId="7" fillId="7" borderId="0" xfId="0" applyNumberFormat="1" applyFont="1" applyFill="1" applyBorder="1" applyAlignment="1"/>
    <xf numFmtId="180" fontId="7" fillId="5" borderId="3" xfId="0" applyNumberFormat="1" applyFont="1" applyFill="1" applyBorder="1" applyAlignment="1">
      <alignment vertical="center"/>
    </xf>
    <xf numFmtId="0" fontId="7" fillId="0" borderId="8" xfId="0" applyFont="1" applyBorder="1" applyAlignment="1">
      <alignment wrapText="1"/>
    </xf>
    <xf numFmtId="3" fontId="0" fillId="5" borderId="8" xfId="0" applyNumberFormat="1" applyFont="1" applyFill="1" applyBorder="1" applyAlignment="1">
      <alignment vertical="center"/>
    </xf>
    <xf numFmtId="0" fontId="7" fillId="5" borderId="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2" xfId="0" applyFont="1" applyBorder="1"/>
    <xf numFmtId="0" fontId="4" fillId="0" borderId="9" xfId="0" applyFont="1" applyBorder="1"/>
    <xf numFmtId="0" fontId="0" fillId="5" borderId="0" xfId="0" applyFont="1" applyFill="1" applyBorder="1"/>
    <xf numFmtId="0" fontId="7" fillId="9" borderId="2" xfId="0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5" fillId="4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vertical="center"/>
    </xf>
    <xf numFmtId="10" fontId="7" fillId="5" borderId="8" xfId="0" applyNumberFormat="1" applyFont="1" applyFill="1" applyBorder="1" applyAlignment="1">
      <alignment vertical="center"/>
    </xf>
    <xf numFmtId="10" fontId="7" fillId="6" borderId="8" xfId="0" applyNumberFormat="1" applyFont="1" applyFill="1" applyBorder="1" applyAlignment="1">
      <alignment vertical="center"/>
    </xf>
    <xf numFmtId="0" fontId="0" fillId="5" borderId="8" xfId="0" applyFont="1" applyFill="1" applyBorder="1" applyAlignment="1">
      <alignment horizontal="left" vertical="center" wrapText="1"/>
    </xf>
    <xf numFmtId="10" fontId="2" fillId="5" borderId="8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181" fontId="2" fillId="5" borderId="8" xfId="0" applyNumberFormat="1" applyFont="1" applyFill="1" applyBorder="1" applyAlignment="1">
      <alignment vertical="center"/>
    </xf>
    <xf numFmtId="10" fontId="2" fillId="5" borderId="0" xfId="0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 wrapText="1"/>
    </xf>
    <xf numFmtId="10" fontId="10" fillId="5" borderId="8" xfId="0" applyNumberFormat="1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180" fontId="2" fillId="5" borderId="8" xfId="0" applyNumberFormat="1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/>
    <xf numFmtId="0" fontId="7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4" fillId="0" borderId="7" xfId="0" applyFont="1" applyBorder="1"/>
    <xf numFmtId="181" fontId="7" fillId="5" borderId="8" xfId="0" applyNumberFormat="1" applyFont="1" applyFill="1" applyBorder="1" applyAlignment="1">
      <alignment vertical="center"/>
    </xf>
    <xf numFmtId="0" fontId="2" fillId="0" borderId="0" xfId="0" applyFont="1"/>
    <xf numFmtId="0" fontId="0" fillId="0" borderId="0" xfId="0" applyFont="1" applyAlignment="1">
      <alignment horizontal="left" vertical="center"/>
    </xf>
    <xf numFmtId="3" fontId="5" fillId="3" borderId="3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vertical="center"/>
    </xf>
    <xf numFmtId="180" fontId="2" fillId="5" borderId="10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180" fontId="2" fillId="5" borderId="13" xfId="0" applyNumberFormat="1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180" fontId="2" fillId="5" borderId="5" xfId="0" applyNumberFormat="1" applyFont="1" applyFill="1" applyBorder="1" applyAlignment="1">
      <alignment horizontal="right" vertical="center"/>
    </xf>
    <xf numFmtId="0" fontId="1" fillId="5" borderId="10" xfId="0" applyFont="1" applyFill="1" applyBorder="1" applyAlignment="1">
      <alignment vertical="center"/>
    </xf>
    <xf numFmtId="180" fontId="7" fillId="5" borderId="9" xfId="0" applyNumberFormat="1" applyFont="1" applyFill="1" applyBorder="1" applyAlignment="1">
      <alignment horizontal="right" vertical="center"/>
    </xf>
    <xf numFmtId="0" fontId="1" fillId="5" borderId="14" xfId="0" applyFont="1" applyFill="1" applyBorder="1" applyAlignment="1">
      <alignment vertical="center"/>
    </xf>
    <xf numFmtId="3" fontId="2" fillId="5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80" fontId="7" fillId="5" borderId="0" xfId="0" applyNumberFormat="1" applyFont="1" applyFill="1" applyBorder="1" applyAlignment="1">
      <alignment vertical="center"/>
    </xf>
    <xf numFmtId="180" fontId="1" fillId="5" borderId="3" xfId="0" applyNumberFormat="1" applyFont="1" applyFill="1" applyBorder="1" applyAlignment="1">
      <alignment vertical="center"/>
    </xf>
    <xf numFmtId="0" fontId="0" fillId="0" borderId="0" xfId="0" applyFont="1" applyBorder="1" applyAlignment="1"/>
    <xf numFmtId="180" fontId="7" fillId="5" borderId="8" xfId="0" applyNumberFormat="1" applyFont="1" applyFill="1" applyBorder="1" applyAlignment="1">
      <alignment vertical="center"/>
    </xf>
    <xf numFmtId="180" fontId="7" fillId="5" borderId="10" xfId="0" applyNumberFormat="1" applyFont="1" applyFill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72"/>
  <sheetViews>
    <sheetView workbookViewId="0">
      <selection activeCell="J18" sqref="J18"/>
    </sheetView>
  </sheetViews>
  <sheetFormatPr defaultColWidth="14.4259259259259" defaultRowHeight="15" customHeight="1"/>
  <cols>
    <col min="1" max="1" width="38.8611111111111" customWidth="1"/>
    <col min="2" max="4" width="14.8611111111111" customWidth="1"/>
    <col min="5" max="26" width="10.712962962963" customWidth="1"/>
  </cols>
  <sheetData>
    <row r="1" ht="12.75" customHeight="1" spans="1:26">
      <c r="A1" s="4" t="s">
        <v>0</v>
      </c>
      <c r="B1" s="5"/>
      <c r="C1" s="5"/>
      <c r="D1" s="5"/>
      <c r="E1" s="3"/>
      <c r="F1" s="1" t="s">
        <v>1</v>
      </c>
      <c r="G1" s="120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 spans="1:26">
      <c r="A2" s="6" t="s">
        <v>3</v>
      </c>
      <c r="B2" s="103" t="s">
        <v>4</v>
      </c>
      <c r="C2" s="103" t="s">
        <v>5</v>
      </c>
      <c r="D2" s="103" t="s">
        <v>6</v>
      </c>
      <c r="E2" s="2"/>
      <c r="F2" s="3"/>
      <c r="G2" s="3" t="s">
        <v>7</v>
      </c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 spans="1:26">
      <c r="A3" s="10"/>
      <c r="B3" s="104" t="s">
        <v>8</v>
      </c>
      <c r="C3" s="104" t="s">
        <v>8</v>
      </c>
      <c r="D3" s="104" t="s">
        <v>8</v>
      </c>
      <c r="E3" s="2"/>
      <c r="F3" s="3"/>
      <c r="G3" s="3"/>
      <c r="H3" s="3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 spans="1:26">
      <c r="A4" s="105" t="s">
        <v>9</v>
      </c>
      <c r="B4" s="48"/>
      <c r="C4" s="48"/>
      <c r="D4" s="48"/>
      <c r="E4" s="2"/>
      <c r="F4" s="3"/>
      <c r="H4" s="3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 spans="1:26">
      <c r="A5" s="81" t="s">
        <v>10</v>
      </c>
      <c r="B5" s="48">
        <f t="shared" ref="B5:D5" si="0">B16</f>
        <v>8537</v>
      </c>
      <c r="C5" s="48">
        <f t="shared" si="0"/>
        <v>9233</v>
      </c>
      <c r="D5" s="48">
        <f t="shared" si="0"/>
        <v>9670</v>
      </c>
      <c r="E5" s="2"/>
      <c r="F5" s="3"/>
      <c r="H5" s="3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 spans="1:26">
      <c r="A6" s="107" t="s">
        <v>11</v>
      </c>
      <c r="B6" s="45">
        <f t="shared" ref="B6:D6" si="1">-B18</f>
        <v>-6183.95</v>
      </c>
      <c r="C6" s="45">
        <f t="shared" si="1"/>
        <v>-6269.55</v>
      </c>
      <c r="D6" s="45">
        <f t="shared" si="1"/>
        <v>-6415.5</v>
      </c>
      <c r="E6" s="2"/>
      <c r="F6" s="3"/>
      <c r="H6" s="3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 spans="1:26">
      <c r="A7" s="108" t="s">
        <v>12</v>
      </c>
      <c r="B7" s="18">
        <f t="shared" ref="B7:D7" si="2">SUM(B5:B6)</f>
        <v>2353.05</v>
      </c>
      <c r="C7" s="18">
        <f t="shared" si="2"/>
        <v>2963.45</v>
      </c>
      <c r="D7" s="18">
        <f t="shared" si="2"/>
        <v>3254.5</v>
      </c>
      <c r="E7" s="3"/>
      <c r="F7" s="3"/>
      <c r="G7" s="3"/>
      <c r="H7" s="3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 spans="1:26">
      <c r="A8" s="81" t="s">
        <v>13</v>
      </c>
      <c r="B8" s="48">
        <v>-130</v>
      </c>
      <c r="C8" s="48">
        <v>-143</v>
      </c>
      <c r="D8" s="48">
        <v>-148</v>
      </c>
      <c r="E8" s="2"/>
      <c r="F8" s="3"/>
      <c r="G8" s="3"/>
      <c r="H8" s="3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 spans="1:26">
      <c r="A9" s="81" t="s">
        <v>14</v>
      </c>
      <c r="B9" s="48">
        <f t="shared" ref="B9:D9" si="3">-0.267*B10</f>
        <v>198.381</v>
      </c>
      <c r="C9" s="48">
        <f t="shared" si="3"/>
        <v>201.051</v>
      </c>
      <c r="D9" s="48">
        <f t="shared" si="3"/>
        <v>202.653</v>
      </c>
      <c r="E9" s="2"/>
      <c r="F9" s="3"/>
      <c r="G9" s="3"/>
      <c r="H9" s="3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 spans="1:26">
      <c r="A10" s="109" t="s">
        <v>15</v>
      </c>
      <c r="B10" s="50">
        <v>-743</v>
      </c>
      <c r="C10" s="50">
        <v>-753</v>
      </c>
      <c r="D10" s="50">
        <v>-759</v>
      </c>
      <c r="E10" s="2"/>
      <c r="F10" s="3"/>
      <c r="G10" s="3"/>
      <c r="H10" s="3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 spans="1:26">
      <c r="A11" s="110" t="s">
        <v>16</v>
      </c>
      <c r="B11" s="18">
        <f t="shared" ref="B11:D11" si="4">SUM(B7:B10)</f>
        <v>1678.431</v>
      </c>
      <c r="C11" s="18">
        <f t="shared" si="4"/>
        <v>2268.501</v>
      </c>
      <c r="D11" s="18">
        <f t="shared" si="4"/>
        <v>2550.153</v>
      </c>
      <c r="E11" s="2"/>
      <c r="F11" s="3"/>
      <c r="G11" s="3"/>
      <c r="H11" s="3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 spans="1:26">
      <c r="A12" s="111"/>
      <c r="B12" s="112"/>
      <c r="C12" s="112"/>
      <c r="D12" s="112"/>
      <c r="E12" s="2"/>
      <c r="F12" s="3"/>
      <c r="G12" s="3"/>
      <c r="H12" s="3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 spans="1:26">
      <c r="A13" s="14" t="s">
        <v>17</v>
      </c>
      <c r="B13" s="121"/>
      <c r="C13" s="121"/>
      <c r="D13" s="121"/>
      <c r="E13" s="2"/>
      <c r="F13" s="3"/>
      <c r="G13" s="3"/>
      <c r="H13" s="3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 spans="1:26">
      <c r="A14" s="16" t="s">
        <v>18</v>
      </c>
      <c r="B14" s="122">
        <v>2812</v>
      </c>
      <c r="C14" s="122">
        <v>3375</v>
      </c>
      <c r="D14" s="122">
        <v>3690</v>
      </c>
      <c r="E14" s="123"/>
      <c r="F14" s="3"/>
      <c r="G14" s="3"/>
      <c r="H14" s="3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 spans="1:26">
      <c r="A15" s="20" t="s">
        <v>19</v>
      </c>
      <c r="B15" s="45">
        <v>5725</v>
      </c>
      <c r="C15" s="45">
        <v>5858</v>
      </c>
      <c r="D15" s="106">
        <v>5980</v>
      </c>
      <c r="E15" s="123"/>
      <c r="F15" s="2"/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 spans="1:26">
      <c r="A16" s="115" t="s">
        <v>10</v>
      </c>
      <c r="B16" s="124">
        <f t="shared" ref="B16:D16" si="5">SUM(B14:B15)</f>
        <v>8537</v>
      </c>
      <c r="C16" s="124">
        <f t="shared" si="5"/>
        <v>9233</v>
      </c>
      <c r="D16" s="124">
        <f t="shared" si="5"/>
        <v>9670</v>
      </c>
      <c r="E16" s="101"/>
      <c r="F16" s="2"/>
      <c r="G16" s="2"/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 spans="1:26">
      <c r="A17" s="46"/>
      <c r="B17" s="18"/>
      <c r="C17" s="125"/>
      <c r="D17" s="125"/>
      <c r="E17" s="101"/>
      <c r="F17" s="2"/>
      <c r="G17" s="2"/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 spans="1:26">
      <c r="A18" s="117" t="s">
        <v>11</v>
      </c>
      <c r="B18" s="124">
        <v>6183.95</v>
      </c>
      <c r="C18" s="124">
        <v>6269.55</v>
      </c>
      <c r="D18" s="124">
        <v>6415.5</v>
      </c>
      <c r="E18" s="123"/>
      <c r="F18" s="2"/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 spans="1:26">
      <c r="A19" s="81"/>
      <c r="B19" s="118"/>
      <c r="C19" s="118"/>
      <c r="D19" s="118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 spans="1:26">
      <c r="A20" s="35" t="s">
        <v>20</v>
      </c>
      <c r="B20" s="36">
        <v>4085</v>
      </c>
      <c r="C20" s="36">
        <v>4195</v>
      </c>
      <c r="D20" s="36">
        <v>4409</v>
      </c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 spans="1:26">
      <c r="A21" s="38" t="s">
        <v>21</v>
      </c>
      <c r="B21" s="36">
        <f t="shared" ref="B21:D21" si="6">B14*1000/B20/12</f>
        <v>57.3643410852713</v>
      </c>
      <c r="C21" s="36">
        <f t="shared" si="6"/>
        <v>67.0441001191895</v>
      </c>
      <c r="D21" s="36">
        <f t="shared" si="6"/>
        <v>69.743706055795</v>
      </c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 spans="1:26">
      <c r="A22" s="2"/>
      <c r="B22" s="119"/>
      <c r="C22" s="119"/>
      <c r="D22" s="119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 spans="2:26">
      <c r="B23" s="119"/>
      <c r="C23" s="119"/>
      <c r="D23" s="119"/>
      <c r="E23" s="2"/>
      <c r="F23" s="2"/>
      <c r="G23" s="2"/>
      <c r="H23" s="2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 spans="1:26">
      <c r="A24" s="119"/>
      <c r="B24" s="119"/>
      <c r="C24" s="119"/>
      <c r="D24" s="119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 spans="1:26">
      <c r="A25" s="2"/>
      <c r="B25" s="119"/>
      <c r="C25" s="119"/>
      <c r="D25" s="119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 spans="1:26">
      <c r="A26" s="2"/>
      <c r="B26" s="119"/>
      <c r="C26" s="119"/>
      <c r="D26" s="119"/>
      <c r="E26" s="2"/>
      <c r="F26" s="2"/>
      <c r="G26" s="2"/>
      <c r="H26" s="2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 spans="1:26">
      <c r="A27" s="2"/>
      <c r="B27" s="119"/>
      <c r="C27" s="119"/>
      <c r="D27" s="119"/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 spans="1:26">
      <c r="A28" s="2"/>
      <c r="B28" s="119"/>
      <c r="C28" s="119"/>
      <c r="D28" s="119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 spans="1:26">
      <c r="A29" s="2"/>
      <c r="B29" s="119"/>
      <c r="C29" s="119"/>
      <c r="D29" s="119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 spans="1:26">
      <c r="A30" s="2"/>
      <c r="B30" s="119"/>
      <c r="C30" s="119"/>
      <c r="D30" s="119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 spans="1:26">
      <c r="A31" s="2"/>
      <c r="B31" s="119"/>
      <c r="C31" s="119"/>
      <c r="D31" s="119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 spans="1:26">
      <c r="A32" s="2"/>
      <c r="B32" s="119"/>
      <c r="C32" s="119"/>
      <c r="D32" s="119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 spans="1:26">
      <c r="A33" s="2"/>
      <c r="B33" s="119"/>
      <c r="C33" s="119"/>
      <c r="D33" s="119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 spans="1:26">
      <c r="A34" s="2"/>
      <c r="B34" s="119"/>
      <c r="C34" s="119"/>
      <c r="D34" s="119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 spans="1:26">
      <c r="A35" s="2"/>
      <c r="B35" s="119"/>
      <c r="C35" s="119"/>
      <c r="D35" s="119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 spans="1:26">
      <c r="A36" s="2"/>
      <c r="B36" s="119"/>
      <c r="C36" s="119"/>
      <c r="D36" s="119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 spans="1:26">
      <c r="A37" s="2"/>
      <c r="B37" s="119"/>
      <c r="C37" s="119"/>
      <c r="D37" s="119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 spans="1:26">
      <c r="A38" s="2"/>
      <c r="B38" s="119"/>
      <c r="C38" s="119"/>
      <c r="D38" s="119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 spans="1:26">
      <c r="A39" s="2"/>
      <c r="B39" s="119"/>
      <c r="C39" s="119"/>
      <c r="D39" s="119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 spans="1:26">
      <c r="A40" s="2"/>
      <c r="B40" s="119"/>
      <c r="C40" s="119"/>
      <c r="D40" s="119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 spans="1:26">
      <c r="A41" s="2"/>
      <c r="B41" s="119"/>
      <c r="C41" s="119"/>
      <c r="D41" s="119"/>
      <c r="E41" s="2"/>
      <c r="F41" s="2"/>
      <c r="G41" s="2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 spans="1:26">
      <c r="A42" s="2"/>
      <c r="B42" s="119"/>
      <c r="C42" s="119"/>
      <c r="D42" s="119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 spans="1:26">
      <c r="A43" s="2"/>
      <c r="B43" s="119"/>
      <c r="C43" s="119"/>
      <c r="D43" s="119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 spans="1:26">
      <c r="A44" s="2"/>
      <c r="B44" s="119"/>
      <c r="C44" s="119"/>
      <c r="D44" s="119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 spans="1:26">
      <c r="A45" s="2"/>
      <c r="B45" s="119"/>
      <c r="C45" s="119"/>
      <c r="D45" s="119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 spans="1:26">
      <c r="A46" s="2"/>
      <c r="B46" s="119"/>
      <c r="C46" s="119"/>
      <c r="D46" s="119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 spans="1:26">
      <c r="A47" s="2"/>
      <c r="B47" s="119"/>
      <c r="C47" s="119"/>
      <c r="D47" s="119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 spans="1:26">
      <c r="A48" s="2"/>
      <c r="B48" s="119"/>
      <c r="C48" s="119"/>
      <c r="D48" s="119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 spans="1:26">
      <c r="A49" s="2"/>
      <c r="B49" s="119"/>
      <c r="C49" s="119"/>
      <c r="D49" s="119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 spans="1:26">
      <c r="A50" s="2"/>
      <c r="B50" s="119"/>
      <c r="C50" s="119"/>
      <c r="D50" s="119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 spans="1:26">
      <c r="A51" s="2"/>
      <c r="B51" s="119"/>
      <c r="C51" s="119"/>
      <c r="D51" s="119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 spans="1:26">
      <c r="A52" s="2"/>
      <c r="B52" s="119"/>
      <c r="C52" s="119"/>
      <c r="D52" s="119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 spans="1:26">
      <c r="A53" s="2"/>
      <c r="B53" s="119"/>
      <c r="C53" s="119"/>
      <c r="D53" s="119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 spans="1:26">
      <c r="A54" s="2"/>
      <c r="B54" s="119"/>
      <c r="C54" s="119"/>
      <c r="D54" s="119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 spans="1:26">
      <c r="A55" s="2"/>
      <c r="B55" s="119"/>
      <c r="C55" s="119"/>
      <c r="D55" s="119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 spans="1:26">
      <c r="A56" s="2"/>
      <c r="B56" s="119"/>
      <c r="C56" s="119"/>
      <c r="D56" s="119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 spans="1:26">
      <c r="A57" s="2"/>
      <c r="B57" s="119"/>
      <c r="C57" s="119"/>
      <c r="D57" s="119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 spans="1:26">
      <c r="A58" s="2"/>
      <c r="B58" s="119"/>
      <c r="C58" s="119"/>
      <c r="D58" s="119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 spans="1:26">
      <c r="A59" s="2"/>
      <c r="B59" s="119"/>
      <c r="C59" s="119"/>
      <c r="D59" s="119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 spans="1:26">
      <c r="A60" s="2"/>
      <c r="B60" s="119"/>
      <c r="C60" s="119"/>
      <c r="D60" s="119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 spans="1:26">
      <c r="A61" s="2"/>
      <c r="B61" s="119"/>
      <c r="C61" s="119"/>
      <c r="D61" s="119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 spans="1:26">
      <c r="A62" s="2"/>
      <c r="B62" s="119"/>
      <c r="C62" s="119"/>
      <c r="D62" s="119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 spans="1:26">
      <c r="A63" s="2"/>
      <c r="B63" s="119"/>
      <c r="C63" s="119"/>
      <c r="D63" s="119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 spans="1:26">
      <c r="A64" s="2"/>
      <c r="B64" s="119"/>
      <c r="C64" s="119"/>
      <c r="D64" s="119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 spans="1:26">
      <c r="A65" s="2"/>
      <c r="B65" s="119"/>
      <c r="C65" s="119"/>
      <c r="D65" s="119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 spans="1:26">
      <c r="A66" s="2"/>
      <c r="B66" s="119"/>
      <c r="C66" s="119"/>
      <c r="D66" s="119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 spans="1:26">
      <c r="A67" s="2"/>
      <c r="B67" s="119"/>
      <c r="C67" s="119"/>
      <c r="D67" s="119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 spans="1:26">
      <c r="A68" s="2"/>
      <c r="B68" s="119"/>
      <c r="C68" s="119"/>
      <c r="D68" s="119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 spans="1:26">
      <c r="A69" s="2"/>
      <c r="B69" s="119"/>
      <c r="C69" s="119"/>
      <c r="D69" s="119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 spans="1:26">
      <c r="A70" s="2"/>
      <c r="B70" s="119"/>
      <c r="C70" s="119"/>
      <c r="D70" s="119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 spans="1:26">
      <c r="A71" s="2"/>
      <c r="B71" s="119"/>
      <c r="C71" s="119"/>
      <c r="D71" s="119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 spans="1:26">
      <c r="A72" s="2"/>
      <c r="B72" s="119"/>
      <c r="C72" s="119"/>
      <c r="D72" s="119"/>
      <c r="E72" s="2"/>
      <c r="F72" s="2"/>
      <c r="G72" s="2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 spans="1:26">
      <c r="A73" s="2"/>
      <c r="B73" s="119"/>
      <c r="C73" s="119"/>
      <c r="D73" s="119"/>
      <c r="E73" s="2"/>
      <c r="F73" s="2"/>
      <c r="G73" s="2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 spans="1:26">
      <c r="A74" s="2"/>
      <c r="B74" s="119"/>
      <c r="C74" s="119"/>
      <c r="D74" s="119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 spans="1:26">
      <c r="A75" s="2"/>
      <c r="B75" s="119"/>
      <c r="C75" s="119"/>
      <c r="D75" s="119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 spans="1:26">
      <c r="A76" s="2"/>
      <c r="B76" s="119"/>
      <c r="C76" s="119"/>
      <c r="D76" s="119"/>
      <c r="E76" s="2"/>
      <c r="F76" s="2"/>
      <c r="G76" s="2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 spans="1:26">
      <c r="A77" s="2"/>
      <c r="B77" s="119"/>
      <c r="C77" s="119"/>
      <c r="D77" s="119"/>
      <c r="E77" s="2"/>
      <c r="F77" s="2"/>
      <c r="G77" s="2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 spans="1:26">
      <c r="A78" s="2"/>
      <c r="B78" s="119"/>
      <c r="C78" s="119"/>
      <c r="D78" s="119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 spans="1:26">
      <c r="A79" s="2"/>
      <c r="B79" s="119"/>
      <c r="C79" s="119"/>
      <c r="D79" s="119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 spans="1:26">
      <c r="A80" s="2"/>
      <c r="B80" s="119"/>
      <c r="C80" s="119"/>
      <c r="D80" s="119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 spans="1:26">
      <c r="A81" s="2"/>
      <c r="B81" s="119"/>
      <c r="C81" s="119"/>
      <c r="D81" s="119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 spans="1:26">
      <c r="A82" s="2"/>
      <c r="B82" s="119"/>
      <c r="C82" s="119"/>
      <c r="D82" s="119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 spans="1:26">
      <c r="A83" s="2"/>
      <c r="B83" s="119"/>
      <c r="C83" s="119"/>
      <c r="D83" s="119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 spans="1:26">
      <c r="A84" s="2"/>
      <c r="B84" s="119"/>
      <c r="C84" s="119"/>
      <c r="D84" s="119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 spans="1:26">
      <c r="A85" s="2"/>
      <c r="B85" s="119"/>
      <c r="C85" s="119"/>
      <c r="D85" s="119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 spans="1:26">
      <c r="A86" s="2"/>
      <c r="B86" s="119"/>
      <c r="C86" s="119"/>
      <c r="D86" s="119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 spans="1:26">
      <c r="A87" s="2"/>
      <c r="B87" s="119"/>
      <c r="C87" s="119"/>
      <c r="D87" s="119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 spans="1:26">
      <c r="A88" s="2"/>
      <c r="B88" s="119"/>
      <c r="C88" s="119"/>
      <c r="D88" s="119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 spans="1:26">
      <c r="A89" s="2"/>
      <c r="B89" s="119"/>
      <c r="C89" s="119"/>
      <c r="D89" s="119"/>
      <c r="E89" s="2"/>
      <c r="F89" s="2"/>
      <c r="G89" s="2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 spans="1:26">
      <c r="A90" s="2"/>
      <c r="B90" s="119"/>
      <c r="C90" s="119"/>
      <c r="D90" s="119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 spans="1:26">
      <c r="A91" s="2"/>
      <c r="B91" s="119"/>
      <c r="C91" s="119"/>
      <c r="D91" s="119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 spans="1:26">
      <c r="A92" s="2"/>
      <c r="B92" s="119"/>
      <c r="C92" s="119"/>
      <c r="D92" s="119"/>
      <c r="E92" s="2"/>
      <c r="F92" s="2"/>
      <c r="G92" s="2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 spans="1:26">
      <c r="A93" s="2"/>
      <c r="B93" s="119"/>
      <c r="C93" s="119"/>
      <c r="D93" s="119"/>
      <c r="E93" s="2"/>
      <c r="F93" s="2"/>
      <c r="G93" s="2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 spans="1:26">
      <c r="A94" s="2"/>
      <c r="B94" s="119"/>
      <c r="C94" s="119"/>
      <c r="D94" s="119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 spans="1:26">
      <c r="A95" s="2"/>
      <c r="B95" s="119"/>
      <c r="C95" s="119"/>
      <c r="D95" s="119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 spans="1:26">
      <c r="A96" s="2"/>
      <c r="B96" s="119"/>
      <c r="C96" s="119"/>
      <c r="D96" s="119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 spans="1:26">
      <c r="A97" s="2"/>
      <c r="B97" s="119"/>
      <c r="C97" s="119"/>
      <c r="D97" s="119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 spans="1:26">
      <c r="A98" s="2"/>
      <c r="B98" s="119"/>
      <c r="C98" s="119"/>
      <c r="D98" s="119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 spans="1:26">
      <c r="A99" s="2"/>
      <c r="B99" s="119"/>
      <c r="C99" s="119"/>
      <c r="D99" s="119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 spans="1:26">
      <c r="A100" s="2"/>
      <c r="B100" s="119"/>
      <c r="C100" s="119"/>
      <c r="D100" s="119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 spans="1:26">
      <c r="A101" s="2"/>
      <c r="B101" s="119"/>
      <c r="C101" s="119"/>
      <c r="D101" s="119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 spans="1:26">
      <c r="A102" s="2"/>
      <c r="B102" s="119"/>
      <c r="C102" s="119"/>
      <c r="D102" s="119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 spans="1:26">
      <c r="A103" s="2"/>
      <c r="B103" s="119"/>
      <c r="C103" s="119"/>
      <c r="D103" s="119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 spans="1:26">
      <c r="A104" s="2"/>
      <c r="B104" s="119"/>
      <c r="C104" s="119"/>
      <c r="D104" s="119"/>
      <c r="E104" s="2"/>
      <c r="F104" s="2"/>
      <c r="G104" s="2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 spans="1:26">
      <c r="A105" s="2"/>
      <c r="B105" s="119"/>
      <c r="C105" s="119"/>
      <c r="D105" s="119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 spans="1:26">
      <c r="A106" s="2"/>
      <c r="B106" s="119"/>
      <c r="C106" s="119"/>
      <c r="D106" s="119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 spans="1:26">
      <c r="A107" s="2"/>
      <c r="B107" s="119"/>
      <c r="C107" s="119"/>
      <c r="D107" s="119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 spans="1:26">
      <c r="A108" s="2"/>
      <c r="B108" s="119"/>
      <c r="C108" s="119"/>
      <c r="D108" s="119"/>
      <c r="E108" s="2"/>
      <c r="F108" s="2"/>
      <c r="G108" s="2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 spans="1:26">
      <c r="A109" s="2"/>
      <c r="B109" s="119"/>
      <c r="C109" s="119"/>
      <c r="D109" s="119"/>
      <c r="E109" s="2"/>
      <c r="F109" s="2"/>
      <c r="G109" s="2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 spans="1:26">
      <c r="A110" s="2"/>
      <c r="B110" s="119"/>
      <c r="C110" s="119"/>
      <c r="D110" s="119"/>
      <c r="E110" s="2"/>
      <c r="F110" s="2"/>
      <c r="G110" s="2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 spans="1:26">
      <c r="A111" s="2"/>
      <c r="B111" s="119"/>
      <c r="C111" s="119"/>
      <c r="D111" s="119"/>
      <c r="E111" s="2"/>
      <c r="F111" s="2"/>
      <c r="G111" s="2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 spans="1:26">
      <c r="A112" s="2"/>
      <c r="B112" s="119"/>
      <c r="C112" s="119"/>
      <c r="D112" s="119"/>
      <c r="E112" s="2"/>
      <c r="F112" s="2"/>
      <c r="G112" s="2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 spans="1:26">
      <c r="A113" s="2"/>
      <c r="B113" s="119"/>
      <c r="C113" s="119"/>
      <c r="D113" s="119"/>
      <c r="E113" s="2"/>
      <c r="F113" s="2"/>
      <c r="G113" s="2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 spans="1:26">
      <c r="A114" s="2"/>
      <c r="B114" s="119"/>
      <c r="C114" s="119"/>
      <c r="D114" s="119"/>
      <c r="E114" s="2"/>
      <c r="F114" s="2"/>
      <c r="G114" s="2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 spans="1:26">
      <c r="A115" s="2"/>
      <c r="B115" s="119"/>
      <c r="C115" s="119"/>
      <c r="D115" s="119"/>
      <c r="E115" s="2"/>
      <c r="F115" s="2"/>
      <c r="G115" s="2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 spans="1:26">
      <c r="A116" s="2"/>
      <c r="B116" s="119"/>
      <c r="C116" s="119"/>
      <c r="D116" s="119"/>
      <c r="E116" s="2"/>
      <c r="F116" s="2"/>
      <c r="G116" s="2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 spans="1:26">
      <c r="A117" s="2"/>
      <c r="B117" s="119"/>
      <c r="C117" s="119"/>
      <c r="D117" s="119"/>
      <c r="E117" s="2"/>
      <c r="F117" s="2"/>
      <c r="G117" s="2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 spans="1:26">
      <c r="A118" s="2"/>
      <c r="B118" s="119"/>
      <c r="C118" s="119"/>
      <c r="D118" s="119"/>
      <c r="E118" s="2"/>
      <c r="F118" s="2"/>
      <c r="G118" s="2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 spans="1:26">
      <c r="A119" s="2"/>
      <c r="B119" s="119"/>
      <c r="C119" s="119"/>
      <c r="D119" s="119"/>
      <c r="E119" s="2"/>
      <c r="F119" s="2"/>
      <c r="G119" s="2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 spans="1:26">
      <c r="A120" s="2"/>
      <c r="B120" s="119"/>
      <c r="C120" s="119"/>
      <c r="D120" s="119"/>
      <c r="E120" s="2"/>
      <c r="F120" s="2"/>
      <c r="G120" s="2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 spans="1:26">
      <c r="A121" s="2"/>
      <c r="B121" s="119"/>
      <c r="C121" s="119"/>
      <c r="D121" s="119"/>
      <c r="E121" s="2"/>
      <c r="F121" s="2"/>
      <c r="G121" s="2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 spans="1:26">
      <c r="A122" s="2"/>
      <c r="B122" s="119"/>
      <c r="C122" s="119"/>
      <c r="D122" s="119"/>
      <c r="E122" s="2"/>
      <c r="F122" s="2"/>
      <c r="G122" s="2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 spans="1:26">
      <c r="A123" s="2"/>
      <c r="B123" s="119"/>
      <c r="C123" s="119"/>
      <c r="D123" s="119"/>
      <c r="E123" s="2"/>
      <c r="F123" s="2"/>
      <c r="G123" s="2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 spans="1:26">
      <c r="A124" s="2"/>
      <c r="B124" s="119"/>
      <c r="C124" s="119"/>
      <c r="D124" s="119"/>
      <c r="E124" s="2"/>
      <c r="F124" s="2"/>
      <c r="G124" s="2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 spans="1:26">
      <c r="A125" s="2"/>
      <c r="B125" s="119"/>
      <c r="C125" s="119"/>
      <c r="D125" s="119"/>
      <c r="E125" s="2"/>
      <c r="F125" s="2"/>
      <c r="G125" s="2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 spans="1:26">
      <c r="A126" s="2"/>
      <c r="B126" s="119"/>
      <c r="C126" s="119"/>
      <c r="D126" s="119"/>
      <c r="E126" s="2"/>
      <c r="F126" s="2"/>
      <c r="G126" s="2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 spans="1:26">
      <c r="A127" s="2"/>
      <c r="B127" s="119"/>
      <c r="C127" s="119"/>
      <c r="D127" s="119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 spans="1:26">
      <c r="A128" s="2"/>
      <c r="B128" s="119"/>
      <c r="C128" s="119"/>
      <c r="D128" s="119"/>
      <c r="E128" s="2"/>
      <c r="F128" s="2"/>
      <c r="G128" s="2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 spans="1:26">
      <c r="A129" s="2"/>
      <c r="B129" s="119"/>
      <c r="C129" s="119"/>
      <c r="D129" s="119"/>
      <c r="E129" s="2"/>
      <c r="F129" s="2"/>
      <c r="G129" s="2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 spans="1:26">
      <c r="A130" s="2"/>
      <c r="B130" s="119"/>
      <c r="C130" s="119"/>
      <c r="D130" s="119"/>
      <c r="E130" s="2"/>
      <c r="F130" s="2"/>
      <c r="G130" s="2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 spans="1:26">
      <c r="A131" s="2"/>
      <c r="B131" s="119"/>
      <c r="C131" s="119"/>
      <c r="D131" s="119"/>
      <c r="E131" s="2"/>
      <c r="F131" s="2"/>
      <c r="G131" s="2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 spans="1:26">
      <c r="A132" s="2"/>
      <c r="B132" s="119"/>
      <c r="C132" s="119"/>
      <c r="D132" s="119"/>
      <c r="E132" s="2"/>
      <c r="F132" s="2"/>
      <c r="G132" s="2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 spans="1:26">
      <c r="A133" s="2"/>
      <c r="B133" s="119"/>
      <c r="C133" s="119"/>
      <c r="D133" s="119"/>
      <c r="E133" s="2"/>
      <c r="F133" s="2"/>
      <c r="G133" s="2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 spans="1:26">
      <c r="A134" s="2"/>
      <c r="B134" s="119"/>
      <c r="C134" s="119"/>
      <c r="D134" s="119"/>
      <c r="E134" s="2"/>
      <c r="F134" s="2"/>
      <c r="G134" s="2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 spans="1:26">
      <c r="A135" s="2"/>
      <c r="B135" s="119"/>
      <c r="C135" s="119"/>
      <c r="D135" s="119"/>
      <c r="E135" s="2"/>
      <c r="F135" s="2"/>
      <c r="G135" s="2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 spans="1:26">
      <c r="A136" s="2"/>
      <c r="B136" s="119"/>
      <c r="C136" s="119"/>
      <c r="D136" s="119"/>
      <c r="E136" s="2"/>
      <c r="F136" s="2"/>
      <c r="G136" s="2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 spans="1:26">
      <c r="A137" s="2"/>
      <c r="B137" s="119"/>
      <c r="C137" s="119"/>
      <c r="D137" s="119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 spans="1:26">
      <c r="A138" s="2"/>
      <c r="B138" s="119"/>
      <c r="C138" s="119"/>
      <c r="D138" s="119"/>
      <c r="E138" s="2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 spans="1:26">
      <c r="A139" s="2"/>
      <c r="B139" s="119"/>
      <c r="C139" s="119"/>
      <c r="D139" s="119"/>
      <c r="E139" s="2"/>
      <c r="F139" s="2"/>
      <c r="G139" s="2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 spans="1:26">
      <c r="A140" s="2"/>
      <c r="B140" s="119"/>
      <c r="C140" s="119"/>
      <c r="D140" s="119"/>
      <c r="E140" s="2"/>
      <c r="F140" s="2"/>
      <c r="G140" s="2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 spans="1:26">
      <c r="A141" s="2"/>
      <c r="B141" s="119"/>
      <c r="C141" s="119"/>
      <c r="D141" s="119"/>
      <c r="E141" s="2"/>
      <c r="F141" s="2"/>
      <c r="G141" s="2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 spans="1:26">
      <c r="A142" s="2"/>
      <c r="B142" s="119"/>
      <c r="C142" s="119"/>
      <c r="D142" s="119"/>
      <c r="E142" s="2"/>
      <c r="F142" s="2"/>
      <c r="G142" s="2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 spans="1:26">
      <c r="A143" s="2"/>
      <c r="B143" s="119"/>
      <c r="C143" s="119"/>
      <c r="D143" s="119"/>
      <c r="E143" s="2"/>
      <c r="F143" s="2"/>
      <c r="G143" s="2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 spans="1:26">
      <c r="A144" s="2"/>
      <c r="B144" s="119"/>
      <c r="C144" s="119"/>
      <c r="D144" s="119"/>
      <c r="E144" s="2"/>
      <c r="F144" s="2"/>
      <c r="G144" s="2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 spans="1:26">
      <c r="A145" s="2"/>
      <c r="B145" s="119"/>
      <c r="C145" s="119"/>
      <c r="D145" s="119"/>
      <c r="E145" s="2"/>
      <c r="F145" s="2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 spans="1:26">
      <c r="A146" s="2"/>
      <c r="B146" s="119"/>
      <c r="C146" s="119"/>
      <c r="D146" s="119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 spans="1:26">
      <c r="A147" s="2"/>
      <c r="B147" s="119"/>
      <c r="C147" s="119"/>
      <c r="D147" s="119"/>
      <c r="E147" s="2"/>
      <c r="F147" s="2"/>
      <c r="G147" s="2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 spans="1:26">
      <c r="A148" s="2"/>
      <c r="B148" s="119"/>
      <c r="C148" s="119"/>
      <c r="D148" s="119"/>
      <c r="E148" s="2"/>
      <c r="F148" s="2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 spans="1:26">
      <c r="A149" s="2"/>
      <c r="B149" s="119"/>
      <c r="C149" s="119"/>
      <c r="D149" s="119"/>
      <c r="E149" s="2"/>
      <c r="F149" s="2"/>
      <c r="G149" s="2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 spans="1:26">
      <c r="A150" s="2"/>
      <c r="B150" s="119"/>
      <c r="C150" s="119"/>
      <c r="D150" s="119"/>
      <c r="E150" s="2"/>
      <c r="F150" s="2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 spans="1:26">
      <c r="A151" s="2"/>
      <c r="B151" s="119"/>
      <c r="C151" s="119"/>
      <c r="D151" s="119"/>
      <c r="E151" s="2"/>
      <c r="F151" s="2"/>
      <c r="G151" s="2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 spans="1:26">
      <c r="A152" s="2"/>
      <c r="B152" s="119"/>
      <c r="C152" s="119"/>
      <c r="D152" s="119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 spans="1:26">
      <c r="A153" s="2"/>
      <c r="B153" s="119"/>
      <c r="C153" s="119"/>
      <c r="D153" s="119"/>
      <c r="E153" s="2"/>
      <c r="F153" s="2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 spans="1:26">
      <c r="A154" s="2"/>
      <c r="B154" s="119"/>
      <c r="C154" s="119"/>
      <c r="D154" s="119"/>
      <c r="E154" s="2"/>
      <c r="F154" s="2"/>
      <c r="G154" s="2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 spans="1:26">
      <c r="A155" s="2"/>
      <c r="B155" s="119"/>
      <c r="C155" s="119"/>
      <c r="D155" s="119"/>
      <c r="E155" s="2"/>
      <c r="F155" s="2"/>
      <c r="G155" s="2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 spans="1:26">
      <c r="A156" s="2"/>
      <c r="B156" s="119"/>
      <c r="C156" s="119"/>
      <c r="D156" s="119"/>
      <c r="E156" s="2"/>
      <c r="F156" s="2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 spans="1:26">
      <c r="A157" s="2"/>
      <c r="B157" s="119"/>
      <c r="C157" s="119"/>
      <c r="D157" s="119"/>
      <c r="E157" s="2"/>
      <c r="F157" s="2"/>
      <c r="G157" s="2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 spans="1:26">
      <c r="A158" s="2"/>
      <c r="B158" s="119"/>
      <c r="C158" s="119"/>
      <c r="D158" s="119"/>
      <c r="E158" s="2"/>
      <c r="F158" s="2"/>
      <c r="G158" s="2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 spans="1:26">
      <c r="A159" s="2"/>
      <c r="B159" s="119"/>
      <c r="C159" s="119"/>
      <c r="D159" s="119"/>
      <c r="E159" s="2"/>
      <c r="F159" s="2"/>
      <c r="G159" s="2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 spans="1:26">
      <c r="A160" s="2"/>
      <c r="B160" s="119"/>
      <c r="C160" s="119"/>
      <c r="D160" s="119"/>
      <c r="E160" s="2"/>
      <c r="F160" s="2"/>
      <c r="G160" s="2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 spans="1:26">
      <c r="A161" s="2"/>
      <c r="B161" s="119"/>
      <c r="C161" s="119"/>
      <c r="D161" s="119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 spans="1:26">
      <c r="A162" s="2"/>
      <c r="B162" s="119"/>
      <c r="C162" s="119"/>
      <c r="D162" s="119"/>
      <c r="E162" s="2"/>
      <c r="F162" s="2"/>
      <c r="G162" s="2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 spans="1:26">
      <c r="A163" s="2"/>
      <c r="B163" s="119"/>
      <c r="C163" s="119"/>
      <c r="D163" s="119"/>
      <c r="E163" s="2"/>
      <c r="F163" s="2"/>
      <c r="G163" s="2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 spans="1:26">
      <c r="A164" s="2"/>
      <c r="B164" s="119"/>
      <c r="C164" s="119"/>
      <c r="D164" s="119"/>
      <c r="E164" s="2"/>
      <c r="F164" s="2"/>
      <c r="G164" s="2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 spans="1:26">
      <c r="A165" s="2"/>
      <c r="B165" s="119"/>
      <c r="C165" s="119"/>
      <c r="D165" s="119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 spans="1:26">
      <c r="A166" s="2"/>
      <c r="B166" s="119"/>
      <c r="C166" s="119"/>
      <c r="D166" s="119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 spans="1:26">
      <c r="A167" s="2"/>
      <c r="B167" s="119"/>
      <c r="C167" s="119"/>
      <c r="D167" s="119"/>
      <c r="E167" s="2"/>
      <c r="F167" s="2"/>
      <c r="G167" s="2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 spans="1:26">
      <c r="A168" s="2"/>
      <c r="B168" s="119"/>
      <c r="C168" s="119"/>
      <c r="D168" s="119"/>
      <c r="E168" s="2"/>
      <c r="F168" s="2"/>
      <c r="G168" s="2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 spans="1:26">
      <c r="A169" s="2"/>
      <c r="B169" s="119"/>
      <c r="C169" s="119"/>
      <c r="D169" s="119"/>
      <c r="E169" s="2"/>
      <c r="F169" s="2"/>
      <c r="G169" s="2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 spans="1:26">
      <c r="A170" s="2"/>
      <c r="B170" s="119"/>
      <c r="C170" s="119"/>
      <c r="D170" s="119"/>
      <c r="E170" s="2"/>
      <c r="F170" s="2"/>
      <c r="G170" s="2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 spans="1:26">
      <c r="A171" s="2"/>
      <c r="B171" s="119"/>
      <c r="C171" s="119"/>
      <c r="D171" s="119"/>
      <c r="E171" s="2"/>
      <c r="F171" s="2"/>
      <c r="G171" s="2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 spans="1:26">
      <c r="A172" s="2"/>
      <c r="B172" s="119"/>
      <c r="C172" s="119"/>
      <c r="D172" s="119"/>
      <c r="E172" s="2"/>
      <c r="F172" s="2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 spans="1:26">
      <c r="A173" s="2"/>
      <c r="B173" s="119"/>
      <c r="C173" s="119"/>
      <c r="D173" s="119"/>
      <c r="E173" s="2"/>
      <c r="F173" s="2"/>
      <c r="G173" s="2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 spans="1:26">
      <c r="A174" s="2"/>
      <c r="B174" s="119"/>
      <c r="C174" s="119"/>
      <c r="D174" s="119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 spans="1:26">
      <c r="A175" s="2"/>
      <c r="B175" s="119"/>
      <c r="C175" s="119"/>
      <c r="D175" s="119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 spans="1:26">
      <c r="A176" s="2"/>
      <c r="B176" s="119"/>
      <c r="C176" s="119"/>
      <c r="D176" s="119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 spans="1:26">
      <c r="A177" s="2"/>
      <c r="B177" s="119"/>
      <c r="C177" s="119"/>
      <c r="D177" s="119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 spans="1:26">
      <c r="A178" s="2"/>
      <c r="B178" s="119"/>
      <c r="C178" s="119"/>
      <c r="D178" s="119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 spans="1:26">
      <c r="A179" s="2"/>
      <c r="B179" s="119"/>
      <c r="C179" s="119"/>
      <c r="D179" s="119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 spans="1:26">
      <c r="A180" s="2"/>
      <c r="B180" s="119"/>
      <c r="C180" s="119"/>
      <c r="D180" s="119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 spans="1:26">
      <c r="A181" s="2"/>
      <c r="B181" s="119"/>
      <c r="C181" s="119"/>
      <c r="D181" s="119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 spans="1:26">
      <c r="A182" s="2"/>
      <c r="B182" s="119"/>
      <c r="C182" s="119"/>
      <c r="D182" s="119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 spans="1:26">
      <c r="A183" s="2"/>
      <c r="B183" s="119"/>
      <c r="C183" s="119"/>
      <c r="D183" s="119"/>
      <c r="E183" s="2"/>
      <c r="F183" s="2"/>
      <c r="G183" s="2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 spans="1:26">
      <c r="A184" s="2"/>
      <c r="B184" s="119"/>
      <c r="C184" s="119"/>
      <c r="D184" s="119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 spans="1:26">
      <c r="A185" s="2"/>
      <c r="B185" s="119"/>
      <c r="C185" s="119"/>
      <c r="D185" s="119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 spans="1:26">
      <c r="A186" s="2"/>
      <c r="B186" s="119"/>
      <c r="C186" s="119"/>
      <c r="D186" s="119"/>
      <c r="E186" s="2"/>
      <c r="F186" s="2"/>
      <c r="G186" s="2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 spans="1:26">
      <c r="A187" s="2"/>
      <c r="B187" s="119"/>
      <c r="C187" s="119"/>
      <c r="D187" s="119"/>
      <c r="E187" s="2"/>
      <c r="F187" s="2"/>
      <c r="G187" s="2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 spans="1:26">
      <c r="A188" s="2"/>
      <c r="B188" s="119"/>
      <c r="C188" s="119"/>
      <c r="D188" s="119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 spans="1:26">
      <c r="A189" s="2"/>
      <c r="B189" s="119"/>
      <c r="C189" s="119"/>
      <c r="D189" s="119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 spans="1:26">
      <c r="A190" s="2"/>
      <c r="B190" s="119"/>
      <c r="C190" s="119"/>
      <c r="D190" s="119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 spans="1:26">
      <c r="A191" s="2"/>
      <c r="B191" s="119"/>
      <c r="C191" s="119"/>
      <c r="D191" s="119"/>
      <c r="E191" s="2"/>
      <c r="F191" s="2"/>
      <c r="G191" s="2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 spans="1:26">
      <c r="A192" s="2"/>
      <c r="B192" s="119"/>
      <c r="C192" s="119"/>
      <c r="D192" s="119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 spans="1:26">
      <c r="A193" s="2"/>
      <c r="B193" s="119"/>
      <c r="C193" s="119"/>
      <c r="D193" s="119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 spans="1:26">
      <c r="A194" s="2"/>
      <c r="B194" s="119"/>
      <c r="C194" s="119"/>
      <c r="D194" s="119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 spans="1:26">
      <c r="A195" s="2"/>
      <c r="B195" s="119"/>
      <c r="C195" s="119"/>
      <c r="D195" s="119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 spans="1:26">
      <c r="A196" s="2"/>
      <c r="B196" s="119"/>
      <c r="C196" s="119"/>
      <c r="D196" s="119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 spans="1:26">
      <c r="A197" s="2"/>
      <c r="B197" s="119"/>
      <c r="C197" s="119"/>
      <c r="D197" s="119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 spans="1:26">
      <c r="A198" s="2"/>
      <c r="B198" s="119"/>
      <c r="C198" s="119"/>
      <c r="D198" s="119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 spans="1:26">
      <c r="A199" s="2"/>
      <c r="B199" s="119"/>
      <c r="C199" s="119"/>
      <c r="D199" s="119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 spans="1:26">
      <c r="A200" s="2"/>
      <c r="B200" s="119"/>
      <c r="C200" s="119"/>
      <c r="D200" s="119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 spans="1:26">
      <c r="A201" s="2"/>
      <c r="B201" s="119"/>
      <c r="C201" s="119"/>
      <c r="D201" s="119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 spans="1:26">
      <c r="A202" s="2"/>
      <c r="B202" s="119"/>
      <c r="C202" s="119"/>
      <c r="D202" s="119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 spans="1:26">
      <c r="A203" s="2"/>
      <c r="B203" s="119"/>
      <c r="C203" s="119"/>
      <c r="D203" s="119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 spans="1:26">
      <c r="A204" s="2"/>
      <c r="B204" s="119"/>
      <c r="C204" s="119"/>
      <c r="D204" s="119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 spans="1:26">
      <c r="A205" s="2"/>
      <c r="B205" s="119"/>
      <c r="C205" s="119"/>
      <c r="D205" s="119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 spans="1:26">
      <c r="A206" s="2"/>
      <c r="B206" s="119"/>
      <c r="C206" s="119"/>
      <c r="D206" s="119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 spans="1:26">
      <c r="A207" s="2"/>
      <c r="B207" s="119"/>
      <c r="C207" s="119"/>
      <c r="D207" s="119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 spans="1:26">
      <c r="A208" s="2"/>
      <c r="B208" s="119"/>
      <c r="C208" s="119"/>
      <c r="D208" s="119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 spans="1:26">
      <c r="A209" s="2"/>
      <c r="B209" s="119"/>
      <c r="C209" s="119"/>
      <c r="D209" s="119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 spans="1:26">
      <c r="A210" s="2"/>
      <c r="B210" s="119"/>
      <c r="C210" s="119"/>
      <c r="D210" s="119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 spans="1:26">
      <c r="A211" s="2"/>
      <c r="B211" s="119"/>
      <c r="C211" s="119"/>
      <c r="D211" s="119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 spans="1:26">
      <c r="A212" s="2"/>
      <c r="B212" s="119"/>
      <c r="C212" s="119"/>
      <c r="D212" s="119"/>
      <c r="E212" s="2"/>
      <c r="F212" s="3"/>
      <c r="G212" s="3"/>
      <c r="H212" s="3"/>
      <c r="I212" s="3"/>
      <c r="J212" s="3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 spans="1:26">
      <c r="A213" s="2"/>
      <c r="B213" s="119"/>
      <c r="C213" s="119"/>
      <c r="D213" s="119"/>
      <c r="E213" s="2"/>
      <c r="F213" s="3"/>
      <c r="G213" s="3"/>
      <c r="H213" s="3"/>
      <c r="I213" s="3"/>
      <c r="J213" s="3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 spans="1:26">
      <c r="A214" s="2"/>
      <c r="B214" s="119"/>
      <c r="C214" s="119"/>
      <c r="D214" s="119"/>
      <c r="E214" s="2"/>
      <c r="F214" s="3"/>
      <c r="G214" s="3"/>
      <c r="H214" s="3"/>
      <c r="I214" s="3"/>
      <c r="J214" s="3"/>
      <c r="K214" s="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 spans="1:26">
      <c r="A215" s="2"/>
      <c r="B215" s="119"/>
      <c r="C215" s="119"/>
      <c r="D215" s="119"/>
      <c r="E215" s="2"/>
      <c r="F215" s="3"/>
      <c r="G215" s="3"/>
      <c r="H215" s="3"/>
      <c r="I215" s="3"/>
      <c r="J215" s="3"/>
      <c r="K215" s="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 spans="1:26">
      <c r="A216" s="2"/>
      <c r="B216" s="119"/>
      <c r="C216" s="119"/>
      <c r="D216" s="119"/>
      <c r="E216" s="2"/>
      <c r="F216" s="3"/>
      <c r="G216" s="3"/>
      <c r="H216" s="3"/>
      <c r="I216" s="3"/>
      <c r="J216" s="3"/>
      <c r="K216" s="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 spans="1:26">
      <c r="A217" s="2"/>
      <c r="B217" s="119"/>
      <c r="C217" s="119"/>
      <c r="D217" s="119"/>
      <c r="E217" s="2"/>
      <c r="F217" s="3"/>
      <c r="G217" s="3"/>
      <c r="H217" s="3"/>
      <c r="I217" s="3"/>
      <c r="J217" s="3"/>
      <c r="K217" s="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 spans="1:26">
      <c r="A218" s="2"/>
      <c r="B218" s="119"/>
      <c r="C218" s="119"/>
      <c r="D218" s="119"/>
      <c r="E218" s="2"/>
      <c r="F218" s="3"/>
      <c r="G218" s="3"/>
      <c r="H218" s="3"/>
      <c r="I218" s="3"/>
      <c r="J218" s="3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 spans="1:26">
      <c r="A219" s="2"/>
      <c r="B219" s="119"/>
      <c r="C219" s="119"/>
      <c r="D219" s="119"/>
      <c r="E219" s="2"/>
      <c r="F219" s="3"/>
      <c r="G219" s="3"/>
      <c r="H219" s="3"/>
      <c r="I219" s="3"/>
      <c r="J219" s="3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 spans="1:26">
      <c r="A220" s="2"/>
      <c r="B220" s="119"/>
      <c r="C220" s="119"/>
      <c r="D220" s="119"/>
      <c r="E220" s="2"/>
      <c r="F220" s="3"/>
      <c r="G220" s="3"/>
      <c r="H220" s="3"/>
      <c r="I220" s="3"/>
      <c r="J220" s="3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 spans="1:26">
      <c r="A964" s="3"/>
      <c r="B964" s="3"/>
      <c r="C964" s="3"/>
      <c r="D964" s="3"/>
      <c r="E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 spans="1:26">
      <c r="A965" s="3"/>
      <c r="B965" s="3"/>
      <c r="C965" s="3"/>
      <c r="D965" s="3"/>
      <c r="E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 spans="1:26">
      <c r="A966" s="3"/>
      <c r="B966" s="3"/>
      <c r="C966" s="3"/>
      <c r="D966" s="3"/>
      <c r="E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 spans="1:26">
      <c r="A967" s="3"/>
      <c r="B967" s="3"/>
      <c r="C967" s="3"/>
      <c r="D967" s="3"/>
      <c r="E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 spans="1:26">
      <c r="A968" s="3"/>
      <c r="B968" s="3"/>
      <c r="C968" s="3"/>
      <c r="D968" s="3"/>
      <c r="E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 spans="1:26">
      <c r="A969" s="3"/>
      <c r="B969" s="3"/>
      <c r="C969" s="3"/>
      <c r="D969" s="3"/>
      <c r="E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 spans="1:26">
      <c r="A970" s="3"/>
      <c r="B970" s="3"/>
      <c r="C970" s="3"/>
      <c r="D970" s="3"/>
      <c r="E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 spans="1:26">
      <c r="A971" s="3"/>
      <c r="B971" s="3"/>
      <c r="C971" s="3"/>
      <c r="D971" s="3"/>
      <c r="E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 spans="1:26">
      <c r="A972" s="3"/>
      <c r="B972" s="3"/>
      <c r="C972" s="3"/>
      <c r="D972" s="3"/>
      <c r="E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</sheetData>
  <mergeCells count="2">
    <mergeCell ref="A1:D1"/>
    <mergeCell ref="A2:A3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81"/>
  <sheetViews>
    <sheetView workbookViewId="0">
      <selection activeCell="F28" sqref="F28"/>
    </sheetView>
  </sheetViews>
  <sheetFormatPr defaultColWidth="14.4259259259259" defaultRowHeight="15" customHeight="1"/>
  <cols>
    <col min="1" max="1" width="38.8611111111111" customWidth="1"/>
    <col min="2" max="4" width="14.8611111111111" customWidth="1"/>
    <col min="5" max="26" width="10.712962962963" customWidth="1"/>
  </cols>
  <sheetData>
    <row r="1" ht="12.75" customHeight="1" spans="1:26">
      <c r="A1" s="4" t="s">
        <v>22</v>
      </c>
      <c r="B1" s="5"/>
      <c r="C1" s="5"/>
      <c r="D1" s="5"/>
      <c r="E1" s="3"/>
      <c r="F1" s="1" t="s">
        <v>1</v>
      </c>
      <c r="G1" s="102" t="s">
        <v>23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 spans="1:26">
      <c r="A2" s="6" t="s">
        <v>3</v>
      </c>
      <c r="B2" s="103" t="s">
        <v>4</v>
      </c>
      <c r="C2" s="103" t="s">
        <v>5</v>
      </c>
      <c r="D2" s="103" t="s">
        <v>6</v>
      </c>
      <c r="E2" s="2"/>
      <c r="F2" s="2" t="s">
        <v>24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 spans="1:26">
      <c r="A3" s="10"/>
      <c r="B3" s="104" t="s">
        <v>8</v>
      </c>
      <c r="C3" s="104" t="s">
        <v>8</v>
      </c>
      <c r="D3" s="104" t="s">
        <v>8</v>
      </c>
      <c r="E3" s="2"/>
      <c r="F3" s="3"/>
      <c r="G3" s="3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 spans="1:26">
      <c r="A4" s="105" t="s">
        <v>9</v>
      </c>
      <c r="B4" s="48"/>
      <c r="C4" s="48"/>
      <c r="D4" s="106"/>
      <c r="E4" s="2"/>
      <c r="F4" s="2" t="s">
        <v>24</v>
      </c>
      <c r="G4" s="2"/>
      <c r="H4" s="2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 spans="1:26">
      <c r="A5" s="81" t="s">
        <v>10</v>
      </c>
      <c r="B5" s="48">
        <f t="shared" ref="B5:D5" si="0">B16</f>
        <v>8783.9</v>
      </c>
      <c r="C5" s="48">
        <f t="shared" si="0"/>
        <v>9033</v>
      </c>
      <c r="D5" s="48">
        <f t="shared" si="0"/>
        <v>9006.3</v>
      </c>
      <c r="E5" s="2"/>
      <c r="F5" s="2" t="s">
        <v>24</v>
      </c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 spans="1:26">
      <c r="A6" s="107" t="s">
        <v>11</v>
      </c>
      <c r="B6" s="45">
        <f t="shared" ref="B6:D6" si="1">-B18</f>
        <v>-6153</v>
      </c>
      <c r="C6" s="45">
        <f t="shared" si="1"/>
        <v>-6372</v>
      </c>
      <c r="D6" s="45">
        <f t="shared" si="1"/>
        <v>-6470</v>
      </c>
      <c r="E6" s="2"/>
      <c r="F6" s="2" t="s">
        <v>24</v>
      </c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 spans="1:26">
      <c r="A7" s="108" t="s">
        <v>12</v>
      </c>
      <c r="B7" s="18">
        <f t="shared" ref="B7:D7" si="2">SUM(B5:B6)</f>
        <v>2630.9</v>
      </c>
      <c r="C7" s="18">
        <f t="shared" si="2"/>
        <v>2661</v>
      </c>
      <c r="D7" s="18">
        <f t="shared" si="2"/>
        <v>2536.3</v>
      </c>
      <c r="E7" s="2"/>
      <c r="F7" s="2" t="s">
        <v>24</v>
      </c>
      <c r="G7" s="2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 spans="1:26">
      <c r="A8" s="81" t="s">
        <v>13</v>
      </c>
      <c r="B8" s="48">
        <v>-158</v>
      </c>
      <c r="C8" s="48">
        <v>-194</v>
      </c>
      <c r="D8" s="48">
        <v>-189</v>
      </c>
      <c r="E8" s="2"/>
      <c r="F8" s="2" t="s">
        <v>24</v>
      </c>
      <c r="G8" s="2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 spans="1:26">
      <c r="A9" s="81" t="s">
        <v>14</v>
      </c>
      <c r="B9" s="48">
        <v>-356</v>
      </c>
      <c r="C9" s="48">
        <v>-341</v>
      </c>
      <c r="D9" s="48">
        <v>-304.9</v>
      </c>
      <c r="E9" s="2"/>
      <c r="F9" s="2" t="s">
        <v>24</v>
      </c>
      <c r="G9" s="2"/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 spans="1:26">
      <c r="A10" s="109" t="s">
        <v>15</v>
      </c>
      <c r="B10" s="50">
        <v>-1416</v>
      </c>
      <c r="C10" s="50">
        <v>-1507</v>
      </c>
      <c r="D10" s="50">
        <v>-1469</v>
      </c>
      <c r="E10" s="2"/>
      <c r="F10" s="2" t="s">
        <v>24</v>
      </c>
      <c r="G10" s="2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 spans="1:26">
      <c r="A11" s="110" t="s">
        <v>16</v>
      </c>
      <c r="B11" s="18">
        <f t="shared" ref="B11:D11" si="3">SUM(B7:B9)</f>
        <v>2116.9</v>
      </c>
      <c r="C11" s="18">
        <f t="shared" si="3"/>
        <v>2126</v>
      </c>
      <c r="D11" s="18">
        <f t="shared" si="3"/>
        <v>2042.4</v>
      </c>
      <c r="E11" s="2"/>
      <c r="F11" s="2" t="s">
        <v>24</v>
      </c>
      <c r="G11" s="2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 spans="1:26">
      <c r="A12" s="111"/>
      <c r="B12" s="112"/>
      <c r="C12" s="112"/>
      <c r="D12" s="112"/>
      <c r="E12" s="2"/>
      <c r="F12" s="2" t="s">
        <v>24</v>
      </c>
      <c r="G12" s="2"/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 spans="1:26">
      <c r="A13" s="14" t="s">
        <v>17</v>
      </c>
      <c r="B13" s="15"/>
      <c r="C13" s="15"/>
      <c r="D13" s="15"/>
      <c r="E13" s="2"/>
      <c r="F13" s="2" t="s">
        <v>24</v>
      </c>
      <c r="G13" s="2"/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 spans="1:26">
      <c r="A14" s="16" t="s">
        <v>18</v>
      </c>
      <c r="B14" s="18">
        <v>5465</v>
      </c>
      <c r="C14" s="18">
        <v>5641</v>
      </c>
      <c r="D14" s="18">
        <v>5764</v>
      </c>
      <c r="E14" s="2"/>
      <c r="F14" s="2" t="s">
        <v>24</v>
      </c>
      <c r="G14" s="2"/>
      <c r="H14" s="2"/>
      <c r="I14" s="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 spans="1:26">
      <c r="A15" s="113" t="s">
        <v>19</v>
      </c>
      <c r="B15" s="114">
        <v>3371.2</v>
      </c>
      <c r="C15" s="114">
        <v>3363</v>
      </c>
      <c r="D15" s="114">
        <v>3101.5</v>
      </c>
      <c r="E15" s="2"/>
      <c r="F15" s="2" t="s">
        <v>24</v>
      </c>
      <c r="G15" s="2"/>
      <c r="H15" s="2"/>
      <c r="I15" s="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 spans="1:26">
      <c r="A16" s="115" t="s">
        <v>10</v>
      </c>
      <c r="B16" s="23">
        <v>8783.9</v>
      </c>
      <c r="C16" s="23">
        <v>9033</v>
      </c>
      <c r="D16" s="116">
        <v>9006.3</v>
      </c>
      <c r="E16" s="2"/>
      <c r="F16" s="2" t="s">
        <v>24</v>
      </c>
      <c r="G16" s="2"/>
      <c r="H16" s="2"/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 spans="1:26">
      <c r="A17" s="113"/>
      <c r="B17" s="26"/>
      <c r="C17" s="26"/>
      <c r="D17" s="30"/>
      <c r="E17" s="2"/>
      <c r="F17" s="2" t="s">
        <v>24</v>
      </c>
      <c r="G17" s="2"/>
      <c r="H17" s="2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 spans="1:26">
      <c r="A18" s="117" t="s">
        <v>11</v>
      </c>
      <c r="B18" s="23">
        <v>6153</v>
      </c>
      <c r="C18" s="23">
        <v>6372</v>
      </c>
      <c r="D18" s="116">
        <v>6470</v>
      </c>
      <c r="E18" s="2"/>
      <c r="F18" s="2" t="s">
        <v>24</v>
      </c>
      <c r="G18" s="2"/>
      <c r="H18" s="2"/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 spans="1:26">
      <c r="A19" s="81"/>
      <c r="B19" s="118"/>
      <c r="C19" s="118"/>
      <c r="D19" s="118"/>
      <c r="E19" s="2"/>
      <c r="F19" s="2" t="s">
        <v>24</v>
      </c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 spans="1:26">
      <c r="A20" s="35" t="s">
        <v>20</v>
      </c>
      <c r="B20" s="36">
        <v>9106</v>
      </c>
      <c r="C20" s="36">
        <v>9281</v>
      </c>
      <c r="D20" s="36">
        <v>9324</v>
      </c>
      <c r="E20" s="2"/>
      <c r="F20" s="2" t="s">
        <v>24</v>
      </c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 spans="1:26">
      <c r="A21" s="38" t="s">
        <v>21</v>
      </c>
      <c r="B21" s="36">
        <f t="shared" ref="B21:D21" si="4">B14*1000/B20/12</f>
        <v>50.0128120653049</v>
      </c>
      <c r="C21" s="36">
        <f t="shared" si="4"/>
        <v>50.6500736271235</v>
      </c>
      <c r="D21" s="36">
        <f t="shared" si="4"/>
        <v>51.5158015158015</v>
      </c>
      <c r="E21" s="2"/>
      <c r="F21" s="2" t="s">
        <v>24</v>
      </c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 spans="1:26">
      <c r="A22" s="2"/>
      <c r="B22" s="119"/>
      <c r="C22" s="119"/>
      <c r="D22" s="119"/>
      <c r="E22" s="2"/>
      <c r="F22" s="2" t="s">
        <v>24</v>
      </c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 spans="1:26">
      <c r="A23" s="2"/>
      <c r="B23" s="119"/>
      <c r="C23" s="119"/>
      <c r="D23" s="119"/>
      <c r="E23" s="2"/>
      <c r="F23" s="2"/>
      <c r="G23" s="2"/>
      <c r="H23" s="2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 spans="1:26">
      <c r="A24" s="2"/>
      <c r="B24" s="119"/>
      <c r="C24" s="119"/>
      <c r="D24" s="119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 spans="1:26">
      <c r="A25" s="2"/>
      <c r="B25" s="119"/>
      <c r="C25" s="119"/>
      <c r="D25" s="119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 spans="1:26">
      <c r="A26" s="2"/>
      <c r="B26" s="119"/>
      <c r="C26" s="119"/>
      <c r="D26" s="119"/>
      <c r="E26" s="2"/>
      <c r="F26" s="2"/>
      <c r="G26" s="2"/>
      <c r="H26" s="2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 spans="1:26">
      <c r="A27" s="2"/>
      <c r="B27" s="119"/>
      <c r="C27" s="119"/>
      <c r="D27" s="119"/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 spans="1:26">
      <c r="A28" s="2"/>
      <c r="B28" s="119"/>
      <c r="C28" s="119"/>
      <c r="D28" s="119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 spans="1:26">
      <c r="A29" s="2"/>
      <c r="B29" s="119"/>
      <c r="C29" s="119"/>
      <c r="D29" s="119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 spans="1:26">
      <c r="A30" s="2"/>
      <c r="B30" s="119"/>
      <c r="C30" s="119"/>
      <c r="D30" s="119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 spans="1:26">
      <c r="A31" s="2"/>
      <c r="B31" s="119"/>
      <c r="C31" s="119"/>
      <c r="D31" s="119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 spans="1:26">
      <c r="A32" s="2"/>
      <c r="B32" s="119"/>
      <c r="C32" s="119"/>
      <c r="D32" s="119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 spans="1:26">
      <c r="A33" s="2"/>
      <c r="B33" s="119"/>
      <c r="C33" s="119"/>
      <c r="D33" s="119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 spans="1:26">
      <c r="A34" s="2"/>
      <c r="B34" s="119"/>
      <c r="C34" s="119"/>
      <c r="D34" s="119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 spans="1:26">
      <c r="A35" s="2"/>
      <c r="B35" s="119"/>
      <c r="C35" s="119"/>
      <c r="D35" s="119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 spans="1:26">
      <c r="A36" s="2"/>
      <c r="B36" s="119"/>
      <c r="C36" s="119"/>
      <c r="D36" s="119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 spans="1:26">
      <c r="A37" s="2"/>
      <c r="B37" s="119"/>
      <c r="C37" s="119"/>
      <c r="D37" s="119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 spans="1:26">
      <c r="A38" s="2"/>
      <c r="B38" s="119"/>
      <c r="C38" s="119"/>
      <c r="D38" s="119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 spans="1:26">
      <c r="A39" s="2"/>
      <c r="B39" s="119"/>
      <c r="C39" s="119"/>
      <c r="D39" s="119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 spans="1:26">
      <c r="A40" s="2"/>
      <c r="B40" s="119"/>
      <c r="C40" s="119"/>
      <c r="D40" s="119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 spans="1:26">
      <c r="A41" s="2"/>
      <c r="B41" s="119"/>
      <c r="C41" s="119"/>
      <c r="D41" s="119"/>
      <c r="E41" s="2"/>
      <c r="F41" s="2"/>
      <c r="G41" s="2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 spans="1:26">
      <c r="A42" s="2"/>
      <c r="B42" s="119"/>
      <c r="C42" s="119"/>
      <c r="D42" s="119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 spans="1:26">
      <c r="A43" s="2"/>
      <c r="B43" s="119"/>
      <c r="C43" s="119"/>
      <c r="D43" s="119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 spans="1:26">
      <c r="A44" s="2"/>
      <c r="B44" s="119"/>
      <c r="C44" s="119"/>
      <c r="D44" s="119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 spans="1:26">
      <c r="A45" s="2"/>
      <c r="B45" s="119"/>
      <c r="C45" s="119"/>
      <c r="D45" s="119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 spans="1:26">
      <c r="A46" s="2"/>
      <c r="B46" s="119"/>
      <c r="C46" s="119"/>
      <c r="D46" s="119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 spans="1:26">
      <c r="A47" s="2"/>
      <c r="B47" s="119"/>
      <c r="C47" s="119"/>
      <c r="D47" s="119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 spans="1:26">
      <c r="A48" s="2"/>
      <c r="B48" s="119"/>
      <c r="C48" s="119"/>
      <c r="D48" s="119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 spans="1:26">
      <c r="A49" s="2"/>
      <c r="B49" s="119"/>
      <c r="C49" s="119"/>
      <c r="D49" s="119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 spans="1:26">
      <c r="A50" s="2"/>
      <c r="B50" s="119"/>
      <c r="C50" s="119"/>
      <c r="D50" s="119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 spans="1:26">
      <c r="A51" s="2"/>
      <c r="B51" s="119"/>
      <c r="C51" s="119"/>
      <c r="D51" s="119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 spans="1:26">
      <c r="A52" s="2"/>
      <c r="B52" s="119"/>
      <c r="C52" s="119"/>
      <c r="D52" s="119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 spans="1:26">
      <c r="A53" s="2"/>
      <c r="B53" s="119"/>
      <c r="C53" s="119"/>
      <c r="D53" s="119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 spans="1:26">
      <c r="A54" s="2"/>
      <c r="B54" s="119"/>
      <c r="C54" s="119"/>
      <c r="D54" s="119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 spans="1:26">
      <c r="A55" s="2"/>
      <c r="B55" s="119"/>
      <c r="C55" s="119"/>
      <c r="D55" s="119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 spans="1:26">
      <c r="A56" s="2"/>
      <c r="B56" s="119"/>
      <c r="C56" s="119"/>
      <c r="D56" s="119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 spans="1:26">
      <c r="A57" s="2"/>
      <c r="B57" s="119"/>
      <c r="C57" s="119"/>
      <c r="D57" s="119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 spans="1:26">
      <c r="A58" s="2"/>
      <c r="B58" s="119"/>
      <c r="C58" s="119"/>
      <c r="D58" s="119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 spans="1:26">
      <c r="A59" s="2"/>
      <c r="B59" s="119"/>
      <c r="C59" s="119"/>
      <c r="D59" s="119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 spans="1:26">
      <c r="A60" s="2"/>
      <c r="B60" s="119"/>
      <c r="C60" s="119"/>
      <c r="D60" s="119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 spans="1:26">
      <c r="A61" s="2"/>
      <c r="B61" s="119"/>
      <c r="C61" s="119"/>
      <c r="D61" s="119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 spans="1:26">
      <c r="A62" s="2"/>
      <c r="B62" s="119"/>
      <c r="C62" s="119"/>
      <c r="D62" s="119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 spans="1:26">
      <c r="A63" s="2"/>
      <c r="B63" s="119"/>
      <c r="C63" s="119"/>
      <c r="D63" s="119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 spans="1:26">
      <c r="A64" s="2"/>
      <c r="B64" s="119"/>
      <c r="C64" s="119"/>
      <c r="D64" s="119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 spans="1:26">
      <c r="A65" s="2"/>
      <c r="B65" s="119"/>
      <c r="C65" s="119"/>
      <c r="D65" s="119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 spans="1:26">
      <c r="A66" s="2"/>
      <c r="B66" s="119"/>
      <c r="C66" s="119"/>
      <c r="D66" s="119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 spans="1:26">
      <c r="A67" s="2"/>
      <c r="B67" s="119"/>
      <c r="C67" s="119"/>
      <c r="D67" s="119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 spans="1:26">
      <c r="A68" s="2"/>
      <c r="B68" s="119"/>
      <c r="C68" s="119"/>
      <c r="D68" s="119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 spans="1:26">
      <c r="A69" s="2"/>
      <c r="B69" s="119"/>
      <c r="C69" s="119"/>
      <c r="D69" s="119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 spans="1:26">
      <c r="A70" s="2"/>
      <c r="B70" s="119"/>
      <c r="C70" s="119"/>
      <c r="D70" s="119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 spans="1:26">
      <c r="A71" s="2"/>
      <c r="B71" s="119"/>
      <c r="C71" s="119"/>
      <c r="D71" s="119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 spans="1:26">
      <c r="A72" s="2"/>
      <c r="B72" s="119"/>
      <c r="C72" s="119"/>
      <c r="D72" s="119"/>
      <c r="E72" s="2"/>
      <c r="F72" s="2"/>
      <c r="G72" s="2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 spans="1:26">
      <c r="A73" s="2"/>
      <c r="B73" s="119"/>
      <c r="C73" s="119"/>
      <c r="D73" s="119"/>
      <c r="E73" s="2"/>
      <c r="F73" s="2"/>
      <c r="G73" s="2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 spans="1:26">
      <c r="A74" s="2"/>
      <c r="B74" s="119"/>
      <c r="C74" s="119"/>
      <c r="D74" s="119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 spans="1:26">
      <c r="A75" s="2"/>
      <c r="B75" s="119"/>
      <c r="C75" s="119"/>
      <c r="D75" s="119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 spans="1:26">
      <c r="A76" s="2"/>
      <c r="B76" s="119"/>
      <c r="C76" s="119"/>
      <c r="D76" s="119"/>
      <c r="E76" s="2"/>
      <c r="F76" s="2"/>
      <c r="G76" s="2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 spans="1:26">
      <c r="A77" s="2"/>
      <c r="B77" s="119"/>
      <c r="C77" s="119"/>
      <c r="D77" s="119"/>
      <c r="E77" s="2"/>
      <c r="F77" s="2"/>
      <c r="G77" s="2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 spans="1:26">
      <c r="A78" s="2"/>
      <c r="B78" s="119"/>
      <c r="C78" s="119"/>
      <c r="D78" s="119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 spans="1:26">
      <c r="A79" s="2"/>
      <c r="B79" s="119"/>
      <c r="C79" s="119"/>
      <c r="D79" s="119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 spans="1:26">
      <c r="A80" s="2"/>
      <c r="B80" s="119"/>
      <c r="C80" s="119"/>
      <c r="D80" s="119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 spans="1:26">
      <c r="A81" s="2"/>
      <c r="B81" s="119"/>
      <c r="C81" s="119"/>
      <c r="D81" s="119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 spans="1:26">
      <c r="A82" s="2"/>
      <c r="B82" s="119"/>
      <c r="C82" s="119"/>
      <c r="D82" s="119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 spans="1:26">
      <c r="A83" s="2"/>
      <c r="B83" s="119"/>
      <c r="C83" s="119"/>
      <c r="D83" s="119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 spans="1:26">
      <c r="A84" s="2"/>
      <c r="B84" s="119"/>
      <c r="C84" s="119"/>
      <c r="D84" s="119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 spans="1:26">
      <c r="A85" s="2"/>
      <c r="B85" s="119"/>
      <c r="C85" s="119"/>
      <c r="D85" s="119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 spans="1:26">
      <c r="A86" s="2"/>
      <c r="B86" s="119"/>
      <c r="C86" s="119"/>
      <c r="D86" s="119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 spans="1:26">
      <c r="A87" s="2"/>
      <c r="B87" s="119"/>
      <c r="C87" s="119"/>
      <c r="D87" s="119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 spans="1:26">
      <c r="A88" s="2"/>
      <c r="B88" s="119"/>
      <c r="C88" s="119"/>
      <c r="D88" s="119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 spans="1:26">
      <c r="A89" s="2"/>
      <c r="B89" s="119"/>
      <c r="C89" s="119"/>
      <c r="D89" s="119"/>
      <c r="E89" s="2"/>
      <c r="F89" s="2"/>
      <c r="G89" s="2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 spans="1:26">
      <c r="A90" s="2"/>
      <c r="B90" s="119"/>
      <c r="C90" s="119"/>
      <c r="D90" s="119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 spans="1:26">
      <c r="A91" s="2"/>
      <c r="B91" s="119"/>
      <c r="C91" s="119"/>
      <c r="D91" s="119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 spans="1:26">
      <c r="A92" s="2"/>
      <c r="B92" s="119"/>
      <c r="C92" s="119"/>
      <c r="D92" s="119"/>
      <c r="E92" s="2"/>
      <c r="F92" s="2"/>
      <c r="G92" s="2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 spans="1:26">
      <c r="A93" s="2"/>
      <c r="B93" s="119"/>
      <c r="C93" s="119"/>
      <c r="D93" s="119"/>
      <c r="E93" s="2"/>
      <c r="F93" s="2"/>
      <c r="G93" s="2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 spans="1:26">
      <c r="A94" s="2"/>
      <c r="B94" s="119"/>
      <c r="C94" s="119"/>
      <c r="D94" s="119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 spans="1:26">
      <c r="A95" s="2"/>
      <c r="B95" s="119"/>
      <c r="C95" s="119"/>
      <c r="D95" s="119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 spans="1:26">
      <c r="A96" s="2"/>
      <c r="B96" s="119"/>
      <c r="C96" s="119"/>
      <c r="D96" s="119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 spans="1:26">
      <c r="A97" s="2"/>
      <c r="B97" s="119"/>
      <c r="C97" s="119"/>
      <c r="D97" s="119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 spans="1:26">
      <c r="A98" s="2"/>
      <c r="B98" s="119"/>
      <c r="C98" s="119"/>
      <c r="D98" s="119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 spans="1:26">
      <c r="A99" s="2"/>
      <c r="B99" s="119"/>
      <c r="C99" s="119"/>
      <c r="D99" s="119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 spans="1:26">
      <c r="A100" s="2"/>
      <c r="B100" s="119"/>
      <c r="C100" s="119"/>
      <c r="D100" s="119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 spans="1:26">
      <c r="A101" s="2"/>
      <c r="B101" s="119"/>
      <c r="C101" s="119"/>
      <c r="D101" s="119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 spans="1:26">
      <c r="A102" s="2"/>
      <c r="B102" s="119"/>
      <c r="C102" s="119"/>
      <c r="D102" s="119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 spans="1:26">
      <c r="A103" s="2"/>
      <c r="B103" s="119"/>
      <c r="C103" s="119"/>
      <c r="D103" s="119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 spans="1:26">
      <c r="A104" s="2"/>
      <c r="B104" s="119"/>
      <c r="C104" s="119"/>
      <c r="D104" s="119"/>
      <c r="E104" s="2"/>
      <c r="F104" s="2"/>
      <c r="G104" s="2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 spans="1:26">
      <c r="A105" s="2"/>
      <c r="B105" s="119"/>
      <c r="C105" s="119"/>
      <c r="D105" s="119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 spans="1:26">
      <c r="A106" s="2"/>
      <c r="B106" s="119"/>
      <c r="C106" s="119"/>
      <c r="D106" s="119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 spans="1:26">
      <c r="A107" s="2"/>
      <c r="B107" s="119"/>
      <c r="C107" s="119"/>
      <c r="D107" s="119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 spans="1:26">
      <c r="A108" s="2"/>
      <c r="B108" s="119"/>
      <c r="C108" s="119"/>
      <c r="D108" s="119"/>
      <c r="E108" s="2"/>
      <c r="F108" s="2"/>
      <c r="G108" s="2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 spans="1:26">
      <c r="A109" s="2"/>
      <c r="B109" s="119"/>
      <c r="C109" s="119"/>
      <c r="D109" s="119"/>
      <c r="E109" s="2"/>
      <c r="F109" s="2"/>
      <c r="G109" s="2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 spans="1:26">
      <c r="A110" s="2"/>
      <c r="B110" s="119"/>
      <c r="C110" s="119"/>
      <c r="D110" s="119"/>
      <c r="E110" s="2"/>
      <c r="F110" s="2"/>
      <c r="G110" s="2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 spans="1:26">
      <c r="A111" s="2"/>
      <c r="B111" s="119"/>
      <c r="C111" s="119"/>
      <c r="D111" s="119"/>
      <c r="E111" s="2"/>
      <c r="F111" s="2"/>
      <c r="G111" s="2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 spans="1:26">
      <c r="A112" s="2"/>
      <c r="B112" s="119"/>
      <c r="C112" s="119"/>
      <c r="D112" s="119"/>
      <c r="E112" s="2"/>
      <c r="F112" s="2"/>
      <c r="G112" s="2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 spans="1:26">
      <c r="A113" s="2"/>
      <c r="B113" s="119"/>
      <c r="C113" s="119"/>
      <c r="D113" s="119"/>
      <c r="E113" s="2"/>
      <c r="F113" s="2"/>
      <c r="G113" s="2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 spans="1:26">
      <c r="A114" s="2"/>
      <c r="B114" s="119"/>
      <c r="C114" s="119"/>
      <c r="D114" s="119"/>
      <c r="E114" s="2"/>
      <c r="F114" s="2"/>
      <c r="G114" s="2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 spans="1:26">
      <c r="A115" s="2"/>
      <c r="B115" s="119"/>
      <c r="C115" s="119"/>
      <c r="D115" s="119"/>
      <c r="E115" s="2"/>
      <c r="F115" s="2"/>
      <c r="G115" s="2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 spans="1:26">
      <c r="A116" s="2"/>
      <c r="B116" s="119"/>
      <c r="C116" s="119"/>
      <c r="D116" s="119"/>
      <c r="E116" s="2"/>
      <c r="F116" s="2"/>
      <c r="G116" s="2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 spans="1:26">
      <c r="A117" s="2"/>
      <c r="B117" s="119"/>
      <c r="C117" s="119"/>
      <c r="D117" s="119"/>
      <c r="E117" s="2"/>
      <c r="F117" s="2"/>
      <c r="G117" s="2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 spans="1:26">
      <c r="A118" s="2"/>
      <c r="B118" s="119"/>
      <c r="C118" s="119"/>
      <c r="D118" s="119"/>
      <c r="E118" s="2"/>
      <c r="F118" s="2"/>
      <c r="G118" s="2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 spans="1:26">
      <c r="A119" s="2"/>
      <c r="B119" s="119"/>
      <c r="C119" s="119"/>
      <c r="D119" s="119"/>
      <c r="E119" s="2"/>
      <c r="F119" s="2"/>
      <c r="G119" s="2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 spans="1:26">
      <c r="A120" s="2"/>
      <c r="B120" s="119"/>
      <c r="C120" s="119"/>
      <c r="D120" s="119"/>
      <c r="E120" s="2"/>
      <c r="F120" s="2"/>
      <c r="G120" s="2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 spans="1:26">
      <c r="A121" s="2"/>
      <c r="B121" s="119"/>
      <c r="C121" s="119"/>
      <c r="D121" s="119"/>
      <c r="E121" s="2"/>
      <c r="F121" s="2"/>
      <c r="G121" s="2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 spans="1:26">
      <c r="A122" s="2"/>
      <c r="B122" s="119"/>
      <c r="C122" s="119"/>
      <c r="D122" s="119"/>
      <c r="E122" s="2"/>
      <c r="F122" s="2"/>
      <c r="G122" s="2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 spans="1:26">
      <c r="A123" s="2"/>
      <c r="B123" s="119"/>
      <c r="C123" s="119"/>
      <c r="D123" s="119"/>
      <c r="E123" s="2"/>
      <c r="F123" s="2"/>
      <c r="G123" s="2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 spans="1:26">
      <c r="A124" s="2"/>
      <c r="B124" s="119"/>
      <c r="C124" s="119"/>
      <c r="D124" s="119"/>
      <c r="E124" s="2"/>
      <c r="F124" s="2"/>
      <c r="G124" s="2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 spans="1:26">
      <c r="A125" s="2"/>
      <c r="B125" s="119"/>
      <c r="C125" s="119"/>
      <c r="D125" s="119"/>
      <c r="E125" s="2"/>
      <c r="F125" s="2"/>
      <c r="G125" s="2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 spans="1:26">
      <c r="A126" s="2"/>
      <c r="B126" s="119"/>
      <c r="C126" s="119"/>
      <c r="D126" s="119"/>
      <c r="E126" s="2"/>
      <c r="F126" s="2"/>
      <c r="G126" s="2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 spans="1:26">
      <c r="A127" s="2"/>
      <c r="B127" s="119"/>
      <c r="C127" s="119"/>
      <c r="D127" s="119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 spans="1:26">
      <c r="A128" s="2"/>
      <c r="B128" s="119"/>
      <c r="C128" s="119"/>
      <c r="D128" s="119"/>
      <c r="E128" s="2"/>
      <c r="F128" s="2"/>
      <c r="G128" s="2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 spans="1:26">
      <c r="A129" s="2"/>
      <c r="B129" s="119"/>
      <c r="C129" s="119"/>
      <c r="D129" s="119"/>
      <c r="E129" s="2"/>
      <c r="F129" s="2"/>
      <c r="G129" s="2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 spans="1:26">
      <c r="A130" s="2"/>
      <c r="B130" s="119"/>
      <c r="C130" s="119"/>
      <c r="D130" s="119"/>
      <c r="E130" s="2"/>
      <c r="F130" s="2"/>
      <c r="G130" s="2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 spans="1:26">
      <c r="A131" s="2"/>
      <c r="B131" s="119"/>
      <c r="C131" s="119"/>
      <c r="D131" s="119"/>
      <c r="E131" s="2"/>
      <c r="F131" s="2"/>
      <c r="G131" s="2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 spans="1:26">
      <c r="A132" s="2"/>
      <c r="B132" s="119"/>
      <c r="C132" s="119"/>
      <c r="D132" s="119"/>
      <c r="E132" s="2"/>
      <c r="F132" s="2"/>
      <c r="G132" s="2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 spans="1:26">
      <c r="A133" s="2"/>
      <c r="B133" s="119"/>
      <c r="C133" s="119"/>
      <c r="D133" s="119"/>
      <c r="E133" s="2"/>
      <c r="F133" s="2"/>
      <c r="G133" s="2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 spans="1:26">
      <c r="A134" s="2"/>
      <c r="B134" s="119"/>
      <c r="C134" s="119"/>
      <c r="D134" s="119"/>
      <c r="E134" s="2"/>
      <c r="F134" s="2"/>
      <c r="G134" s="2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 spans="1:26">
      <c r="A135" s="2"/>
      <c r="B135" s="119"/>
      <c r="C135" s="119"/>
      <c r="D135" s="119"/>
      <c r="E135" s="2"/>
      <c r="F135" s="2"/>
      <c r="G135" s="2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 spans="1:26">
      <c r="A136" s="2"/>
      <c r="B136" s="119"/>
      <c r="C136" s="119"/>
      <c r="D136" s="119"/>
      <c r="E136" s="2"/>
      <c r="F136" s="2"/>
      <c r="G136" s="2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 spans="1:26">
      <c r="A137" s="2"/>
      <c r="B137" s="119"/>
      <c r="C137" s="119"/>
      <c r="D137" s="119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 spans="1:26">
      <c r="A138" s="2"/>
      <c r="B138" s="119"/>
      <c r="C138" s="119"/>
      <c r="D138" s="119"/>
      <c r="E138" s="2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 spans="1:26">
      <c r="A139" s="2"/>
      <c r="B139" s="119"/>
      <c r="C139" s="119"/>
      <c r="D139" s="119"/>
      <c r="E139" s="2"/>
      <c r="F139" s="2"/>
      <c r="G139" s="2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 spans="1:26">
      <c r="A140" s="2"/>
      <c r="B140" s="119"/>
      <c r="C140" s="119"/>
      <c r="D140" s="119"/>
      <c r="E140" s="2"/>
      <c r="F140" s="2"/>
      <c r="G140" s="2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 spans="1:26">
      <c r="A141" s="2"/>
      <c r="B141" s="119"/>
      <c r="C141" s="119"/>
      <c r="D141" s="119"/>
      <c r="E141" s="2"/>
      <c r="F141" s="2"/>
      <c r="G141" s="2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 spans="1:26">
      <c r="A142" s="2"/>
      <c r="B142" s="119"/>
      <c r="C142" s="119"/>
      <c r="D142" s="119"/>
      <c r="E142" s="2"/>
      <c r="F142" s="2"/>
      <c r="G142" s="2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 spans="1:26">
      <c r="A143" s="2"/>
      <c r="B143" s="119"/>
      <c r="C143" s="119"/>
      <c r="D143" s="119"/>
      <c r="E143" s="2"/>
      <c r="F143" s="2"/>
      <c r="G143" s="2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 spans="1:26">
      <c r="A144" s="2"/>
      <c r="B144" s="119"/>
      <c r="C144" s="119"/>
      <c r="D144" s="119"/>
      <c r="E144" s="2"/>
      <c r="F144" s="2"/>
      <c r="G144" s="2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 spans="1:26">
      <c r="A145" s="2"/>
      <c r="B145" s="119"/>
      <c r="C145" s="119"/>
      <c r="D145" s="119"/>
      <c r="E145" s="2"/>
      <c r="F145" s="2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 spans="1:26">
      <c r="A146" s="2"/>
      <c r="B146" s="119"/>
      <c r="C146" s="119"/>
      <c r="D146" s="119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 spans="1:26">
      <c r="A147" s="2"/>
      <c r="B147" s="119"/>
      <c r="C147" s="119"/>
      <c r="D147" s="119"/>
      <c r="E147" s="2"/>
      <c r="F147" s="2"/>
      <c r="G147" s="2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 spans="1:26">
      <c r="A148" s="2"/>
      <c r="B148" s="119"/>
      <c r="C148" s="119"/>
      <c r="D148" s="119"/>
      <c r="E148" s="2"/>
      <c r="F148" s="2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 spans="1:26">
      <c r="A149" s="2"/>
      <c r="B149" s="119"/>
      <c r="C149" s="119"/>
      <c r="D149" s="119"/>
      <c r="E149" s="2"/>
      <c r="F149" s="2"/>
      <c r="G149" s="2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 spans="1:26">
      <c r="A150" s="2"/>
      <c r="B150" s="119"/>
      <c r="C150" s="119"/>
      <c r="D150" s="119"/>
      <c r="E150" s="2"/>
      <c r="F150" s="2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 spans="1:26">
      <c r="A151" s="2"/>
      <c r="B151" s="119"/>
      <c r="C151" s="119"/>
      <c r="D151" s="119"/>
      <c r="E151" s="2"/>
      <c r="F151" s="2"/>
      <c r="G151" s="2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 spans="1:26">
      <c r="A152" s="2"/>
      <c r="B152" s="119"/>
      <c r="C152" s="119"/>
      <c r="D152" s="119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 spans="1:26">
      <c r="A153" s="2"/>
      <c r="B153" s="119"/>
      <c r="C153" s="119"/>
      <c r="D153" s="119"/>
      <c r="E153" s="2"/>
      <c r="F153" s="2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 spans="1:26">
      <c r="A154" s="2"/>
      <c r="B154" s="119"/>
      <c r="C154" s="119"/>
      <c r="D154" s="119"/>
      <c r="E154" s="2"/>
      <c r="F154" s="2"/>
      <c r="G154" s="2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 spans="1:26">
      <c r="A155" s="2"/>
      <c r="B155" s="119"/>
      <c r="C155" s="119"/>
      <c r="D155" s="119"/>
      <c r="E155" s="2"/>
      <c r="F155" s="2"/>
      <c r="G155" s="2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 spans="1:26">
      <c r="A156" s="2"/>
      <c r="B156" s="119"/>
      <c r="C156" s="119"/>
      <c r="D156" s="119"/>
      <c r="E156" s="2"/>
      <c r="F156" s="2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 spans="1:26">
      <c r="A157" s="2"/>
      <c r="B157" s="119"/>
      <c r="C157" s="119"/>
      <c r="D157" s="119"/>
      <c r="E157" s="2"/>
      <c r="F157" s="2"/>
      <c r="G157" s="2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 spans="1:26">
      <c r="A158" s="2"/>
      <c r="B158" s="119"/>
      <c r="C158" s="119"/>
      <c r="D158" s="119"/>
      <c r="E158" s="2"/>
      <c r="F158" s="2"/>
      <c r="G158" s="2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 spans="1:26">
      <c r="A159" s="2"/>
      <c r="B159" s="119"/>
      <c r="C159" s="119"/>
      <c r="D159" s="119"/>
      <c r="E159" s="2"/>
      <c r="F159" s="2"/>
      <c r="G159" s="2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 spans="1:26">
      <c r="A160" s="2"/>
      <c r="B160" s="119"/>
      <c r="C160" s="119"/>
      <c r="D160" s="119"/>
      <c r="E160" s="2"/>
      <c r="F160" s="2"/>
      <c r="G160" s="2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 spans="1:26">
      <c r="A161" s="2"/>
      <c r="B161" s="119"/>
      <c r="C161" s="119"/>
      <c r="D161" s="119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 spans="1:26">
      <c r="A162" s="2"/>
      <c r="B162" s="119"/>
      <c r="C162" s="119"/>
      <c r="D162" s="119"/>
      <c r="E162" s="2"/>
      <c r="F162" s="2"/>
      <c r="G162" s="2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 spans="1:26">
      <c r="A163" s="2"/>
      <c r="B163" s="119"/>
      <c r="C163" s="119"/>
      <c r="D163" s="119"/>
      <c r="E163" s="2"/>
      <c r="F163" s="2"/>
      <c r="G163" s="2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 spans="1:26">
      <c r="A164" s="2"/>
      <c r="B164" s="119"/>
      <c r="C164" s="119"/>
      <c r="D164" s="119"/>
      <c r="E164" s="2"/>
      <c r="F164" s="2"/>
      <c r="G164" s="2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 spans="1:26">
      <c r="A165" s="2"/>
      <c r="B165" s="119"/>
      <c r="C165" s="119"/>
      <c r="D165" s="119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 spans="1:26">
      <c r="A166" s="2"/>
      <c r="B166" s="119"/>
      <c r="C166" s="119"/>
      <c r="D166" s="119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 spans="1:26">
      <c r="A167" s="2"/>
      <c r="B167" s="119"/>
      <c r="C167" s="119"/>
      <c r="D167" s="119"/>
      <c r="E167" s="2"/>
      <c r="F167" s="2"/>
      <c r="G167" s="2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 spans="1:26">
      <c r="A168" s="2"/>
      <c r="B168" s="119"/>
      <c r="C168" s="119"/>
      <c r="D168" s="119"/>
      <c r="E168" s="2"/>
      <c r="F168" s="2"/>
      <c r="G168" s="2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 spans="1:26">
      <c r="A169" s="2"/>
      <c r="B169" s="119"/>
      <c r="C169" s="119"/>
      <c r="D169" s="119"/>
      <c r="E169" s="2"/>
      <c r="F169" s="2"/>
      <c r="G169" s="2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 spans="1:26">
      <c r="A170" s="2"/>
      <c r="B170" s="119"/>
      <c r="C170" s="119"/>
      <c r="D170" s="119"/>
      <c r="E170" s="2"/>
      <c r="F170" s="2"/>
      <c r="G170" s="2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 spans="1:26">
      <c r="A171" s="2"/>
      <c r="B171" s="119"/>
      <c r="C171" s="119"/>
      <c r="D171" s="119"/>
      <c r="E171" s="2"/>
      <c r="F171" s="2"/>
      <c r="G171" s="2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 spans="1:26">
      <c r="A172" s="2"/>
      <c r="B172" s="119"/>
      <c r="C172" s="119"/>
      <c r="D172" s="119"/>
      <c r="E172" s="2"/>
      <c r="F172" s="2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 spans="1:26">
      <c r="A173" s="2"/>
      <c r="B173" s="119"/>
      <c r="C173" s="119"/>
      <c r="D173" s="119"/>
      <c r="E173" s="2"/>
      <c r="F173" s="2"/>
      <c r="G173" s="2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 spans="1:26">
      <c r="A174" s="2"/>
      <c r="B174" s="119"/>
      <c r="C174" s="119"/>
      <c r="D174" s="119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 spans="1:26">
      <c r="A175" s="2"/>
      <c r="B175" s="119"/>
      <c r="C175" s="119"/>
      <c r="D175" s="119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 spans="1:26">
      <c r="A176" s="2"/>
      <c r="B176" s="119"/>
      <c r="C176" s="119"/>
      <c r="D176" s="119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 spans="1:26">
      <c r="A177" s="2"/>
      <c r="B177" s="119"/>
      <c r="C177" s="119"/>
      <c r="D177" s="119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 spans="1:26">
      <c r="A178" s="2"/>
      <c r="B178" s="119"/>
      <c r="C178" s="119"/>
      <c r="D178" s="119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 spans="1:26">
      <c r="A179" s="2"/>
      <c r="B179" s="119"/>
      <c r="C179" s="119"/>
      <c r="D179" s="119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 spans="1:26">
      <c r="A180" s="2"/>
      <c r="B180" s="119"/>
      <c r="C180" s="119"/>
      <c r="D180" s="119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 spans="1:26">
      <c r="A181" s="2"/>
      <c r="B181" s="119"/>
      <c r="C181" s="119"/>
      <c r="D181" s="119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 spans="1:26">
      <c r="A182" s="2"/>
      <c r="B182" s="119"/>
      <c r="C182" s="119"/>
      <c r="D182" s="119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 spans="1:26">
      <c r="A183" s="2"/>
      <c r="B183" s="119"/>
      <c r="C183" s="119"/>
      <c r="D183" s="119"/>
      <c r="E183" s="2"/>
      <c r="F183" s="2"/>
      <c r="G183" s="2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 spans="1:26">
      <c r="A184" s="2"/>
      <c r="B184" s="119"/>
      <c r="C184" s="119"/>
      <c r="D184" s="119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 spans="1:26">
      <c r="A185" s="2"/>
      <c r="B185" s="119"/>
      <c r="C185" s="119"/>
      <c r="D185" s="119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 spans="1:26">
      <c r="A186" s="2"/>
      <c r="B186" s="119"/>
      <c r="C186" s="119"/>
      <c r="D186" s="119"/>
      <c r="E186" s="2"/>
      <c r="F186" s="2"/>
      <c r="G186" s="2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 spans="1:26">
      <c r="A187" s="2"/>
      <c r="B187" s="119"/>
      <c r="C187" s="119"/>
      <c r="D187" s="119"/>
      <c r="E187" s="2"/>
      <c r="F187" s="2"/>
      <c r="G187" s="2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 spans="1:26">
      <c r="A188" s="2"/>
      <c r="B188" s="119"/>
      <c r="C188" s="119"/>
      <c r="D188" s="119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 spans="1:26">
      <c r="A189" s="2"/>
      <c r="B189" s="119"/>
      <c r="C189" s="119"/>
      <c r="D189" s="119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 spans="1:26">
      <c r="A190" s="2"/>
      <c r="B190" s="119"/>
      <c r="C190" s="119"/>
      <c r="D190" s="119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 spans="1:26">
      <c r="A191" s="2"/>
      <c r="B191" s="119"/>
      <c r="C191" s="119"/>
      <c r="D191" s="119"/>
      <c r="E191" s="2"/>
      <c r="F191" s="2"/>
      <c r="G191" s="2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 spans="1:26">
      <c r="A192" s="2"/>
      <c r="B192" s="119"/>
      <c r="C192" s="119"/>
      <c r="D192" s="119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 spans="1:26">
      <c r="A193" s="2"/>
      <c r="B193" s="119"/>
      <c r="C193" s="119"/>
      <c r="D193" s="119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 spans="1:26">
      <c r="A194" s="2"/>
      <c r="B194" s="119"/>
      <c r="C194" s="119"/>
      <c r="D194" s="119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 spans="1:26">
      <c r="A195" s="2"/>
      <c r="B195" s="119"/>
      <c r="C195" s="119"/>
      <c r="D195" s="119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 spans="1:26">
      <c r="A196" s="2"/>
      <c r="B196" s="119"/>
      <c r="C196" s="119"/>
      <c r="D196" s="119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 spans="1:26">
      <c r="A197" s="2"/>
      <c r="B197" s="119"/>
      <c r="C197" s="119"/>
      <c r="D197" s="119"/>
      <c r="E197" s="2"/>
      <c r="F197" s="2"/>
      <c r="G197" s="2"/>
      <c r="H197" s="3"/>
      <c r="I197" s="3"/>
      <c r="J197" s="3"/>
      <c r="K197" s="3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 spans="1:26">
      <c r="A198" s="2"/>
      <c r="B198" s="119"/>
      <c r="C198" s="119"/>
      <c r="D198" s="119"/>
      <c r="E198" s="2"/>
      <c r="F198" s="2"/>
      <c r="G198" s="2"/>
      <c r="H198" s="3"/>
      <c r="I198" s="3"/>
      <c r="J198" s="3"/>
      <c r="K198" s="3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 spans="1:26">
      <c r="A199" s="2"/>
      <c r="B199" s="119"/>
      <c r="C199" s="119"/>
      <c r="D199" s="119"/>
      <c r="E199" s="2"/>
      <c r="F199" s="2"/>
      <c r="G199" s="2"/>
      <c r="H199" s="3"/>
      <c r="I199" s="3"/>
      <c r="J199" s="3"/>
      <c r="K199" s="3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 spans="1:26">
      <c r="A200" s="2"/>
      <c r="B200" s="119"/>
      <c r="C200" s="119"/>
      <c r="D200" s="119"/>
      <c r="E200" s="2"/>
      <c r="F200" s="2"/>
      <c r="G200" s="2"/>
      <c r="H200" s="3"/>
      <c r="I200" s="3"/>
      <c r="J200" s="3"/>
      <c r="K200" s="3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 spans="1:26">
      <c r="A201" s="2"/>
      <c r="B201" s="119"/>
      <c r="C201" s="119"/>
      <c r="D201" s="119"/>
      <c r="E201" s="2"/>
      <c r="F201" s="2"/>
      <c r="G201" s="2"/>
      <c r="H201" s="3"/>
      <c r="I201" s="3"/>
      <c r="J201" s="3"/>
      <c r="K201" s="3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 spans="1:26">
      <c r="A202" s="2"/>
      <c r="B202" s="119"/>
      <c r="C202" s="119"/>
      <c r="D202" s="119"/>
      <c r="E202" s="2"/>
      <c r="F202" s="2"/>
      <c r="G202" s="2"/>
      <c r="H202" s="3"/>
      <c r="I202" s="3"/>
      <c r="J202" s="3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 spans="1:26">
      <c r="A203" s="2"/>
      <c r="B203" s="119"/>
      <c r="C203" s="119"/>
      <c r="D203" s="119"/>
      <c r="E203" s="2"/>
      <c r="F203" s="2"/>
      <c r="G203" s="2"/>
      <c r="H203" s="3"/>
      <c r="I203" s="3"/>
      <c r="J203" s="3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 spans="1:26">
      <c r="A204" s="2"/>
      <c r="B204" s="119"/>
      <c r="C204" s="119"/>
      <c r="D204" s="119"/>
      <c r="E204" s="2"/>
      <c r="F204" s="2"/>
      <c r="G204" s="2"/>
      <c r="H204" s="3"/>
      <c r="I204" s="3"/>
      <c r="J204" s="3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 spans="1:26">
      <c r="A205" s="2"/>
      <c r="B205" s="119"/>
      <c r="C205" s="119"/>
      <c r="D205" s="119"/>
      <c r="E205" s="2"/>
      <c r="F205" s="2"/>
      <c r="G205" s="2"/>
      <c r="H205" s="3"/>
      <c r="I205" s="3"/>
      <c r="J205" s="3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 spans="1:26">
      <c r="A206" s="2"/>
      <c r="B206" s="119"/>
      <c r="C206" s="119"/>
      <c r="D206" s="119"/>
      <c r="E206" s="2"/>
      <c r="F206" s="2"/>
      <c r="G206" s="2"/>
      <c r="H206" s="3"/>
      <c r="I206" s="3"/>
      <c r="J206" s="3"/>
      <c r="K206" s="3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 spans="1:26">
      <c r="A207" s="2"/>
      <c r="B207" s="119"/>
      <c r="C207" s="119"/>
      <c r="D207" s="119"/>
      <c r="E207" s="2"/>
      <c r="F207" s="2"/>
      <c r="G207" s="2"/>
      <c r="H207" s="3"/>
      <c r="I207" s="3"/>
      <c r="J207" s="3"/>
      <c r="K207" s="3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 spans="1:26">
      <c r="A208" s="2"/>
      <c r="B208" s="119"/>
      <c r="C208" s="119"/>
      <c r="D208" s="119"/>
      <c r="E208" s="2"/>
      <c r="F208" s="2"/>
      <c r="G208" s="2"/>
      <c r="H208" s="3"/>
      <c r="I208" s="3"/>
      <c r="J208" s="3"/>
      <c r="K208" s="3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 spans="1:26">
      <c r="A209" s="2"/>
      <c r="B209" s="119"/>
      <c r="C209" s="119"/>
      <c r="D209" s="119"/>
      <c r="E209" s="2"/>
      <c r="F209" s="2"/>
      <c r="G209" s="2"/>
      <c r="H209" s="3"/>
      <c r="I209" s="3"/>
      <c r="J209" s="3"/>
      <c r="K209" s="3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 spans="1:26">
      <c r="A210" s="2"/>
      <c r="B210" s="119"/>
      <c r="C210" s="119"/>
      <c r="D210" s="119"/>
      <c r="E210" s="2"/>
      <c r="F210" s="2"/>
      <c r="G210" s="2"/>
      <c r="H210" s="3"/>
      <c r="I210" s="3"/>
      <c r="J210" s="3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 spans="1:26">
      <c r="A211" s="2"/>
      <c r="B211" s="119"/>
      <c r="C211" s="119"/>
      <c r="D211" s="119"/>
      <c r="E211" s="2"/>
      <c r="F211" s="2"/>
      <c r="G211" s="2"/>
      <c r="H211" s="3"/>
      <c r="I211" s="3"/>
      <c r="J211" s="3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 spans="1:26">
      <c r="A212" s="2"/>
      <c r="B212" s="119"/>
      <c r="C212" s="119"/>
      <c r="D212" s="119"/>
      <c r="E212" s="2"/>
      <c r="F212" s="2"/>
      <c r="G212" s="2"/>
      <c r="H212" s="3"/>
      <c r="I212" s="3"/>
      <c r="J212" s="3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 spans="1:26">
      <c r="A213" s="2"/>
      <c r="B213" s="119"/>
      <c r="C213" s="119"/>
      <c r="D213" s="119"/>
      <c r="E213" s="2"/>
      <c r="F213" s="2"/>
      <c r="G213" s="2"/>
      <c r="H213" s="3"/>
      <c r="I213" s="3"/>
      <c r="J213" s="3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 spans="1:26">
      <c r="A214" s="2"/>
      <c r="B214" s="119"/>
      <c r="C214" s="119"/>
      <c r="D214" s="119"/>
      <c r="E214" s="2"/>
      <c r="F214" s="2"/>
      <c r="G214" s="2"/>
      <c r="H214" s="3"/>
      <c r="I214" s="3"/>
      <c r="J214" s="3"/>
      <c r="K214" s="3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 spans="1:26">
      <c r="A215" s="2"/>
      <c r="B215" s="119"/>
      <c r="C215" s="119"/>
      <c r="D215" s="119"/>
      <c r="E215" s="2"/>
      <c r="F215" s="2"/>
      <c r="G215" s="2"/>
      <c r="H215" s="3"/>
      <c r="I215" s="3"/>
      <c r="J215" s="3"/>
      <c r="K215" s="3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 spans="1:26">
      <c r="A216" s="2"/>
      <c r="B216" s="119"/>
      <c r="C216" s="119"/>
      <c r="D216" s="119"/>
      <c r="E216" s="2"/>
      <c r="F216" s="2"/>
      <c r="G216" s="2"/>
      <c r="H216" s="3"/>
      <c r="I216" s="3"/>
      <c r="J216" s="3"/>
      <c r="K216" s="3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 spans="1:26">
      <c r="A217" s="2"/>
      <c r="B217" s="119"/>
      <c r="C217" s="119"/>
      <c r="D217" s="119"/>
      <c r="E217" s="2"/>
      <c r="F217" s="2"/>
      <c r="G217" s="2"/>
      <c r="H217" s="3"/>
      <c r="I217" s="3"/>
      <c r="J217" s="3"/>
      <c r="K217" s="3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 spans="1:26">
      <c r="A218" s="2"/>
      <c r="B218" s="119"/>
      <c r="C218" s="119"/>
      <c r="D218" s="119"/>
      <c r="E218" s="2"/>
      <c r="F218" s="2"/>
      <c r="G218" s="2"/>
      <c r="H218" s="3"/>
      <c r="I218" s="3"/>
      <c r="J218" s="3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 spans="1:26">
      <c r="A219" s="2"/>
      <c r="B219" s="119"/>
      <c r="C219" s="119"/>
      <c r="D219" s="119"/>
      <c r="E219" s="2"/>
      <c r="F219" s="2"/>
      <c r="G219" s="2"/>
      <c r="H219" s="3"/>
      <c r="I219" s="3"/>
      <c r="J219" s="3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 spans="1:26">
      <c r="A220" s="2"/>
      <c r="B220" s="119"/>
      <c r="C220" s="119"/>
      <c r="D220" s="119"/>
      <c r="E220" s="2"/>
      <c r="F220" s="2"/>
      <c r="G220" s="2"/>
      <c r="H220" s="3"/>
      <c r="I220" s="3"/>
      <c r="J220" s="3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 spans="1:26">
      <c r="A221" s="3"/>
      <c r="B221" s="3"/>
      <c r="C221" s="3"/>
      <c r="D221" s="3"/>
      <c r="E221" s="2"/>
      <c r="F221" s="2"/>
      <c r="G221" s="2"/>
      <c r="H221" s="3"/>
      <c r="I221" s="3"/>
      <c r="J221" s="3"/>
      <c r="K221" s="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 spans="1:26">
      <c r="A222" s="3"/>
      <c r="B222" s="3"/>
      <c r="C222" s="3"/>
      <c r="D222" s="3"/>
      <c r="E222" s="2"/>
      <c r="F222" s="2"/>
      <c r="G222" s="2"/>
      <c r="H222" s="3"/>
      <c r="I222" s="3"/>
      <c r="J222" s="3"/>
      <c r="K222" s="3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 spans="1:26">
      <c r="A223" s="3"/>
      <c r="B223" s="3"/>
      <c r="C223" s="3"/>
      <c r="D223" s="3"/>
      <c r="E223" s="2"/>
      <c r="F223" s="2"/>
      <c r="G223" s="2"/>
      <c r="H223" s="3"/>
      <c r="I223" s="3"/>
      <c r="J223" s="3"/>
      <c r="K223" s="3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 spans="1:26">
      <c r="A224" s="3"/>
      <c r="B224" s="3"/>
      <c r="C224" s="3"/>
      <c r="D224" s="3"/>
      <c r="E224" s="2"/>
      <c r="F224" s="2"/>
      <c r="G224" s="2"/>
      <c r="H224" s="3"/>
      <c r="I224" s="3"/>
      <c r="J224" s="3"/>
      <c r="K224" s="3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 spans="1:26">
      <c r="A225" s="3"/>
      <c r="B225" s="3"/>
      <c r="C225" s="3"/>
      <c r="D225" s="3"/>
      <c r="E225" s="2"/>
      <c r="F225" s="3"/>
      <c r="G225" s="3"/>
      <c r="H225" s="3"/>
      <c r="I225" s="3"/>
      <c r="J225" s="3"/>
      <c r="K225" s="3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 spans="1:26">
      <c r="A226" s="3"/>
      <c r="B226" s="3"/>
      <c r="C226" s="3"/>
      <c r="D226" s="3"/>
      <c r="E226" s="2"/>
      <c r="F226" s="3"/>
      <c r="G226" s="3"/>
      <c r="H226" s="3"/>
      <c r="I226" s="3"/>
      <c r="J226" s="3"/>
      <c r="K226" s="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 spans="1:26">
      <c r="A227" s="3"/>
      <c r="B227" s="3"/>
      <c r="C227" s="3"/>
      <c r="D227" s="3"/>
      <c r="E227" s="2"/>
      <c r="F227" s="3"/>
      <c r="G227" s="3"/>
      <c r="H227" s="3"/>
      <c r="I227" s="3"/>
      <c r="J227" s="3"/>
      <c r="K227" s="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 spans="1:26">
      <c r="A228" s="3"/>
      <c r="B228" s="3"/>
      <c r="C228" s="3"/>
      <c r="D228" s="3"/>
      <c r="E228" s="2"/>
      <c r="F228" s="3"/>
      <c r="G228" s="3"/>
      <c r="H228" s="3"/>
      <c r="I228" s="3"/>
      <c r="J228" s="3"/>
      <c r="K228" s="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 spans="1:26">
      <c r="A229" s="3"/>
      <c r="B229" s="3"/>
      <c r="C229" s="3"/>
      <c r="D229" s="3"/>
      <c r="E229" s="2"/>
      <c r="F229" s="3"/>
      <c r="G229" s="3"/>
      <c r="H229" s="3"/>
      <c r="I229" s="3"/>
      <c r="J229" s="3"/>
      <c r="K229" s="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 spans="1:26">
      <c r="A949" s="3"/>
      <c r="B949" s="3"/>
      <c r="C949" s="3"/>
      <c r="D949" s="3"/>
      <c r="E949" s="3"/>
      <c r="F949" s="3"/>
      <c r="G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 spans="1:26">
      <c r="A950" s="3"/>
      <c r="B950" s="3"/>
      <c r="C950" s="3"/>
      <c r="D950" s="3"/>
      <c r="E950" s="3"/>
      <c r="F950" s="3"/>
      <c r="G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 spans="1:26">
      <c r="A951" s="3"/>
      <c r="B951" s="3"/>
      <c r="C951" s="3"/>
      <c r="D951" s="3"/>
      <c r="E951" s="3"/>
      <c r="F951" s="3"/>
      <c r="G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 spans="1:26">
      <c r="A952" s="3"/>
      <c r="B952" s="3"/>
      <c r="C952" s="3"/>
      <c r="D952" s="3"/>
      <c r="E952" s="3"/>
      <c r="F952" s="3"/>
      <c r="G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 spans="1:26">
      <c r="A953" s="3"/>
      <c r="B953" s="3"/>
      <c r="C953" s="3"/>
      <c r="D953" s="3"/>
      <c r="E953" s="3"/>
      <c r="F953" s="3"/>
      <c r="G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 spans="1:26">
      <c r="A954" s="3"/>
      <c r="B954" s="3"/>
      <c r="C954" s="3"/>
      <c r="D954" s="3"/>
      <c r="E954" s="3"/>
      <c r="F954" s="3"/>
      <c r="G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 spans="1:26">
      <c r="A955" s="3"/>
      <c r="B955" s="3"/>
      <c r="C955" s="3"/>
      <c r="D955" s="3"/>
      <c r="E955" s="3"/>
      <c r="F955" s="3"/>
      <c r="G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 spans="1:26">
      <c r="A956" s="3"/>
      <c r="B956" s="3"/>
      <c r="C956" s="3"/>
      <c r="D956" s="3"/>
      <c r="E956" s="3"/>
      <c r="F956" s="3"/>
      <c r="G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 spans="1:26">
      <c r="A957" s="3"/>
      <c r="B957" s="3"/>
      <c r="C957" s="3"/>
      <c r="D957" s="3"/>
      <c r="E957" s="3"/>
      <c r="F957" s="3"/>
      <c r="G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 spans="1:26">
      <c r="A958" s="3"/>
      <c r="B958" s="3"/>
      <c r="C958" s="3"/>
      <c r="D958" s="3"/>
      <c r="E958" s="3"/>
      <c r="F958" s="3"/>
      <c r="G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 spans="1:26">
      <c r="A959" s="3"/>
      <c r="B959" s="3"/>
      <c r="C959" s="3"/>
      <c r="D959" s="3"/>
      <c r="E959" s="3"/>
      <c r="F959" s="3"/>
      <c r="G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 spans="1:26">
      <c r="A960" s="3"/>
      <c r="B960" s="3"/>
      <c r="C960" s="3"/>
      <c r="D960" s="3"/>
      <c r="E960" s="3"/>
      <c r="F960" s="3"/>
      <c r="G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 spans="1:26">
      <c r="A961" s="3"/>
      <c r="B961" s="3"/>
      <c r="C961" s="3"/>
      <c r="D961" s="3"/>
      <c r="E961" s="3"/>
      <c r="F961" s="3"/>
      <c r="G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 spans="1:26">
      <c r="A962" s="3"/>
      <c r="B962" s="3"/>
      <c r="C962" s="3"/>
      <c r="D962" s="3"/>
      <c r="E962" s="3"/>
      <c r="F962" s="3"/>
      <c r="G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 spans="1:26">
      <c r="A963" s="3"/>
      <c r="B963" s="3"/>
      <c r="C963" s="3"/>
      <c r="D963" s="3"/>
      <c r="E963" s="3"/>
      <c r="F963" s="3"/>
      <c r="G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 spans="1:26">
      <c r="A964" s="3"/>
      <c r="B964" s="3"/>
      <c r="C964" s="3"/>
      <c r="D964" s="3"/>
      <c r="E964" s="3"/>
      <c r="F964" s="3"/>
      <c r="G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 spans="1:26">
      <c r="A965" s="3"/>
      <c r="B965" s="3"/>
      <c r="C965" s="3"/>
      <c r="D965" s="3"/>
      <c r="E965" s="3"/>
      <c r="F965" s="3"/>
      <c r="G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 spans="1:26">
      <c r="A966" s="3"/>
      <c r="B966" s="3"/>
      <c r="C966" s="3"/>
      <c r="D966" s="3"/>
      <c r="E966" s="3"/>
      <c r="F966" s="3"/>
      <c r="G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 spans="1:26">
      <c r="A967" s="3"/>
      <c r="B967" s="3"/>
      <c r="C967" s="3"/>
      <c r="D967" s="3"/>
      <c r="E967" s="3"/>
      <c r="F967" s="3"/>
      <c r="G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 spans="1:26">
      <c r="A968" s="3"/>
      <c r="B968" s="3"/>
      <c r="C968" s="3"/>
      <c r="D968" s="3"/>
      <c r="E968" s="3"/>
      <c r="F968" s="3"/>
      <c r="G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 spans="1:26">
      <c r="A969" s="3"/>
      <c r="B969" s="3"/>
      <c r="C969" s="3"/>
      <c r="D969" s="3"/>
      <c r="E969" s="3"/>
      <c r="F969" s="3"/>
      <c r="G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 spans="1:26">
      <c r="A970" s="3"/>
      <c r="B970" s="3"/>
      <c r="C970" s="3"/>
      <c r="D970" s="3"/>
      <c r="E970" s="3"/>
      <c r="F970" s="3"/>
      <c r="G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 spans="1:26">
      <c r="A971" s="3"/>
      <c r="B971" s="3"/>
      <c r="C971" s="3"/>
      <c r="D971" s="3"/>
      <c r="E971" s="3"/>
      <c r="F971" s="3"/>
      <c r="G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 spans="1:26">
      <c r="A972" s="3"/>
      <c r="B972" s="3"/>
      <c r="C972" s="3"/>
      <c r="D972" s="3"/>
      <c r="E972" s="3"/>
      <c r="F972" s="3"/>
      <c r="G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 spans="5:26">
      <c r="E973" s="3"/>
      <c r="F973" s="3"/>
      <c r="G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 spans="5:26">
      <c r="E974" s="3"/>
      <c r="F974" s="3"/>
      <c r="G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 spans="5:26">
      <c r="E975" s="3"/>
      <c r="F975" s="3"/>
      <c r="G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 spans="5:26">
      <c r="E976" s="3"/>
      <c r="F976" s="3"/>
      <c r="G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 spans="5:26">
      <c r="E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 spans="5:26">
      <c r="E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 spans="5:26">
      <c r="E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 spans="5:26">
      <c r="E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 spans="5:26">
      <c r="E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</sheetData>
  <mergeCells count="2">
    <mergeCell ref="A1:D1"/>
    <mergeCell ref="A2:A3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Z996"/>
  <sheetViews>
    <sheetView workbookViewId="0">
      <selection activeCell="A1" sqref="A1:A2"/>
    </sheetView>
  </sheetViews>
  <sheetFormatPr defaultColWidth="14.4259259259259" defaultRowHeight="15" customHeight="1"/>
  <cols>
    <col min="1" max="1" width="21.712962962963" customWidth="1"/>
    <col min="2" max="3" width="7.71296296296296" customWidth="1"/>
    <col min="4" max="4" width="8" customWidth="1"/>
    <col min="5" max="5" width="51.8611111111111" customWidth="1"/>
    <col min="6" max="6" width="4.86111111111111" customWidth="1"/>
    <col min="7" max="7" width="23.8611111111111" customWidth="1"/>
    <col min="8" max="8" width="11.1388888888889" customWidth="1"/>
    <col min="9" max="10" width="8.42592592592593" customWidth="1"/>
    <col min="11" max="11" width="32.712962962963" customWidth="1"/>
    <col min="12" max="26" width="10.8611111111111" customWidth="1"/>
  </cols>
  <sheetData>
    <row r="1" ht="12.75" customHeight="1" spans="1:26">
      <c r="A1" s="6" t="s">
        <v>25</v>
      </c>
      <c r="B1" s="65" t="s">
        <v>26</v>
      </c>
      <c r="C1" s="66"/>
      <c r="D1" s="66"/>
      <c r="E1" s="67"/>
      <c r="F1" s="68"/>
      <c r="G1" s="69" t="s">
        <v>27</v>
      </c>
      <c r="H1" s="70" t="s">
        <v>28</v>
      </c>
      <c r="I1" s="66"/>
      <c r="J1" s="66"/>
      <c r="K1" s="67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2.75" customHeight="1" spans="1:26">
      <c r="A2" s="10"/>
      <c r="B2" s="71" t="s">
        <v>5</v>
      </c>
      <c r="C2" s="71" t="s">
        <v>6</v>
      </c>
      <c r="D2" s="72" t="s">
        <v>29</v>
      </c>
      <c r="E2" s="73" t="s">
        <v>30</v>
      </c>
      <c r="F2" s="68"/>
      <c r="G2" s="74"/>
      <c r="H2" s="75" t="s">
        <v>5</v>
      </c>
      <c r="I2" s="75" t="s">
        <v>6</v>
      </c>
      <c r="J2" s="96" t="s">
        <v>29</v>
      </c>
      <c r="K2" s="97" t="s">
        <v>30</v>
      </c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2.75" customHeight="1" spans="1:26">
      <c r="A3" s="76" t="s">
        <v>18</v>
      </c>
      <c r="B3" s="77">
        <f>('Company A'!C5+'Company B'!C5-'Company A'!B5-'Company B'!B5)/('Company A'!B5+'Company B'!B5)</f>
        <v>0.0545641392768274</v>
      </c>
      <c r="C3" s="77">
        <f>('Company A'!D5+'Company B'!D5-'Company A'!C5-'Company B'!C5)/('Company A'!C5+'Company B'!C5)</f>
        <v>0.0224624986313369</v>
      </c>
      <c r="D3" s="78">
        <f>AVERAGE(B3:C3)</f>
        <v>0.0385133189540822</v>
      </c>
      <c r="E3" s="79"/>
      <c r="F3" s="68"/>
      <c r="G3" s="35" t="s">
        <v>31</v>
      </c>
      <c r="H3" s="80">
        <f>('Company A'!C16+'Company B'!C16-'Company A'!B16-'Company B'!B16)/('Company A'!B16+'Company B'!B16)</f>
        <v>0.0545641392768274</v>
      </c>
      <c r="I3" s="80">
        <f>('Company A'!D16+'Company B'!D16-'Company A'!C16-'Company B'!C16)/('Company A'!C16+'Company B'!C16)</f>
        <v>0.0224624986313369</v>
      </c>
      <c r="J3" s="77">
        <f t="shared" ref="J3:J5" si="0">AVERAGE(H3:I3)</f>
        <v>0.0385133189540822</v>
      </c>
      <c r="K3" s="98" t="s">
        <v>32</v>
      </c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2.75" customHeight="1" spans="1:26">
      <c r="A4" s="81"/>
      <c r="B4" s="81"/>
      <c r="C4" s="81"/>
      <c r="D4" s="81"/>
      <c r="E4" s="82"/>
      <c r="F4" s="68"/>
      <c r="G4" s="35" t="s">
        <v>33</v>
      </c>
      <c r="H4" s="80">
        <f>('Company A'!C11+'Company B'!C11-'Company A'!B11-'Company B'!B11)/('Company A'!B11+'Company B'!B11)</f>
        <v>0.15787028852029</v>
      </c>
      <c r="I4" s="80">
        <f>('Company A'!D11+'Company B'!D11-'Company A'!C11-'Company B'!C11)/('Company A'!C11+'Company B'!C11)</f>
        <v>0.0450681431179557</v>
      </c>
      <c r="J4" s="77">
        <f t="shared" si="0"/>
        <v>0.101469215819123</v>
      </c>
      <c r="K4" s="99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12.75" customHeight="1" spans="1:26">
      <c r="A5" s="35" t="s">
        <v>20</v>
      </c>
      <c r="B5" s="80">
        <f>('Company A'!C20+'Company B'!C20-'Company A'!B20-'Company B'!B20)/('Company A'!B20+'Company B'!B20)</f>
        <v>0.0216056402092336</v>
      </c>
      <c r="C5" s="80">
        <f>('Company A'!D20+'Company B'!D20-'Company A'!C20-'Company B'!C20)/('Company A'!C20+'Company B'!C20)</f>
        <v>0.0190709409320273</v>
      </c>
      <c r="D5" s="78">
        <f>AVERAGE(B5:C5)</f>
        <v>0.0203382905706304</v>
      </c>
      <c r="E5" s="83" t="s">
        <v>34</v>
      </c>
      <c r="F5" s="68"/>
      <c r="G5" s="35" t="s">
        <v>35</v>
      </c>
      <c r="H5" s="84">
        <f>('Company A'!C14+'Company B'!C14)*1000/('Company A'!C20+'Company B'!C20)/12</f>
        <v>55.7534382111408</v>
      </c>
      <c r="I5" s="84">
        <f>('Company A'!D14+'Company B'!D14)*1000/('Company A'!D20+'Company B'!D20)/12</f>
        <v>57.3678972790602</v>
      </c>
      <c r="J5" s="100">
        <f t="shared" si="0"/>
        <v>56.5606677451005</v>
      </c>
      <c r="K5" s="13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12.75" customHeight="1" spans="1:26">
      <c r="A6" s="33"/>
      <c r="B6" s="85"/>
      <c r="C6" s="85"/>
      <c r="D6" s="85"/>
      <c r="E6" s="82"/>
      <c r="F6" s="68"/>
      <c r="G6" s="81" t="s">
        <v>36</v>
      </c>
      <c r="H6" s="68"/>
      <c r="I6" s="68"/>
      <c r="J6" s="68"/>
      <c r="K6" s="68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12.75" customHeight="1" spans="1:26">
      <c r="A7" s="68"/>
      <c r="B7" s="68"/>
      <c r="C7" s="68"/>
      <c r="D7" s="68"/>
      <c r="E7" s="68"/>
      <c r="F7" s="68"/>
      <c r="G7" s="68"/>
      <c r="H7" s="68"/>
      <c r="I7" s="68"/>
      <c r="J7" s="68"/>
      <c r="K7" s="68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12.75" customHeight="1" spans="1:26">
      <c r="A8" s="6" t="s">
        <v>25</v>
      </c>
      <c r="B8" s="86" t="s">
        <v>37</v>
      </c>
      <c r="C8" s="66"/>
      <c r="D8" s="66"/>
      <c r="E8" s="67"/>
      <c r="F8" s="68"/>
      <c r="G8" s="87" t="s">
        <v>38</v>
      </c>
      <c r="H8" s="88" t="s">
        <v>37</v>
      </c>
      <c r="I8" s="5"/>
      <c r="J8" s="5"/>
      <c r="K8" s="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ht="12.75" customHeight="1" spans="1:26">
      <c r="A9" s="10"/>
      <c r="B9" s="89" t="s">
        <v>5</v>
      </c>
      <c r="C9" s="71" t="s">
        <v>6</v>
      </c>
      <c r="D9" s="72" t="s">
        <v>29</v>
      </c>
      <c r="E9" s="73" t="s">
        <v>30</v>
      </c>
      <c r="F9" s="68"/>
      <c r="G9" s="13"/>
      <c r="H9" s="71" t="s">
        <v>4</v>
      </c>
      <c r="I9" s="71" t="s">
        <v>5</v>
      </c>
      <c r="J9" s="71" t="s">
        <v>6</v>
      </c>
      <c r="K9" s="73" t="s">
        <v>30</v>
      </c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ht="12.75" customHeight="1" spans="1:26">
      <c r="A10" s="76" t="s">
        <v>18</v>
      </c>
      <c r="B10" s="77">
        <f>('Company A'!C5-'Company A'!B5)/'Company A'!B5</f>
        <v>0.0815274686658077</v>
      </c>
      <c r="C10" s="77">
        <f>('Company A'!D5-'Company A'!C5)/'Company A'!C5</f>
        <v>0.0473302285281057</v>
      </c>
      <c r="D10" s="78">
        <f>AVERAGE(B10:C10)</f>
        <v>0.0644288485969567</v>
      </c>
      <c r="E10" s="90"/>
      <c r="F10" s="68"/>
      <c r="G10" s="76" t="s">
        <v>18</v>
      </c>
      <c r="H10" s="91">
        <f>'Company A'!B14/('Company A'!B14+'Company B'!B14)</f>
        <v>0.339736619548145</v>
      </c>
      <c r="I10" s="91">
        <f>'Company A'!C14/('Company A'!C14+'Company B'!C14)</f>
        <v>0.374334516415262</v>
      </c>
      <c r="J10" s="91">
        <f>'Company A'!D14/('Company A'!D14+'Company B'!D14)</f>
        <v>0.390310979479585</v>
      </c>
      <c r="K10" s="90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ht="12.75" customHeight="1" spans="1:26">
      <c r="A11" s="81"/>
      <c r="B11" s="81"/>
      <c r="C11" s="81"/>
      <c r="D11" s="81"/>
      <c r="E11" s="82"/>
      <c r="F11" s="81"/>
      <c r="G11" s="81"/>
      <c r="H11" s="81"/>
      <c r="I11" s="81"/>
      <c r="J11" s="81"/>
      <c r="K11" s="68"/>
      <c r="L11" s="9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 spans="1:26">
      <c r="A12" s="35" t="s">
        <v>20</v>
      </c>
      <c r="B12" s="80">
        <f>('Company A'!C20-'Company A'!B20)/'Company A'!B20</f>
        <v>0.0269277845777234</v>
      </c>
      <c r="C12" s="80">
        <f>('Company A'!D20-'Company A'!C20)/'Company A'!C20</f>
        <v>0.0510131108462455</v>
      </c>
      <c r="D12" s="78">
        <f>AVERAGE(B12:C12)</f>
        <v>0.0389704477119845</v>
      </c>
      <c r="E12" s="83"/>
      <c r="F12" s="81"/>
      <c r="G12" s="92" t="s">
        <v>21</v>
      </c>
      <c r="H12" s="93">
        <f>'Company A'!B14*1000/'Company A'!B20/12</f>
        <v>57.3643410852713</v>
      </c>
      <c r="I12" s="93">
        <f>'Company A'!C14*1000/'Company A'!C20/12</f>
        <v>67.0441001191895</v>
      </c>
      <c r="J12" s="93">
        <f>'Company A'!D14*1000/'Company A'!D20/12</f>
        <v>69.743706055795</v>
      </c>
      <c r="K12" s="83" t="s">
        <v>39</v>
      </c>
      <c r="L12" s="95"/>
      <c r="M12" s="10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 spans="1:26">
      <c r="A13" s="81"/>
      <c r="B13" s="81"/>
      <c r="C13" s="81"/>
      <c r="D13" s="81"/>
      <c r="E13" s="82"/>
      <c r="F13" s="81"/>
      <c r="G13" s="81" t="s">
        <v>36</v>
      </c>
      <c r="H13" s="81"/>
      <c r="I13" s="81"/>
      <c r="J13" s="81"/>
      <c r="K13" s="68"/>
      <c r="L13" s="9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 spans="1:26">
      <c r="A14" s="81"/>
      <c r="B14" s="81"/>
      <c r="C14" s="81"/>
      <c r="D14" s="81"/>
      <c r="E14" s="82"/>
      <c r="F14" s="81"/>
      <c r="G14" s="81"/>
      <c r="H14" s="81"/>
      <c r="I14" s="81"/>
      <c r="J14" s="81"/>
      <c r="K14" s="68"/>
      <c r="L14" s="95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 spans="1:26">
      <c r="A15" s="6" t="s">
        <v>25</v>
      </c>
      <c r="B15" s="86" t="s">
        <v>40</v>
      </c>
      <c r="C15" s="66"/>
      <c r="D15" s="66"/>
      <c r="E15" s="67"/>
      <c r="F15" s="81"/>
      <c r="G15" s="87" t="s">
        <v>38</v>
      </c>
      <c r="H15" s="88" t="s">
        <v>40</v>
      </c>
      <c r="I15" s="5"/>
      <c r="J15" s="5"/>
      <c r="K15" s="5"/>
      <c r="L15" s="95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 spans="1:26">
      <c r="A16" s="10"/>
      <c r="B16" s="89" t="s">
        <v>5</v>
      </c>
      <c r="C16" s="71" t="s">
        <v>6</v>
      </c>
      <c r="D16" s="71" t="s">
        <v>29</v>
      </c>
      <c r="E16" s="73" t="s">
        <v>30</v>
      </c>
      <c r="F16" s="81"/>
      <c r="G16" s="13"/>
      <c r="H16" s="71" t="s">
        <v>4</v>
      </c>
      <c r="I16" s="71" t="s">
        <v>5</v>
      </c>
      <c r="J16" s="71" t="s">
        <v>6</v>
      </c>
      <c r="K16" s="73" t="s">
        <v>30</v>
      </c>
      <c r="L16" s="95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 spans="1:26">
      <c r="A17" s="76" t="s">
        <v>18</v>
      </c>
      <c r="B17" s="77">
        <f>('Company B'!C5-'Company B'!B5)/'Company B'!B5</f>
        <v>0.0283587017156389</v>
      </c>
      <c r="C17" s="77">
        <f>('Company B'!D5-'Company B'!C5)/'Company B'!C5</f>
        <v>-0.00295582862836275</v>
      </c>
      <c r="D17" s="77">
        <f>AVERAGE(B17:C17)</f>
        <v>0.0127014365436381</v>
      </c>
      <c r="E17" s="79" t="s">
        <v>41</v>
      </c>
      <c r="F17" s="81"/>
      <c r="G17" s="76" t="s">
        <v>18</v>
      </c>
      <c r="H17" s="91">
        <f>'Company B'!B14/('Company A'!B14+'Company B'!B14)</f>
        <v>0.660263380451855</v>
      </c>
      <c r="I17" s="91">
        <f>'Company B'!C14/('Company A'!C14+'Company B'!C14)</f>
        <v>0.625665483584738</v>
      </c>
      <c r="J17" s="91">
        <f>'Company B'!D14/('Company A'!D14+'Company B'!D14)</f>
        <v>0.609689020520415</v>
      </c>
      <c r="K17" s="90" t="s">
        <v>42</v>
      </c>
      <c r="L17" s="95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 spans="1:26">
      <c r="A18" s="81"/>
      <c r="B18" s="81"/>
      <c r="C18" s="81"/>
      <c r="D18" s="81"/>
      <c r="E18" s="82"/>
      <c r="F18" s="81"/>
      <c r="G18" s="81"/>
      <c r="H18" s="81"/>
      <c r="I18" s="81"/>
      <c r="J18" s="81"/>
      <c r="K18" s="68"/>
      <c r="L18" s="95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 spans="1:26">
      <c r="A19" s="35" t="s">
        <v>20</v>
      </c>
      <c r="B19" s="80">
        <f>('Company B'!C20-'Company B'!B20)/'Company B'!B20</f>
        <v>0.0192180979573907</v>
      </c>
      <c r="C19" s="80">
        <f>('Company B'!D20-'Company B'!C20)/'Company B'!C20</f>
        <v>0.00463312143088029</v>
      </c>
      <c r="D19" s="80">
        <f>AVERAGE(B19:C19)</f>
        <v>0.0119256096941355</v>
      </c>
      <c r="E19" s="83"/>
      <c r="F19" s="81"/>
      <c r="G19" s="92" t="s">
        <v>21</v>
      </c>
      <c r="H19" s="93">
        <f>'Company B'!B14*1000/'Company B'!B20/12</f>
        <v>50.0128120653049</v>
      </c>
      <c r="I19" s="93">
        <f>'Company B'!C14*1000/'Company B'!C20/12</f>
        <v>50.6500736271235</v>
      </c>
      <c r="J19" s="93">
        <f>'Company B'!D14*1000/'Company B'!D20/12</f>
        <v>51.5158015158015</v>
      </c>
      <c r="K19" s="83" t="s">
        <v>43</v>
      </c>
      <c r="L19" s="9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 spans="1:26">
      <c r="A20" s="2"/>
      <c r="B20" s="2"/>
      <c r="C20" s="2"/>
      <c r="D20" s="2"/>
      <c r="E20" s="2"/>
      <c r="F20" s="2"/>
      <c r="G20" s="2" t="s">
        <v>36</v>
      </c>
      <c r="H20" s="2"/>
      <c r="I20" s="2"/>
      <c r="J20" s="2"/>
      <c r="K20" s="2"/>
      <c r="L20" s="9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 spans="1:26">
      <c r="A34" s="2"/>
      <c r="B34" s="2"/>
      <c r="C34" s="2"/>
      <c r="D34" s="2"/>
      <c r="E34" s="94"/>
      <c r="F34" s="2"/>
      <c r="G34" s="2"/>
      <c r="H34" s="2"/>
      <c r="I34" s="2"/>
      <c r="J34" s="2"/>
      <c r="K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 spans="1:26">
      <c r="A35" s="2"/>
      <c r="B35" s="2"/>
      <c r="C35" s="2"/>
      <c r="D35" s="2"/>
      <c r="E35" s="94"/>
      <c r="F35" s="2"/>
      <c r="G35" s="2"/>
      <c r="H35" s="2"/>
      <c r="I35" s="2"/>
      <c r="J35" s="2"/>
      <c r="K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 spans="1:26">
      <c r="A36" s="2"/>
      <c r="B36" s="2"/>
      <c r="C36" s="2"/>
      <c r="D36" s="2"/>
      <c r="E36" s="94"/>
      <c r="F36" s="2"/>
      <c r="G36" s="2"/>
      <c r="H36" s="2"/>
      <c r="I36" s="2"/>
      <c r="J36" s="2"/>
      <c r="K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 spans="1:26">
      <c r="A37" s="2"/>
      <c r="B37" s="2"/>
      <c r="C37" s="2"/>
      <c r="D37" s="2"/>
      <c r="E37" s="94"/>
      <c r="F37" s="2"/>
      <c r="G37" s="2"/>
      <c r="H37" s="2"/>
      <c r="I37" s="2"/>
      <c r="J37" s="2"/>
      <c r="K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 spans="1:26">
      <c r="A38" s="2"/>
      <c r="B38" s="2"/>
      <c r="C38" s="2"/>
      <c r="D38" s="2"/>
      <c r="E38" s="94"/>
      <c r="F38" s="2"/>
      <c r="G38" s="2"/>
      <c r="H38" s="2"/>
      <c r="I38" s="2"/>
      <c r="J38" s="2"/>
      <c r="K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 spans="1:26">
      <c r="A39" s="2"/>
      <c r="B39" s="2"/>
      <c r="C39" s="2"/>
      <c r="D39" s="2"/>
      <c r="E39" s="94"/>
      <c r="F39" s="2"/>
      <c r="G39" s="2"/>
      <c r="H39" s="2"/>
      <c r="I39" s="2"/>
      <c r="J39" s="2"/>
      <c r="K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 spans="1:26">
      <c r="A40" s="2"/>
      <c r="B40" s="2"/>
      <c r="C40" s="2"/>
      <c r="D40" s="2"/>
      <c r="E40" s="94"/>
      <c r="F40" s="2"/>
      <c r="G40" s="2"/>
      <c r="H40" s="2"/>
      <c r="I40" s="2"/>
      <c r="J40" s="2"/>
      <c r="K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 spans="1:26">
      <c r="A41" s="2"/>
      <c r="B41" s="2"/>
      <c r="C41" s="2"/>
      <c r="D41" s="2"/>
      <c r="E41" s="94"/>
      <c r="F41" s="2"/>
      <c r="G41" s="2"/>
      <c r="H41" s="2"/>
      <c r="I41" s="2"/>
      <c r="J41" s="2"/>
      <c r="K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 spans="1:26">
      <c r="A42" s="2"/>
      <c r="B42" s="2"/>
      <c r="C42" s="2"/>
      <c r="D42" s="2"/>
      <c r="E42" s="94"/>
      <c r="F42" s="2"/>
      <c r="G42" s="2"/>
      <c r="H42" s="2"/>
      <c r="I42" s="2"/>
      <c r="J42" s="2"/>
      <c r="K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 spans="1:26">
      <c r="A43" s="2"/>
      <c r="B43" s="2"/>
      <c r="C43" s="2"/>
      <c r="D43" s="2"/>
      <c r="E43" s="94"/>
      <c r="F43" s="2"/>
      <c r="G43" s="2"/>
      <c r="H43" s="2"/>
      <c r="I43" s="2"/>
      <c r="J43" s="2"/>
      <c r="K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 spans="1:26">
      <c r="A44" s="2"/>
      <c r="B44" s="2"/>
      <c r="C44" s="2"/>
      <c r="D44" s="2"/>
      <c r="E44" s="94"/>
      <c r="F44" s="2"/>
      <c r="G44" s="2"/>
      <c r="H44" s="2"/>
      <c r="I44" s="2"/>
      <c r="J44" s="2"/>
      <c r="K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 spans="1:26">
      <c r="A45" s="2"/>
      <c r="B45" s="2"/>
      <c r="C45" s="2"/>
      <c r="D45" s="2"/>
      <c r="E45" s="94"/>
      <c r="F45" s="2"/>
      <c r="G45" s="2"/>
      <c r="H45" s="2"/>
      <c r="I45" s="2"/>
      <c r="J45" s="2"/>
      <c r="K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 spans="1:26">
      <c r="A46" s="2"/>
      <c r="B46" s="2"/>
      <c r="C46" s="2"/>
      <c r="D46" s="2"/>
      <c r="E46" s="94"/>
      <c r="F46" s="2"/>
      <c r="G46" s="2"/>
      <c r="H46" s="2"/>
      <c r="I46" s="2"/>
      <c r="J46" s="2"/>
      <c r="K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 spans="1:26">
      <c r="A47" s="2"/>
      <c r="B47" s="2"/>
      <c r="C47" s="2"/>
      <c r="D47" s="2"/>
      <c r="E47" s="94"/>
      <c r="F47" s="2"/>
      <c r="G47" s="2"/>
      <c r="H47" s="2"/>
      <c r="I47" s="2"/>
      <c r="J47" s="2"/>
      <c r="K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 spans="1:26">
      <c r="A48" s="2"/>
      <c r="B48" s="2"/>
      <c r="C48" s="2"/>
      <c r="D48" s="2"/>
      <c r="E48" s="94"/>
      <c r="F48" s="2"/>
      <c r="G48" s="2"/>
      <c r="H48" s="2"/>
      <c r="I48" s="2"/>
      <c r="J48" s="2"/>
      <c r="K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 spans="1:26">
      <c r="A49" s="2"/>
      <c r="B49" s="2"/>
      <c r="C49" s="2"/>
      <c r="D49" s="2"/>
      <c r="E49" s="94"/>
      <c r="F49" s="2"/>
      <c r="G49" s="2"/>
      <c r="H49" s="2"/>
      <c r="I49" s="2"/>
      <c r="J49" s="2"/>
      <c r="K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 spans="1:26">
      <c r="A50" s="2"/>
      <c r="B50" s="2"/>
      <c r="C50" s="2"/>
      <c r="D50" s="2"/>
      <c r="E50" s="94"/>
      <c r="F50" s="2"/>
      <c r="G50" s="2"/>
      <c r="H50" s="2"/>
      <c r="I50" s="2"/>
      <c r="J50" s="2"/>
      <c r="K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 spans="1:26">
      <c r="A51" s="2"/>
      <c r="B51" s="2"/>
      <c r="C51" s="2"/>
      <c r="D51" s="2"/>
      <c r="E51" s="94"/>
      <c r="F51" s="2"/>
      <c r="G51" s="2"/>
      <c r="H51" s="2"/>
      <c r="I51" s="2"/>
      <c r="J51" s="2"/>
      <c r="K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 spans="1:26">
      <c r="A52" s="2"/>
      <c r="B52" s="2"/>
      <c r="C52" s="2"/>
      <c r="D52" s="2"/>
      <c r="E52" s="94"/>
      <c r="F52" s="2"/>
      <c r="G52" s="2"/>
      <c r="H52" s="2"/>
      <c r="I52" s="2"/>
      <c r="J52" s="2"/>
      <c r="K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 spans="1:26">
      <c r="A53" s="2"/>
      <c r="B53" s="2"/>
      <c r="C53" s="2"/>
      <c r="D53" s="2"/>
      <c r="E53" s="9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 spans="1:26">
      <c r="A54" s="2"/>
      <c r="B54" s="2"/>
      <c r="C54" s="2"/>
      <c r="D54" s="2"/>
      <c r="E54" s="9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 spans="1:26">
      <c r="A55" s="2"/>
      <c r="B55" s="2"/>
      <c r="C55" s="2"/>
      <c r="D55" s="2"/>
      <c r="E55" s="9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 spans="1:26">
      <c r="A56" s="2"/>
      <c r="B56" s="2"/>
      <c r="C56" s="2"/>
      <c r="D56" s="2"/>
      <c r="E56" s="9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 spans="1:26">
      <c r="A57" s="2"/>
      <c r="B57" s="2"/>
      <c r="C57" s="2"/>
      <c r="D57" s="2"/>
      <c r="E57" s="9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 spans="1:26">
      <c r="A58" s="2"/>
      <c r="B58" s="2"/>
      <c r="C58" s="2"/>
      <c r="D58" s="2"/>
      <c r="E58" s="9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 spans="1:26">
      <c r="A59" s="2"/>
      <c r="B59" s="2"/>
      <c r="C59" s="2"/>
      <c r="D59" s="2"/>
      <c r="E59" s="9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 spans="1:26">
      <c r="A60" s="2"/>
      <c r="B60" s="2"/>
      <c r="C60" s="2"/>
      <c r="D60" s="2"/>
      <c r="E60" s="9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 spans="1:26">
      <c r="A61" s="2"/>
      <c r="B61" s="2"/>
      <c r="C61" s="2"/>
      <c r="D61" s="2"/>
      <c r="E61" s="9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 spans="1:26">
      <c r="A62" s="2"/>
      <c r="B62" s="2"/>
      <c r="C62" s="2"/>
      <c r="D62" s="2"/>
      <c r="E62" s="9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 spans="1:26">
      <c r="A63" s="2"/>
      <c r="B63" s="2"/>
      <c r="C63" s="2"/>
      <c r="D63" s="2"/>
      <c r="E63" s="9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 spans="1:26">
      <c r="A64" s="2"/>
      <c r="B64" s="2"/>
      <c r="C64" s="2"/>
      <c r="D64" s="2"/>
      <c r="E64" s="9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 spans="1:26">
      <c r="A65" s="2"/>
      <c r="B65" s="2"/>
      <c r="C65" s="2"/>
      <c r="D65" s="2"/>
      <c r="E65" s="9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 spans="1:26">
      <c r="A66" s="2"/>
      <c r="B66" s="2"/>
      <c r="C66" s="2"/>
      <c r="D66" s="2"/>
      <c r="E66" s="9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 spans="1:26">
      <c r="A67" s="2"/>
      <c r="B67" s="2"/>
      <c r="C67" s="2"/>
      <c r="D67" s="2"/>
      <c r="E67" s="9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 spans="1:26">
      <c r="A68" s="2"/>
      <c r="B68" s="2"/>
      <c r="C68" s="2"/>
      <c r="D68" s="2"/>
      <c r="E68" s="9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 spans="1:26">
      <c r="A69" s="2"/>
      <c r="B69" s="2"/>
      <c r="C69" s="2"/>
      <c r="D69" s="2"/>
      <c r="E69" s="9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 spans="1:26">
      <c r="A70" s="2"/>
      <c r="B70" s="2"/>
      <c r="C70" s="2"/>
      <c r="D70" s="2"/>
      <c r="E70" s="9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 spans="1:26">
      <c r="A71" s="2"/>
      <c r="B71" s="2"/>
      <c r="C71" s="2"/>
      <c r="D71" s="2"/>
      <c r="E71" s="9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 spans="1:26">
      <c r="A72" s="2"/>
      <c r="B72" s="2"/>
      <c r="C72" s="2"/>
      <c r="D72" s="2"/>
      <c r="E72" s="9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 spans="1:26">
      <c r="A73" s="2"/>
      <c r="B73" s="2"/>
      <c r="C73" s="2"/>
      <c r="D73" s="2"/>
      <c r="E73" s="9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 spans="1:26">
      <c r="A74" s="2"/>
      <c r="B74" s="2"/>
      <c r="C74" s="2"/>
      <c r="D74" s="2"/>
      <c r="E74" s="9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 spans="1:26">
      <c r="A75" s="2"/>
      <c r="B75" s="2"/>
      <c r="C75" s="2"/>
      <c r="D75" s="2"/>
      <c r="E75" s="9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 spans="1:26">
      <c r="A76" s="2"/>
      <c r="B76" s="2"/>
      <c r="C76" s="2"/>
      <c r="D76" s="2"/>
      <c r="E76" s="9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 spans="1:26">
      <c r="A77" s="2"/>
      <c r="B77" s="2"/>
      <c r="C77" s="2"/>
      <c r="D77" s="2"/>
      <c r="E77" s="9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 spans="1:26">
      <c r="A78" s="2"/>
      <c r="B78" s="2"/>
      <c r="C78" s="2"/>
      <c r="D78" s="2"/>
      <c r="E78" s="9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 spans="1:26">
      <c r="A79" s="2"/>
      <c r="B79" s="2"/>
      <c r="C79" s="2"/>
      <c r="D79" s="2"/>
      <c r="E79" s="9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 spans="1:26">
      <c r="A80" s="2"/>
      <c r="B80" s="2"/>
      <c r="C80" s="2"/>
      <c r="D80" s="2"/>
      <c r="E80" s="9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 spans="1:26">
      <c r="A81" s="2"/>
      <c r="B81" s="2"/>
      <c r="C81" s="2"/>
      <c r="D81" s="2"/>
      <c r="E81" s="9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 spans="1:26">
      <c r="A82" s="2"/>
      <c r="B82" s="2"/>
      <c r="C82" s="2"/>
      <c r="D82" s="2"/>
      <c r="E82" s="9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 spans="1:26">
      <c r="A83" s="2"/>
      <c r="B83" s="2"/>
      <c r="C83" s="2"/>
      <c r="D83" s="2"/>
      <c r="E83" s="9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 spans="1:26">
      <c r="A84" s="2"/>
      <c r="B84" s="2"/>
      <c r="C84" s="2"/>
      <c r="D84" s="2"/>
      <c r="E84" s="9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 spans="1:26">
      <c r="A85" s="2"/>
      <c r="B85" s="2"/>
      <c r="C85" s="2"/>
      <c r="D85" s="2"/>
      <c r="E85" s="9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 spans="1:26">
      <c r="A86" s="2"/>
      <c r="B86" s="2"/>
      <c r="C86" s="2"/>
      <c r="D86" s="2"/>
      <c r="E86" s="9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 spans="1:26">
      <c r="A87" s="2"/>
      <c r="B87" s="2"/>
      <c r="C87" s="2"/>
      <c r="D87" s="2"/>
      <c r="E87" s="9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 spans="1:26">
      <c r="A88" s="2"/>
      <c r="B88" s="2"/>
      <c r="C88" s="2"/>
      <c r="D88" s="2"/>
      <c r="E88" s="9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 spans="1:26">
      <c r="A89" s="2"/>
      <c r="B89" s="2"/>
      <c r="C89" s="2"/>
      <c r="D89" s="2"/>
      <c r="E89" s="9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 spans="1:26">
      <c r="A90" s="2"/>
      <c r="B90" s="2"/>
      <c r="C90" s="2"/>
      <c r="D90" s="2"/>
      <c r="E90" s="9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 spans="1:26">
      <c r="A91" s="2"/>
      <c r="B91" s="2"/>
      <c r="C91" s="2"/>
      <c r="D91" s="2"/>
      <c r="E91" s="9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 spans="1:26">
      <c r="A92" s="2"/>
      <c r="B92" s="2"/>
      <c r="C92" s="2"/>
      <c r="D92" s="2"/>
      <c r="E92" s="9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 spans="1:26">
      <c r="A93" s="2"/>
      <c r="B93" s="2"/>
      <c r="C93" s="2"/>
      <c r="D93" s="2"/>
      <c r="E93" s="9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 spans="1:26">
      <c r="A94" s="2"/>
      <c r="B94" s="2"/>
      <c r="C94" s="2"/>
      <c r="D94" s="2"/>
      <c r="E94" s="9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 spans="1:26">
      <c r="A95" s="2"/>
      <c r="B95" s="2"/>
      <c r="C95" s="2"/>
      <c r="D95" s="2"/>
      <c r="E95" s="9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 spans="1:26">
      <c r="A96" s="2"/>
      <c r="B96" s="2"/>
      <c r="C96" s="2"/>
      <c r="D96" s="2"/>
      <c r="E96" s="9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 spans="1:26">
      <c r="A97" s="2"/>
      <c r="B97" s="2"/>
      <c r="C97" s="2"/>
      <c r="D97" s="2"/>
      <c r="E97" s="9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 spans="1:26">
      <c r="A98" s="2"/>
      <c r="B98" s="2"/>
      <c r="C98" s="2"/>
      <c r="D98" s="2"/>
      <c r="E98" s="9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 spans="1:26">
      <c r="A99" s="2"/>
      <c r="B99" s="2"/>
      <c r="C99" s="2"/>
      <c r="D99" s="2"/>
      <c r="E99" s="9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 spans="1:26">
      <c r="A100" s="2"/>
      <c r="B100" s="2"/>
      <c r="C100" s="2"/>
      <c r="D100" s="2"/>
      <c r="E100" s="9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 spans="1:26">
      <c r="A101" s="2"/>
      <c r="B101" s="2"/>
      <c r="C101" s="2"/>
      <c r="D101" s="2"/>
      <c r="E101" s="9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 spans="1:26">
      <c r="A102" s="2"/>
      <c r="B102" s="2"/>
      <c r="C102" s="2"/>
      <c r="D102" s="2"/>
      <c r="E102" s="9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 spans="1:26">
      <c r="A103" s="2"/>
      <c r="B103" s="2"/>
      <c r="C103" s="2"/>
      <c r="D103" s="2"/>
      <c r="E103" s="9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 spans="1:26">
      <c r="A104" s="2"/>
      <c r="B104" s="2"/>
      <c r="C104" s="2"/>
      <c r="D104" s="2"/>
      <c r="E104" s="9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 spans="1:26">
      <c r="A105" s="2"/>
      <c r="B105" s="2"/>
      <c r="C105" s="2"/>
      <c r="D105" s="2"/>
      <c r="E105" s="9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 spans="1:26">
      <c r="A106" s="2"/>
      <c r="B106" s="2"/>
      <c r="C106" s="2"/>
      <c r="D106" s="2"/>
      <c r="E106" s="9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 spans="1:26">
      <c r="A107" s="2"/>
      <c r="B107" s="2"/>
      <c r="C107" s="2"/>
      <c r="D107" s="2"/>
      <c r="E107" s="9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 spans="1:26">
      <c r="A108" s="2"/>
      <c r="B108" s="2"/>
      <c r="C108" s="2"/>
      <c r="D108" s="2"/>
      <c r="E108" s="9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 spans="1:26">
      <c r="A109" s="2"/>
      <c r="B109" s="2"/>
      <c r="C109" s="2"/>
      <c r="D109" s="2"/>
      <c r="E109" s="9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 spans="1:26">
      <c r="A110" s="2"/>
      <c r="B110" s="2"/>
      <c r="C110" s="2"/>
      <c r="D110" s="2"/>
      <c r="E110" s="9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 spans="1:26">
      <c r="A111" s="2"/>
      <c r="B111" s="2"/>
      <c r="C111" s="2"/>
      <c r="D111" s="2"/>
      <c r="E111" s="9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 spans="1:26">
      <c r="A112" s="2"/>
      <c r="B112" s="2"/>
      <c r="C112" s="2"/>
      <c r="D112" s="2"/>
      <c r="E112" s="9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 spans="1:26">
      <c r="A113" s="2"/>
      <c r="B113" s="2"/>
      <c r="C113" s="2"/>
      <c r="D113" s="2"/>
      <c r="E113" s="9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 spans="1:26">
      <c r="A114" s="2"/>
      <c r="B114" s="2"/>
      <c r="C114" s="2"/>
      <c r="D114" s="2"/>
      <c r="E114" s="9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 spans="1:26">
      <c r="A115" s="2"/>
      <c r="B115" s="2"/>
      <c r="C115" s="2"/>
      <c r="D115" s="2"/>
      <c r="E115" s="9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 spans="1:26">
      <c r="A116" s="2"/>
      <c r="B116" s="2"/>
      <c r="C116" s="2"/>
      <c r="D116" s="2"/>
      <c r="E116" s="9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 spans="1:26">
      <c r="A117" s="2"/>
      <c r="B117" s="2"/>
      <c r="C117" s="2"/>
      <c r="D117" s="2"/>
      <c r="E117" s="9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 spans="1:26">
      <c r="A118" s="2"/>
      <c r="B118" s="2"/>
      <c r="C118" s="2"/>
      <c r="D118" s="2"/>
      <c r="E118" s="9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 spans="1:26">
      <c r="A119" s="2"/>
      <c r="B119" s="2"/>
      <c r="C119" s="2"/>
      <c r="D119" s="2"/>
      <c r="E119" s="9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 spans="1:26">
      <c r="A120" s="2"/>
      <c r="B120" s="2"/>
      <c r="C120" s="2"/>
      <c r="D120" s="2"/>
      <c r="E120" s="9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 spans="1:26">
      <c r="A121" s="2"/>
      <c r="B121" s="2"/>
      <c r="C121" s="2"/>
      <c r="D121" s="2"/>
      <c r="E121" s="9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 spans="1:26">
      <c r="A122" s="2"/>
      <c r="B122" s="2"/>
      <c r="C122" s="2"/>
      <c r="D122" s="2"/>
      <c r="E122" s="9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 spans="1:26">
      <c r="A123" s="2"/>
      <c r="B123" s="2"/>
      <c r="C123" s="2"/>
      <c r="D123" s="2"/>
      <c r="E123" s="9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 spans="1:26">
      <c r="A124" s="2"/>
      <c r="B124" s="2"/>
      <c r="C124" s="2"/>
      <c r="D124" s="2"/>
      <c r="E124" s="9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 spans="1:26">
      <c r="A125" s="2"/>
      <c r="B125" s="2"/>
      <c r="C125" s="2"/>
      <c r="D125" s="2"/>
      <c r="E125" s="9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 spans="1:26">
      <c r="A126" s="2"/>
      <c r="B126" s="2"/>
      <c r="C126" s="2"/>
      <c r="D126" s="2"/>
      <c r="E126" s="9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 spans="1:26">
      <c r="A127" s="2"/>
      <c r="B127" s="2"/>
      <c r="C127" s="2"/>
      <c r="D127" s="2"/>
      <c r="E127" s="9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 spans="1:26">
      <c r="A128" s="2"/>
      <c r="B128" s="2"/>
      <c r="C128" s="2"/>
      <c r="D128" s="2"/>
      <c r="E128" s="9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 spans="1:26">
      <c r="A129" s="2"/>
      <c r="B129" s="2"/>
      <c r="C129" s="2"/>
      <c r="D129" s="2"/>
      <c r="E129" s="9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 spans="1:26">
      <c r="A130" s="2"/>
      <c r="B130" s="2"/>
      <c r="C130" s="2"/>
      <c r="D130" s="2"/>
      <c r="E130" s="9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 spans="1:26">
      <c r="A131" s="2"/>
      <c r="B131" s="2"/>
      <c r="C131" s="2"/>
      <c r="D131" s="2"/>
      <c r="E131" s="9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 spans="1:26">
      <c r="A132" s="2"/>
      <c r="B132" s="2"/>
      <c r="C132" s="2"/>
      <c r="D132" s="2"/>
      <c r="E132" s="9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 spans="1:26">
      <c r="A133" s="2"/>
      <c r="B133" s="2"/>
      <c r="C133" s="2"/>
      <c r="D133" s="2"/>
      <c r="E133" s="9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 spans="1:26">
      <c r="A134" s="2"/>
      <c r="B134" s="2"/>
      <c r="C134" s="2"/>
      <c r="D134" s="2"/>
      <c r="E134" s="9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 spans="1:26">
      <c r="A135" s="2"/>
      <c r="B135" s="2"/>
      <c r="C135" s="2"/>
      <c r="D135" s="2"/>
      <c r="E135" s="9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 spans="1:26">
      <c r="A136" s="2"/>
      <c r="B136" s="2"/>
      <c r="C136" s="2"/>
      <c r="D136" s="2"/>
      <c r="E136" s="9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 spans="1:26">
      <c r="A137" s="2"/>
      <c r="B137" s="2"/>
      <c r="C137" s="2"/>
      <c r="D137" s="2"/>
      <c r="E137" s="9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 spans="1:26">
      <c r="A138" s="2"/>
      <c r="B138" s="2"/>
      <c r="C138" s="2"/>
      <c r="D138" s="2"/>
      <c r="E138" s="9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 spans="1:26">
      <c r="A139" s="2"/>
      <c r="B139" s="2"/>
      <c r="C139" s="2"/>
      <c r="D139" s="2"/>
      <c r="E139" s="9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 spans="1:26">
      <c r="A140" s="2"/>
      <c r="B140" s="2"/>
      <c r="C140" s="2"/>
      <c r="D140" s="2"/>
      <c r="E140" s="9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 spans="1:26">
      <c r="A141" s="2"/>
      <c r="B141" s="2"/>
      <c r="C141" s="2"/>
      <c r="D141" s="2"/>
      <c r="E141" s="9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 spans="1:26">
      <c r="A142" s="2"/>
      <c r="B142" s="2"/>
      <c r="C142" s="2"/>
      <c r="D142" s="2"/>
      <c r="E142" s="9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 spans="1:26">
      <c r="A143" s="2"/>
      <c r="B143" s="2"/>
      <c r="C143" s="2"/>
      <c r="D143" s="2"/>
      <c r="E143" s="9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 spans="1:26">
      <c r="A144" s="2"/>
      <c r="B144" s="2"/>
      <c r="C144" s="2"/>
      <c r="D144" s="2"/>
      <c r="E144" s="9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 spans="1:26">
      <c r="A145" s="2"/>
      <c r="B145" s="2"/>
      <c r="C145" s="2"/>
      <c r="D145" s="2"/>
      <c r="E145" s="9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 spans="1:26">
      <c r="A146" s="2"/>
      <c r="B146" s="2"/>
      <c r="C146" s="2"/>
      <c r="D146" s="2"/>
      <c r="E146" s="9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 spans="1:26">
      <c r="A147" s="2"/>
      <c r="B147" s="2"/>
      <c r="C147" s="2"/>
      <c r="D147" s="2"/>
      <c r="E147" s="9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 spans="1:26">
      <c r="A148" s="2"/>
      <c r="B148" s="2"/>
      <c r="C148" s="2"/>
      <c r="D148" s="2"/>
      <c r="E148" s="9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 spans="1:26">
      <c r="A149" s="2"/>
      <c r="B149" s="2"/>
      <c r="C149" s="2"/>
      <c r="D149" s="2"/>
      <c r="E149" s="9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 spans="1:26">
      <c r="A150" s="2"/>
      <c r="B150" s="2"/>
      <c r="C150" s="2"/>
      <c r="D150" s="2"/>
      <c r="E150" s="9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 spans="1:26">
      <c r="A151" s="2"/>
      <c r="B151" s="2"/>
      <c r="C151" s="2"/>
      <c r="D151" s="2"/>
      <c r="E151" s="9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 spans="1:26">
      <c r="A152" s="2"/>
      <c r="B152" s="2"/>
      <c r="C152" s="2"/>
      <c r="D152" s="2"/>
      <c r="E152" s="9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 spans="1:26">
      <c r="A153" s="2"/>
      <c r="B153" s="2"/>
      <c r="C153" s="2"/>
      <c r="D153" s="2"/>
      <c r="E153" s="9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 spans="1:26">
      <c r="A154" s="2"/>
      <c r="B154" s="2"/>
      <c r="C154" s="2"/>
      <c r="D154" s="2"/>
      <c r="E154" s="9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 spans="1:26">
      <c r="A155" s="2"/>
      <c r="B155" s="2"/>
      <c r="C155" s="2"/>
      <c r="D155" s="2"/>
      <c r="E155" s="9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 spans="1:26">
      <c r="A156" s="2"/>
      <c r="B156" s="2"/>
      <c r="C156" s="2"/>
      <c r="D156" s="2"/>
      <c r="E156" s="9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 spans="1:26">
      <c r="A157" s="2"/>
      <c r="B157" s="2"/>
      <c r="C157" s="2"/>
      <c r="D157" s="2"/>
      <c r="E157" s="9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 spans="1:26">
      <c r="A158" s="2"/>
      <c r="B158" s="2"/>
      <c r="C158" s="2"/>
      <c r="D158" s="2"/>
      <c r="E158" s="9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 spans="1:26">
      <c r="A159" s="2"/>
      <c r="B159" s="2"/>
      <c r="C159" s="2"/>
      <c r="D159" s="2"/>
      <c r="E159" s="9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 spans="1:26">
      <c r="A160" s="2"/>
      <c r="B160" s="2"/>
      <c r="C160" s="2"/>
      <c r="D160" s="2"/>
      <c r="E160" s="9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 spans="1:26">
      <c r="A161" s="2"/>
      <c r="B161" s="2"/>
      <c r="C161" s="2"/>
      <c r="D161" s="2"/>
      <c r="E161" s="9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 spans="1:26">
      <c r="A162" s="2"/>
      <c r="B162" s="2"/>
      <c r="C162" s="2"/>
      <c r="D162" s="2"/>
      <c r="E162" s="9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 spans="1:26">
      <c r="A163" s="2"/>
      <c r="B163" s="2"/>
      <c r="C163" s="2"/>
      <c r="D163" s="2"/>
      <c r="E163" s="9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 spans="1:26">
      <c r="A164" s="2"/>
      <c r="B164" s="2"/>
      <c r="C164" s="2"/>
      <c r="D164" s="2"/>
      <c r="E164" s="9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 spans="1:26">
      <c r="A165" s="2"/>
      <c r="B165" s="2"/>
      <c r="C165" s="2"/>
      <c r="D165" s="2"/>
      <c r="E165" s="9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 spans="1:26">
      <c r="A166" s="2"/>
      <c r="B166" s="2"/>
      <c r="C166" s="2"/>
      <c r="D166" s="2"/>
      <c r="E166" s="9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 spans="1:26">
      <c r="A167" s="2"/>
      <c r="B167" s="2"/>
      <c r="C167" s="2"/>
      <c r="D167" s="2"/>
      <c r="E167" s="9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 spans="1:26">
      <c r="A168" s="2"/>
      <c r="B168" s="2"/>
      <c r="C168" s="2"/>
      <c r="D168" s="2"/>
      <c r="E168" s="9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 spans="1:26">
      <c r="A169" s="2"/>
      <c r="B169" s="2"/>
      <c r="C169" s="2"/>
      <c r="D169" s="2"/>
      <c r="E169" s="9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 spans="1:26">
      <c r="A170" s="2"/>
      <c r="B170" s="2"/>
      <c r="C170" s="2"/>
      <c r="D170" s="2"/>
      <c r="E170" s="9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 spans="1:26">
      <c r="A171" s="2"/>
      <c r="B171" s="2"/>
      <c r="C171" s="2"/>
      <c r="D171" s="2"/>
      <c r="E171" s="9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 spans="1:26">
      <c r="A172" s="2"/>
      <c r="B172" s="2"/>
      <c r="C172" s="2"/>
      <c r="D172" s="2"/>
      <c r="E172" s="9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 spans="1:26">
      <c r="A173" s="2"/>
      <c r="B173" s="2"/>
      <c r="C173" s="2"/>
      <c r="D173" s="2"/>
      <c r="E173" s="9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 spans="1:26">
      <c r="A174" s="2"/>
      <c r="B174" s="2"/>
      <c r="C174" s="2"/>
      <c r="D174" s="2"/>
      <c r="E174" s="9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 spans="1:26">
      <c r="A175" s="2"/>
      <c r="B175" s="2"/>
      <c r="C175" s="2"/>
      <c r="D175" s="2"/>
      <c r="E175" s="9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 spans="1:26">
      <c r="A176" s="2"/>
      <c r="B176" s="2"/>
      <c r="C176" s="2"/>
      <c r="D176" s="2"/>
      <c r="E176" s="9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 spans="1:26">
      <c r="A177" s="2"/>
      <c r="B177" s="2"/>
      <c r="C177" s="2"/>
      <c r="D177" s="2"/>
      <c r="E177" s="9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 spans="1:26">
      <c r="A178" s="2"/>
      <c r="B178" s="2"/>
      <c r="C178" s="2"/>
      <c r="D178" s="2"/>
      <c r="E178" s="9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 spans="1:26">
      <c r="A179" s="2"/>
      <c r="B179" s="2"/>
      <c r="C179" s="2"/>
      <c r="D179" s="2"/>
      <c r="E179" s="9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 spans="1:26">
      <c r="A180" s="2"/>
      <c r="B180" s="2"/>
      <c r="C180" s="2"/>
      <c r="D180" s="2"/>
      <c r="E180" s="9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 spans="1:26">
      <c r="A181" s="2"/>
      <c r="B181" s="2"/>
      <c r="C181" s="2"/>
      <c r="D181" s="2"/>
      <c r="E181" s="9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 spans="1:26">
      <c r="A182" s="2"/>
      <c r="B182" s="2"/>
      <c r="C182" s="2"/>
      <c r="D182" s="2"/>
      <c r="E182" s="9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 spans="1:26">
      <c r="A183" s="2"/>
      <c r="B183" s="2"/>
      <c r="C183" s="2"/>
      <c r="D183" s="2"/>
      <c r="E183" s="9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 spans="1:26">
      <c r="A184" s="2"/>
      <c r="B184" s="2"/>
      <c r="C184" s="2"/>
      <c r="D184" s="2"/>
      <c r="E184" s="9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 spans="1:26">
      <c r="A185" s="2"/>
      <c r="B185" s="2"/>
      <c r="C185" s="2"/>
      <c r="D185" s="2"/>
      <c r="E185" s="9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 spans="1:26">
      <c r="A186" s="2"/>
      <c r="B186" s="2"/>
      <c r="C186" s="2"/>
      <c r="D186" s="2"/>
      <c r="E186" s="9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 spans="1:26">
      <c r="A187" s="2"/>
      <c r="B187" s="2"/>
      <c r="C187" s="2"/>
      <c r="D187" s="2"/>
      <c r="E187" s="9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 spans="1:26">
      <c r="A188" s="2"/>
      <c r="B188" s="2"/>
      <c r="C188" s="2"/>
      <c r="D188" s="2"/>
      <c r="E188" s="9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 spans="1:26">
      <c r="A189" s="2"/>
      <c r="B189" s="2"/>
      <c r="C189" s="2"/>
      <c r="D189" s="2"/>
      <c r="E189" s="9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 spans="1:26">
      <c r="A190" s="2"/>
      <c r="B190" s="2"/>
      <c r="C190" s="2"/>
      <c r="D190" s="2"/>
      <c r="E190" s="9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 spans="1:26">
      <c r="A191" s="2"/>
      <c r="B191" s="2"/>
      <c r="C191" s="2"/>
      <c r="D191" s="2"/>
      <c r="E191" s="9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 spans="1:26">
      <c r="A192" s="2"/>
      <c r="B192" s="2"/>
      <c r="C192" s="2"/>
      <c r="D192" s="2"/>
      <c r="E192" s="9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 spans="1:26">
      <c r="A193" s="2"/>
      <c r="B193" s="2"/>
      <c r="C193" s="2"/>
      <c r="D193" s="2"/>
      <c r="E193" s="9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 spans="1:26">
      <c r="A194" s="2"/>
      <c r="B194" s="2"/>
      <c r="C194" s="2"/>
      <c r="D194" s="2"/>
      <c r="E194" s="9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 spans="1:26">
      <c r="A195" s="2"/>
      <c r="B195" s="2"/>
      <c r="C195" s="2"/>
      <c r="D195" s="2"/>
      <c r="E195" s="9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 spans="1:26">
      <c r="A196" s="2"/>
      <c r="B196" s="2"/>
      <c r="C196" s="2"/>
      <c r="D196" s="2"/>
      <c r="E196" s="9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 spans="1:26">
      <c r="A197" s="2"/>
      <c r="B197" s="2"/>
      <c r="C197" s="2"/>
      <c r="D197" s="2"/>
      <c r="E197" s="9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 spans="1:26">
      <c r="A198" s="2"/>
      <c r="B198" s="2"/>
      <c r="C198" s="2"/>
      <c r="D198" s="2"/>
      <c r="E198" s="9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 spans="1:26">
      <c r="A199" s="2"/>
      <c r="B199" s="2"/>
      <c r="C199" s="2"/>
      <c r="D199" s="2"/>
      <c r="E199" s="9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 spans="1:26">
      <c r="A200" s="2"/>
      <c r="B200" s="2"/>
      <c r="C200" s="2"/>
      <c r="D200" s="2"/>
      <c r="E200" s="9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 spans="1:26">
      <c r="A201" s="2"/>
      <c r="B201" s="2"/>
      <c r="C201" s="2"/>
      <c r="D201" s="2"/>
      <c r="E201" s="9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 spans="1:26">
      <c r="A202" s="2"/>
      <c r="B202" s="2"/>
      <c r="C202" s="2"/>
      <c r="D202" s="2"/>
      <c r="E202" s="9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 spans="1:26">
      <c r="A203" s="2"/>
      <c r="B203" s="2"/>
      <c r="C203" s="2"/>
      <c r="D203" s="2"/>
      <c r="E203" s="9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 spans="1:26">
      <c r="A204" s="2"/>
      <c r="B204" s="2"/>
      <c r="C204" s="2"/>
      <c r="D204" s="2"/>
      <c r="E204" s="9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 spans="1:26">
      <c r="A205" s="2"/>
      <c r="B205" s="2"/>
      <c r="C205" s="2"/>
      <c r="D205" s="2"/>
      <c r="E205" s="9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 spans="1:26">
      <c r="A206" s="2"/>
      <c r="B206" s="2"/>
      <c r="C206" s="2"/>
      <c r="D206" s="2"/>
      <c r="E206" s="9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 spans="1:26">
      <c r="A207" s="2"/>
      <c r="B207" s="2"/>
      <c r="C207" s="2"/>
      <c r="D207" s="2"/>
      <c r="E207" s="9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 spans="1:26">
      <c r="A208" s="2"/>
      <c r="B208" s="2"/>
      <c r="C208" s="2"/>
      <c r="D208" s="2"/>
      <c r="E208" s="9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 spans="1:26">
      <c r="A209" s="2"/>
      <c r="B209" s="2"/>
      <c r="C209" s="2"/>
      <c r="D209" s="2"/>
      <c r="E209" s="9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 spans="1:26">
      <c r="A210" s="2"/>
      <c r="B210" s="2"/>
      <c r="C210" s="2"/>
      <c r="D210" s="2"/>
      <c r="E210" s="9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 spans="1:26">
      <c r="A211" s="2"/>
      <c r="B211" s="2"/>
      <c r="C211" s="2"/>
      <c r="D211" s="2"/>
      <c r="E211" s="9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 spans="1:26">
      <c r="A212" s="2"/>
      <c r="B212" s="2"/>
      <c r="C212" s="2"/>
      <c r="D212" s="2"/>
      <c r="E212" s="9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 spans="1:26">
      <c r="A213" s="2"/>
      <c r="B213" s="2"/>
      <c r="C213" s="2"/>
      <c r="D213" s="2"/>
      <c r="E213" s="9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 spans="1:26">
      <c r="A214" s="2"/>
      <c r="B214" s="2"/>
      <c r="C214" s="2"/>
      <c r="D214" s="2"/>
      <c r="E214" s="9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 spans="1:26">
      <c r="A215" s="2"/>
      <c r="B215" s="2"/>
      <c r="C215" s="2"/>
      <c r="D215" s="2"/>
      <c r="E215" s="9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 spans="1:26">
      <c r="A216" s="2"/>
      <c r="B216" s="2"/>
      <c r="C216" s="2"/>
      <c r="D216" s="2"/>
      <c r="E216" s="9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 spans="1:26">
      <c r="A217" s="2"/>
      <c r="B217" s="2"/>
      <c r="C217" s="2"/>
      <c r="D217" s="2"/>
      <c r="E217" s="9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 spans="1:26">
      <c r="A218" s="2"/>
      <c r="B218" s="2"/>
      <c r="C218" s="2"/>
      <c r="D218" s="2"/>
      <c r="E218" s="9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 spans="1:26">
      <c r="A219" s="2"/>
      <c r="B219" s="2"/>
      <c r="C219" s="2"/>
      <c r="D219" s="2"/>
      <c r="E219" s="9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 spans="1:26">
      <c r="A220" s="2"/>
      <c r="B220" s="2"/>
      <c r="C220" s="2"/>
      <c r="D220" s="2"/>
      <c r="E220" s="9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 spans="6:26"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 spans="6:26"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 spans="6:26"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 spans="6:26"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 spans="6:26"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 spans="6:26"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mergeCells count="13">
    <mergeCell ref="B1:E1"/>
    <mergeCell ref="H1:K1"/>
    <mergeCell ref="B8:E8"/>
    <mergeCell ref="H8:K8"/>
    <mergeCell ref="B15:E15"/>
    <mergeCell ref="H15:K15"/>
    <mergeCell ref="A1:A2"/>
    <mergeCell ref="A8:A9"/>
    <mergeCell ref="A15:A16"/>
    <mergeCell ref="G1:G2"/>
    <mergeCell ref="G8:G9"/>
    <mergeCell ref="G15:G16"/>
    <mergeCell ref="K3:K5"/>
  </mergeCells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  <outlinePr summaryBelow="0" summaryRight="0"/>
  </sheetPr>
  <dimension ref="A1:AA990"/>
  <sheetViews>
    <sheetView tabSelected="1" workbookViewId="0">
      <selection activeCell="A1" sqref="A1"/>
    </sheetView>
  </sheetViews>
  <sheetFormatPr defaultColWidth="14.4259259259259" defaultRowHeight="15" customHeight="1"/>
  <cols>
    <col min="1" max="1" width="38.8611111111111" customWidth="1"/>
    <col min="2" max="4" width="14.8611111111111" customWidth="1"/>
    <col min="5" max="5" width="52.5740740740741" customWidth="1"/>
    <col min="6" max="6" width="10.712962962963" customWidth="1"/>
    <col min="7" max="7" width="39.4259259259259" customWidth="1"/>
    <col min="8" max="8" width="16.287037037037" customWidth="1"/>
    <col min="9" max="9" width="15.5740740740741" customWidth="1"/>
    <col min="10" max="10" width="14.8611111111111" customWidth="1"/>
    <col min="11" max="11" width="42.4259259259259" customWidth="1"/>
    <col min="12" max="12" width="10.712962962963" customWidth="1"/>
    <col min="13" max="13" width="39.4259259259259" customWidth="1"/>
    <col min="14" max="14" width="16.1388888888889" customWidth="1"/>
    <col min="15" max="15" width="20.1388888888889" customWidth="1"/>
    <col min="16" max="16" width="18.5740740740741" customWidth="1"/>
    <col min="17" max="17" width="42.4259259259259" customWidth="1"/>
    <col min="18" max="27" width="10.712962962963" customWidth="1"/>
  </cols>
  <sheetData>
    <row r="1" ht="12.75" customHeight="1" spans="1:27">
      <c r="A1" s="1" t="s">
        <v>1</v>
      </c>
      <c r="B1" s="2" t="s">
        <v>44</v>
      </c>
      <c r="C1" s="1"/>
      <c r="D1" s="2"/>
      <c r="E1" s="3"/>
      <c r="F1" s="3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 spans="1:27">
      <c r="A2" s="3"/>
      <c r="B2" s="2" t="s">
        <v>45</v>
      </c>
      <c r="C2" s="1"/>
      <c r="D2" s="2"/>
      <c r="E2" s="3"/>
      <c r="F2" s="3"/>
      <c r="G2" s="2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2.75" customHeight="1" spans="1:27">
      <c r="A3" s="3"/>
      <c r="B3" s="3"/>
      <c r="C3" s="3"/>
      <c r="D3" s="3"/>
      <c r="E3" s="3"/>
      <c r="F3" s="3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2.75" customHeight="1" spans="1:27">
      <c r="A4" s="4" t="s">
        <v>46</v>
      </c>
      <c r="B4" s="5"/>
      <c r="C4" s="5"/>
      <c r="D4" s="5"/>
      <c r="E4" s="5"/>
      <c r="F4" s="3"/>
      <c r="G4" s="4" t="s">
        <v>47</v>
      </c>
      <c r="H4" s="5"/>
      <c r="I4" s="5"/>
      <c r="J4" s="5"/>
      <c r="K4" s="5"/>
      <c r="L4" s="3"/>
      <c r="M4" s="4" t="s">
        <v>48</v>
      </c>
      <c r="N4" s="5"/>
      <c r="O4" s="5"/>
      <c r="P4" s="5"/>
      <c r="Q4" s="5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 spans="1:27">
      <c r="A5" s="6" t="s">
        <v>3</v>
      </c>
      <c r="B5" s="7" t="s">
        <v>4</v>
      </c>
      <c r="C5" s="8" t="s">
        <v>5</v>
      </c>
      <c r="D5" s="8" t="s">
        <v>6</v>
      </c>
      <c r="E5" s="9" t="s">
        <v>30</v>
      </c>
      <c r="F5" s="3"/>
      <c r="G5" s="6" t="s">
        <v>3</v>
      </c>
      <c r="H5" s="7" t="s">
        <v>4</v>
      </c>
      <c r="I5" s="8" t="s">
        <v>5</v>
      </c>
      <c r="J5" s="8" t="s">
        <v>6</v>
      </c>
      <c r="K5" s="9" t="s">
        <v>30</v>
      </c>
      <c r="L5" s="3"/>
      <c r="M5" s="6" t="s">
        <v>3</v>
      </c>
      <c r="N5" s="7" t="s">
        <v>4</v>
      </c>
      <c r="O5" s="8" t="s">
        <v>5</v>
      </c>
      <c r="P5" s="8" t="s">
        <v>6</v>
      </c>
      <c r="Q5" s="9" t="s">
        <v>30</v>
      </c>
      <c r="R5" s="3"/>
      <c r="S5" s="3"/>
      <c r="T5" s="3"/>
      <c r="U5" s="3"/>
      <c r="V5" s="3"/>
      <c r="W5" s="3"/>
      <c r="X5" s="3"/>
      <c r="Y5" s="3"/>
      <c r="Z5" s="3"/>
      <c r="AA5" s="3"/>
    </row>
    <row r="6" ht="12.75" customHeight="1" spans="1:27">
      <c r="A6" s="10"/>
      <c r="B6" s="11" t="s">
        <v>8</v>
      </c>
      <c r="C6" s="12" t="s">
        <v>8</v>
      </c>
      <c r="D6" s="12" t="s">
        <v>8</v>
      </c>
      <c r="E6" s="13"/>
      <c r="F6" s="3"/>
      <c r="G6" s="10"/>
      <c r="H6" s="11" t="s">
        <v>8</v>
      </c>
      <c r="I6" s="12" t="s">
        <v>8</v>
      </c>
      <c r="J6" s="12" t="s">
        <v>8</v>
      </c>
      <c r="K6" s="13"/>
      <c r="L6" s="3"/>
      <c r="M6" s="10"/>
      <c r="N6" s="11" t="s">
        <v>8</v>
      </c>
      <c r="O6" s="12" t="s">
        <v>8</v>
      </c>
      <c r="P6" s="12" t="s">
        <v>8</v>
      </c>
      <c r="Q6" s="13"/>
      <c r="R6" s="3"/>
      <c r="S6" s="3"/>
      <c r="T6" s="3"/>
      <c r="U6" s="3"/>
      <c r="V6" s="3"/>
      <c r="W6" s="3"/>
      <c r="X6" s="3"/>
      <c r="Y6" s="3"/>
      <c r="Z6" s="3"/>
      <c r="AA6" s="3"/>
    </row>
    <row r="7" ht="12.75" customHeight="1" spans="1:27">
      <c r="A7" s="14" t="s">
        <v>17</v>
      </c>
      <c r="B7" s="15"/>
      <c r="C7" s="15"/>
      <c r="D7" s="15"/>
      <c r="E7" s="3"/>
      <c r="F7" s="3"/>
      <c r="G7" s="14" t="s">
        <v>17</v>
      </c>
      <c r="H7" s="15"/>
      <c r="I7" s="15"/>
      <c r="J7" s="15"/>
      <c r="K7" s="3"/>
      <c r="L7" s="3"/>
      <c r="M7" s="14" t="s">
        <v>17</v>
      </c>
      <c r="N7" s="15"/>
      <c r="O7" s="15"/>
      <c r="P7" s="15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2.75" customHeight="1" spans="1:27">
      <c r="A8" s="16" t="s">
        <v>18</v>
      </c>
      <c r="B8" s="17">
        <v>1354</v>
      </c>
      <c r="C8" s="18">
        <f>B8*('Model Answer (Comparables)'!$D$10+1)</f>
        <v>1441.23666100028</v>
      </c>
      <c r="D8" s="18">
        <f>C8*('Model Answer (Comparables)'!$D$10+1)</f>
        <v>1534.09387962425</v>
      </c>
      <c r="E8" s="19" t="s">
        <v>49</v>
      </c>
      <c r="F8" s="3"/>
      <c r="G8" s="16" t="s">
        <v>18</v>
      </c>
      <c r="H8" s="17">
        <v>1354</v>
      </c>
      <c r="I8" s="18">
        <f>H8*('Model Answer (Comparables)'!$D$3+1)</f>
        <v>1406.14703386383</v>
      </c>
      <c r="J8" s="18">
        <f>I8*('Model Answer (Comparables)'!$D$3+1)</f>
        <v>1460.30242307536</v>
      </c>
      <c r="K8" s="19" t="s">
        <v>50</v>
      </c>
      <c r="L8" s="3"/>
      <c r="M8" s="16" t="s">
        <v>18</v>
      </c>
      <c r="N8" s="17">
        <f t="shared" ref="N8:P8" si="0">B8-H8</f>
        <v>0</v>
      </c>
      <c r="O8" s="18">
        <f t="shared" si="0"/>
        <v>35.0896271364522</v>
      </c>
      <c r="P8" s="18">
        <f t="shared" si="0"/>
        <v>73.7914565488886</v>
      </c>
      <c r="Q8" s="61"/>
      <c r="R8" s="3"/>
      <c r="S8" s="3"/>
      <c r="T8" s="3"/>
      <c r="U8" s="3"/>
      <c r="V8" s="3"/>
      <c r="W8" s="3"/>
      <c r="X8" s="3"/>
      <c r="Y8" s="3"/>
      <c r="Z8" s="3"/>
      <c r="AA8" s="3"/>
    </row>
    <row r="9" ht="12.75" customHeight="1" spans="1:27">
      <c r="A9" s="20" t="s">
        <v>19</v>
      </c>
      <c r="B9" s="21">
        <v>1008</v>
      </c>
      <c r="C9" s="21">
        <v>1008</v>
      </c>
      <c r="D9" s="21">
        <v>1008</v>
      </c>
      <c r="E9" s="21"/>
      <c r="F9" s="3"/>
      <c r="G9" s="20" t="s">
        <v>19</v>
      </c>
      <c r="H9" s="21">
        <v>1008</v>
      </c>
      <c r="I9" s="21">
        <v>1008</v>
      </c>
      <c r="J9" s="21">
        <v>1008</v>
      </c>
      <c r="K9" s="21"/>
      <c r="L9" s="3"/>
      <c r="M9" s="20" t="s">
        <v>19</v>
      </c>
      <c r="N9" s="21">
        <f t="shared" ref="N9:P9" si="1">B9-H9</f>
        <v>0</v>
      </c>
      <c r="O9" s="21">
        <f t="shared" si="1"/>
        <v>0</v>
      </c>
      <c r="P9" s="21">
        <f t="shared" si="1"/>
        <v>0</v>
      </c>
      <c r="Q9" s="21"/>
      <c r="R9" s="3"/>
      <c r="S9" s="3"/>
      <c r="T9" s="3"/>
      <c r="U9" s="3"/>
      <c r="V9" s="3"/>
      <c r="W9" s="3"/>
      <c r="X9" s="3"/>
      <c r="Y9" s="3"/>
      <c r="Z9" s="3"/>
      <c r="AA9" s="3"/>
    </row>
    <row r="10" ht="12.75" customHeight="1" spans="1:27">
      <c r="A10" s="22" t="s">
        <v>10</v>
      </c>
      <c r="B10" s="23">
        <f t="shared" ref="B10:D10" si="2">SUM(B8:B9)</f>
        <v>2362</v>
      </c>
      <c r="C10" s="23">
        <f t="shared" si="2"/>
        <v>2449.23666100028</v>
      </c>
      <c r="D10" s="23">
        <f t="shared" si="2"/>
        <v>2542.09387962425</v>
      </c>
      <c r="E10" s="24"/>
      <c r="F10" s="3"/>
      <c r="G10" s="22" t="s">
        <v>10</v>
      </c>
      <c r="H10" s="23">
        <f t="shared" ref="H10:J10" si="3">SUM(H8:H9)</f>
        <v>2362</v>
      </c>
      <c r="I10" s="23">
        <f t="shared" si="3"/>
        <v>2414.14703386383</v>
      </c>
      <c r="J10" s="23">
        <f t="shared" si="3"/>
        <v>2468.30242307536</v>
      </c>
      <c r="K10" s="23"/>
      <c r="L10" s="3"/>
      <c r="M10" s="22" t="s">
        <v>10</v>
      </c>
      <c r="N10" s="23">
        <f>B10-H10</f>
        <v>0</v>
      </c>
      <c r="O10" s="23">
        <f t="shared" ref="O10:P10" si="4">SUM(O8:O9)</f>
        <v>35.0896271364522</v>
      </c>
      <c r="P10" s="23">
        <f t="shared" si="4"/>
        <v>73.7914565488886</v>
      </c>
      <c r="Q10" s="2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2.75" customHeight="1" spans="1:27">
      <c r="A11" s="25" t="s">
        <v>51</v>
      </c>
      <c r="B11" s="26"/>
      <c r="C11" s="27">
        <f t="shared" ref="C11:D11" si="5">(C10-B10)/B10</f>
        <v>0.0369333873836914</v>
      </c>
      <c r="D11" s="27">
        <f t="shared" si="5"/>
        <v>0.03791271791026</v>
      </c>
      <c r="E11" s="28" t="s">
        <v>52</v>
      </c>
      <c r="F11" s="29" t="s">
        <v>53</v>
      </c>
      <c r="G11" s="25" t="s">
        <v>51</v>
      </c>
      <c r="H11" s="26"/>
      <c r="I11" s="27">
        <f t="shared" ref="I11:J11" si="6">(I10-H10)/H10</f>
        <v>0.022077491051578</v>
      </c>
      <c r="J11" s="27">
        <f t="shared" si="6"/>
        <v>0.0224325148600655</v>
      </c>
      <c r="K11" s="59" t="s">
        <v>54</v>
      </c>
      <c r="L11" s="29" t="s">
        <v>53</v>
      </c>
      <c r="M11" s="25" t="s">
        <v>51</v>
      </c>
      <c r="N11" s="26"/>
      <c r="O11" s="27">
        <f t="shared" ref="O11:P11" si="7">C11-I11</f>
        <v>0.0148558963321134</v>
      </c>
      <c r="P11" s="27">
        <f t="shared" si="7"/>
        <v>0.0154802030501945</v>
      </c>
      <c r="Q11" s="62" t="s">
        <v>55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2.75" customHeight="1" spans="1:27">
      <c r="A12" s="20"/>
      <c r="B12" s="26"/>
      <c r="C12" s="26"/>
      <c r="D12" s="30"/>
      <c r="E12" s="30"/>
      <c r="F12" s="3"/>
      <c r="G12" s="20"/>
      <c r="H12" s="26"/>
      <c r="I12" s="26"/>
      <c r="J12" s="30"/>
      <c r="K12" s="30"/>
      <c r="L12" s="3"/>
      <c r="M12" s="20"/>
      <c r="N12" s="26"/>
      <c r="O12" s="26"/>
      <c r="P12" s="30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 spans="1:27">
      <c r="A13" s="31" t="s">
        <v>11</v>
      </c>
      <c r="B13" s="23">
        <v>1796</v>
      </c>
      <c r="C13" s="23">
        <f t="shared" ref="C13:D13" si="8">(1796/2362)*C10</f>
        <v>1862.33236374111</v>
      </c>
      <c r="D13" s="23">
        <f t="shared" si="8"/>
        <v>1932.93844530277</v>
      </c>
      <c r="E13" s="32" t="s">
        <v>56</v>
      </c>
      <c r="F13" s="3"/>
      <c r="G13" s="31" t="s">
        <v>11</v>
      </c>
      <c r="H13" s="23">
        <v>1796</v>
      </c>
      <c r="I13" s="23">
        <f t="shared" ref="I13:J13" si="9">(1796/2362)*I10</f>
        <v>1835.65117392863</v>
      </c>
      <c r="J13" s="23">
        <f t="shared" si="9"/>
        <v>1876.82944616568</v>
      </c>
      <c r="K13" s="23"/>
      <c r="L13" s="3"/>
      <c r="M13" s="31" t="s">
        <v>11</v>
      </c>
      <c r="N13" s="23">
        <f t="shared" ref="N13:P13" si="10">B13-H13</f>
        <v>0</v>
      </c>
      <c r="O13" s="23">
        <f t="shared" si="10"/>
        <v>26.6811898124756</v>
      </c>
      <c r="P13" s="23">
        <f t="shared" si="10"/>
        <v>56.1089991370893</v>
      </c>
      <c r="Q13" s="2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2.75" customHeight="1" spans="1:27">
      <c r="A14" s="33"/>
      <c r="B14" s="34"/>
      <c r="C14" s="34"/>
      <c r="D14" s="34"/>
      <c r="E14" s="34"/>
      <c r="F14" s="3"/>
      <c r="G14" s="33"/>
      <c r="H14" s="34"/>
      <c r="I14" s="34"/>
      <c r="J14" s="34"/>
      <c r="K14" s="34"/>
      <c r="L14" s="3"/>
      <c r="M14" s="33"/>
      <c r="N14" s="34"/>
      <c r="O14" s="34"/>
      <c r="P14" s="34"/>
      <c r="Q14" s="34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75" customHeight="1" spans="1:27">
      <c r="A15" s="35" t="s">
        <v>20</v>
      </c>
      <c r="B15" s="36">
        <v>2341</v>
      </c>
      <c r="C15" s="36">
        <f>B15*(1+'Model Answer (Comparables)'!D12)</f>
        <v>2432.22981809376</v>
      </c>
      <c r="D15" s="36">
        <f>C15*(1+'Model Answer (Comparables)'!D12)</f>
        <v>2527.01490304331</v>
      </c>
      <c r="E15" s="37" t="s">
        <v>57</v>
      </c>
      <c r="F15" s="3"/>
      <c r="G15" s="35" t="s">
        <v>20</v>
      </c>
      <c r="H15" s="36">
        <v>2341</v>
      </c>
      <c r="I15" s="36">
        <f>H15*(1+'Model Answer (Comparables)'!D5)</f>
        <v>2388.61193822585</v>
      </c>
      <c r="J15" s="36">
        <f>I15*(1+'Model Answer (Comparables)'!D5)</f>
        <v>2437.19222188596</v>
      </c>
      <c r="K15" s="37" t="s">
        <v>58</v>
      </c>
      <c r="L15" s="3"/>
      <c r="M15" s="35" t="s">
        <v>20</v>
      </c>
      <c r="N15" s="36">
        <f t="shared" ref="N15:P15" si="11">B15-H15</f>
        <v>0</v>
      </c>
      <c r="O15" s="36">
        <f t="shared" si="11"/>
        <v>43.6178798679102</v>
      </c>
      <c r="P15" s="36">
        <f t="shared" si="11"/>
        <v>89.8226811573491</v>
      </c>
      <c r="Q15" s="36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 spans="1:27">
      <c r="A16" s="38" t="s">
        <v>21</v>
      </c>
      <c r="B16" s="36">
        <f t="shared" ref="B16:D16" si="12">B8*1000/B15/12</f>
        <v>48.198775452086</v>
      </c>
      <c r="C16" s="36">
        <f t="shared" si="12"/>
        <v>49.3798136137837</v>
      </c>
      <c r="D16" s="36">
        <f t="shared" si="12"/>
        <v>50.5897913310261</v>
      </c>
      <c r="E16" s="39" t="s">
        <v>59</v>
      </c>
      <c r="F16" s="29" t="s">
        <v>60</v>
      </c>
      <c r="G16" s="38" t="s">
        <v>21</v>
      </c>
      <c r="H16" s="36">
        <f t="shared" ref="H16:J16" si="13">H8*1000/H15/12</f>
        <v>48.198775452086</v>
      </c>
      <c r="I16" s="36">
        <f t="shared" si="13"/>
        <v>49.0573280713348</v>
      </c>
      <c r="J16" s="36">
        <f t="shared" si="13"/>
        <v>49.931173871647</v>
      </c>
      <c r="K16" s="39" t="s">
        <v>61</v>
      </c>
      <c r="L16" s="29" t="s">
        <v>60</v>
      </c>
      <c r="M16" s="38" t="s">
        <v>21</v>
      </c>
      <c r="N16" s="36">
        <f t="shared" ref="N16:P16" si="14">B16-H16</f>
        <v>0</v>
      </c>
      <c r="O16" s="36">
        <f t="shared" si="14"/>
        <v>0.322485542448845</v>
      </c>
      <c r="P16" s="36">
        <f t="shared" si="14"/>
        <v>0.658617459379151</v>
      </c>
      <c r="Q16" s="63" t="s">
        <v>62</v>
      </c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 spans="1:27">
      <c r="A17" s="33"/>
      <c r="B17" s="33"/>
      <c r="C17" s="33"/>
      <c r="D17" s="33"/>
      <c r="E17" s="33"/>
      <c r="F17" s="3"/>
      <c r="G17" s="33"/>
      <c r="H17" s="33"/>
      <c r="I17" s="33"/>
      <c r="J17" s="33"/>
      <c r="K17" s="33"/>
      <c r="L17" s="3"/>
      <c r="M17" s="33"/>
      <c r="N17" s="33"/>
      <c r="O17" s="33"/>
      <c r="P17" s="33"/>
      <c r="Q17" s="3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75" customHeight="1" spans="1:27">
      <c r="A18" s="33"/>
      <c r="B18" s="33"/>
      <c r="C18" s="33"/>
      <c r="D18" s="33"/>
      <c r="E18" s="33"/>
      <c r="F18" s="3"/>
      <c r="G18" s="33"/>
      <c r="H18" s="33"/>
      <c r="I18" s="33"/>
      <c r="J18" s="33"/>
      <c r="K18" s="33"/>
      <c r="L18" s="3"/>
      <c r="M18" s="33"/>
      <c r="N18" s="33"/>
      <c r="O18" s="33"/>
      <c r="P18" s="33"/>
      <c r="Q18" s="3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 spans="1:27">
      <c r="A19" s="40" t="s">
        <v>9</v>
      </c>
      <c r="B19" s="41"/>
      <c r="C19" s="41"/>
      <c r="D19" s="41"/>
      <c r="E19" s="41"/>
      <c r="F19" s="3"/>
      <c r="G19" s="40" t="s">
        <v>9</v>
      </c>
      <c r="H19" s="41"/>
      <c r="I19" s="41"/>
      <c r="J19" s="41"/>
      <c r="K19" s="41"/>
      <c r="L19" s="3"/>
      <c r="M19" s="40" t="s">
        <v>9</v>
      </c>
      <c r="N19" s="41"/>
      <c r="O19" s="41"/>
      <c r="P19" s="41"/>
      <c r="Q19" s="41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 spans="1:27">
      <c r="A20" s="42" t="s">
        <v>10</v>
      </c>
      <c r="B20" s="41">
        <v>2362</v>
      </c>
      <c r="C20" s="41">
        <f t="shared" ref="C20:D20" si="15">C10</f>
        <v>2449.23666100028</v>
      </c>
      <c r="D20" s="41">
        <f t="shared" si="15"/>
        <v>2542.09387962425</v>
      </c>
      <c r="E20" s="43" t="s">
        <v>63</v>
      </c>
      <c r="F20" s="3"/>
      <c r="G20" s="42" t="s">
        <v>10</v>
      </c>
      <c r="H20" s="41">
        <v>2362</v>
      </c>
      <c r="I20" s="41">
        <f t="shared" ref="I20:J20" si="16">I10</f>
        <v>2414.14703386383</v>
      </c>
      <c r="J20" s="41">
        <f t="shared" si="16"/>
        <v>2468.30242307536</v>
      </c>
      <c r="K20" s="43" t="s">
        <v>63</v>
      </c>
      <c r="L20" s="3"/>
      <c r="M20" s="42" t="s">
        <v>10</v>
      </c>
      <c r="N20" s="41">
        <f t="shared" ref="N20:P20" si="17">B20-H20</f>
        <v>0</v>
      </c>
      <c r="O20" s="41">
        <f t="shared" si="17"/>
        <v>35.0896271364518</v>
      </c>
      <c r="P20" s="41">
        <f t="shared" si="17"/>
        <v>73.7914565488891</v>
      </c>
      <c r="Q20" s="64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 spans="1:27">
      <c r="A21" s="44" t="s">
        <v>11</v>
      </c>
      <c r="B21" s="45">
        <v>-1795.9</v>
      </c>
      <c r="C21" s="45">
        <f t="shared" ref="C21:D21" si="18">-C13</f>
        <v>-1862.33236374111</v>
      </c>
      <c r="D21" s="45">
        <f t="shared" si="18"/>
        <v>-1932.93844530277</v>
      </c>
      <c r="E21" s="13"/>
      <c r="F21" s="3"/>
      <c r="G21" s="44" t="s">
        <v>11</v>
      </c>
      <c r="H21" s="45">
        <v>-1795.9</v>
      </c>
      <c r="I21" s="45">
        <f t="shared" ref="I21:J21" si="19">-I13</f>
        <v>-1835.65117392863</v>
      </c>
      <c r="J21" s="45">
        <f t="shared" si="19"/>
        <v>-1876.82944616568</v>
      </c>
      <c r="K21" s="13"/>
      <c r="L21" s="3"/>
      <c r="M21" s="44" t="s">
        <v>11</v>
      </c>
      <c r="N21" s="45">
        <f t="shared" ref="N21:P21" si="20">B21-H21</f>
        <v>0</v>
      </c>
      <c r="O21" s="45">
        <f t="shared" si="20"/>
        <v>-26.6811898124756</v>
      </c>
      <c r="P21" s="45">
        <f t="shared" si="20"/>
        <v>-56.1089991370893</v>
      </c>
      <c r="Q21" s="1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 spans="1:27">
      <c r="A22" s="46" t="s">
        <v>12</v>
      </c>
      <c r="B22" s="18">
        <f t="shared" ref="B22:D22" si="21">SUM(B20:B21)</f>
        <v>566.1</v>
      </c>
      <c r="C22" s="18">
        <f t="shared" si="21"/>
        <v>586.904297259169</v>
      </c>
      <c r="D22" s="18">
        <f t="shared" si="21"/>
        <v>609.155434321476</v>
      </c>
      <c r="E22" s="18"/>
      <c r="F22" s="3"/>
      <c r="G22" s="46" t="s">
        <v>12</v>
      </c>
      <c r="H22" s="18">
        <f t="shared" ref="H22:J22" si="22">SUM(H20:H21)</f>
        <v>566.1</v>
      </c>
      <c r="I22" s="18">
        <f t="shared" si="22"/>
        <v>578.495859935193</v>
      </c>
      <c r="J22" s="18">
        <f t="shared" si="22"/>
        <v>591.472976909676</v>
      </c>
      <c r="K22" s="18"/>
      <c r="L22" s="3"/>
      <c r="M22" s="46" t="s">
        <v>12</v>
      </c>
      <c r="N22" s="18">
        <f>SUM(N20:N21)</f>
        <v>0</v>
      </c>
      <c r="O22" s="18">
        <f t="shared" ref="O22:P22" si="23">C22-I22</f>
        <v>8.40843732397616</v>
      </c>
      <c r="P22" s="18">
        <f t="shared" si="23"/>
        <v>17.6824574117998</v>
      </c>
      <c r="Q22" s="18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 spans="1:27">
      <c r="A23" s="47" t="s">
        <v>64</v>
      </c>
      <c r="B23" s="48">
        <v>-27</v>
      </c>
      <c r="C23" s="48">
        <v>-27</v>
      </c>
      <c r="D23" s="48">
        <v>-27</v>
      </c>
      <c r="E23" s="48"/>
      <c r="F23" s="3"/>
      <c r="G23" s="47" t="s">
        <v>64</v>
      </c>
      <c r="H23" s="48">
        <v>-27</v>
      </c>
      <c r="I23" s="48">
        <v>-27</v>
      </c>
      <c r="J23" s="48">
        <v>-27</v>
      </c>
      <c r="K23" s="48"/>
      <c r="L23" s="3"/>
      <c r="M23" s="47" t="s">
        <v>64</v>
      </c>
      <c r="N23" s="48">
        <f t="shared" ref="N23:P23" si="24">B23-H23</f>
        <v>0</v>
      </c>
      <c r="O23" s="48">
        <f t="shared" si="24"/>
        <v>0</v>
      </c>
      <c r="P23" s="48">
        <f t="shared" si="24"/>
        <v>0</v>
      </c>
      <c r="Q23" s="48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 spans="1:27">
      <c r="A24" s="47" t="s">
        <v>14</v>
      </c>
      <c r="B24" s="48">
        <v>-44.9</v>
      </c>
      <c r="C24" s="48">
        <v>-44.9</v>
      </c>
      <c r="D24" s="48">
        <v>-44.9</v>
      </c>
      <c r="E24" s="48"/>
      <c r="F24" s="3"/>
      <c r="G24" s="47" t="s">
        <v>14</v>
      </c>
      <c r="H24" s="48">
        <v>-44.9</v>
      </c>
      <c r="I24" s="48">
        <v>-44.9</v>
      </c>
      <c r="J24" s="48">
        <v>-44.9</v>
      </c>
      <c r="K24" s="48"/>
      <c r="L24" s="3"/>
      <c r="M24" s="47" t="s">
        <v>14</v>
      </c>
      <c r="N24" s="48">
        <f t="shared" ref="N24:P24" si="25">B24-H24</f>
        <v>0</v>
      </c>
      <c r="O24" s="48">
        <f t="shared" si="25"/>
        <v>0</v>
      </c>
      <c r="P24" s="48">
        <f t="shared" si="25"/>
        <v>0</v>
      </c>
      <c r="Q24" s="48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 spans="1:27">
      <c r="A25" s="49" t="s">
        <v>15</v>
      </c>
      <c r="B25" s="50">
        <v>-293.8</v>
      </c>
      <c r="C25" s="50">
        <v>-293.8</v>
      </c>
      <c r="D25" s="50">
        <v>-293.8</v>
      </c>
      <c r="E25" s="50"/>
      <c r="F25" s="3"/>
      <c r="G25" s="49" t="s">
        <v>15</v>
      </c>
      <c r="H25" s="50">
        <v>-293.8</v>
      </c>
      <c r="I25" s="50">
        <v>-293.8</v>
      </c>
      <c r="J25" s="50">
        <v>-293.8</v>
      </c>
      <c r="K25" s="50"/>
      <c r="L25" s="3"/>
      <c r="M25" s="49" t="s">
        <v>15</v>
      </c>
      <c r="N25" s="50">
        <f t="shared" ref="N25:P25" si="26">B25-H25</f>
        <v>0</v>
      </c>
      <c r="O25" s="50">
        <f t="shared" si="26"/>
        <v>0</v>
      </c>
      <c r="P25" s="50">
        <f t="shared" si="26"/>
        <v>0</v>
      </c>
      <c r="Q25" s="50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 spans="1:27">
      <c r="A26" s="51" t="s">
        <v>16</v>
      </c>
      <c r="B26" s="52">
        <f t="shared" ref="B26:D26" si="27">SUM(B22:B25)</f>
        <v>200.4</v>
      </c>
      <c r="C26" s="52">
        <f t="shared" si="27"/>
        <v>221.204297259169</v>
      </c>
      <c r="D26" s="52">
        <f t="shared" si="27"/>
        <v>243.455434321476</v>
      </c>
      <c r="E26" s="52"/>
      <c r="F26" s="3"/>
      <c r="G26" s="51" t="s">
        <v>16</v>
      </c>
      <c r="H26" s="52">
        <f t="shared" ref="H26:J26" si="28">SUM(H22:H25)</f>
        <v>200.4</v>
      </c>
      <c r="I26" s="52">
        <f t="shared" si="28"/>
        <v>212.795859935193</v>
      </c>
      <c r="J26" s="52">
        <f t="shared" si="28"/>
        <v>225.772976909676</v>
      </c>
      <c r="K26" s="52"/>
      <c r="L26" s="3"/>
      <c r="M26" s="51" t="s">
        <v>16</v>
      </c>
      <c r="N26" s="52">
        <f t="shared" ref="N26:N27" si="29">B26-H26</f>
        <v>0</v>
      </c>
      <c r="O26" s="52">
        <f t="shared" ref="O26:P26" si="30">SUM(O22:O25)</f>
        <v>8.40843732397616</v>
      </c>
      <c r="P26" s="52">
        <f t="shared" si="30"/>
        <v>17.6824574117998</v>
      </c>
      <c r="Q26" s="52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 spans="1:27">
      <c r="A27" s="53" t="s">
        <v>65</v>
      </c>
      <c r="B27" s="54"/>
      <c r="C27" s="55">
        <f t="shared" ref="C27:D27" si="31">(C26-B26)/B26</f>
        <v>0.10381385857869</v>
      </c>
      <c r="D27" s="55">
        <f t="shared" si="31"/>
        <v>0.100590889679852</v>
      </c>
      <c r="E27" s="56" t="s">
        <v>66</v>
      </c>
      <c r="F27" s="57" t="s">
        <v>67</v>
      </c>
      <c r="G27" s="53" t="s">
        <v>65</v>
      </c>
      <c r="H27" s="54"/>
      <c r="I27" s="55">
        <f t="shared" ref="I27:J27" si="32">(I26-H26)/H26</f>
        <v>0.0618555884989689</v>
      </c>
      <c r="J27" s="55">
        <f t="shared" si="32"/>
        <v>0.060983879002321</v>
      </c>
      <c r="K27" s="56" t="s">
        <v>68</v>
      </c>
      <c r="L27" s="60" t="s">
        <v>67</v>
      </c>
      <c r="M27" s="53" t="s">
        <v>65</v>
      </c>
      <c r="N27" s="55">
        <f t="shared" si="29"/>
        <v>0</v>
      </c>
      <c r="O27" s="55">
        <f t="shared" ref="O27:P27" si="33">C27-I27</f>
        <v>0.0419582700797214</v>
      </c>
      <c r="P27" s="55">
        <f t="shared" si="33"/>
        <v>0.0396070106775309</v>
      </c>
      <c r="Q27" s="56" t="s">
        <v>69</v>
      </c>
      <c r="R27" s="3"/>
      <c r="S27" s="3"/>
      <c r="T27" s="3"/>
      <c r="U27" s="3"/>
      <c r="V27" s="3"/>
      <c r="W27" s="3"/>
      <c r="X27" s="3"/>
      <c r="Y27" s="3"/>
      <c r="Z27" s="3"/>
      <c r="AA27" s="3"/>
    </row>
    <row r="37" ht="12.75" customHeight="1" spans="1:27">
      <c r="A37" s="3"/>
      <c r="B37" s="58"/>
      <c r="C37" s="58"/>
      <c r="D37" s="5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 spans="1:27">
      <c r="A38" s="3"/>
      <c r="B38" s="58"/>
      <c r="C38" s="58"/>
      <c r="D38" s="5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 spans="1:27">
      <c r="A39" s="3"/>
      <c r="B39" s="58"/>
      <c r="C39" s="58"/>
      <c r="D39" s="5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 spans="1:27">
      <c r="A40" s="3"/>
      <c r="B40" s="58"/>
      <c r="C40" s="58"/>
      <c r="D40" s="5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 spans="1:27">
      <c r="A41" s="3"/>
      <c r="B41" s="58"/>
      <c r="C41" s="58"/>
      <c r="D41" s="5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 spans="1:27">
      <c r="A42" s="3"/>
      <c r="B42" s="58"/>
      <c r="C42" s="58"/>
      <c r="D42" s="5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 spans="1:27">
      <c r="A43" s="3"/>
      <c r="B43" s="58"/>
      <c r="C43" s="58"/>
      <c r="D43" s="5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 spans="1:27">
      <c r="A44" s="3"/>
      <c r="B44" s="58"/>
      <c r="C44" s="58"/>
      <c r="D44" s="5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 spans="1:27">
      <c r="A45" s="3"/>
      <c r="B45" s="58"/>
      <c r="C45" s="58"/>
      <c r="D45" s="5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 spans="1:27">
      <c r="A46" s="3"/>
      <c r="B46" s="58"/>
      <c r="C46" s="58"/>
      <c r="D46" s="5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 spans="1:27">
      <c r="A47" s="3"/>
      <c r="B47" s="58"/>
      <c r="C47" s="58"/>
      <c r="D47" s="5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 spans="1:27">
      <c r="A48" s="3"/>
      <c r="B48" s="58"/>
      <c r="C48" s="58"/>
      <c r="D48" s="5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 spans="1:27">
      <c r="A49" s="3"/>
      <c r="B49" s="58"/>
      <c r="C49" s="58"/>
      <c r="D49" s="5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 spans="1:27">
      <c r="A50" s="3"/>
      <c r="B50" s="58"/>
      <c r="C50" s="58"/>
      <c r="D50" s="5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 spans="1:27">
      <c r="A51" s="3"/>
      <c r="B51" s="58"/>
      <c r="C51" s="58"/>
      <c r="D51" s="5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 spans="1:27">
      <c r="A52" s="3"/>
      <c r="B52" s="58"/>
      <c r="C52" s="58"/>
      <c r="D52" s="5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 spans="1:27">
      <c r="A53" s="3"/>
      <c r="B53" s="58"/>
      <c r="C53" s="58"/>
      <c r="D53" s="5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 spans="1:27">
      <c r="A54" s="3"/>
      <c r="B54" s="58"/>
      <c r="C54" s="58"/>
      <c r="D54" s="5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 spans="1:27">
      <c r="A55" s="3"/>
      <c r="B55" s="58"/>
      <c r="C55" s="58"/>
      <c r="D55" s="5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 spans="1:27">
      <c r="A56" s="3"/>
      <c r="B56" s="58"/>
      <c r="C56" s="58"/>
      <c r="D56" s="5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 spans="1:27">
      <c r="A57" s="3"/>
      <c r="B57" s="58"/>
      <c r="C57" s="58"/>
      <c r="D57" s="5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 spans="1:27">
      <c r="A58" s="3"/>
      <c r="B58" s="58"/>
      <c r="C58" s="58"/>
      <c r="D58" s="5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 spans="1:27">
      <c r="A59" s="3"/>
      <c r="B59" s="58"/>
      <c r="C59" s="58"/>
      <c r="D59" s="5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 spans="1:27">
      <c r="A60" s="3"/>
      <c r="B60" s="58"/>
      <c r="C60" s="58"/>
      <c r="D60" s="5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 spans="1:27">
      <c r="A61" s="3"/>
      <c r="B61" s="58"/>
      <c r="C61" s="58"/>
      <c r="D61" s="5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 spans="1:27">
      <c r="A62" s="3"/>
      <c r="B62" s="58"/>
      <c r="C62" s="58"/>
      <c r="D62" s="5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 spans="1:27">
      <c r="A63" s="3"/>
      <c r="B63" s="58"/>
      <c r="C63" s="58"/>
      <c r="D63" s="5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 spans="1:27">
      <c r="A64" s="3"/>
      <c r="B64" s="58"/>
      <c r="C64" s="58"/>
      <c r="D64" s="5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 spans="1:27">
      <c r="A65" s="3"/>
      <c r="B65" s="58"/>
      <c r="C65" s="58"/>
      <c r="D65" s="5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 spans="1:27">
      <c r="A66" s="3"/>
      <c r="B66" s="58"/>
      <c r="C66" s="58"/>
      <c r="D66" s="5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 spans="1:27">
      <c r="A67" s="3"/>
      <c r="B67" s="58"/>
      <c r="C67" s="58"/>
      <c r="D67" s="5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 spans="1:27">
      <c r="A68" s="3"/>
      <c r="B68" s="58"/>
      <c r="C68" s="58"/>
      <c r="D68" s="5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 spans="1:27">
      <c r="A69" s="3"/>
      <c r="B69" s="58"/>
      <c r="C69" s="58"/>
      <c r="D69" s="5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 spans="1:27">
      <c r="A70" s="3"/>
      <c r="B70" s="58"/>
      <c r="C70" s="58"/>
      <c r="D70" s="5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 spans="1:27">
      <c r="A71" s="3"/>
      <c r="B71" s="58"/>
      <c r="C71" s="58"/>
      <c r="D71" s="5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 spans="1:27">
      <c r="A72" s="3"/>
      <c r="B72" s="58"/>
      <c r="C72" s="58"/>
      <c r="D72" s="5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 spans="1:27">
      <c r="A73" s="3"/>
      <c r="B73" s="58"/>
      <c r="C73" s="58"/>
      <c r="D73" s="5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 spans="1:27">
      <c r="A74" s="3"/>
      <c r="B74" s="58"/>
      <c r="C74" s="58"/>
      <c r="D74" s="5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 spans="1:27">
      <c r="A75" s="3"/>
      <c r="B75" s="58"/>
      <c r="C75" s="58"/>
      <c r="D75" s="5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 spans="1:27">
      <c r="A76" s="3"/>
      <c r="B76" s="58"/>
      <c r="C76" s="58"/>
      <c r="D76" s="5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 spans="1:27">
      <c r="A77" s="3"/>
      <c r="B77" s="58"/>
      <c r="C77" s="58"/>
      <c r="D77" s="5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 spans="1:27">
      <c r="A78" s="3"/>
      <c r="B78" s="58"/>
      <c r="C78" s="58"/>
      <c r="D78" s="5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 spans="1:27">
      <c r="A79" s="3"/>
      <c r="B79" s="58"/>
      <c r="C79" s="58"/>
      <c r="D79" s="5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 spans="1:27">
      <c r="A80" s="3"/>
      <c r="B80" s="58"/>
      <c r="C80" s="58"/>
      <c r="D80" s="5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 spans="1:27">
      <c r="A81" s="3"/>
      <c r="B81" s="58"/>
      <c r="C81" s="58"/>
      <c r="D81" s="5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 spans="1:27">
      <c r="A82" s="3"/>
      <c r="B82" s="58"/>
      <c r="C82" s="58"/>
      <c r="D82" s="5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 spans="1:27">
      <c r="A83" s="3"/>
      <c r="B83" s="58"/>
      <c r="C83" s="58"/>
      <c r="D83" s="5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 spans="1:27">
      <c r="A84" s="3"/>
      <c r="B84" s="58"/>
      <c r="C84" s="58"/>
      <c r="D84" s="5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 spans="1:27">
      <c r="A85" s="3"/>
      <c r="B85" s="58"/>
      <c r="C85" s="58"/>
      <c r="D85" s="5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 spans="1:27">
      <c r="A86" s="3"/>
      <c r="B86" s="58"/>
      <c r="C86" s="58"/>
      <c r="D86" s="5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 spans="1:27">
      <c r="A87" s="3"/>
      <c r="B87" s="58"/>
      <c r="C87" s="58"/>
      <c r="D87" s="5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 spans="1:27">
      <c r="A88" s="3"/>
      <c r="B88" s="58"/>
      <c r="C88" s="58"/>
      <c r="D88" s="5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 spans="1:27">
      <c r="A89" s="3"/>
      <c r="B89" s="58"/>
      <c r="C89" s="58"/>
      <c r="D89" s="5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 spans="1:27">
      <c r="A90" s="3"/>
      <c r="B90" s="58"/>
      <c r="C90" s="58"/>
      <c r="D90" s="5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 spans="1:27">
      <c r="A91" s="3"/>
      <c r="B91" s="58"/>
      <c r="C91" s="58"/>
      <c r="D91" s="5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 spans="1:27">
      <c r="A92" s="3"/>
      <c r="B92" s="58"/>
      <c r="C92" s="58"/>
      <c r="D92" s="5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 spans="1:27">
      <c r="A93" s="3"/>
      <c r="B93" s="58"/>
      <c r="C93" s="58"/>
      <c r="D93" s="5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 spans="1:27">
      <c r="A94" s="3"/>
      <c r="B94" s="58"/>
      <c r="C94" s="58"/>
      <c r="D94" s="5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 spans="1:27">
      <c r="A95" s="3"/>
      <c r="B95" s="58"/>
      <c r="C95" s="58"/>
      <c r="D95" s="5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 spans="1:27">
      <c r="A96" s="3"/>
      <c r="B96" s="58"/>
      <c r="C96" s="58"/>
      <c r="D96" s="5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 spans="1:27">
      <c r="A97" s="3"/>
      <c r="B97" s="58"/>
      <c r="C97" s="58"/>
      <c r="D97" s="5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 spans="1:27">
      <c r="A98" s="3"/>
      <c r="B98" s="58"/>
      <c r="C98" s="58"/>
      <c r="D98" s="5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 spans="1:27">
      <c r="A99" s="3"/>
      <c r="B99" s="58"/>
      <c r="C99" s="58"/>
      <c r="D99" s="5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 spans="1:27">
      <c r="A100" s="3"/>
      <c r="B100" s="58"/>
      <c r="C100" s="58"/>
      <c r="D100" s="5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 spans="1:27">
      <c r="A101" s="3"/>
      <c r="B101" s="58"/>
      <c r="C101" s="58"/>
      <c r="D101" s="5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 spans="1:27">
      <c r="A102" s="3"/>
      <c r="B102" s="58"/>
      <c r="C102" s="58"/>
      <c r="D102" s="5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 spans="1:27">
      <c r="A103" s="3"/>
      <c r="B103" s="58"/>
      <c r="C103" s="58"/>
      <c r="D103" s="5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 spans="1:27">
      <c r="A104" s="3"/>
      <c r="B104" s="58"/>
      <c r="C104" s="58"/>
      <c r="D104" s="5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 spans="1:27">
      <c r="A105" s="3"/>
      <c r="B105" s="58"/>
      <c r="C105" s="58"/>
      <c r="D105" s="5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 spans="1:27">
      <c r="A106" s="3"/>
      <c r="B106" s="58"/>
      <c r="C106" s="58"/>
      <c r="D106" s="5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 spans="1:27">
      <c r="A107" s="3"/>
      <c r="B107" s="58"/>
      <c r="C107" s="58"/>
      <c r="D107" s="5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 spans="1:27">
      <c r="A108" s="3"/>
      <c r="B108" s="58"/>
      <c r="C108" s="58"/>
      <c r="D108" s="5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 spans="1:27">
      <c r="A109" s="3"/>
      <c r="B109" s="58"/>
      <c r="C109" s="58"/>
      <c r="D109" s="5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 spans="1:27">
      <c r="A110" s="3"/>
      <c r="B110" s="58"/>
      <c r="C110" s="58"/>
      <c r="D110" s="5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 spans="1:27">
      <c r="A111" s="3"/>
      <c r="B111" s="58"/>
      <c r="C111" s="58"/>
      <c r="D111" s="5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 spans="1:27">
      <c r="A112" s="3"/>
      <c r="B112" s="58"/>
      <c r="C112" s="58"/>
      <c r="D112" s="5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 spans="1:27">
      <c r="A113" s="3"/>
      <c r="B113" s="58"/>
      <c r="C113" s="58"/>
      <c r="D113" s="5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 spans="1:27">
      <c r="A114" s="3"/>
      <c r="B114" s="58"/>
      <c r="C114" s="58"/>
      <c r="D114" s="5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 spans="1:27">
      <c r="A115" s="3"/>
      <c r="B115" s="58"/>
      <c r="C115" s="58"/>
      <c r="D115" s="5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 spans="1:27">
      <c r="A116" s="3"/>
      <c r="B116" s="58"/>
      <c r="C116" s="58"/>
      <c r="D116" s="5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 spans="1:27">
      <c r="A117" s="3"/>
      <c r="B117" s="58"/>
      <c r="C117" s="58"/>
      <c r="D117" s="5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 spans="1:27">
      <c r="A118" s="3"/>
      <c r="B118" s="58"/>
      <c r="C118" s="58"/>
      <c r="D118" s="5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 spans="1:27">
      <c r="A119" s="3"/>
      <c r="B119" s="58"/>
      <c r="C119" s="58"/>
      <c r="D119" s="5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 spans="1:27">
      <c r="A120" s="3"/>
      <c r="B120" s="58"/>
      <c r="C120" s="58"/>
      <c r="D120" s="5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 spans="1:27">
      <c r="A121" s="3"/>
      <c r="B121" s="58"/>
      <c r="C121" s="58"/>
      <c r="D121" s="5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 spans="1:27">
      <c r="A122" s="3"/>
      <c r="B122" s="58"/>
      <c r="C122" s="58"/>
      <c r="D122" s="5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 spans="1:27">
      <c r="A123" s="3"/>
      <c r="B123" s="58"/>
      <c r="C123" s="58"/>
      <c r="D123" s="5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 spans="1:27">
      <c r="A124" s="3"/>
      <c r="B124" s="58"/>
      <c r="C124" s="58"/>
      <c r="D124" s="5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 spans="1:27">
      <c r="A125" s="3"/>
      <c r="B125" s="58"/>
      <c r="C125" s="58"/>
      <c r="D125" s="5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 spans="1:27">
      <c r="A126" s="3"/>
      <c r="B126" s="58"/>
      <c r="C126" s="58"/>
      <c r="D126" s="5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 spans="1:27">
      <c r="A127" s="3"/>
      <c r="B127" s="58"/>
      <c r="C127" s="58"/>
      <c r="D127" s="5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 spans="1:27">
      <c r="A128" s="3"/>
      <c r="B128" s="58"/>
      <c r="C128" s="58"/>
      <c r="D128" s="5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 spans="1:27">
      <c r="A129" s="3"/>
      <c r="B129" s="58"/>
      <c r="C129" s="58"/>
      <c r="D129" s="5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 spans="1:27">
      <c r="A130" s="3"/>
      <c r="B130" s="58"/>
      <c r="C130" s="58"/>
      <c r="D130" s="5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 spans="1:27">
      <c r="A131" s="3"/>
      <c r="B131" s="58"/>
      <c r="C131" s="58"/>
      <c r="D131" s="5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 spans="1:27">
      <c r="A132" s="3"/>
      <c r="B132" s="58"/>
      <c r="C132" s="58"/>
      <c r="D132" s="5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 spans="1:27">
      <c r="A133" s="3"/>
      <c r="B133" s="58"/>
      <c r="C133" s="58"/>
      <c r="D133" s="5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 spans="1:27">
      <c r="A134" s="3"/>
      <c r="B134" s="58"/>
      <c r="C134" s="58"/>
      <c r="D134" s="5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 spans="1:27">
      <c r="A135" s="3"/>
      <c r="B135" s="58"/>
      <c r="C135" s="58"/>
      <c r="D135" s="5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 spans="1:27">
      <c r="A136" s="3"/>
      <c r="B136" s="58"/>
      <c r="C136" s="58"/>
      <c r="D136" s="5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 spans="1:27">
      <c r="A137" s="3"/>
      <c r="B137" s="58"/>
      <c r="C137" s="58"/>
      <c r="D137" s="5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 spans="1:27">
      <c r="A138" s="3"/>
      <c r="B138" s="58"/>
      <c r="C138" s="58"/>
      <c r="D138" s="5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 spans="1:27">
      <c r="A139" s="3"/>
      <c r="B139" s="58"/>
      <c r="C139" s="58"/>
      <c r="D139" s="5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 spans="1:27">
      <c r="A140" s="3"/>
      <c r="B140" s="58"/>
      <c r="C140" s="58"/>
      <c r="D140" s="5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 spans="1:27">
      <c r="A141" s="3"/>
      <c r="B141" s="58"/>
      <c r="C141" s="58"/>
      <c r="D141" s="5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 spans="1:27">
      <c r="A142" s="3"/>
      <c r="B142" s="58"/>
      <c r="C142" s="58"/>
      <c r="D142" s="5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 spans="1:27">
      <c r="A143" s="3"/>
      <c r="B143" s="58"/>
      <c r="C143" s="58"/>
      <c r="D143" s="5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 spans="1:27">
      <c r="A144" s="3"/>
      <c r="B144" s="58"/>
      <c r="C144" s="58"/>
      <c r="D144" s="5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 spans="1:27">
      <c r="A145" s="3"/>
      <c r="B145" s="58"/>
      <c r="C145" s="58"/>
      <c r="D145" s="5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 spans="1:27">
      <c r="A146" s="3"/>
      <c r="B146" s="58"/>
      <c r="C146" s="58"/>
      <c r="D146" s="5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 spans="1:27">
      <c r="A147" s="3"/>
      <c r="B147" s="58"/>
      <c r="C147" s="58"/>
      <c r="D147" s="5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 spans="1:27">
      <c r="A148" s="3"/>
      <c r="B148" s="58"/>
      <c r="C148" s="58"/>
      <c r="D148" s="5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 spans="1:27">
      <c r="A149" s="3"/>
      <c r="B149" s="58"/>
      <c r="C149" s="58"/>
      <c r="D149" s="5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 spans="1:27">
      <c r="A150" s="3"/>
      <c r="B150" s="58"/>
      <c r="C150" s="58"/>
      <c r="D150" s="5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 spans="1:27">
      <c r="A151" s="3"/>
      <c r="B151" s="58"/>
      <c r="C151" s="58"/>
      <c r="D151" s="5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 spans="1:27">
      <c r="A152" s="3"/>
      <c r="B152" s="58"/>
      <c r="C152" s="58"/>
      <c r="D152" s="5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 spans="1:27">
      <c r="A153" s="3"/>
      <c r="B153" s="58"/>
      <c r="C153" s="58"/>
      <c r="D153" s="5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 spans="1:27">
      <c r="A154" s="3"/>
      <c r="B154" s="58"/>
      <c r="C154" s="58"/>
      <c r="D154" s="5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 spans="1:27">
      <c r="A155" s="3"/>
      <c r="B155" s="58"/>
      <c r="C155" s="58"/>
      <c r="D155" s="5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 spans="1:27">
      <c r="A156" s="3"/>
      <c r="B156" s="58"/>
      <c r="C156" s="58"/>
      <c r="D156" s="5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 spans="1:27">
      <c r="A157" s="3"/>
      <c r="B157" s="58"/>
      <c r="C157" s="58"/>
      <c r="D157" s="5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 spans="1:27">
      <c r="A158" s="3"/>
      <c r="B158" s="58"/>
      <c r="C158" s="58"/>
      <c r="D158" s="5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 spans="1:27">
      <c r="A159" s="3"/>
      <c r="B159" s="58"/>
      <c r="C159" s="58"/>
      <c r="D159" s="5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 spans="1:27">
      <c r="A160" s="3"/>
      <c r="B160" s="58"/>
      <c r="C160" s="58"/>
      <c r="D160" s="5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 spans="1:27">
      <c r="A161" s="3"/>
      <c r="B161" s="58"/>
      <c r="C161" s="58"/>
      <c r="D161" s="5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 spans="1:27">
      <c r="A162" s="3"/>
      <c r="B162" s="58"/>
      <c r="C162" s="58"/>
      <c r="D162" s="5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 spans="1:27">
      <c r="A163" s="3"/>
      <c r="B163" s="58"/>
      <c r="C163" s="58"/>
      <c r="D163" s="5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 spans="1:27">
      <c r="A164" s="3"/>
      <c r="B164" s="58"/>
      <c r="C164" s="58"/>
      <c r="D164" s="5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 spans="1:27">
      <c r="A165" s="3"/>
      <c r="B165" s="58"/>
      <c r="C165" s="58"/>
      <c r="D165" s="5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 spans="1:27">
      <c r="A166" s="3"/>
      <c r="B166" s="58"/>
      <c r="C166" s="58"/>
      <c r="D166" s="5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 spans="1:27">
      <c r="A167" s="3"/>
      <c r="B167" s="58"/>
      <c r="C167" s="58"/>
      <c r="D167" s="5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 spans="1:27">
      <c r="A168" s="3"/>
      <c r="B168" s="58"/>
      <c r="C168" s="58"/>
      <c r="D168" s="5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 spans="1:27">
      <c r="A169" s="3"/>
      <c r="B169" s="58"/>
      <c r="C169" s="58"/>
      <c r="D169" s="5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 spans="1:27">
      <c r="A170" s="3"/>
      <c r="B170" s="58"/>
      <c r="C170" s="58"/>
      <c r="D170" s="5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 spans="1:27">
      <c r="A171" s="3"/>
      <c r="B171" s="58"/>
      <c r="C171" s="58"/>
      <c r="D171" s="5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 spans="1:27">
      <c r="A172" s="3"/>
      <c r="B172" s="58"/>
      <c r="C172" s="58"/>
      <c r="D172" s="5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 spans="1:27">
      <c r="A173" s="3"/>
      <c r="B173" s="58"/>
      <c r="C173" s="58"/>
      <c r="D173" s="5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 spans="1:27">
      <c r="A174" s="3"/>
      <c r="B174" s="58"/>
      <c r="C174" s="58"/>
      <c r="D174" s="5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 spans="1:27">
      <c r="A175" s="3"/>
      <c r="B175" s="58"/>
      <c r="C175" s="58"/>
      <c r="D175" s="5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 spans="1:27">
      <c r="A176" s="3"/>
      <c r="B176" s="58"/>
      <c r="C176" s="58"/>
      <c r="D176" s="5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 spans="1:27">
      <c r="A177" s="3"/>
      <c r="B177" s="58"/>
      <c r="C177" s="58"/>
      <c r="D177" s="5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 spans="1:27">
      <c r="A178" s="3"/>
      <c r="B178" s="58"/>
      <c r="C178" s="58"/>
      <c r="D178" s="5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 spans="1:27">
      <c r="A179" s="3"/>
      <c r="B179" s="58"/>
      <c r="C179" s="58"/>
      <c r="D179" s="5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 spans="1:27">
      <c r="A180" s="3"/>
      <c r="B180" s="58"/>
      <c r="C180" s="58"/>
      <c r="D180" s="5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 spans="1:27">
      <c r="A181" s="3"/>
      <c r="B181" s="58"/>
      <c r="C181" s="58"/>
      <c r="D181" s="5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 spans="1:27">
      <c r="A182" s="3"/>
      <c r="B182" s="58"/>
      <c r="C182" s="58"/>
      <c r="D182" s="5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 spans="1:27">
      <c r="A183" s="3"/>
      <c r="B183" s="58"/>
      <c r="C183" s="58"/>
      <c r="D183" s="5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 spans="1:27">
      <c r="A184" s="3"/>
      <c r="B184" s="58"/>
      <c r="C184" s="58"/>
      <c r="D184" s="5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 spans="1:27">
      <c r="A185" s="3"/>
      <c r="B185" s="58"/>
      <c r="C185" s="58"/>
      <c r="D185" s="5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 spans="1:27">
      <c r="A186" s="3"/>
      <c r="B186" s="58"/>
      <c r="C186" s="58"/>
      <c r="D186" s="5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 spans="1:27">
      <c r="A187" s="3"/>
      <c r="B187" s="58"/>
      <c r="C187" s="58"/>
      <c r="D187" s="5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 spans="1:27">
      <c r="A188" s="3"/>
      <c r="B188" s="58"/>
      <c r="C188" s="58"/>
      <c r="D188" s="5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 spans="1:27">
      <c r="A189" s="3"/>
      <c r="B189" s="58"/>
      <c r="C189" s="58"/>
      <c r="D189" s="5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 spans="1:27">
      <c r="A190" s="3"/>
      <c r="B190" s="58"/>
      <c r="C190" s="58"/>
      <c r="D190" s="5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 spans="1:27">
      <c r="A191" s="3"/>
      <c r="B191" s="58"/>
      <c r="C191" s="58"/>
      <c r="D191" s="5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 spans="1:27">
      <c r="A192" s="3"/>
      <c r="B192" s="58"/>
      <c r="C192" s="58"/>
      <c r="D192" s="5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 spans="1:27">
      <c r="A193" s="3"/>
      <c r="B193" s="58"/>
      <c r="C193" s="58"/>
      <c r="D193" s="5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 spans="1:27">
      <c r="A194" s="3"/>
      <c r="B194" s="58"/>
      <c r="C194" s="58"/>
      <c r="D194" s="5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 spans="1:27">
      <c r="A195" s="3"/>
      <c r="B195" s="58"/>
      <c r="C195" s="58"/>
      <c r="D195" s="5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 spans="1:27">
      <c r="A196" s="3"/>
      <c r="B196" s="58"/>
      <c r="C196" s="58"/>
      <c r="D196" s="5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 spans="1:27">
      <c r="A197" s="3"/>
      <c r="B197" s="58"/>
      <c r="C197" s="58"/>
      <c r="D197" s="5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 spans="1:27">
      <c r="A198" s="3"/>
      <c r="B198" s="58"/>
      <c r="C198" s="58"/>
      <c r="D198" s="5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 spans="1:27">
      <c r="A199" s="3"/>
      <c r="B199" s="58"/>
      <c r="C199" s="58"/>
      <c r="D199" s="5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 spans="1:27">
      <c r="A200" s="3"/>
      <c r="B200" s="58"/>
      <c r="C200" s="58"/>
      <c r="D200" s="5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 spans="1:27">
      <c r="A201" s="3"/>
      <c r="B201" s="58"/>
      <c r="C201" s="58"/>
      <c r="D201" s="5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 spans="1:27">
      <c r="A202" s="3"/>
      <c r="B202" s="58"/>
      <c r="C202" s="58"/>
      <c r="D202" s="5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 spans="1:27">
      <c r="A203" s="3"/>
      <c r="B203" s="58"/>
      <c r="C203" s="58"/>
      <c r="D203" s="5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 spans="1:27">
      <c r="A204" s="3"/>
      <c r="B204" s="58"/>
      <c r="C204" s="58"/>
      <c r="D204" s="5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 spans="1:27">
      <c r="A205" s="3"/>
      <c r="B205" s="58"/>
      <c r="C205" s="58"/>
      <c r="D205" s="5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 spans="1:27">
      <c r="A206" s="3"/>
      <c r="B206" s="58"/>
      <c r="C206" s="58"/>
      <c r="D206" s="5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 spans="1:27">
      <c r="A207" s="3"/>
      <c r="B207" s="58"/>
      <c r="C207" s="58"/>
      <c r="D207" s="5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 spans="1:27">
      <c r="A208" s="3"/>
      <c r="B208" s="58"/>
      <c r="C208" s="58"/>
      <c r="D208" s="5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 spans="1:27">
      <c r="A209" s="3"/>
      <c r="B209" s="58"/>
      <c r="C209" s="58"/>
      <c r="D209" s="5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 spans="1:27">
      <c r="A210" s="3"/>
      <c r="B210" s="58"/>
      <c r="C210" s="58"/>
      <c r="D210" s="5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 spans="1:27">
      <c r="A211" s="3"/>
      <c r="B211" s="58"/>
      <c r="C211" s="58"/>
      <c r="D211" s="5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 spans="1:27">
      <c r="A212" s="3"/>
      <c r="B212" s="58"/>
      <c r="C212" s="58"/>
      <c r="D212" s="5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 spans="1:27">
      <c r="A213" s="3"/>
      <c r="B213" s="58"/>
      <c r="C213" s="58"/>
      <c r="D213" s="5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 spans="1:27">
      <c r="A214" s="3"/>
      <c r="B214" s="58"/>
      <c r="C214" s="58"/>
      <c r="D214" s="5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 spans="1:27">
      <c r="A215" s="3"/>
      <c r="B215" s="58"/>
      <c r="C215" s="58"/>
      <c r="D215" s="5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 spans="1:27">
      <c r="A216" s="3"/>
      <c r="B216" s="58"/>
      <c r="C216" s="58"/>
      <c r="D216" s="5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 spans="1:27">
      <c r="A217" s="3"/>
      <c r="B217" s="58"/>
      <c r="C217" s="58"/>
      <c r="D217" s="5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 spans="1:27">
      <c r="A218" s="3"/>
      <c r="B218" s="58"/>
      <c r="C218" s="58"/>
      <c r="D218" s="5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 spans="1:27">
      <c r="A219" s="3"/>
      <c r="B219" s="58"/>
      <c r="C219" s="58"/>
      <c r="D219" s="5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 spans="1:27">
      <c r="A220" s="3"/>
      <c r="B220" s="58"/>
      <c r="C220" s="58"/>
      <c r="D220" s="5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 spans="1:27">
      <c r="A221" s="3"/>
      <c r="B221" s="58"/>
      <c r="C221" s="58"/>
      <c r="D221" s="5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 spans="1:27">
      <c r="A222" s="3"/>
      <c r="B222" s="58"/>
      <c r="C222" s="58"/>
      <c r="D222" s="5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 spans="1:27">
      <c r="A223" s="3"/>
      <c r="B223" s="58"/>
      <c r="C223" s="58"/>
      <c r="D223" s="5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 spans="1:27">
      <c r="A224" s="3"/>
      <c r="B224" s="58"/>
      <c r="C224" s="58"/>
      <c r="D224" s="5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 spans="1:27">
      <c r="A225" s="3"/>
      <c r="B225" s="58"/>
      <c r="C225" s="58"/>
      <c r="D225" s="5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 spans="1:27">
      <c r="A226" s="3"/>
      <c r="B226" s="58"/>
      <c r="C226" s="58"/>
      <c r="D226" s="5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 spans="1:27">
      <c r="A227" s="3"/>
      <c r="B227" s="58"/>
      <c r="C227" s="58"/>
      <c r="D227" s="5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 spans="1:27">
      <c r="A228" s="3"/>
      <c r="B228" s="58"/>
      <c r="C228" s="58"/>
      <c r="D228" s="5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 spans="1:27">
      <c r="A229" s="3"/>
      <c r="B229" s="58"/>
      <c r="C229" s="58"/>
      <c r="D229" s="5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 spans="1:27">
      <c r="A230" s="3"/>
      <c r="B230" s="58"/>
      <c r="C230" s="58"/>
      <c r="D230" s="5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 spans="1:27">
      <c r="A231" s="3"/>
      <c r="B231" s="58"/>
      <c r="C231" s="58"/>
      <c r="D231" s="5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 spans="1:27">
      <c r="A232" s="3"/>
      <c r="B232" s="58"/>
      <c r="C232" s="58"/>
      <c r="D232" s="5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 spans="1:27">
      <c r="A233" s="3"/>
      <c r="B233" s="58"/>
      <c r="C233" s="58"/>
      <c r="D233" s="5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 spans="1:27">
      <c r="A234" s="3"/>
      <c r="B234" s="58"/>
      <c r="C234" s="58"/>
      <c r="D234" s="5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 spans="1:27">
      <c r="A235" s="3"/>
      <c r="B235" s="58"/>
      <c r="C235" s="58"/>
      <c r="D235" s="5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75" customHeight="1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75" customHeight="1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75" customHeight="1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75" customHeight="1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75" customHeight="1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75" customHeight="1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75" customHeight="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75" customHeight="1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75" customHeight="1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75" customHeight="1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75" customHeight="1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75" customHeight="1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75" customHeight="1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75" customHeight="1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75" customHeight="1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75" customHeight="1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75" customHeight="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75" customHeight="1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75" customHeight="1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75" customHeight="1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75" customHeight="1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75" customHeight="1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75" customHeight="1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75" customHeight="1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75" customHeight="1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75" customHeight="1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75" customHeight="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75" customHeight="1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75" customHeight="1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75" customHeight="1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75" customHeight="1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75" customHeight="1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75" customHeight="1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75" customHeight="1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75" customHeight="1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75" customHeight="1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75" customHeight="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75" customHeight="1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75" customHeight="1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75" customHeight="1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75" customHeight="1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75" customHeight="1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75" customHeight="1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75" customHeight="1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75" customHeight="1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75" customHeight="1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75" customHeight="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75" customHeight="1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75" customHeight="1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75" customHeight="1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75" customHeight="1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75" customHeight="1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75" customHeight="1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75" customHeight="1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75" customHeight="1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75" customHeight="1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75" customHeight="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75" customHeight="1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75" customHeight="1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75" customHeight="1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75" customHeight="1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75" customHeight="1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75" customHeight="1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75" customHeight="1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75" customHeight="1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75" customHeight="1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75" customHeight="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75" customHeight="1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75" customHeight="1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75" customHeight="1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75" customHeight="1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75" customHeight="1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75" customHeight="1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75" customHeight="1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75" customHeight="1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75" customHeight="1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75" customHeight="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75" customHeight="1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75" customHeight="1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75" customHeight="1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75" customHeight="1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75" customHeight="1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75" customHeight="1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75" customHeight="1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75" customHeight="1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75" customHeight="1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75" customHeight="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75" customHeight="1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75" customHeight="1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75" customHeight="1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75" customHeight="1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75" customHeight="1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75" customHeight="1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75" customHeight="1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75" customHeight="1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75" customHeight="1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75" customHeight="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75" customHeight="1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75" customHeight="1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75" customHeight="1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75" customHeight="1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75" customHeight="1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75" customHeight="1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75" customHeight="1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75" customHeight="1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75" customHeight="1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75" customHeight="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75" customHeight="1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75" customHeight="1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75" customHeight="1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75" customHeight="1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75" customHeight="1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75" customHeight="1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75" customHeight="1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75" customHeight="1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75" customHeight="1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75" customHeight="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75" customHeight="1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75" customHeight="1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75" customHeight="1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75" customHeight="1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75" customHeight="1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75" customHeight="1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75" customHeight="1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75" customHeight="1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75" customHeight="1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75" customHeight="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75" customHeight="1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75" customHeight="1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75" customHeight="1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75" customHeight="1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75" customHeight="1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75" customHeight="1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75" customHeight="1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75" customHeight="1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75" customHeight="1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75" customHeight="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75" customHeight="1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75" customHeight="1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75" customHeight="1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75" customHeight="1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75" customHeight="1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75" customHeight="1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75" customHeight="1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75" customHeight="1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75" customHeight="1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75" customHeight="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75" customHeight="1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75" customHeight="1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75" customHeight="1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75" customHeight="1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75" customHeight="1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75" customHeight="1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75" customHeight="1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75" customHeight="1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75" customHeight="1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75" customHeight="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75" customHeight="1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75" customHeight="1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75" customHeight="1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75" customHeight="1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75" customHeight="1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75" customHeight="1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75" customHeight="1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75" customHeight="1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75" customHeight="1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75" customHeight="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75" customHeight="1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75" customHeight="1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75" customHeight="1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75" customHeight="1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75" customHeight="1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75" customHeight="1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75" customHeight="1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75" customHeight="1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75" customHeight="1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75" customHeight="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75" customHeight="1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75" customHeight="1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75" customHeight="1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75" customHeight="1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75" customHeight="1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75" customHeight="1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75" customHeight="1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75" customHeight="1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75" customHeight="1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75" customHeight="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75" customHeight="1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75" customHeight="1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75" customHeight="1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75" customHeight="1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75" customHeight="1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75" customHeight="1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75" customHeight="1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75" customHeight="1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75" customHeight="1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75" customHeight="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75" customHeight="1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75" customHeight="1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75" customHeight="1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75" customHeight="1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75" customHeight="1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75" customHeight="1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75" customHeight="1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75" customHeight="1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75" customHeight="1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75" customHeight="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75" customHeight="1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75" customHeight="1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75" customHeight="1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75" customHeight="1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75" customHeight="1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75" customHeight="1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75" customHeight="1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75" customHeight="1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75" customHeight="1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75" customHeight="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75" customHeight="1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75" customHeight="1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75" customHeight="1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75" customHeight="1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75" customHeight="1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75" customHeight="1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75" customHeight="1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75" customHeight="1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75" customHeight="1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75" customHeight="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75" customHeight="1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75" customHeight="1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75" customHeight="1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75" customHeight="1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75" customHeight="1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75" customHeight="1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75" customHeight="1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75" customHeight="1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75" customHeight="1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75" customHeight="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75" customHeight="1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75" customHeight="1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75" customHeight="1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75" customHeight="1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75" customHeight="1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75" customHeight="1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75" customHeight="1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75" customHeight="1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75" customHeight="1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75" customHeight="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75" customHeight="1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75" customHeight="1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75" customHeight="1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75" customHeight="1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75" customHeight="1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75" customHeight="1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75" customHeight="1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75" customHeight="1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75" customHeight="1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75" customHeight="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75" customHeight="1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75" customHeight="1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75" customHeight="1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75" customHeight="1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75" customHeight="1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75" customHeight="1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75" customHeight="1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75" customHeight="1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75" customHeight="1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75" customHeight="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75" customHeight="1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75" customHeight="1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75" customHeight="1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75" customHeight="1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75" customHeight="1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75" customHeight="1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75" customHeight="1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75" customHeight="1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75" customHeight="1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75" customHeight="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75" customHeight="1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75" customHeight="1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75" customHeight="1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75" customHeight="1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75" customHeight="1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75" customHeight="1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75" customHeight="1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75" customHeight="1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75" customHeight="1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75" customHeight="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75" customHeight="1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75" customHeight="1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75" customHeight="1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75" customHeight="1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75" customHeight="1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75" customHeight="1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75" customHeight="1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75" customHeight="1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75" customHeight="1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75" customHeight="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75" customHeight="1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75" customHeight="1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75" customHeight="1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75" customHeight="1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75" customHeight="1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75" customHeight="1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75" customHeight="1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75" customHeight="1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75" customHeight="1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75" customHeight="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75" customHeight="1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75" customHeight="1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75" customHeight="1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75" customHeight="1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75" customHeight="1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75" customHeight="1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75" customHeight="1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75" customHeight="1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75" customHeight="1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75" customHeight="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75" customHeight="1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75" customHeight="1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75" customHeight="1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75" customHeight="1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75" customHeight="1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75" customHeight="1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75" customHeight="1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75" customHeight="1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75" customHeight="1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75" customHeight="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75" customHeight="1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75" customHeight="1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75" customHeight="1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75" customHeight="1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75" customHeight="1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75" customHeight="1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75" customHeight="1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75" customHeight="1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75" customHeight="1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75" customHeight="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75" customHeight="1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75" customHeight="1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75" customHeight="1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75" customHeight="1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75" customHeight="1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75" customHeight="1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75" customHeight="1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75" customHeight="1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75" customHeight="1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75" customHeight="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75" customHeight="1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75" customHeight="1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75" customHeight="1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75" customHeight="1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75" customHeight="1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75" customHeight="1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75" customHeight="1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75" customHeight="1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75" customHeight="1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75" customHeight="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75" customHeight="1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75" customHeight="1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75" customHeight="1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75" customHeight="1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75" customHeight="1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75" customHeight="1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75" customHeight="1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75" customHeight="1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75" customHeight="1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75" customHeight="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75" customHeight="1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75" customHeight="1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75" customHeight="1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75" customHeight="1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75" customHeight="1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75" customHeight="1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75" customHeight="1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75" customHeight="1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75" customHeight="1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75" customHeight="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75" customHeight="1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75" customHeight="1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75" customHeight="1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75" customHeight="1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75" customHeight="1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75" customHeight="1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75" customHeight="1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75" customHeight="1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75" customHeight="1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75" customHeight="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75" customHeight="1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75" customHeight="1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75" customHeight="1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75" customHeight="1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75" customHeight="1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75" customHeight="1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75" customHeight="1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75" customHeight="1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75" customHeight="1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75" customHeight="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75" customHeight="1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75" customHeight="1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75" customHeight="1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75" customHeight="1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75" customHeight="1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75" customHeight="1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75" customHeight="1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75" customHeight="1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75" customHeight="1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75" customHeight="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75" customHeight="1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75" customHeight="1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75" customHeight="1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75" customHeight="1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75" customHeight="1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75" customHeight="1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75" customHeight="1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75" customHeight="1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75" customHeight="1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75" customHeight="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75" customHeight="1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75" customHeight="1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75" customHeight="1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75" customHeight="1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75" customHeight="1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75" customHeight="1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75" customHeight="1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75" customHeight="1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75" customHeight="1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75" customHeight="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75" customHeight="1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75" customHeight="1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75" customHeight="1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75" customHeight="1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75" customHeight="1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75" customHeight="1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75" customHeight="1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75" customHeight="1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75" customHeight="1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75" customHeight="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75" customHeight="1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75" customHeight="1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75" customHeight="1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75" customHeight="1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75" customHeight="1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75" customHeight="1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75" customHeight="1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75" customHeight="1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75" customHeight="1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75" customHeight="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75" customHeight="1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75" customHeight="1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75" customHeight="1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75" customHeight="1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75" customHeight="1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75" customHeight="1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75" customHeight="1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75" customHeight="1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75" customHeight="1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75" customHeight="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75" customHeight="1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75" customHeight="1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75" customHeight="1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75" customHeight="1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75" customHeight="1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75" customHeight="1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75" customHeight="1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75" customHeight="1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75" customHeight="1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75" customHeight="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75" customHeight="1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75" customHeight="1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75" customHeight="1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75" customHeight="1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75" customHeight="1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75" customHeight="1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75" customHeight="1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75" customHeight="1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75" customHeight="1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75" customHeight="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75" customHeight="1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75" customHeight="1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75" customHeight="1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75" customHeight="1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75" customHeight="1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75" customHeight="1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75" customHeight="1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75" customHeight="1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75" customHeight="1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75" customHeight="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75" customHeight="1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75" customHeight="1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75" customHeight="1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75" customHeight="1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75" customHeight="1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75" customHeight="1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75" customHeight="1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75" customHeight="1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75" customHeight="1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75" customHeight="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75" customHeight="1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75" customHeight="1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75" customHeight="1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75" customHeight="1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75" customHeight="1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75" customHeight="1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75" customHeight="1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75" customHeight="1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75" customHeight="1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75" customHeight="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75" customHeight="1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75" customHeight="1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75" customHeight="1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75" customHeight="1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75" customHeight="1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75" customHeight="1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75" customHeight="1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75" customHeight="1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75" customHeight="1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75" customHeight="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75" customHeight="1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75" customHeight="1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75" customHeight="1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75" customHeight="1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75" customHeight="1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75" customHeight="1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75" customHeight="1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75" customHeight="1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75" customHeight="1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75" customHeight="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75" customHeight="1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75" customHeight="1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75" customHeight="1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75" customHeight="1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75" customHeight="1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75" customHeight="1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75" customHeight="1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75" customHeight="1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75" customHeight="1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75" customHeight="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75" customHeight="1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75" customHeight="1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75" customHeight="1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75" customHeight="1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75" customHeight="1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75" customHeight="1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75" customHeight="1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75" customHeight="1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75" customHeight="1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75" customHeight="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75" customHeight="1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75" customHeight="1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75" customHeight="1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75" customHeight="1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75" customHeight="1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75" customHeight="1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75" customHeight="1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75" customHeight="1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75" customHeight="1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75" customHeight="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75" customHeight="1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75" customHeight="1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75" customHeight="1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75" customHeight="1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75" customHeight="1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75" customHeight="1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75" customHeight="1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75" customHeight="1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75" customHeight="1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75" customHeight="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75" customHeight="1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75" customHeight="1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75" customHeight="1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75" customHeight="1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75" customHeight="1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75" customHeight="1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75" customHeight="1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75" customHeight="1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75" customHeight="1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75" customHeight="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75" customHeight="1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75" customHeight="1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75" customHeight="1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75" customHeight="1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75" customHeight="1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75" customHeight="1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75" customHeight="1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75" customHeight="1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75" customHeight="1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75" customHeight="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75" customHeight="1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75" customHeight="1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75" customHeight="1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75" customHeight="1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75" customHeight="1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75" customHeight="1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75" customHeight="1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75" customHeight="1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75" customHeight="1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75" customHeight="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75" customHeight="1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75" customHeight="1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75" customHeight="1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75" customHeight="1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75" customHeight="1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75" customHeight="1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75" customHeight="1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75" customHeight="1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75" customHeight="1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75" customHeight="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75" customHeight="1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75" customHeight="1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75" customHeight="1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75" customHeight="1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75" customHeight="1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75" customHeight="1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75" customHeight="1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75" customHeight="1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75" customHeight="1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75" customHeight="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75" customHeight="1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75" customHeight="1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75" customHeight="1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75" customHeight="1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75" customHeight="1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75" customHeight="1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75" customHeight="1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75" customHeight="1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75" customHeight="1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75" customHeight="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75" customHeight="1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75" customHeight="1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75" customHeight="1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75" customHeight="1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75" customHeight="1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75" customHeight="1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75" customHeight="1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75" customHeight="1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75" customHeight="1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75" customHeight="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75" customHeight="1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75" customHeight="1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75" customHeight="1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75" customHeight="1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75" customHeight="1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75" customHeight="1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75" customHeight="1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75" customHeight="1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75" customHeight="1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75" customHeight="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75" customHeight="1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75" customHeight="1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75" customHeight="1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75" customHeight="1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75" customHeight="1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75" customHeight="1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75" customHeight="1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75" customHeight="1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75" customHeight="1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75" customHeight="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75" customHeight="1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75" customHeight="1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75" customHeight="1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75" customHeight="1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75" customHeight="1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75" customHeight="1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75" customHeight="1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75" customHeight="1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75" customHeight="1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75" customHeight="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75" customHeight="1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75" customHeight="1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75" customHeight="1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75" customHeight="1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75" customHeight="1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75" customHeight="1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75" customHeight="1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75" customHeight="1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75" customHeight="1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75" customHeight="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75" customHeight="1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75" customHeight="1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75" customHeight="1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75" customHeight="1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75" customHeight="1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75" customHeight="1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75" customHeight="1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75" customHeight="1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75" customHeight="1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75" customHeight="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75" customHeight="1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75" customHeight="1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75" customHeight="1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75" customHeight="1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75" customHeight="1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75" customHeight="1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75" customHeight="1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75" customHeight="1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75" customHeight="1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</sheetData>
  <mergeCells count="12">
    <mergeCell ref="A4:E4"/>
    <mergeCell ref="G4:K4"/>
    <mergeCell ref="M4:Q4"/>
    <mergeCell ref="A5:A6"/>
    <mergeCell ref="E5:E6"/>
    <mergeCell ref="E20:E21"/>
    <mergeCell ref="G5:G6"/>
    <mergeCell ref="K5:K6"/>
    <mergeCell ref="K20:K21"/>
    <mergeCell ref="M5:M6"/>
    <mergeCell ref="Q5:Q6"/>
    <mergeCell ref="Q20:Q21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Model Answer (Comparables)</vt:lpstr>
      <vt:lpstr>Model Answer (Forecast)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Shaurya</cp:lastModifiedBy>
  <dcterms:created xsi:type="dcterms:W3CDTF">2022-09-07T05:34:58Z</dcterms:created>
  <dcterms:modified xsi:type="dcterms:W3CDTF">2022-09-07T07:39:45Z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C30FE5CCC5C74F3D8F88FD782581A0FE</vt:lpwstr>
  </property>
  <property fmtid="{D5CDD505-2E9C-101B-9397-08002B2CF9AE}" pid="3" name="KSOProductBuildVer">
    <vt:lpwstr>1033-11.2.0.11210</vt:lpwstr>
  </property>
</Properties>
</file>