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12560" yWindow="0" windowWidth="25820" windowHeight="23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" l="1"/>
  <c r="B20" i="1"/>
  <c r="B19" i="1"/>
  <c r="B18" i="1"/>
  <c r="B17" i="1"/>
  <c r="H21" i="1"/>
  <c r="H20" i="1"/>
  <c r="H19" i="1"/>
  <c r="H18" i="1"/>
  <c r="H17" i="1"/>
  <c r="J21" i="1"/>
  <c r="J20" i="1"/>
  <c r="J19" i="1"/>
  <c r="J18" i="1"/>
  <c r="J17" i="1"/>
  <c r="D21" i="1"/>
  <c r="D20" i="1"/>
  <c r="D19" i="1"/>
  <c r="D18" i="1"/>
  <c r="D17" i="1"/>
</calcChain>
</file>

<file path=xl/sharedStrings.xml><?xml version="1.0" encoding="utf-8"?>
<sst xmlns="http://schemas.openxmlformats.org/spreadsheetml/2006/main" count="27" uniqueCount="20">
  <si>
    <t>problem parameters</t>
  </si>
  <si>
    <t>Timing studies for the Laplace equation using MCSA as the solver. (one time step with the heat equation)</t>
  </si>
  <si>
    <t>initial condition</t>
  </si>
  <si>
    <t>dirichlet boundaries</t>
  </si>
  <si>
    <t>dt</t>
  </si>
  <si>
    <t>dx</t>
  </si>
  <si>
    <t>dy</t>
  </si>
  <si>
    <t>alpha</t>
  </si>
  <si>
    <t>tolerance</t>
  </si>
  <si>
    <t>num histories</t>
  </si>
  <si>
    <t>weight cutoff</t>
  </si>
  <si>
    <t>Time (s)</t>
  </si>
  <si>
    <t>Iterations</t>
  </si>
  <si>
    <t>N</t>
  </si>
  <si>
    <t>Optimized build on caslmbpro2</t>
  </si>
  <si>
    <t>Timing results reported are for solve only</t>
  </si>
  <si>
    <t>Adjoint 9 Point</t>
  </si>
  <si>
    <t>Direct 5 Point</t>
  </si>
  <si>
    <t>Adjoint 5 Point</t>
  </si>
  <si>
    <t>Direct 9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</si>
</sst>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Solution</a:t>
            </a:r>
            <a:r>
              <a:rPr lang="en-US" baseline="0"/>
              <a:t> Time vs. Problem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Adjoint 5 Point</c:v>
                </c:pt>
              </c:strCache>
            </c:strRef>
          </c:tx>
          <c:xVal>
            <c:numRef>
              <c:f>Sheet1!$A$17:$A$21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Sheet1!$B$17:$B$21</c:f>
              <c:numCache>
                <c:formatCode>General</c:formatCode>
                <c:ptCount val="5"/>
                <c:pt idx="0">
                  <c:v>0.0143776666666667</c:v>
                </c:pt>
                <c:pt idx="1">
                  <c:v>0.0149556666666667</c:v>
                </c:pt>
                <c:pt idx="2">
                  <c:v>0.0256466666666667</c:v>
                </c:pt>
                <c:pt idx="3">
                  <c:v>0.0298543333333333</c:v>
                </c:pt>
                <c:pt idx="4">
                  <c:v>0.0622316666666667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Direct 5 Point</c:v>
                </c:pt>
              </c:strCache>
            </c:strRef>
          </c:tx>
          <c:xVal>
            <c:numRef>
              <c:f>Sheet1!$A$17:$A$21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Sheet1!$D$17:$D$21</c:f>
              <c:numCache>
                <c:formatCode>General</c:formatCode>
                <c:ptCount val="5"/>
                <c:pt idx="0">
                  <c:v>7.777806666666667</c:v>
                </c:pt>
                <c:pt idx="1">
                  <c:v>18.59466666666667</c:v>
                </c:pt>
                <c:pt idx="2">
                  <c:v>34.29753333333334</c:v>
                </c:pt>
                <c:pt idx="3">
                  <c:v>55.4078</c:v>
                </c:pt>
                <c:pt idx="4">
                  <c:v>233.698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Sheet1!$H$15</c:f>
              <c:strCache>
                <c:ptCount val="1"/>
                <c:pt idx="0">
                  <c:v>Adjoint 9 Point</c:v>
                </c:pt>
              </c:strCache>
            </c:strRef>
          </c:tx>
          <c:xVal>
            <c:numRef>
              <c:f>Sheet1!$G$17:$G$21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Sheet1!$H$17:$H$21</c:f>
              <c:numCache>
                <c:formatCode>General</c:formatCode>
                <c:ptCount val="5"/>
                <c:pt idx="0">
                  <c:v>0.0204446666666667</c:v>
                </c:pt>
                <c:pt idx="1">
                  <c:v>0.026134</c:v>
                </c:pt>
                <c:pt idx="2">
                  <c:v>0.0209763333333333</c:v>
                </c:pt>
                <c:pt idx="3">
                  <c:v>0.0339443333333333</c:v>
                </c:pt>
                <c:pt idx="4">
                  <c:v>0.089564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Sheet1!$J$15</c:f>
              <c:strCache>
                <c:ptCount val="1"/>
                <c:pt idx="0">
                  <c:v>Direct 9 Point</c:v>
                </c:pt>
              </c:strCache>
            </c:strRef>
          </c:tx>
          <c:xVal>
            <c:numRef>
              <c:f>Sheet1!$G$17:$G$21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Sheet1!$J$17:$J$21</c:f>
              <c:numCache>
                <c:formatCode>General</c:formatCode>
                <c:ptCount val="5"/>
                <c:pt idx="0">
                  <c:v>8.7065</c:v>
                </c:pt>
                <c:pt idx="1">
                  <c:v>20.889</c:v>
                </c:pt>
                <c:pt idx="2">
                  <c:v>38.85673333333333</c:v>
                </c:pt>
                <c:pt idx="3">
                  <c:v>60.90546666666668</c:v>
                </c:pt>
                <c:pt idx="4">
                  <c:v>252.3173333333333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175400"/>
        <c:axId val="2140669720"/>
      </c:scatterChart>
      <c:valAx>
        <c:axId val="2141175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 (NxN)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669720"/>
        <c:crosses val="autoZero"/>
        <c:crossBetween val="midCat"/>
      </c:valAx>
      <c:valAx>
        <c:axId val="2140669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11754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 vs.</a:t>
            </a:r>
            <a:r>
              <a:rPr lang="en-US" baseline="0"/>
              <a:t> Problem Size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Adjoint 5 Point</c:v>
                </c:pt>
              </c:strCache>
            </c:strRef>
          </c:tx>
          <c:xVal>
            <c:numRef>
              <c:f>Sheet1!$A$17:$A$21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Sheet1!$C$17:$C$21</c:f>
              <c:numCache>
                <c:formatCode>General</c:formatCode>
                <c:ptCount val="5"/>
                <c:pt idx="0">
                  <c:v>57.0</c:v>
                </c:pt>
                <c:pt idx="1">
                  <c:v>60.0</c:v>
                </c:pt>
                <c:pt idx="2">
                  <c:v>61.0</c:v>
                </c:pt>
                <c:pt idx="3">
                  <c:v>59.0</c:v>
                </c:pt>
                <c:pt idx="4">
                  <c:v>63.0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Sheet1!$D$15</c:f>
              <c:strCache>
                <c:ptCount val="1"/>
                <c:pt idx="0">
                  <c:v>Direct 5 Point</c:v>
                </c:pt>
              </c:strCache>
            </c:strRef>
          </c:tx>
          <c:xVal>
            <c:numRef>
              <c:f>Sheet1!$A$17:$A$21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Sheet1!$E$17:$E$21</c:f>
              <c:numCache>
                <c:formatCode>General</c:formatCode>
                <c:ptCount val="5"/>
                <c:pt idx="0">
                  <c:v>61.0</c:v>
                </c:pt>
                <c:pt idx="1">
                  <c:v>60.0</c:v>
                </c:pt>
                <c:pt idx="2">
                  <c:v>60.0</c:v>
                </c:pt>
                <c:pt idx="3">
                  <c:v>60.0</c:v>
                </c:pt>
                <c:pt idx="4">
                  <c:v>60.0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Sheet1!$H$15</c:f>
              <c:strCache>
                <c:ptCount val="1"/>
                <c:pt idx="0">
                  <c:v>Adjoint 9 Point</c:v>
                </c:pt>
              </c:strCache>
            </c:strRef>
          </c:tx>
          <c:xVal>
            <c:numRef>
              <c:f>Sheet1!$G$17:$G$21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Sheet1!$I$17:$I$21</c:f>
              <c:numCache>
                <c:formatCode>General</c:formatCode>
                <c:ptCount val="5"/>
                <c:pt idx="0">
                  <c:v>45.0</c:v>
                </c:pt>
                <c:pt idx="1">
                  <c:v>47.0</c:v>
                </c:pt>
                <c:pt idx="2">
                  <c:v>51.0</c:v>
                </c:pt>
                <c:pt idx="3">
                  <c:v>50.0</c:v>
                </c:pt>
                <c:pt idx="4">
                  <c:v>53.0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Sheet1!$J$15</c:f>
              <c:strCache>
                <c:ptCount val="1"/>
                <c:pt idx="0">
                  <c:v>Direct 9 Point</c:v>
                </c:pt>
              </c:strCache>
            </c:strRef>
          </c:tx>
          <c:xVal>
            <c:numRef>
              <c:f>Sheet1!$G$17:$G$21</c:f>
              <c:numCache>
                <c:formatCode>General</c:formatCode>
                <c:ptCount val="5"/>
                <c:pt idx="0">
                  <c:v>21.0</c:v>
                </c:pt>
                <c:pt idx="1">
                  <c:v>31.0</c:v>
                </c:pt>
                <c:pt idx="2">
                  <c:v>41.0</c:v>
                </c:pt>
                <c:pt idx="3">
                  <c:v>51.0</c:v>
                </c:pt>
                <c:pt idx="4">
                  <c:v>101.0</c:v>
                </c:pt>
              </c:numCache>
            </c:numRef>
          </c:xVal>
          <c:yVal>
            <c:numRef>
              <c:f>Sheet1!$K$17:$K$21</c:f>
              <c:numCache>
                <c:formatCode>General</c:formatCode>
                <c:ptCount val="5"/>
                <c:pt idx="0">
                  <c:v>53.0</c:v>
                </c:pt>
                <c:pt idx="1">
                  <c:v>52.0</c:v>
                </c:pt>
                <c:pt idx="2">
                  <c:v>52.0</c:v>
                </c:pt>
                <c:pt idx="3">
                  <c:v>52.0</c:v>
                </c:pt>
                <c:pt idx="4">
                  <c:v>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105816"/>
        <c:axId val="2140693224"/>
      </c:scatterChart>
      <c:valAx>
        <c:axId val="2137105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Problem</a:t>
                </a:r>
                <a:r>
                  <a:rPr lang="en-US" baseline="0"/>
                  <a:t> Size (NxN)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0693224"/>
        <c:crosses val="autoZero"/>
        <c:crossBetween val="midCat"/>
      </c:valAx>
      <c:valAx>
        <c:axId val="2140693224"/>
        <c:scaling>
          <c:orientation val="minMax"/>
          <c:min val="4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to Converge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1058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25</xdr:row>
      <xdr:rowOff>44450</xdr:rowOff>
    </xdr:from>
    <xdr:to>
      <xdr:col>8</xdr:col>
      <xdr:colOff>266700</xdr:colOff>
      <xdr:row>54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24</xdr:row>
      <xdr:rowOff>82550</xdr:rowOff>
    </xdr:from>
    <xdr:to>
      <xdr:col>17</xdr:col>
      <xdr:colOff>558800</xdr:colOff>
      <xdr:row>54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showRuler="0" topLeftCell="A5" workbookViewId="0">
      <selection activeCell="J60" sqref="J60"/>
    </sheetView>
  </sheetViews>
  <sheetFormatPr baseColWidth="10" defaultRowHeight="15" x14ac:dyDescent="0"/>
  <cols>
    <col min="1" max="1" width="17.5" customWidth="1"/>
  </cols>
  <sheetData>
    <row r="1" spans="1:11">
      <c r="A1" t="s">
        <v>1</v>
      </c>
    </row>
    <row r="2" spans="1:11">
      <c r="A2" s="1" t="s">
        <v>0</v>
      </c>
      <c r="D2" s="1" t="s">
        <v>14</v>
      </c>
    </row>
    <row r="3" spans="1:11">
      <c r="A3" t="s">
        <v>2</v>
      </c>
      <c r="B3">
        <v>0</v>
      </c>
      <c r="D3" t="s">
        <v>15</v>
      </c>
    </row>
    <row r="4" spans="1:11">
      <c r="A4" t="s">
        <v>3</v>
      </c>
      <c r="B4">
        <v>10</v>
      </c>
    </row>
    <row r="5" spans="1:11">
      <c r="A5" t="s">
        <v>4</v>
      </c>
      <c r="B5">
        <v>0.01</v>
      </c>
    </row>
    <row r="6" spans="1:11">
      <c r="A6" t="s">
        <v>5</v>
      </c>
      <c r="B6">
        <v>0.01</v>
      </c>
    </row>
    <row r="7" spans="1:11">
      <c r="A7" t="s">
        <v>6</v>
      </c>
      <c r="B7">
        <v>0.01</v>
      </c>
    </row>
    <row r="8" spans="1:11">
      <c r="A8" t="s">
        <v>7</v>
      </c>
      <c r="B8">
        <v>0.01</v>
      </c>
    </row>
    <row r="9" spans="1:11">
      <c r="A9" t="s">
        <v>8</v>
      </c>
      <c r="B9" s="2">
        <v>1E-8</v>
      </c>
    </row>
    <row r="10" spans="1:11">
      <c r="A10" t="s">
        <v>9</v>
      </c>
      <c r="B10">
        <v>50</v>
      </c>
    </row>
    <row r="11" spans="1:11">
      <c r="A11" t="s">
        <v>10</v>
      </c>
      <c r="B11" s="2">
        <v>1E-4</v>
      </c>
    </row>
    <row r="14" spans="1:11">
      <c r="A14" s="1"/>
      <c r="G14" s="1"/>
    </row>
    <row r="15" spans="1:11">
      <c r="B15" s="1" t="s">
        <v>18</v>
      </c>
      <c r="D15" s="1" t="s">
        <v>17</v>
      </c>
      <c r="H15" s="1" t="s">
        <v>16</v>
      </c>
      <c r="J15" s="1" t="s">
        <v>19</v>
      </c>
    </row>
    <row r="16" spans="1:11">
      <c r="A16" t="s">
        <v>13</v>
      </c>
      <c r="B16" s="3" t="s">
        <v>11</v>
      </c>
      <c r="C16" t="s">
        <v>12</v>
      </c>
      <c r="D16" t="s">
        <v>11</v>
      </c>
      <c r="E16" t="s">
        <v>12</v>
      </c>
      <c r="G16" t="s">
        <v>13</v>
      </c>
      <c r="H16" s="3" t="s">
        <v>11</v>
      </c>
      <c r="I16" t="s">
        <v>12</v>
      </c>
      <c r="J16" t="s">
        <v>11</v>
      </c>
      <c r="K16" t="s">
        <v>12</v>
      </c>
    </row>
    <row r="17" spans="1:11">
      <c r="A17">
        <v>21</v>
      </c>
      <c r="B17">
        <f>(0.01843+0.013317+0.011386)/3</f>
        <v>1.4377666666666665E-2</v>
      </c>
      <c r="C17">
        <v>57</v>
      </c>
      <c r="D17">
        <f>(7.67073+7.79762+7.86507)/3</f>
        <v>7.7778066666666668</v>
      </c>
      <c r="E17">
        <v>61</v>
      </c>
      <c r="G17">
        <v>21</v>
      </c>
      <c r="H17">
        <f>(0.022961+0.019416+0.018957)/3</f>
        <v>2.0444666666666667E-2</v>
      </c>
      <c r="I17">
        <v>45</v>
      </c>
      <c r="J17">
        <f>(8.74751+8.57462+8.79737)/3</f>
        <v>8.7065000000000001</v>
      </c>
      <c r="K17">
        <v>53</v>
      </c>
    </row>
    <row r="18" spans="1:11">
      <c r="A18">
        <v>31</v>
      </c>
      <c r="B18">
        <f>(0.01577+0.016062+0.013035)/3</f>
        <v>1.4955666666666666E-2</v>
      </c>
      <c r="C18">
        <v>60</v>
      </c>
      <c r="D18">
        <f>(18.5824+18.7285+18.4731)/3</f>
        <v>18.594666666666669</v>
      </c>
      <c r="E18">
        <v>60</v>
      </c>
      <c r="G18">
        <v>31</v>
      </c>
      <c r="H18">
        <f>(0.024326+0.029698+0.024378)/3</f>
        <v>2.6134000000000001E-2</v>
      </c>
      <c r="I18">
        <v>47</v>
      </c>
      <c r="J18">
        <f>(20.9336+20.7257+21.0077)/3</f>
        <v>20.888999999999999</v>
      </c>
      <c r="K18">
        <v>52</v>
      </c>
    </row>
    <row r="19" spans="1:11">
      <c r="A19">
        <v>41</v>
      </c>
      <c r="B19">
        <f>(0.022835+0.030896+0.023209)/3</f>
        <v>2.5646666666666668E-2</v>
      </c>
      <c r="C19">
        <v>61</v>
      </c>
      <c r="D19">
        <f>(34.6267+34.1861+34.0798)/3</f>
        <v>34.297533333333341</v>
      </c>
      <c r="E19">
        <v>60</v>
      </c>
      <c r="G19">
        <v>41</v>
      </c>
      <c r="H19">
        <f>(0.01658+0.02646+0.019889)/3</f>
        <v>2.0976333333333333E-2</v>
      </c>
      <c r="I19">
        <v>51</v>
      </c>
      <c r="J19">
        <f>(39.2393+38.8144+38.5165)/3</f>
        <v>38.856733333333331</v>
      </c>
      <c r="K19">
        <v>52</v>
      </c>
    </row>
    <row r="20" spans="1:11">
      <c r="A20">
        <v>51</v>
      </c>
      <c r="B20">
        <f>(0.026877+0.035631+0.027055)/3</f>
        <v>2.9854333333333333E-2</v>
      </c>
      <c r="C20">
        <v>59</v>
      </c>
      <c r="D20">
        <f>(55.0488+56.2466+54.928)/3</f>
        <v>55.407800000000002</v>
      </c>
      <c r="E20">
        <v>60</v>
      </c>
      <c r="G20">
        <v>51</v>
      </c>
      <c r="H20">
        <f>(0.034071+0.033959+0.033803)/3</f>
        <v>3.3944333333333333E-2</v>
      </c>
      <c r="I20">
        <v>50</v>
      </c>
      <c r="J20">
        <f>(60.536+61.0841+61.0963)/3</f>
        <v>60.905466666666676</v>
      </c>
      <c r="K20">
        <v>52</v>
      </c>
    </row>
    <row r="21" spans="1:11">
      <c r="A21">
        <v>101</v>
      </c>
      <c r="B21">
        <f>(0.062353+0.06224+0.062102)/3</f>
        <v>6.2231666666666664E-2</v>
      </c>
      <c r="C21">
        <v>63</v>
      </c>
      <c r="D21">
        <f>(231.71+239.041+230.343)/3</f>
        <v>233.69799999999998</v>
      </c>
      <c r="E21">
        <v>60</v>
      </c>
      <c r="G21">
        <v>101</v>
      </c>
      <c r="H21">
        <f>(0.098903+0.087799+0.08199)/3</f>
        <v>8.9563999999999991E-2</v>
      </c>
      <c r="I21">
        <v>53</v>
      </c>
      <c r="J21">
        <f>(241.025+256.918+259.009)/3</f>
        <v>252.31733333333332</v>
      </c>
      <c r="K21">
        <v>52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Slattery, Stuart R.</dc:creator>
  <cp:lastModifiedBy>Slattery, Stuart R.</cp:lastModifiedBy>
  <dcterms:created xsi:type="dcterms:W3CDTF">2012-05-23T14:39:22Z</dcterms:created>
  <dcterms:modified xsi:type="dcterms:W3CDTF">2012-05-23T15:58:27Z</dcterms:modified>
</cp:coreProperties>
</file>