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sAmtSo1ULNi8GK/MK0Hu0KaOziA=="/>
    </ext>
  </extLst>
</workbook>
</file>

<file path=xl/sharedStrings.xml><?xml version="1.0" encoding="utf-8"?>
<sst xmlns="http://schemas.openxmlformats.org/spreadsheetml/2006/main" count="24" uniqueCount="21">
  <si>
    <t>№1</t>
  </si>
  <si>
    <t>Вариационный ряд</t>
  </si>
  <si>
    <t>Варианты</t>
  </si>
  <si>
    <t>Частота</t>
  </si>
  <si>
    <t>Сумма частот - N (Объем выборки)</t>
  </si>
  <si>
    <t xml:space="preserve">Выборочная средняя - ẋ </t>
  </si>
  <si>
    <r>
      <rPr>
        <rFont val="Calibri"/>
        <color theme="1"/>
        <sz val="11.0"/>
      </rPr>
      <t>Мода М</t>
    </r>
    <r>
      <rPr>
        <rFont val="Calibri"/>
        <color theme="1"/>
        <sz val="11.0"/>
      </rPr>
      <t>₀</t>
    </r>
  </si>
  <si>
    <r>
      <rPr>
        <rFont val="Calibri"/>
        <color theme="1"/>
        <sz val="11.0"/>
      </rPr>
      <t>Медиана М</t>
    </r>
    <r>
      <rPr>
        <rFont val="Calibri"/>
        <color theme="1"/>
        <sz val="11.0"/>
      </rPr>
      <t>e</t>
    </r>
  </si>
  <si>
    <t>Средняя квадратов</t>
  </si>
  <si>
    <t>Выборочная дисперсия - Dв</t>
  </si>
  <si>
    <t>Стандартное отклонение</t>
  </si>
  <si>
    <t>Коэффициент вариации</t>
  </si>
  <si>
    <t>размах</t>
  </si>
  <si>
    <t>№2</t>
  </si>
  <si>
    <t xml:space="preserve">(x -x)^2   - </t>
  </si>
  <si>
    <t xml:space="preserve">Сумма - </t>
  </si>
  <si>
    <t>Среднее-</t>
  </si>
  <si>
    <t>Сум.Част -</t>
  </si>
  <si>
    <t>Выб.Ср -</t>
  </si>
  <si>
    <t>&lt;3.5&lt;</t>
  </si>
  <si>
    <t>Отклонение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</si>
</sst>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  <font>
      <sz val="11.0"/>
      <color rgb="FF3F5CA9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</fills>
  <borders count="1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Font="1"/>
    <xf borderId="6" fillId="0" fontId="2" numFmtId="0" xfId="0" applyBorder="1" applyFont="1"/>
    <xf borderId="7" fillId="2" fontId="2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6" fillId="3" fontId="2" numFmtId="0" xfId="0" applyBorder="1" applyFill="1" applyFont="1"/>
    <xf borderId="10" fillId="0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 shrinkToFit="0" vertical="top" wrapText="1"/>
    </xf>
    <xf borderId="7" fillId="4" fontId="2" numFmtId="0" xfId="0" applyAlignment="1" applyBorder="1" applyFill="1" applyFont="1">
      <alignment horizontal="center"/>
    </xf>
    <xf borderId="10" fillId="4" fontId="2" numFmtId="0" xfId="0" applyBorder="1" applyFont="1"/>
    <xf borderId="7" fillId="5" fontId="2" numFmtId="0" xfId="0" applyAlignment="1" applyBorder="1" applyFill="1" applyFont="1">
      <alignment horizontal="center"/>
    </xf>
    <xf borderId="10" fillId="5" fontId="2" numFmtId="0" xfId="0" applyBorder="1" applyFont="1"/>
    <xf borderId="7" fillId="6" fontId="2" numFmtId="0" xfId="0" applyAlignment="1" applyBorder="1" applyFill="1" applyFont="1">
      <alignment horizontal="center"/>
    </xf>
    <xf borderId="10" fillId="6" fontId="2" numFmtId="0" xfId="0" applyBorder="1" applyFont="1"/>
    <xf borderId="7" fillId="7" fontId="2" numFmtId="0" xfId="0" applyAlignment="1" applyBorder="1" applyFill="1" applyFont="1">
      <alignment horizontal="center"/>
    </xf>
    <xf borderId="10" fillId="7" fontId="2" numFmtId="0" xfId="0" applyBorder="1" applyFont="1"/>
    <xf borderId="7" fillId="8" fontId="2" numFmtId="0" xfId="0" applyAlignment="1" applyBorder="1" applyFill="1" applyFont="1">
      <alignment horizontal="center" shrinkToFit="0" vertical="center" wrapText="1"/>
    </xf>
    <xf borderId="10" fillId="8" fontId="2" numFmtId="0" xfId="0" applyAlignment="1" applyBorder="1" applyFont="1">
      <alignment horizontal="right" vertical="center"/>
    </xf>
    <xf borderId="7" fillId="9" fontId="2" numFmtId="0" xfId="0" applyAlignment="1" applyBorder="1" applyFill="1" applyFont="1">
      <alignment horizontal="center"/>
    </xf>
    <xf borderId="10" fillId="9" fontId="2" numFmtId="0" xfId="0" applyBorder="1" applyFont="1"/>
    <xf borderId="7" fillId="0" fontId="2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0" fillId="0" fontId="1" numFmtId="0" xfId="0" applyBorder="1" applyFont="1"/>
    <xf borderId="4" fillId="0" fontId="4" numFmtId="0" xfId="0" applyAlignment="1" applyBorder="1" applyFont="1">
      <alignment horizontal="center" shrinkToFit="0" vertical="center" wrapText="0"/>
    </xf>
    <xf borderId="6" fillId="10" fontId="1" numFmtId="0" xfId="0" applyBorder="1" applyFill="1" applyFont="1"/>
    <xf borderId="10" fillId="10" fontId="5" numFmtId="0" xfId="0" applyBorder="1" applyFont="1"/>
    <xf borderId="0" fillId="0" fontId="1" numFmtId="0" xfId="0" applyAlignment="1" applyFont="1">
      <alignment horizontal="center" vertical="center"/>
    </xf>
    <xf borderId="6" fillId="9" fontId="1" numFmtId="0" xfId="0" applyBorder="1" applyFont="1"/>
    <xf borderId="10" fillId="9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Гистограмма частот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'Лист1'!$C$6:$G$6</c:f>
            </c:strRef>
          </c:cat>
          <c:val>
            <c:numRef>
              <c:f>'Лист1'!$C$7:$G$7</c:f>
              <c:numCache/>
            </c:numRef>
          </c:val>
        </c:ser>
        <c:axId val="275303394"/>
        <c:axId val="1387651093"/>
      </c:barChart>
      <c:catAx>
        <c:axId val="275303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7651093"/>
      </c:catAx>
      <c:valAx>
        <c:axId val="138765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53033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Полигон частот</a:t>
            </a:r>
          </a:p>
        </c:rich>
      </c:tx>
      <c:overlay val="0"/>
    </c:title>
    <c:plotArea>
      <c:layout>
        <c:manualLayout>
          <c:xMode val="edge"/>
          <c:yMode val="edge"/>
          <c:x val="0.05113648293963255"/>
          <c:y val="0.17171296296296298"/>
          <c:w val="0.9155301837270341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'Лист1'!$C$6:$G$6</c:f>
            </c:strRef>
          </c:cat>
          <c:val>
            <c:numRef>
              <c:f>'Лист1'!$C$7:$G$7</c:f>
              <c:numCache/>
            </c:numRef>
          </c:val>
          <c:smooth val="0"/>
        </c:ser>
        <c:axId val="1760316206"/>
        <c:axId val="1737465993"/>
      </c:lineChart>
      <c:catAx>
        <c:axId val="176031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465993"/>
      </c:catAx>
      <c:valAx>
        <c:axId val="1737465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031620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3248025" cy="2800350"/>
    <xdr:graphicFrame>
      <xdr:nvGraphicFramePr>
        <xdr:cNvPr id="6715593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7</xdr:row>
      <xdr:rowOff>9525</xdr:rowOff>
    </xdr:from>
    <xdr:ext cx="2933700" cy="2800350"/>
    <xdr:graphicFrame>
      <xdr:nvGraphicFramePr>
        <xdr:cNvPr id="7142897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15.43"/>
    <col customWidth="1" min="4" max="4" width="8.71"/>
    <col customWidth="1" min="5" max="5" width="12.71"/>
    <col customWidth="1" min="6" max="6" width="9.0"/>
    <col customWidth="1" min="7" max="7" width="13.29"/>
    <col customWidth="1" min="8" max="26" width="8.71"/>
  </cols>
  <sheetData>
    <row r="2">
      <c r="A2" s="1" t="s">
        <v>0</v>
      </c>
      <c r="B2" s="2">
        <v>3.0</v>
      </c>
      <c r="C2" s="3">
        <v>4.0</v>
      </c>
      <c r="D2" s="3">
        <v>1.0</v>
      </c>
      <c r="E2" s="3">
        <v>5.0</v>
      </c>
      <c r="F2" s="3">
        <v>2.0</v>
      </c>
      <c r="G2" s="3">
        <v>5.0</v>
      </c>
      <c r="H2" s="3">
        <v>4.0</v>
      </c>
      <c r="I2" s="3">
        <v>1.0</v>
      </c>
      <c r="J2" s="3">
        <v>5.0</v>
      </c>
      <c r="K2" s="3">
        <v>1.0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>
      <c r="B3" s="5">
        <v>1.0</v>
      </c>
      <c r="C3" s="1">
        <v>3.0</v>
      </c>
      <c r="D3" s="1">
        <v>5.0</v>
      </c>
      <c r="E3" s="1">
        <v>1.0</v>
      </c>
      <c r="F3" s="1">
        <v>4.0</v>
      </c>
      <c r="G3" s="1">
        <v>1.0</v>
      </c>
      <c r="H3" s="1">
        <v>5.0</v>
      </c>
      <c r="I3" s="1">
        <v>2.0</v>
      </c>
      <c r="J3" s="1">
        <v>2.0</v>
      </c>
      <c r="K3" s="1">
        <v>2.0</v>
      </c>
      <c r="V3" s="6"/>
    </row>
    <row r="4">
      <c r="B4" s="5"/>
      <c r="H4" s="7"/>
      <c r="V4" s="6"/>
    </row>
    <row r="5">
      <c r="B5" s="8"/>
      <c r="C5" s="9" t="s">
        <v>1</v>
      </c>
      <c r="D5" s="10"/>
      <c r="E5" s="10"/>
      <c r="F5" s="10"/>
      <c r="G5" s="11"/>
      <c r="H5" s="7"/>
      <c r="V5" s="6"/>
    </row>
    <row r="6">
      <c r="B6" s="12" t="s">
        <v>2</v>
      </c>
      <c r="C6" s="13">
        <v>1.0</v>
      </c>
      <c r="D6" s="13">
        <v>2.0</v>
      </c>
      <c r="E6" s="13">
        <v>3.0</v>
      </c>
      <c r="F6" s="14">
        <v>4.0</v>
      </c>
      <c r="G6" s="13">
        <v>5.0</v>
      </c>
      <c r="H6" s="7"/>
      <c r="V6" s="6"/>
    </row>
    <row r="7">
      <c r="B7" s="12" t="s">
        <v>3</v>
      </c>
      <c r="C7" s="13">
        <v>6.0</v>
      </c>
      <c r="D7" s="13">
        <v>4.0</v>
      </c>
      <c r="E7" s="13">
        <v>2.0</v>
      </c>
      <c r="F7" s="14">
        <v>3.0</v>
      </c>
      <c r="G7" s="13">
        <v>5.0</v>
      </c>
      <c r="H7" s="7"/>
      <c r="V7" s="6"/>
    </row>
    <row r="8">
      <c r="B8" s="5"/>
      <c r="V8" s="6"/>
    </row>
    <row r="9">
      <c r="B9" s="5"/>
      <c r="V9" s="6"/>
    </row>
    <row r="10">
      <c r="B10" s="5"/>
      <c r="V10" s="6"/>
    </row>
    <row r="11">
      <c r="B11" s="5"/>
      <c r="V11" s="6"/>
    </row>
    <row r="12">
      <c r="B12" s="5"/>
      <c r="V12" s="6"/>
    </row>
    <row r="13">
      <c r="B13" s="5"/>
      <c r="V13" s="6"/>
    </row>
    <row r="14">
      <c r="B14" s="5"/>
      <c r="V14" s="6"/>
    </row>
    <row r="15">
      <c r="B15" s="5"/>
      <c r="V15" s="6"/>
    </row>
    <row r="16">
      <c r="B16" s="5"/>
      <c r="V16" s="6"/>
    </row>
    <row r="17">
      <c r="B17" s="5"/>
      <c r="V17" s="6"/>
    </row>
    <row r="18">
      <c r="B18" s="5"/>
      <c r="V18" s="6"/>
    </row>
    <row r="19">
      <c r="B19" s="5"/>
      <c r="V19" s="6"/>
    </row>
    <row r="20">
      <c r="B20" s="5"/>
      <c r="V20" s="6"/>
    </row>
    <row r="21" ht="15.75" customHeight="1">
      <c r="B21" s="5"/>
      <c r="V21" s="6"/>
    </row>
    <row r="22" ht="15.75" customHeight="1">
      <c r="B22" s="5"/>
      <c r="V22" s="6"/>
    </row>
    <row r="23" ht="15.75" customHeight="1">
      <c r="B23" s="5"/>
      <c r="V23" s="6"/>
    </row>
    <row r="24" ht="31.5" customHeight="1">
      <c r="B24" s="5">
        <v>1.0</v>
      </c>
      <c r="C24" s="7">
        <v>1.0</v>
      </c>
      <c r="D24" s="7">
        <v>1.0</v>
      </c>
      <c r="E24" s="7">
        <v>1.0</v>
      </c>
      <c r="F24" s="7">
        <v>1.0</v>
      </c>
      <c r="G24" s="7">
        <v>1.0</v>
      </c>
      <c r="H24" s="7">
        <v>2.0</v>
      </c>
      <c r="I24" s="7">
        <v>2.0</v>
      </c>
      <c r="J24" s="7">
        <v>2.0</v>
      </c>
      <c r="K24" s="7">
        <v>2.0</v>
      </c>
      <c r="L24" s="7">
        <v>3.0</v>
      </c>
      <c r="M24" s="7">
        <v>3.0</v>
      </c>
      <c r="N24" s="7">
        <v>4.0</v>
      </c>
      <c r="O24" s="7">
        <v>4.0</v>
      </c>
      <c r="P24" s="7">
        <v>4.0</v>
      </c>
      <c r="Q24" s="7">
        <v>5.0</v>
      </c>
      <c r="R24" s="7">
        <v>5.0</v>
      </c>
      <c r="S24" s="7">
        <v>5.0</v>
      </c>
      <c r="T24" s="7">
        <v>5.0</v>
      </c>
      <c r="U24" s="7">
        <v>5.0</v>
      </c>
      <c r="V24" s="6"/>
    </row>
    <row r="25" ht="15.75" customHeight="1">
      <c r="B25" s="5"/>
      <c r="C25" s="15" t="s">
        <v>4</v>
      </c>
      <c r="D25" s="11"/>
      <c r="E25" s="13">
        <f>C7+D7+E7+F7+G7</f>
        <v>20</v>
      </c>
      <c r="V25" s="6"/>
    </row>
    <row r="26" ht="15.75" customHeight="1">
      <c r="B26" s="5"/>
      <c r="C26" s="16" t="s">
        <v>5</v>
      </c>
      <c r="D26" s="11"/>
      <c r="E26" s="17">
        <f>(C6*C7+D6*D7+E6*E7+F6*F7+G6*G7)/E25</f>
        <v>2.85</v>
      </c>
      <c r="V26" s="6"/>
    </row>
    <row r="27" ht="15.75" customHeight="1">
      <c r="B27" s="5"/>
      <c r="C27" s="18" t="s">
        <v>6</v>
      </c>
      <c r="D27" s="11"/>
      <c r="E27" s="19">
        <v>1.0</v>
      </c>
      <c r="V27" s="6"/>
    </row>
    <row r="28" ht="15.75" customHeight="1">
      <c r="B28" s="5"/>
      <c r="C28" s="20" t="s">
        <v>7</v>
      </c>
      <c r="D28" s="11"/>
      <c r="E28" s="21">
        <f>(K24+L24)/2</f>
        <v>2.5</v>
      </c>
      <c r="V28" s="6"/>
    </row>
    <row r="29" ht="31.5" customHeight="1">
      <c r="B29" s="5"/>
      <c r="C29" s="22" t="s">
        <v>8</v>
      </c>
      <c r="D29" s="11"/>
      <c r="E29" s="23">
        <f>((C6*C6)*C7+(D6*D6)*D7+(E6*E6)*E7+(F6*F6)*F7+(G6*G6)*G7)/E25</f>
        <v>10.65</v>
      </c>
      <c r="V29" s="6"/>
    </row>
    <row r="30" ht="15.75" customHeight="1">
      <c r="B30" s="5"/>
      <c r="C30" s="24" t="s">
        <v>9</v>
      </c>
      <c r="D30" s="11"/>
      <c r="E30" s="25">
        <f>(E29-E26*E26)*E25/(E25-1)</f>
        <v>2.660526316</v>
      </c>
      <c r="V30" s="6"/>
    </row>
    <row r="31" ht="15.75" customHeight="1">
      <c r="B31" s="5"/>
      <c r="C31" s="26" t="s">
        <v>10</v>
      </c>
      <c r="D31" s="11"/>
      <c r="E31" s="27">
        <f>SQRT(E30)</f>
        <v>1.631111988</v>
      </c>
      <c r="V31" s="6"/>
    </row>
    <row r="32" ht="15.75" customHeight="1">
      <c r="B32" s="5"/>
      <c r="C32" s="28" t="s">
        <v>11</v>
      </c>
      <c r="D32" s="11"/>
      <c r="E32" s="13">
        <f>(E31*100%)/E26</f>
        <v>0.5723199956</v>
      </c>
      <c r="V32" s="6"/>
    </row>
    <row r="33" ht="15.75" customHeight="1">
      <c r="B33" s="5"/>
      <c r="C33" s="28" t="s">
        <v>12</v>
      </c>
      <c r="D33" s="11"/>
      <c r="E33" s="13">
        <v>4.0</v>
      </c>
      <c r="V33" s="6"/>
    </row>
    <row r="34" ht="15.75" customHeight="1"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1"/>
    </row>
    <row r="35" ht="15.75" customHeight="1"/>
    <row r="36" ht="15.75" customHeight="1">
      <c r="A36" s="1" t="s">
        <v>13</v>
      </c>
      <c r="B36" s="2">
        <v>4.0</v>
      </c>
      <c r="C36" s="3">
        <v>6.0</v>
      </c>
      <c r="D36" s="3">
        <v>6.0</v>
      </c>
      <c r="E36" s="3">
        <v>6.0</v>
      </c>
      <c r="F36" s="3">
        <v>5.0</v>
      </c>
      <c r="G36" s="3">
        <v>5.0</v>
      </c>
      <c r="H36" s="3">
        <v>5.0</v>
      </c>
      <c r="I36" s="3">
        <v>2.0</v>
      </c>
      <c r="J36" s="3">
        <v>2.0</v>
      </c>
      <c r="K36" s="3">
        <v>6.0</v>
      </c>
      <c r="L36" s="4"/>
    </row>
    <row r="37" ht="15.75" customHeight="1">
      <c r="B37" s="5">
        <v>3.0</v>
      </c>
      <c r="C37" s="1">
        <v>5.0</v>
      </c>
      <c r="D37" s="1">
        <v>5.0</v>
      </c>
      <c r="E37" s="1">
        <v>4.0</v>
      </c>
      <c r="F37" s="1">
        <v>3.0</v>
      </c>
      <c r="G37" s="1">
        <v>5.0</v>
      </c>
      <c r="H37" s="1">
        <v>3.0</v>
      </c>
      <c r="I37" s="1">
        <v>1.0</v>
      </c>
      <c r="J37" s="1">
        <v>6.0</v>
      </c>
      <c r="K37" s="1">
        <v>1.0</v>
      </c>
      <c r="L37" s="6"/>
    </row>
    <row r="38" ht="15.75" customHeight="1">
      <c r="B38" s="5"/>
      <c r="L38" s="6"/>
    </row>
    <row r="39" ht="15.75" customHeight="1">
      <c r="B39" s="8"/>
      <c r="C39" s="9" t="s">
        <v>1</v>
      </c>
      <c r="D39" s="10"/>
      <c r="E39" s="10"/>
      <c r="F39" s="10"/>
      <c r="G39" s="10"/>
      <c r="H39" s="11"/>
      <c r="L39" s="6"/>
    </row>
    <row r="40" ht="15.75" customHeight="1">
      <c r="B40" s="12" t="s">
        <v>2</v>
      </c>
      <c r="C40" s="13">
        <v>1.0</v>
      </c>
      <c r="D40" s="13">
        <v>2.0</v>
      </c>
      <c r="E40" s="13">
        <v>3.0</v>
      </c>
      <c r="F40" s="14">
        <v>4.0</v>
      </c>
      <c r="G40" s="13">
        <v>5.0</v>
      </c>
      <c r="H40" s="32"/>
      <c r="L40" s="6"/>
    </row>
    <row r="41" ht="15.75" customHeight="1">
      <c r="B41" s="12" t="s">
        <v>3</v>
      </c>
      <c r="C41" s="13">
        <v>6.0</v>
      </c>
      <c r="D41" s="13">
        <v>4.0</v>
      </c>
      <c r="E41" s="13">
        <v>2.0</v>
      </c>
      <c r="F41" s="14">
        <v>3.0</v>
      </c>
      <c r="G41" s="13">
        <v>5.0</v>
      </c>
      <c r="H41" s="32"/>
      <c r="L41" s="6"/>
    </row>
    <row r="42" ht="15.75" customHeight="1">
      <c r="B42" s="33" t="s">
        <v>14</v>
      </c>
      <c r="C42" s="1">
        <f t="shared" ref="C42:H42" si="1">(C40-$C49)^2</f>
        <v>3.4225</v>
      </c>
      <c r="D42" s="1">
        <f t="shared" si="1"/>
        <v>0.7225</v>
      </c>
      <c r="E42" s="1">
        <f t="shared" si="1"/>
        <v>0.0225</v>
      </c>
      <c r="F42" s="1">
        <f t="shared" si="1"/>
        <v>1.3225</v>
      </c>
      <c r="G42" s="1">
        <f t="shared" si="1"/>
        <v>4.6225</v>
      </c>
      <c r="H42" s="1">
        <f t="shared" si="1"/>
        <v>8.1225</v>
      </c>
      <c r="L42" s="6"/>
    </row>
    <row r="43" ht="15.75" customHeight="1">
      <c r="B43" s="5"/>
      <c r="L43" s="6"/>
    </row>
    <row r="44" ht="15.75" customHeight="1">
      <c r="B44" s="5"/>
      <c r="L44" s="6"/>
    </row>
    <row r="45" ht="15.75" customHeight="1">
      <c r="B45" s="5" t="s">
        <v>15</v>
      </c>
      <c r="C45" s="1">
        <f>SUM(B36:K37)</f>
        <v>83</v>
      </c>
      <c r="L45" s="6"/>
    </row>
    <row r="46" ht="15.75" customHeight="1">
      <c r="B46" s="5" t="s">
        <v>16</v>
      </c>
      <c r="C46" s="1">
        <f>C45/SUM(C41:H41)</f>
        <v>4.15</v>
      </c>
      <c r="L46" s="6"/>
    </row>
    <row r="47" ht="15.75" customHeight="1">
      <c r="B47" s="5" t="s">
        <v>17</v>
      </c>
      <c r="C47" s="1">
        <f>SUM(C41:H41)</f>
        <v>20</v>
      </c>
      <c r="L47" s="6"/>
    </row>
    <row r="48" ht="15.75" customHeight="1">
      <c r="B48" s="5"/>
      <c r="L48" s="6"/>
    </row>
    <row r="49" ht="15.75" customHeight="1">
      <c r="B49" s="34" t="s">
        <v>18</v>
      </c>
      <c r="C49" s="35">
        <f>(C40*C41+D40*D41+E40*E41+F40*F41+G40*G41+H40*H41)/C47</f>
        <v>2.85</v>
      </c>
      <c r="E49" s="36">
        <f>C49-C50</f>
        <v>1.161805698</v>
      </c>
      <c r="F49" s="36" t="s">
        <v>19</v>
      </c>
      <c r="G49" s="36">
        <f>C49+C50</f>
        <v>4.538194302</v>
      </c>
      <c r="L49" s="6"/>
    </row>
    <row r="50" ht="15.75" customHeight="1">
      <c r="B50" s="37" t="s">
        <v>20</v>
      </c>
      <c r="C50" s="38">
        <f>SQRT(C49)</f>
        <v>1.688194302</v>
      </c>
      <c r="L50" s="6"/>
    </row>
    <row r="51" ht="15.75" customHeight="1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1">
    <mergeCell ref="C31:D31"/>
    <mergeCell ref="C32:D32"/>
    <mergeCell ref="C33:D33"/>
    <mergeCell ref="C39:H39"/>
    <mergeCell ref="C5:G5"/>
    <mergeCell ref="C25:D25"/>
    <mergeCell ref="C26:D26"/>
    <mergeCell ref="C27:D27"/>
    <mergeCell ref="C28:D28"/>
    <mergeCell ref="C29:D29"/>
    <mergeCell ref="C30:D3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