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a21fa8eb38d3ac1/Desktop/Class assgn/Transportation/Case study/"/>
    </mc:Choice>
  </mc:AlternateContent>
  <xr:revisionPtr revIDLastSave="46" documentId="11_9F41E01ECFF3EC30577EE6A7EADF7834B2227506" xr6:coauthVersionLast="47" xr6:coauthVersionMax="47" xr10:uidLastSave="{8300D549-7F6D-4FF8-BE91-53CE5EAD9674}"/>
  <bookViews>
    <workbookView xWindow="-108" yWindow="-108" windowWidth="23256" windowHeight="12456" xr2:uid="{00000000-000D-0000-FFFF-FFFF00000000}"/>
  </bookViews>
  <sheets>
    <sheet name="Hand out " sheetId="1" r:id="rId1"/>
    <sheet name="Sheet3" sheetId="3" r:id="rId2"/>
  </sheets>
  <calcPr calcId="191029"/>
</workbook>
</file>

<file path=xl/calcChain.xml><?xml version="1.0" encoding="utf-8"?>
<calcChain xmlns="http://schemas.openxmlformats.org/spreadsheetml/2006/main">
  <c r="O8" i="1" l="1"/>
  <c r="O9" i="1"/>
  <c r="O10" i="1"/>
  <c r="O11" i="1"/>
  <c r="O12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9" i="1"/>
  <c r="O30" i="1"/>
  <c r="O32" i="1"/>
  <c r="O7" i="1"/>
  <c r="M8" i="1"/>
  <c r="M9" i="1"/>
  <c r="M10" i="1"/>
  <c r="M11" i="1"/>
  <c r="M12" i="1"/>
  <c r="M13" i="1"/>
  <c r="O13" i="1" s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9" i="1"/>
  <c r="M30" i="1"/>
  <c r="M32" i="1"/>
  <c r="M7" i="1"/>
  <c r="K27" i="1"/>
  <c r="G27" i="1"/>
  <c r="K26" i="1"/>
  <c r="K25" i="1"/>
  <c r="K22" i="1"/>
  <c r="K20" i="1"/>
  <c r="K14" i="1"/>
  <c r="K7" i="1"/>
  <c r="I28" i="1"/>
  <c r="I27" i="1"/>
  <c r="I7" i="1"/>
  <c r="I18" i="1"/>
  <c r="I15" i="1"/>
  <c r="I14" i="1"/>
  <c r="G25" i="1"/>
  <c r="G26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11" i="1"/>
  <c r="G7" i="1"/>
  <c r="K28" i="1" l="1"/>
  <c r="K31" i="1" s="1"/>
  <c r="K33" i="1" s="1"/>
  <c r="D27" i="1"/>
  <c r="D28" i="1" s="1"/>
  <c r="E27" i="1"/>
  <c r="C27" i="1"/>
  <c r="D31" i="1" l="1"/>
  <c r="M28" i="1"/>
  <c r="O28" i="1" s="1"/>
  <c r="C28" i="1"/>
  <c r="E28" i="1"/>
  <c r="E31" i="1" s="1"/>
  <c r="E33" i="1" s="1"/>
  <c r="D33" i="1" l="1"/>
  <c r="M33" i="1" s="1"/>
  <c r="O33" i="1" s="1"/>
  <c r="M31" i="1"/>
  <c r="O31" i="1" s="1"/>
  <c r="G28" i="1"/>
  <c r="G31" i="1" s="1"/>
  <c r="G33" i="1" s="1"/>
  <c r="C31" i="1"/>
  <c r="C33" i="1" s="1"/>
</calcChain>
</file>

<file path=xl/sharedStrings.xml><?xml version="1.0" encoding="utf-8"?>
<sst xmlns="http://schemas.openxmlformats.org/spreadsheetml/2006/main" count="34" uniqueCount="33">
  <si>
    <t>City</t>
  </si>
  <si>
    <t>Revenues</t>
  </si>
  <si>
    <t>Expenses:</t>
  </si>
  <si>
    <t>Linehaul Brokers</t>
  </si>
  <si>
    <t>Linehaul Company Drivers</t>
  </si>
  <si>
    <t>Staff Payroll</t>
  </si>
  <si>
    <t xml:space="preserve"> </t>
  </si>
  <si>
    <t>Total Expenses</t>
  </si>
  <si>
    <t>Intermodal</t>
  </si>
  <si>
    <t>Container</t>
  </si>
  <si>
    <t xml:space="preserve">As a Percentage </t>
  </si>
  <si>
    <t>Trailer Maintenance</t>
  </si>
  <si>
    <t>Payroll Other-P/u, drops, detention time</t>
  </si>
  <si>
    <t xml:space="preserve">Licensing  </t>
  </si>
  <si>
    <t xml:space="preserve">Trailer Leasing </t>
  </si>
  <si>
    <t>Port/Rail  Charges</t>
  </si>
  <si>
    <t xml:space="preserve">Team Name                                                For Year Ended December 31st, 20--                           </t>
  </si>
  <si>
    <t>Outside Brokers</t>
  </si>
  <si>
    <t>Company Truck Maintenance</t>
  </si>
  <si>
    <t>Company Trucks Leasing</t>
  </si>
  <si>
    <t xml:space="preserve">Professional Fees </t>
  </si>
  <si>
    <t>Yard &amp; Office Rent</t>
  </si>
  <si>
    <t>Net Profit before taxes</t>
  </si>
  <si>
    <t xml:space="preserve"> Genset Maintenance &amp; Fuel</t>
  </si>
  <si>
    <t>Corporate Overhead (23% of Gross Rev)</t>
  </si>
  <si>
    <t>Fuel -- Company Trucks</t>
  </si>
  <si>
    <t>Casual Workers</t>
  </si>
  <si>
    <t>________________________________________                       ____________________________________</t>
  </si>
  <si>
    <t>Consolidated</t>
  </si>
  <si>
    <t>Income Statement</t>
  </si>
  <si>
    <t>Company owned container business</t>
  </si>
  <si>
    <t>Container without Genset</t>
  </si>
  <si>
    <t>Intermodal &amp; 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</si>
</sst>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&quot;$&quot;#,##0_);[Red]\(&quot;$&quot;#,##0\)"/>
    <numFmt numFmtId="165" formatCode="_(&quot;$&quot;* #,##0.00_);_(&quot;$&quot;* \(#,##0.00\);_(&quot;$&quot;* &quot;-&quot;??_);_(@_)"/>
    <numFmt numFmtId="166" formatCode="_-&quot;$&quot;* #,##0.00_-;\-&quot;$&quot;* #,##0.00_-;_-&quot;$&quot;* &quot;-&quot;??_-;_-@_-"/>
    <numFmt numFmtId="167" formatCode="_-[$$-409]* #,##0.00_ ;_-[$$-409]* \-#,##0.00\ ;_-[$$-409]* &quot;-&quot;??_ ;_-@_ "/>
    <numFmt numFmtId="168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8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5" fillId="0" borderId="0" xfId="0" applyNumberFormat="1" applyFont="1"/>
    <xf numFmtId="3" fontId="5" fillId="0" borderId="0" xfId="0" applyNumberFormat="1" applyFont="1"/>
    <xf numFmtId="165" fontId="0" fillId="0" borderId="0" xfId="1" applyFont="1"/>
    <xf numFmtId="165" fontId="5" fillId="0" borderId="0" xfId="1" applyFont="1"/>
    <xf numFmtId="165" fontId="0" fillId="0" borderId="0" xfId="0" applyNumberFormat="1"/>
    <xf numFmtId="165" fontId="5" fillId="0" borderId="0" xfId="0" applyNumberFormat="1" applyFont="1"/>
    <xf numFmtId="9" fontId="0" fillId="0" borderId="0" xfId="2" applyFont="1"/>
    <xf numFmtId="166" fontId="5" fillId="0" borderId="0" xfId="0" applyNumberFormat="1" applyFont="1"/>
    <xf numFmtId="167" fontId="0" fillId="0" borderId="0" xfId="0" applyNumberFormat="1"/>
    <xf numFmtId="167" fontId="5" fillId="0" borderId="0" xfId="0" applyNumberFormat="1" applyFont="1"/>
    <xf numFmtId="167" fontId="5" fillId="0" borderId="0" xfId="1" applyNumberFormat="1" applyFont="1"/>
    <xf numFmtId="167" fontId="0" fillId="0" borderId="0" xfId="1" applyNumberFormat="1" applyFont="1"/>
    <xf numFmtId="4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68" fontId="0" fillId="0" borderId="0" xfId="2" applyNumberFormat="1" applyFont="1"/>
    <xf numFmtId="10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zoomScale="80" zoomScaleNormal="80" workbookViewId="0">
      <selection activeCell="E14" sqref="E14"/>
    </sheetView>
  </sheetViews>
  <sheetFormatPr defaultRowHeight="14.4" x14ac:dyDescent="0.3"/>
  <cols>
    <col min="1" max="1" width="33.44140625" customWidth="1"/>
    <col min="2" max="2" width="3.21875" customWidth="1"/>
    <col min="3" max="3" width="19.44140625" customWidth="1"/>
    <col min="4" max="4" width="21.21875" customWidth="1"/>
    <col min="5" max="5" width="18" customWidth="1"/>
    <col min="6" max="6" width="6.77734375" customWidth="1"/>
    <col min="7" max="7" width="21.21875" customWidth="1"/>
    <col min="9" max="9" width="16.77734375" customWidth="1"/>
    <col min="11" max="11" width="17.6640625" customWidth="1"/>
    <col min="13" max="13" width="17.77734375" customWidth="1"/>
    <col min="15" max="15" width="13.88671875" bestFit="1" customWidth="1"/>
  </cols>
  <sheetData>
    <row r="1" spans="1:15" ht="20.25" customHeight="1" x14ac:dyDescent="0.3">
      <c r="A1" s="19" t="s">
        <v>27</v>
      </c>
      <c r="B1" s="19"/>
      <c r="C1" s="19"/>
      <c r="D1" s="19"/>
      <c r="E1" s="19"/>
    </row>
    <row r="2" spans="1:15" ht="20.25" customHeight="1" x14ac:dyDescent="0.3"/>
    <row r="3" spans="1:15" x14ac:dyDescent="0.3">
      <c r="A3" s="19" t="s">
        <v>16</v>
      </c>
      <c r="B3" s="19"/>
      <c r="C3" s="19"/>
      <c r="D3" s="19"/>
      <c r="E3" s="19"/>
    </row>
    <row r="4" spans="1:15" ht="20.399999999999999" x14ac:dyDescent="0.35">
      <c r="A4" s="1"/>
      <c r="C4" s="1"/>
    </row>
    <row r="5" spans="1:15" x14ac:dyDescent="0.3">
      <c r="A5" s="2"/>
      <c r="G5" t="s">
        <v>28</v>
      </c>
      <c r="I5" s="20" t="s">
        <v>30</v>
      </c>
      <c r="K5" s="20" t="s">
        <v>31</v>
      </c>
      <c r="M5" s="20" t="s">
        <v>32</v>
      </c>
      <c r="O5" t="s">
        <v>28</v>
      </c>
    </row>
    <row r="6" spans="1:15" x14ac:dyDescent="0.3">
      <c r="C6" t="s">
        <v>0</v>
      </c>
      <c r="D6" t="s">
        <v>8</v>
      </c>
      <c r="E6" t="s">
        <v>9</v>
      </c>
      <c r="F6" s="3"/>
      <c r="G6" t="s">
        <v>29</v>
      </c>
      <c r="I6" s="20"/>
      <c r="K6" s="20"/>
      <c r="L6" s="3"/>
      <c r="M6" s="20"/>
    </row>
    <row r="7" spans="1:15" x14ac:dyDescent="0.3">
      <c r="A7" s="4" t="s">
        <v>1</v>
      </c>
      <c r="C7" s="8">
        <v>11000000</v>
      </c>
      <c r="D7" s="8">
        <v>6500000</v>
      </c>
      <c r="E7" s="9">
        <v>6200000</v>
      </c>
      <c r="G7" s="11">
        <f>SUM(C7:F7)</f>
        <v>23700000</v>
      </c>
      <c r="I7" s="10">
        <f>E7</f>
        <v>6200000</v>
      </c>
      <c r="J7" s="4"/>
      <c r="K7" s="18">
        <f>E7/2</f>
        <v>3100000</v>
      </c>
      <c r="M7" s="18">
        <f>D7+K7</f>
        <v>9600000</v>
      </c>
      <c r="O7" s="18">
        <f>C7+M7</f>
        <v>20600000</v>
      </c>
    </row>
    <row r="8" spans="1:15" x14ac:dyDescent="0.3">
      <c r="A8" s="4"/>
      <c r="C8" s="8"/>
      <c r="D8" s="8"/>
      <c r="E8" s="9"/>
      <c r="G8" s="4"/>
      <c r="J8" s="4"/>
      <c r="M8" s="18">
        <f t="shared" ref="M8:M33" si="0">D8+K8</f>
        <v>0</v>
      </c>
      <c r="O8" s="18">
        <f t="shared" ref="O8:O33" si="1">C8+M8</f>
        <v>0</v>
      </c>
    </row>
    <row r="9" spans="1:15" x14ac:dyDescent="0.3">
      <c r="A9" s="4"/>
      <c r="C9" s="8"/>
      <c r="D9" s="8"/>
      <c r="E9" s="9"/>
      <c r="G9" s="4"/>
      <c r="J9" s="4"/>
      <c r="M9" s="18">
        <f t="shared" si="0"/>
        <v>0</v>
      </c>
      <c r="O9" s="18">
        <f t="shared" si="1"/>
        <v>0</v>
      </c>
    </row>
    <row r="10" spans="1:15" x14ac:dyDescent="0.3">
      <c r="A10" s="5" t="s">
        <v>2</v>
      </c>
      <c r="C10" s="8" t="s">
        <v>6</v>
      </c>
      <c r="D10" s="8"/>
      <c r="E10" s="8"/>
      <c r="M10" s="18">
        <f t="shared" si="0"/>
        <v>0</v>
      </c>
      <c r="O10" s="18" t="e">
        <f t="shared" si="1"/>
        <v>#VALUE!</v>
      </c>
    </row>
    <row r="11" spans="1:15" x14ac:dyDescent="0.3">
      <c r="A11" s="4" t="s">
        <v>3</v>
      </c>
      <c r="C11" s="8">
        <v>1963500</v>
      </c>
      <c r="D11" s="9">
        <v>1100000</v>
      </c>
      <c r="E11" s="8">
        <v>2550000</v>
      </c>
      <c r="F11" s="4"/>
      <c r="G11" s="10">
        <f>SUM(C11:F11)</f>
        <v>5613500</v>
      </c>
      <c r="H11" s="4"/>
      <c r="K11" s="14">
        <v>1650000</v>
      </c>
      <c r="M11" s="18">
        <f t="shared" si="0"/>
        <v>2750000</v>
      </c>
      <c r="O11" s="18">
        <f t="shared" si="1"/>
        <v>4713500</v>
      </c>
    </row>
    <row r="12" spans="1:15" x14ac:dyDescent="0.3">
      <c r="A12" s="4" t="s">
        <v>4</v>
      </c>
      <c r="C12" s="9">
        <v>631800</v>
      </c>
      <c r="D12" s="8">
        <v>228800</v>
      </c>
      <c r="E12" s="8">
        <v>0</v>
      </c>
      <c r="G12" s="10">
        <f t="shared" ref="G12:G28" si="2">SUM(C12:F12)</f>
        <v>860600</v>
      </c>
      <c r="I12" s="14">
        <v>1632000</v>
      </c>
      <c r="K12" s="14">
        <v>0</v>
      </c>
      <c r="M12" s="18">
        <f t="shared" si="0"/>
        <v>228800</v>
      </c>
      <c r="O12" s="18">
        <f t="shared" si="1"/>
        <v>860600</v>
      </c>
    </row>
    <row r="13" spans="1:15" x14ac:dyDescent="0.3">
      <c r="A13" s="4" t="s">
        <v>17</v>
      </c>
      <c r="C13" s="9">
        <v>525000</v>
      </c>
      <c r="D13" s="8">
        <v>600000</v>
      </c>
      <c r="E13" s="8">
        <v>0</v>
      </c>
      <c r="G13" s="10">
        <f t="shared" si="2"/>
        <v>1125000</v>
      </c>
      <c r="I13" s="14">
        <v>660000</v>
      </c>
      <c r="K13" s="14">
        <v>0</v>
      </c>
      <c r="M13" s="18">
        <f t="shared" si="0"/>
        <v>600000</v>
      </c>
      <c r="O13" s="18">
        <f t="shared" si="1"/>
        <v>1125000</v>
      </c>
    </row>
    <row r="14" spans="1:15" x14ac:dyDescent="0.3">
      <c r="A14" s="4" t="s">
        <v>12</v>
      </c>
      <c r="C14" s="9">
        <v>27000</v>
      </c>
      <c r="D14" s="8">
        <v>9500</v>
      </c>
      <c r="E14" s="8">
        <v>33500</v>
      </c>
      <c r="G14" s="10">
        <f t="shared" si="2"/>
        <v>70000</v>
      </c>
      <c r="I14" s="14">
        <f>E14</f>
        <v>33500</v>
      </c>
      <c r="K14" s="14">
        <f>E14</f>
        <v>33500</v>
      </c>
      <c r="M14" s="18">
        <f t="shared" si="0"/>
        <v>43000</v>
      </c>
      <c r="O14" s="18">
        <f t="shared" si="1"/>
        <v>70000</v>
      </c>
    </row>
    <row r="15" spans="1:15" x14ac:dyDescent="0.3">
      <c r="A15" s="4" t="s">
        <v>5</v>
      </c>
      <c r="C15" s="8">
        <v>112500</v>
      </c>
      <c r="D15" s="8">
        <v>112500</v>
      </c>
      <c r="E15" s="9">
        <v>89000</v>
      </c>
      <c r="F15" s="7"/>
      <c r="G15" s="10">
        <f t="shared" si="2"/>
        <v>314000</v>
      </c>
      <c r="H15" s="4"/>
      <c r="I15" s="15">
        <f>E15</f>
        <v>89000</v>
      </c>
      <c r="K15" s="14">
        <v>0</v>
      </c>
      <c r="L15" s="4"/>
      <c r="M15" s="18">
        <f t="shared" si="0"/>
        <v>112500</v>
      </c>
      <c r="O15" s="18">
        <f t="shared" si="1"/>
        <v>225000</v>
      </c>
    </row>
    <row r="16" spans="1:15" x14ac:dyDescent="0.3">
      <c r="A16" s="4" t="s">
        <v>25</v>
      </c>
      <c r="C16" s="9">
        <v>175000</v>
      </c>
      <c r="D16" s="8">
        <v>195000</v>
      </c>
      <c r="E16" s="8">
        <v>0</v>
      </c>
      <c r="F16" s="6"/>
      <c r="G16" s="10">
        <f t="shared" si="2"/>
        <v>370000</v>
      </c>
      <c r="H16" s="4"/>
      <c r="I16" s="15">
        <v>637500</v>
      </c>
      <c r="K16" s="15">
        <v>0</v>
      </c>
      <c r="M16" s="18">
        <f t="shared" si="0"/>
        <v>195000</v>
      </c>
      <c r="O16" s="18">
        <f t="shared" si="1"/>
        <v>370000</v>
      </c>
    </row>
    <row r="17" spans="1:15" x14ac:dyDescent="0.3">
      <c r="A17" s="4" t="s">
        <v>19</v>
      </c>
      <c r="C17" s="8">
        <v>132000</v>
      </c>
      <c r="D17" s="9">
        <v>132000</v>
      </c>
      <c r="E17" s="9">
        <v>0</v>
      </c>
      <c r="G17" s="10">
        <f t="shared" si="2"/>
        <v>264000</v>
      </c>
      <c r="I17" s="14">
        <v>430950</v>
      </c>
      <c r="K17" s="14">
        <v>0</v>
      </c>
      <c r="M17" s="18">
        <f t="shared" si="0"/>
        <v>132000</v>
      </c>
      <c r="O17" s="18">
        <f t="shared" si="1"/>
        <v>264000</v>
      </c>
    </row>
    <row r="18" spans="1:15" x14ac:dyDescent="0.3">
      <c r="A18" s="4" t="s">
        <v>20</v>
      </c>
      <c r="C18" s="8">
        <v>12000</v>
      </c>
      <c r="D18" s="8">
        <v>12000</v>
      </c>
      <c r="E18" s="8">
        <v>12000</v>
      </c>
      <c r="G18" s="10">
        <f t="shared" si="2"/>
        <v>36000</v>
      </c>
      <c r="I18" s="14">
        <f>E18</f>
        <v>12000</v>
      </c>
      <c r="K18" s="14">
        <v>12000</v>
      </c>
      <c r="M18" s="18">
        <f t="shared" si="0"/>
        <v>24000</v>
      </c>
      <c r="O18" s="18">
        <f t="shared" si="1"/>
        <v>36000</v>
      </c>
    </row>
    <row r="19" spans="1:15" x14ac:dyDescent="0.3">
      <c r="A19" s="4" t="s">
        <v>18</v>
      </c>
      <c r="C19" s="8">
        <v>26000</v>
      </c>
      <c r="D19" s="8">
        <v>52000</v>
      </c>
      <c r="E19" s="9">
        <v>0</v>
      </c>
      <c r="F19" s="4"/>
      <c r="G19" s="10">
        <f t="shared" si="2"/>
        <v>78000</v>
      </c>
      <c r="H19" s="4"/>
      <c r="I19" s="14">
        <v>170000</v>
      </c>
      <c r="K19" s="14">
        <v>0</v>
      </c>
      <c r="M19" s="18">
        <f t="shared" si="0"/>
        <v>52000</v>
      </c>
      <c r="O19" s="18">
        <f t="shared" si="1"/>
        <v>78000</v>
      </c>
    </row>
    <row r="20" spans="1:15" x14ac:dyDescent="0.3">
      <c r="A20" s="4" t="s">
        <v>11</v>
      </c>
      <c r="C20" s="8">
        <v>648000</v>
      </c>
      <c r="D20" s="9">
        <v>300000</v>
      </c>
      <c r="E20" s="9">
        <v>300000</v>
      </c>
      <c r="G20" s="10">
        <f t="shared" si="2"/>
        <v>1248000</v>
      </c>
      <c r="I20" s="16">
        <v>300000</v>
      </c>
      <c r="K20" s="14">
        <f>E20/2</f>
        <v>150000</v>
      </c>
      <c r="M20" s="18">
        <f t="shared" si="0"/>
        <v>450000</v>
      </c>
      <c r="O20" s="18">
        <f t="shared" si="1"/>
        <v>1098000</v>
      </c>
    </row>
    <row r="21" spans="1:15" x14ac:dyDescent="0.3">
      <c r="A21" s="4" t="s">
        <v>23</v>
      </c>
      <c r="C21" s="9">
        <v>0</v>
      </c>
      <c r="D21" s="9">
        <v>0</v>
      </c>
      <c r="E21" s="8">
        <v>159700</v>
      </c>
      <c r="F21" s="4"/>
      <c r="G21" s="10">
        <f t="shared" si="2"/>
        <v>159700</v>
      </c>
      <c r="I21" s="17">
        <v>159700</v>
      </c>
      <c r="K21" s="14">
        <v>0</v>
      </c>
      <c r="M21" s="18">
        <f t="shared" si="0"/>
        <v>0</v>
      </c>
      <c r="O21" s="18">
        <f t="shared" si="1"/>
        <v>0</v>
      </c>
    </row>
    <row r="22" spans="1:15" x14ac:dyDescent="0.3">
      <c r="A22" s="4" t="s">
        <v>14</v>
      </c>
      <c r="C22" s="9">
        <v>583200</v>
      </c>
      <c r="D22" s="9">
        <v>432000</v>
      </c>
      <c r="E22" s="8">
        <v>432000</v>
      </c>
      <c r="F22" s="4"/>
      <c r="G22" s="10">
        <f t="shared" si="2"/>
        <v>1447200</v>
      </c>
      <c r="I22" s="17">
        <v>432000</v>
      </c>
      <c r="K22" s="14">
        <f t="shared" ref="K22:K27" si="3">E22/2</f>
        <v>216000</v>
      </c>
      <c r="M22" s="18">
        <f t="shared" si="0"/>
        <v>648000</v>
      </c>
      <c r="O22" s="18">
        <f t="shared" si="1"/>
        <v>1231200</v>
      </c>
    </row>
    <row r="23" spans="1:15" x14ac:dyDescent="0.3">
      <c r="A23" s="4" t="s">
        <v>21</v>
      </c>
      <c r="C23" s="8">
        <v>20000</v>
      </c>
      <c r="D23" s="8">
        <v>20000</v>
      </c>
      <c r="E23" s="8">
        <v>20000</v>
      </c>
      <c r="F23" s="4"/>
      <c r="G23" s="10">
        <f t="shared" si="2"/>
        <v>60000</v>
      </c>
      <c r="I23" s="17">
        <v>20000</v>
      </c>
      <c r="K23" s="14">
        <v>20000</v>
      </c>
      <c r="M23" s="18">
        <f t="shared" si="0"/>
        <v>40000</v>
      </c>
      <c r="O23" s="18">
        <f t="shared" si="1"/>
        <v>60000</v>
      </c>
    </row>
    <row r="24" spans="1:15" x14ac:dyDescent="0.3">
      <c r="A24" s="4" t="s">
        <v>13</v>
      </c>
      <c r="C24" s="8">
        <v>37400</v>
      </c>
      <c r="D24" s="9">
        <v>37400</v>
      </c>
      <c r="E24" s="9">
        <v>37400</v>
      </c>
      <c r="G24" s="10">
        <f t="shared" si="2"/>
        <v>112200</v>
      </c>
      <c r="I24" s="16">
        <v>37400</v>
      </c>
      <c r="K24" s="14">
        <v>24200</v>
      </c>
      <c r="M24" s="18">
        <f t="shared" si="0"/>
        <v>61600</v>
      </c>
      <c r="O24" s="18">
        <f t="shared" si="1"/>
        <v>99000</v>
      </c>
    </row>
    <row r="25" spans="1:15" x14ac:dyDescent="0.3">
      <c r="A25" s="4" t="s">
        <v>26</v>
      </c>
      <c r="C25" s="8">
        <v>234000</v>
      </c>
      <c r="D25" s="9">
        <v>686400</v>
      </c>
      <c r="E25" s="9">
        <v>686400</v>
      </c>
      <c r="G25" s="10">
        <f t="shared" si="2"/>
        <v>1606800</v>
      </c>
      <c r="I25" s="16">
        <v>686400</v>
      </c>
      <c r="K25" s="14">
        <f t="shared" si="3"/>
        <v>343200</v>
      </c>
      <c r="M25" s="18">
        <f t="shared" si="0"/>
        <v>1029600</v>
      </c>
      <c r="O25" s="18">
        <f t="shared" si="1"/>
        <v>1263600</v>
      </c>
    </row>
    <row r="26" spans="1:15" x14ac:dyDescent="0.3">
      <c r="A26" s="4" t="s">
        <v>15</v>
      </c>
      <c r="C26" s="9">
        <v>0</v>
      </c>
      <c r="D26" s="9">
        <v>75000</v>
      </c>
      <c r="E26" s="8">
        <v>272000</v>
      </c>
      <c r="F26" s="4"/>
      <c r="G26" s="10">
        <f t="shared" si="2"/>
        <v>347000</v>
      </c>
      <c r="I26" s="17">
        <v>272000</v>
      </c>
      <c r="K26" s="14">
        <f t="shared" si="3"/>
        <v>136000</v>
      </c>
      <c r="M26" s="18">
        <f t="shared" si="0"/>
        <v>211000</v>
      </c>
      <c r="O26" s="18">
        <f t="shared" si="1"/>
        <v>211000</v>
      </c>
    </row>
    <row r="27" spans="1:15" x14ac:dyDescent="0.3">
      <c r="A27" s="4" t="s">
        <v>24</v>
      </c>
      <c r="C27" s="9">
        <f>C7*23%</f>
        <v>2530000</v>
      </c>
      <c r="D27" s="9">
        <f t="shared" ref="D27:E27" si="4">D7*23%</f>
        <v>1495000</v>
      </c>
      <c r="E27" s="9">
        <f t="shared" si="4"/>
        <v>1426000</v>
      </c>
      <c r="F27" s="4"/>
      <c r="G27" s="10">
        <f>SUM(C27:F27)</f>
        <v>5451000</v>
      </c>
      <c r="I27" s="10">
        <f>E27</f>
        <v>1426000</v>
      </c>
      <c r="K27" s="14">
        <f t="shared" si="3"/>
        <v>713000</v>
      </c>
      <c r="M27" s="18">
        <f t="shared" si="0"/>
        <v>2208000</v>
      </c>
      <c r="O27" s="18">
        <f t="shared" si="1"/>
        <v>4738000</v>
      </c>
    </row>
    <row r="28" spans="1:15" x14ac:dyDescent="0.3">
      <c r="A28" s="4" t="s">
        <v>7</v>
      </c>
      <c r="C28" s="10">
        <f>SUM(C11:C27)</f>
        <v>7657400</v>
      </c>
      <c r="D28" s="10">
        <f>SUM(D11:D27)</f>
        <v>5487600</v>
      </c>
      <c r="E28" s="10">
        <f>SUM(E11:E27)</f>
        <v>6018000</v>
      </c>
      <c r="F28" s="4"/>
      <c r="G28" s="10">
        <f t="shared" si="2"/>
        <v>19163000</v>
      </c>
      <c r="H28" s="4"/>
      <c r="I28" s="14">
        <f>SUM(I12:I27)</f>
        <v>6998450</v>
      </c>
      <c r="K28" s="14">
        <f>SUM(K11:K27)</f>
        <v>3297900</v>
      </c>
      <c r="M28" s="18">
        <f t="shared" si="0"/>
        <v>8785500</v>
      </c>
      <c r="O28" s="18">
        <f t="shared" si="1"/>
        <v>16442900</v>
      </c>
    </row>
    <row r="29" spans="1:15" x14ac:dyDescent="0.3">
      <c r="A29" s="4"/>
      <c r="C29" s="9"/>
      <c r="D29" s="9"/>
      <c r="E29" s="10"/>
      <c r="K29" s="14"/>
      <c r="M29" s="18">
        <f t="shared" si="0"/>
        <v>0</v>
      </c>
      <c r="O29" s="18">
        <f t="shared" si="1"/>
        <v>0</v>
      </c>
    </row>
    <row r="30" spans="1:15" x14ac:dyDescent="0.3">
      <c r="A30" s="4"/>
      <c r="C30" s="9"/>
      <c r="D30" s="9"/>
      <c r="E30" s="10"/>
      <c r="K30" s="14"/>
      <c r="M30" s="18">
        <f t="shared" si="0"/>
        <v>0</v>
      </c>
      <c r="O30" s="18">
        <f t="shared" si="1"/>
        <v>0</v>
      </c>
    </row>
    <row r="31" spans="1:15" x14ac:dyDescent="0.3">
      <c r="A31" s="4" t="s">
        <v>22</v>
      </c>
      <c r="C31" s="11">
        <f>C7-C28</f>
        <v>3342600</v>
      </c>
      <c r="D31" s="11">
        <f>D7-D28</f>
        <v>1012400</v>
      </c>
      <c r="E31" s="11">
        <f>E7-E28</f>
        <v>182000</v>
      </c>
      <c r="G31" s="13">
        <f>G7-G28</f>
        <v>4537000</v>
      </c>
      <c r="K31" s="14">
        <f>K7-K28</f>
        <v>-197900</v>
      </c>
      <c r="M31" s="18">
        <f t="shared" si="0"/>
        <v>814500</v>
      </c>
      <c r="O31" s="18">
        <f t="shared" si="1"/>
        <v>4157100</v>
      </c>
    </row>
    <row r="32" spans="1:15" x14ac:dyDescent="0.3">
      <c r="A32" s="4"/>
      <c r="M32" s="18">
        <f t="shared" si="0"/>
        <v>0</v>
      </c>
      <c r="O32" s="18">
        <f t="shared" si="1"/>
        <v>0</v>
      </c>
    </row>
    <row r="33" spans="1:15" x14ac:dyDescent="0.3">
      <c r="A33" s="4" t="s">
        <v>10</v>
      </c>
      <c r="C33" s="12">
        <f>C31/C7</f>
        <v>0.30387272727272729</v>
      </c>
      <c r="D33" s="12">
        <f>D31/D7</f>
        <v>0.15575384615384616</v>
      </c>
      <c r="E33" s="12">
        <f>E31/E7</f>
        <v>2.9354838709677419E-2</v>
      </c>
      <c r="G33" s="12">
        <f>G31/G7</f>
        <v>0.19143459915611816</v>
      </c>
      <c r="K33" s="21">
        <f>K31/K7</f>
        <v>-6.383870967741935E-2</v>
      </c>
      <c r="M33" s="22">
        <f t="shared" si="0"/>
        <v>9.1915136476426809E-2</v>
      </c>
      <c r="O33" s="22">
        <f t="shared" si="1"/>
        <v>0.39578786374915409</v>
      </c>
    </row>
  </sheetData>
  <mergeCells count="5">
    <mergeCell ref="A3:E3"/>
    <mergeCell ref="A1:E1"/>
    <mergeCell ref="I5:I6"/>
    <mergeCell ref="K5:K6"/>
    <mergeCell ref="M5:M6"/>
  </mergeCells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Hand out </vt:lpstr>
      <vt:lpstr>Sheet3</vt:lpstr>
    </vt:vector>
  </TitlesOfParts>
  <Company>St. Lawrence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ckingston</dc:creator>
  <cp:lastModifiedBy>Siddhesh Otari</cp:lastModifiedBy>
  <cp:lastPrinted>2013-10-22T20:20:38Z</cp:lastPrinted>
  <dcterms:created xsi:type="dcterms:W3CDTF">2010-09-14T18:09:37Z</dcterms:created>
  <dcterms:modified xsi:type="dcterms:W3CDTF">2022-12-06T23:16:44Z</dcterms:modified>
</cp:coreProperties>
</file>