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7112240c0c948/Desktop/"/>
    </mc:Choice>
  </mc:AlternateContent>
  <xr:revisionPtr revIDLastSave="0" documentId="8_{FA5749A8-311C-45BB-9CA4-A8DF97D0B11B}" xr6:coauthVersionLast="45" xr6:coauthVersionMax="45" xr10:uidLastSave="{00000000-0000-0000-0000-000000000000}"/>
  <bookViews>
    <workbookView xWindow="14250" yWindow="960" windowWidth="14550" windowHeight="14640" xr2:uid="{902E8129-377E-4200-9527-4DDE2ED6D0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6" i="1" s="1"/>
  <c r="F23" i="1"/>
  <c r="F24" i="1"/>
  <c r="L9" i="1"/>
  <c r="K9" i="1"/>
  <c r="I9" i="1"/>
  <c r="J7" i="1"/>
  <c r="I7" i="1"/>
  <c r="G7" i="1"/>
  <c r="F7" i="1"/>
  <c r="E9" i="1"/>
  <c r="E7" i="1"/>
  <c r="D8" i="1"/>
  <c r="F26" i="1" l="1"/>
  <c r="H13" i="1" s="1"/>
  <c r="C8" i="1" s="1"/>
  <c r="E8" i="1" s="1"/>
  <c r="F8" i="1" s="1"/>
  <c r="G8" i="1" s="1"/>
  <c r="I8" i="1" s="1"/>
  <c r="L8" i="1" s="1"/>
  <c r="L7" i="1"/>
  <c r="F9" i="1"/>
  <c r="G9" i="1" s="1"/>
</calcChain>
</file>

<file path=xl/sharedStrings.xml><?xml version="1.0" encoding="utf-8"?>
<sst xmlns="http://schemas.openxmlformats.org/spreadsheetml/2006/main" count="35" uniqueCount="26">
  <si>
    <t>Ethanol</t>
  </si>
  <si>
    <t>mass balance solutes</t>
  </si>
  <si>
    <t>Water</t>
  </si>
  <si>
    <t>Solutes</t>
  </si>
  <si>
    <t>all mass in grams</t>
  </si>
  <si>
    <t>split ratio</t>
  </si>
  <si>
    <t>volume 6+8</t>
  </si>
  <si>
    <t>Ethanol permeate rate</t>
  </si>
  <si>
    <t>Water permeate rate</t>
  </si>
  <si>
    <t>membrane 1</t>
  </si>
  <si>
    <t>membrane 2</t>
  </si>
  <si>
    <t>membrane area</t>
  </si>
  <si>
    <t>cm2</t>
  </si>
  <si>
    <t>basis 1 second</t>
  </si>
  <si>
    <t>solutes</t>
  </si>
  <si>
    <t>total volume stream 6</t>
  </si>
  <si>
    <t>assuming incompressible fluid</t>
  </si>
  <si>
    <t>total flow rate</t>
  </si>
  <si>
    <t>g/ s</t>
  </si>
  <si>
    <t>m3</t>
  </si>
  <si>
    <t>Density of ethanol at 5 deg C</t>
  </si>
  <si>
    <t>kg/m3</t>
  </si>
  <si>
    <t>from NIST database</t>
  </si>
  <si>
    <t>Density of water at 5 degree C</t>
  </si>
  <si>
    <t>assuming volume of solutes is negligible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</si>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</sst>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D219-28F4-4F72-B53C-D50F00EC4B94}">
  <dimension ref="A3:L31"/>
  <sheetViews>
    <sheetView tabSelected="1" zoomScale="64" workbookViewId="0">
      <selection activeCell="D43" sqref="D43"/>
    </sheetView>
  </sheetViews>
  <sheetFormatPr defaultRowHeight="15" x14ac:dyDescent="0.25"/>
  <cols>
    <col min="4" max="4" width="27.28515625" customWidth="1"/>
    <col min="5" max="5" width="23.5703125" customWidth="1"/>
    <col min="6" max="6" width="20.140625" customWidth="1"/>
    <col min="7" max="7" width="27.7109375" customWidth="1"/>
    <col min="8" max="8" width="13.28515625" bestFit="1" customWidth="1"/>
  </cols>
  <sheetData>
    <row r="3" spans="1:12" x14ac:dyDescent="0.25">
      <c r="C3" s="1" t="s">
        <v>13</v>
      </c>
    </row>
    <row r="4" spans="1:12" x14ac:dyDescent="0.25">
      <c r="C4" t="s">
        <v>1</v>
      </c>
      <c r="F4" t="s">
        <v>4</v>
      </c>
    </row>
    <row r="6" spans="1:12" x14ac:dyDescent="0.25"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</row>
    <row r="7" spans="1:12" x14ac:dyDescent="0.25">
      <c r="B7" t="s">
        <v>0</v>
      </c>
      <c r="C7">
        <v>0</v>
      </c>
      <c r="D7">
        <v>3.9460000000000002E-2</v>
      </c>
      <c r="E7">
        <f>C7+D7</f>
        <v>3.9460000000000002E-2</v>
      </c>
      <c r="F7">
        <f>E7*$H$14</f>
        <v>1.9730000000000004E-3</v>
      </c>
      <c r="G7">
        <f>E7-F7</f>
        <v>3.7486999999999999E-2</v>
      </c>
      <c r="H7">
        <v>0.02</v>
      </c>
      <c r="I7">
        <f>G7-H7</f>
        <v>1.7486999999999999E-2</v>
      </c>
      <c r="J7">
        <f>H17</f>
        <v>0.01</v>
      </c>
      <c r="K7">
        <v>4</v>
      </c>
      <c r="L7">
        <f>K7+F7</f>
        <v>4.0019729999999996</v>
      </c>
    </row>
    <row r="8" spans="1:12" x14ac:dyDescent="0.25">
      <c r="B8" t="s">
        <v>2</v>
      </c>
      <c r="C8">
        <f>$H$13*997000</f>
        <v>13.994952573700346</v>
      </c>
      <c r="D8">
        <f>100-D7-D9</f>
        <v>99.940539999999999</v>
      </c>
      <c r="E8">
        <f>C8+D8</f>
        <v>113.93549257370034</v>
      </c>
      <c r="F8">
        <f t="shared" ref="F8:F9" si="0">E8*$H$14</f>
        <v>5.6967746286850174</v>
      </c>
      <c r="G8">
        <f>E8-F8</f>
        <v>108.23871794501532</v>
      </c>
      <c r="H8">
        <v>5</v>
      </c>
      <c r="I8">
        <f>G8-H8</f>
        <v>103.23871794501532</v>
      </c>
      <c r="J8">
        <v>4</v>
      </c>
      <c r="K8">
        <v>7</v>
      </c>
      <c r="L8">
        <f t="shared" ref="L8:L9" si="1">K8+F8</f>
        <v>12.696774628685016</v>
      </c>
    </row>
    <row r="9" spans="1:12" x14ac:dyDescent="0.25">
      <c r="A9" t="s">
        <v>25</v>
      </c>
      <c r="B9" t="s">
        <v>3</v>
      </c>
      <c r="C9">
        <v>0</v>
      </c>
      <c r="D9" s="2">
        <v>0.02</v>
      </c>
      <c r="E9">
        <f>C9+D9</f>
        <v>0.02</v>
      </c>
      <c r="F9">
        <f t="shared" si="0"/>
        <v>1E-3</v>
      </c>
      <c r="G9">
        <f>E9-F9</f>
        <v>1.9E-2</v>
      </c>
      <c r="H9">
        <v>0</v>
      </c>
      <c r="I9">
        <f>G9-H9</f>
        <v>1.9E-2</v>
      </c>
      <c r="J9">
        <v>0</v>
      </c>
      <c r="K9">
        <f t="shared" ref="K8:K9" si="2">I9-J9</f>
        <v>1.9E-2</v>
      </c>
      <c r="L9">
        <f t="shared" si="1"/>
        <v>0.02</v>
      </c>
    </row>
    <row r="10" spans="1:12" x14ac:dyDescent="0.25">
      <c r="B10" t="s">
        <v>17</v>
      </c>
    </row>
    <row r="13" spans="1:12" x14ac:dyDescent="0.25">
      <c r="G13" t="s">
        <v>6</v>
      </c>
      <c r="H13">
        <f>F26+G26</f>
        <v>1.4037063764995332E-5</v>
      </c>
      <c r="I13" t="s">
        <v>19</v>
      </c>
    </row>
    <row r="14" spans="1:12" x14ac:dyDescent="0.25">
      <c r="G14" t="s">
        <v>5</v>
      </c>
      <c r="H14">
        <v>0.05</v>
      </c>
    </row>
    <row r="15" spans="1:12" x14ac:dyDescent="0.25">
      <c r="F15" t="s">
        <v>9</v>
      </c>
      <c r="G15" t="s">
        <v>7</v>
      </c>
      <c r="H15" s="2">
        <v>2.0000000000000001E-4</v>
      </c>
      <c r="I15" t="s">
        <v>18</v>
      </c>
    </row>
    <row r="16" spans="1:12" x14ac:dyDescent="0.25">
      <c r="G16" t="s">
        <v>8</v>
      </c>
      <c r="H16" s="2">
        <v>2E-3</v>
      </c>
      <c r="I16" t="s">
        <v>18</v>
      </c>
    </row>
    <row r="17" spans="3:9" x14ac:dyDescent="0.25">
      <c r="F17" t="s">
        <v>10</v>
      </c>
      <c r="G17" t="s">
        <v>7</v>
      </c>
      <c r="H17" s="2">
        <v>0.01</v>
      </c>
      <c r="I17" t="s">
        <v>18</v>
      </c>
    </row>
    <row r="18" spans="3:9" x14ac:dyDescent="0.25">
      <c r="G18" t="s">
        <v>8</v>
      </c>
      <c r="H18" s="2">
        <v>2.0000000000000001E-4</v>
      </c>
      <c r="I18" t="s">
        <v>18</v>
      </c>
    </row>
    <row r="20" spans="3:9" x14ac:dyDescent="0.25">
      <c r="G20" t="s">
        <v>11</v>
      </c>
      <c r="H20" s="2"/>
      <c r="I20" t="s">
        <v>12</v>
      </c>
    </row>
    <row r="22" spans="3:9" x14ac:dyDescent="0.25">
      <c r="F22">
        <v>6</v>
      </c>
      <c r="G22">
        <v>8</v>
      </c>
    </row>
    <row r="23" spans="3:9" x14ac:dyDescent="0.25">
      <c r="C23" t="s">
        <v>16</v>
      </c>
      <c r="E23" t="s">
        <v>0</v>
      </c>
      <c r="F23">
        <f>H7/802000</f>
        <v>2.4937655860349126E-8</v>
      </c>
      <c r="G23">
        <f>J8/802400</f>
        <v>4.9850448654037884E-6</v>
      </c>
    </row>
    <row r="24" spans="3:9" x14ac:dyDescent="0.25">
      <c r="C24" t="s">
        <v>24</v>
      </c>
      <c r="E24" t="s">
        <v>2</v>
      </c>
      <c r="F24">
        <f>H8/997000</f>
        <v>5.0150451354062186E-6</v>
      </c>
      <c r="G24">
        <f>J8/997000</f>
        <v>4.0120361083249752E-6</v>
      </c>
    </row>
    <row r="25" spans="3:9" x14ac:dyDescent="0.25">
      <c r="E25" t="s">
        <v>14</v>
      </c>
      <c r="F25">
        <v>0</v>
      </c>
      <c r="G25">
        <v>0</v>
      </c>
    </row>
    <row r="26" spans="3:9" x14ac:dyDescent="0.25">
      <c r="E26" t="s">
        <v>15</v>
      </c>
      <c r="F26">
        <f>SUM(F23:F25)</f>
        <v>5.039982791266568E-6</v>
      </c>
      <c r="G26">
        <f>SUM(G23:G25)</f>
        <v>8.9970809737287636E-6</v>
      </c>
      <c r="H26" t="s">
        <v>19</v>
      </c>
    </row>
    <row r="30" spans="3:9" x14ac:dyDescent="0.25">
      <c r="E30" t="s">
        <v>20</v>
      </c>
      <c r="F30">
        <v>802.4</v>
      </c>
      <c r="G30" t="s">
        <v>21</v>
      </c>
      <c r="H30" t="s">
        <v>22</v>
      </c>
    </row>
    <row r="31" spans="3:9" x14ac:dyDescent="0.25">
      <c r="E31" t="s">
        <v>23</v>
      </c>
      <c r="F31">
        <v>997</v>
      </c>
      <c r="G31" t="s">
        <v>21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C7079BD2BD8F49975602B661E252B8" ma:contentTypeVersion="7" ma:contentTypeDescription="Create a new document." ma:contentTypeScope="" ma:versionID="6eb344bebba78e990160d6ca43820718">
  <xsd:schema xmlns:xsd="http://www.w3.org/2001/XMLSchema" xmlns:xs="http://www.w3.org/2001/XMLSchema" xmlns:p="http://schemas.microsoft.com/office/2006/metadata/properties" xmlns:ns3="948cb36b-98db-4b11-99ef-f1aeb20fb26c" xmlns:ns4="dcd3136c-638f-4341-9ade-e46389e4a53d" targetNamespace="http://schemas.microsoft.com/office/2006/metadata/properties" ma:root="true" ma:fieldsID="d23adfbba1f9bdad8d2afe060ad1e38a" ns3:_="" ns4:_="">
    <xsd:import namespace="948cb36b-98db-4b11-99ef-f1aeb20fb26c"/>
    <xsd:import namespace="dcd3136c-638f-4341-9ade-e46389e4a5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cb36b-98db-4b11-99ef-f1aeb20fb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3136c-638f-4341-9ade-e46389e4a5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8337E7-57F4-4ED1-8011-B3DA1F914A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cb36b-98db-4b11-99ef-f1aeb20fb26c"/>
    <ds:schemaRef ds:uri="dcd3136c-638f-4341-9ade-e46389e4a5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999BF9-8FA3-461F-AF70-A5CBD70059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420947-E82C-44D4-9586-9CD1CA91B220}">
  <ds:schemaRefs>
    <ds:schemaRef ds:uri="dcd3136c-638f-4341-9ade-e46389e4a53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48cb36b-98db-4b11-99ef-f1aeb20fb26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Soumya Phadke</cp:lastModifiedBy>
  <dcterms:created xsi:type="dcterms:W3CDTF">2020-03-11T17:21:59Z</dcterms:created>
  <dcterms:modified xsi:type="dcterms:W3CDTF">2020-03-11T21:33:17Z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0x010100FBC7079BD2BD8F49975602B661E252B8</vt:lpwstr>
  </property>
</Properties>
</file>