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/>
  </bookViews>
  <sheets>
    <sheet name="Sheet1" sheetId="1" r:id="rId1"/>
  </sheets>
  <definedNames>
    <definedName name="Cutoff_2">Sheet1!$B$14:$C$19</definedName>
    <definedName name="Cutoff_1">Sheet1!$B$3:$C$10</definedName>
  </definedNames>
  <calcPr calcId="144525"/>
</workbook>
</file>

<file path=xl/sharedStrings.xml><?xml version="1.0" encoding="utf-8"?>
<sst xmlns="http://schemas.openxmlformats.org/spreadsheetml/2006/main" count="29">
  <si>
    <t>Table1:Distribution of Inter-arrival Times</t>
  </si>
  <si>
    <t>Simulation Table</t>
  </si>
  <si>
    <t>Probability</t>
  </si>
  <si>
    <t>Cutoff</t>
  </si>
  <si>
    <t>IAT</t>
  </si>
  <si>
    <t>Customer No</t>
  </si>
  <si>
    <t>RD for IAT</t>
  </si>
  <si>
    <t>AT</t>
  </si>
  <si>
    <t>RD for ST</t>
  </si>
  <si>
    <t>ST</t>
  </si>
  <si>
    <t>TSB</t>
  </si>
  <si>
    <t>TSE</t>
  </si>
  <si>
    <t>Waiting Time</t>
  </si>
  <si>
    <t>Total Time</t>
  </si>
  <si>
    <t>Idle Time</t>
  </si>
  <si>
    <t>IAT['Cutoff']:IAT['IAT']</t>
  </si>
  <si>
    <t>Table2:Service Time Distribution</t>
  </si>
  <si>
    <t>Calculations</t>
  </si>
  <si>
    <t>Sr No.</t>
  </si>
  <si>
    <t xml:space="preserve">Performance Measure
</t>
  </si>
  <si>
    <t>Value</t>
  </si>
  <si>
    <t>Average Waiting time for the customer</t>
  </si>
  <si>
    <t>Probability that a customer has to wait in the queue</t>
  </si>
  <si>
    <t>Probability of idle server</t>
  </si>
  <si>
    <t>Average service time</t>
  </si>
  <si>
    <t>Average time between arrivals</t>
  </si>
  <si>
    <t>Average waiting time of those who wait</t>
  </si>
  <si>
    <t>Average time customer spend in the system</t>
  </si>
  <si>
    <t>Server utilization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</si>
</sst>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7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4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" fillId="2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00"/>
  <sheetViews>
    <sheetView tabSelected="1" workbookViewId="0">
      <selection activeCell="M5" sqref="M5"/>
    </sheetView>
  </sheetViews>
  <sheetFormatPr defaultColWidth="14.4285714285714" defaultRowHeight="15" customHeight="1"/>
  <cols>
    <col min="1" max="1" width="10.8571428571429" customWidth="1"/>
    <col min="2" max="2" width="11.4285714285714" customWidth="1"/>
    <col min="3" max="3" width="16.5714285714286" customWidth="1"/>
    <col min="4" max="4" width="16.7142857142857" customWidth="1"/>
    <col min="5" max="5" width="9.14285714285714" customWidth="1"/>
    <col min="6" max="6" width="11.7142857142857" customWidth="1"/>
    <col min="7" max="13" width="9.14285714285714" customWidth="1"/>
    <col min="14" max="14" width="12.1428571428571" customWidth="1"/>
    <col min="15" max="15" width="9.71428571428571" customWidth="1"/>
    <col min="16" max="26" width="9.14285714285714" customWidth="1"/>
  </cols>
  <sheetData>
    <row r="1" ht="14.25" customHeight="1" spans="1:16">
      <c r="A1" s="1" t="s">
        <v>0</v>
      </c>
      <c r="B1" s="2"/>
      <c r="C1" s="3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3"/>
    </row>
    <row r="2" ht="14.25" customHeight="1" spans="1:16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4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</row>
    <row r="3" ht="14.25" customHeight="1" spans="1:16">
      <c r="A3" s="5">
        <v>0.125</v>
      </c>
      <c r="B3" s="5">
        <v>0</v>
      </c>
      <c r="C3" s="5">
        <v>1</v>
      </c>
      <c r="D3" s="6" t="s">
        <v>15</v>
      </c>
      <c r="F3" s="5">
        <v>1</v>
      </c>
      <c r="G3" s="5">
        <v>0</v>
      </c>
      <c r="H3" s="5">
        <v>0</v>
      </c>
      <c r="I3" s="5">
        <v>0</v>
      </c>
      <c r="J3" s="5">
        <f ca="1" t="shared" ref="J3:J22" si="0">ROUND(RAND(),2)</f>
        <v>0.42</v>
      </c>
      <c r="K3" s="5">
        <f ca="1">VLOOKUP(J3,Cutoff_2,2)</f>
        <v>2</v>
      </c>
      <c r="L3" s="5">
        <v>0</v>
      </c>
      <c r="M3" s="5">
        <f ca="1" t="shared" ref="M3:M22" si="1">L3+K3</f>
        <v>2</v>
      </c>
      <c r="N3" s="5">
        <f t="shared" ref="N3:N22" si="2">L3-I3</f>
        <v>0</v>
      </c>
      <c r="O3" s="5">
        <f ca="1" t="shared" ref="O3:O22" si="3">N3+K3</f>
        <v>2</v>
      </c>
      <c r="P3" s="5">
        <v>0</v>
      </c>
    </row>
    <row r="4" ht="14.25" customHeight="1" spans="1:16">
      <c r="A4" s="5">
        <v>0.125</v>
      </c>
      <c r="B4" s="5">
        <f t="shared" ref="B4:B10" si="4">B3+A4</f>
        <v>0.125</v>
      </c>
      <c r="C4" s="5">
        <v>2</v>
      </c>
      <c r="F4" s="5">
        <v>2</v>
      </c>
      <c r="G4" s="5">
        <f ca="1">ROUND(RAND(),3)</f>
        <v>0.511</v>
      </c>
      <c r="H4" s="5">
        <f ca="1">VLOOKUP(G4,Cutoff_1,2)</f>
        <v>5</v>
      </c>
      <c r="I4" s="5">
        <f>I3+I29</f>
        <v>0</v>
      </c>
      <c r="J4" s="5">
        <f ca="1" t="shared" si="0"/>
        <v>0.37</v>
      </c>
      <c r="K4" s="5">
        <f ca="1">VLOOKUP(J4,Cutoff_2,2)</f>
        <v>2</v>
      </c>
      <c r="L4" s="5">
        <f ca="1">IF(I4&gt;=M3,I4,M3)</f>
        <v>2</v>
      </c>
      <c r="M4" s="5">
        <f ca="1" t="shared" si="1"/>
        <v>4</v>
      </c>
      <c r="N4" s="5">
        <f ca="1" t="shared" si="2"/>
        <v>2</v>
      </c>
      <c r="O4" s="5">
        <f ca="1" t="shared" si="3"/>
        <v>4</v>
      </c>
      <c r="P4" s="5">
        <f ca="1" t="shared" ref="P4:P22" si="5">L4-M3</f>
        <v>0</v>
      </c>
    </row>
    <row r="5" ht="14.25" customHeight="1" spans="1:16">
      <c r="A5" s="5">
        <v>0.125</v>
      </c>
      <c r="B5" s="5">
        <f t="shared" si="4"/>
        <v>0.25</v>
      </c>
      <c r="C5" s="5">
        <v>3</v>
      </c>
      <c r="F5" s="5">
        <v>3</v>
      </c>
      <c r="G5" s="5">
        <f ca="1">ROUND(RAND(),3)</f>
        <v>0.606</v>
      </c>
      <c r="H5" s="5">
        <f ca="1">VLOOKUP(G5,Cutoff_1,2)</f>
        <v>5</v>
      </c>
      <c r="I5" s="5">
        <f ca="1" t="shared" ref="I5:I22" si="6">I4+H5</f>
        <v>5</v>
      </c>
      <c r="J5" s="5">
        <f ca="1" t="shared" si="0"/>
        <v>0.94</v>
      </c>
      <c r="K5" s="5">
        <f ca="1">VLOOKUP(J5,Cutoff_2,2)</f>
        <v>6</v>
      </c>
      <c r="L5" s="5">
        <f ca="1" t="shared" ref="L4:L22" si="7">IF(I5&gt;=M4,I5,M4)</f>
        <v>5</v>
      </c>
      <c r="M5" s="5">
        <f ca="1" t="shared" si="1"/>
        <v>11</v>
      </c>
      <c r="N5" s="5">
        <f ca="1" t="shared" si="2"/>
        <v>0</v>
      </c>
      <c r="O5" s="5">
        <f ca="1" t="shared" si="3"/>
        <v>6</v>
      </c>
      <c r="P5" s="5">
        <f ca="1" t="shared" si="5"/>
        <v>1</v>
      </c>
    </row>
    <row r="6" ht="14.25" customHeight="1" spans="1:16">
      <c r="A6" s="5">
        <v>0.125</v>
      </c>
      <c r="B6" s="5">
        <f t="shared" si="4"/>
        <v>0.375</v>
      </c>
      <c r="C6" s="5">
        <v>4</v>
      </c>
      <c r="F6" s="5">
        <v>4</v>
      </c>
      <c r="G6" s="5">
        <f ca="1" t="shared" ref="G4:G22" si="8">ROUND(RAND(),3)</f>
        <v>0.178</v>
      </c>
      <c r="H6" s="5">
        <f ca="1">VLOOKUP(G6,Cutoff_1,2)</f>
        <v>2</v>
      </c>
      <c r="I6" s="5">
        <f ca="1" t="shared" si="6"/>
        <v>7</v>
      </c>
      <c r="J6" s="5">
        <f ca="1" t="shared" si="0"/>
        <v>0.51</v>
      </c>
      <c r="K6" s="5">
        <f ca="1">VLOOKUP(J6,Cutoff_2,2)</f>
        <v>3</v>
      </c>
      <c r="L6" s="5">
        <f ca="1" t="shared" si="7"/>
        <v>11</v>
      </c>
      <c r="M6" s="5">
        <f ca="1" t="shared" si="1"/>
        <v>14</v>
      </c>
      <c r="N6" s="5">
        <f ca="1" t="shared" si="2"/>
        <v>4</v>
      </c>
      <c r="O6" s="5">
        <f ca="1" t="shared" si="3"/>
        <v>7</v>
      </c>
      <c r="P6" s="5">
        <f ca="1" t="shared" si="5"/>
        <v>0</v>
      </c>
    </row>
    <row r="7" ht="14.25" customHeight="1" spans="1:16">
      <c r="A7" s="5">
        <v>0.125</v>
      </c>
      <c r="B7" s="5">
        <f t="shared" si="4"/>
        <v>0.5</v>
      </c>
      <c r="C7" s="5">
        <v>5</v>
      </c>
      <c r="F7" s="5">
        <v>5</v>
      </c>
      <c r="G7" s="5">
        <f ca="1" t="shared" si="8"/>
        <v>0.005</v>
      </c>
      <c r="H7" s="5">
        <f ca="1">VLOOKUP(G7,Cutoff_1,2)</f>
        <v>1</v>
      </c>
      <c r="I7" s="5">
        <f ca="1" t="shared" si="6"/>
        <v>8</v>
      </c>
      <c r="J7" s="5">
        <f ca="1" t="shared" si="0"/>
        <v>0.41</v>
      </c>
      <c r="K7" s="5">
        <f ca="1">VLOOKUP(J7,Cutoff_2,2)</f>
        <v>2</v>
      </c>
      <c r="L7" s="5">
        <f ca="1" t="shared" si="7"/>
        <v>14</v>
      </c>
      <c r="M7" s="5">
        <f ca="1" t="shared" si="1"/>
        <v>16</v>
      </c>
      <c r="N7" s="5">
        <f ca="1" t="shared" si="2"/>
        <v>6</v>
      </c>
      <c r="O7" s="5">
        <f ca="1" t="shared" si="3"/>
        <v>8</v>
      </c>
      <c r="P7" s="5">
        <f ca="1" t="shared" si="5"/>
        <v>0</v>
      </c>
    </row>
    <row r="8" ht="14.25" customHeight="1" spans="1:16">
      <c r="A8" s="5">
        <v>0.125</v>
      </c>
      <c r="B8" s="5">
        <f t="shared" si="4"/>
        <v>0.625</v>
      </c>
      <c r="C8" s="5">
        <v>6</v>
      </c>
      <c r="F8" s="5">
        <v>6</v>
      </c>
      <c r="G8" s="5">
        <f ca="1" t="shared" si="8"/>
        <v>0.321</v>
      </c>
      <c r="H8" s="5">
        <f ca="1">VLOOKUP(G8,Cutoff_1,2)</f>
        <v>3</v>
      </c>
      <c r="I8" s="5">
        <f ca="1" t="shared" si="6"/>
        <v>11</v>
      </c>
      <c r="J8" s="5">
        <f ca="1" t="shared" si="0"/>
        <v>0.5</v>
      </c>
      <c r="K8" s="5">
        <f ca="1">VLOOKUP(J8,Cutoff_2,2)</f>
        <v>3</v>
      </c>
      <c r="L8" s="5">
        <f ca="1" t="shared" si="7"/>
        <v>16</v>
      </c>
      <c r="M8" s="5">
        <f ca="1" t="shared" si="1"/>
        <v>19</v>
      </c>
      <c r="N8" s="5">
        <f ca="1" t="shared" si="2"/>
        <v>5</v>
      </c>
      <c r="O8" s="5">
        <f ca="1" t="shared" si="3"/>
        <v>8</v>
      </c>
      <c r="P8" s="5">
        <f ca="1" t="shared" si="5"/>
        <v>0</v>
      </c>
    </row>
    <row r="9" ht="14.25" customHeight="1" spans="1:16">
      <c r="A9" s="5">
        <v>0.125</v>
      </c>
      <c r="B9" s="5">
        <f t="shared" si="4"/>
        <v>0.75</v>
      </c>
      <c r="C9" s="5">
        <v>7</v>
      </c>
      <c r="F9" s="5">
        <v>7</v>
      </c>
      <c r="G9" s="5">
        <f ca="1" t="shared" si="8"/>
        <v>0.097</v>
      </c>
      <c r="H9" s="5">
        <f ca="1">VLOOKUP(G9,Cutoff_1,2)</f>
        <v>1</v>
      </c>
      <c r="I9" s="5">
        <f ca="1" t="shared" si="6"/>
        <v>12</v>
      </c>
      <c r="J9" s="5">
        <f ca="1" t="shared" si="0"/>
        <v>0.85</v>
      </c>
      <c r="K9" s="5">
        <f ca="1">VLOOKUP(J9,Cutoff_2,2)</f>
        <v>5</v>
      </c>
      <c r="L9" s="5">
        <f ca="1" t="shared" si="7"/>
        <v>19</v>
      </c>
      <c r="M9" s="5">
        <f ca="1" t="shared" si="1"/>
        <v>24</v>
      </c>
      <c r="N9" s="5">
        <f ca="1" t="shared" si="2"/>
        <v>7</v>
      </c>
      <c r="O9" s="5">
        <f ca="1" t="shared" si="3"/>
        <v>12</v>
      </c>
      <c r="P9" s="5">
        <f ca="1" t="shared" si="5"/>
        <v>0</v>
      </c>
    </row>
    <row r="10" ht="14.25" customHeight="1" spans="1:16">
      <c r="A10" s="5">
        <v>0.125</v>
      </c>
      <c r="B10" s="5">
        <f t="shared" si="4"/>
        <v>0.875</v>
      </c>
      <c r="C10" s="5">
        <v>8</v>
      </c>
      <c r="F10" s="5">
        <v>8</v>
      </c>
      <c r="G10" s="5">
        <f ca="1" t="shared" si="8"/>
        <v>0.046</v>
      </c>
      <c r="H10" s="5">
        <f ca="1">VLOOKUP(G10,Cutoff_1,2)</f>
        <v>1</v>
      </c>
      <c r="I10" s="5">
        <f ca="1" t="shared" si="6"/>
        <v>13</v>
      </c>
      <c r="J10" s="5">
        <f ca="1" t="shared" si="0"/>
        <v>0.45</v>
      </c>
      <c r="K10" s="5">
        <f ca="1">VLOOKUP(J10,Cutoff_2,2)</f>
        <v>2</v>
      </c>
      <c r="L10" s="5">
        <f ca="1" t="shared" si="7"/>
        <v>24</v>
      </c>
      <c r="M10" s="5">
        <f ca="1" t="shared" si="1"/>
        <v>26</v>
      </c>
      <c r="N10" s="5">
        <f ca="1" t="shared" si="2"/>
        <v>11</v>
      </c>
      <c r="O10" s="5">
        <f ca="1" t="shared" si="3"/>
        <v>13</v>
      </c>
      <c r="P10" s="5">
        <f ca="1" t="shared" si="5"/>
        <v>0</v>
      </c>
    </row>
    <row r="11" ht="14.25" customHeight="1" spans="6:16">
      <c r="F11" s="5">
        <v>9</v>
      </c>
      <c r="G11" s="5">
        <f ca="1" t="shared" si="8"/>
        <v>0.836</v>
      </c>
      <c r="H11" s="5">
        <f ca="1">VLOOKUP(G11,Cutoff_1,2)</f>
        <v>7</v>
      </c>
      <c r="I11" s="5">
        <f ca="1" t="shared" si="6"/>
        <v>20</v>
      </c>
      <c r="J11" s="5">
        <f ca="1" t="shared" si="0"/>
        <v>0.02</v>
      </c>
      <c r="K11" s="5">
        <f ca="1">VLOOKUP(J11,Cutoff_2,2)</f>
        <v>1</v>
      </c>
      <c r="L11" s="5">
        <f ca="1" t="shared" si="7"/>
        <v>26</v>
      </c>
      <c r="M11" s="5">
        <f ca="1" t="shared" si="1"/>
        <v>27</v>
      </c>
      <c r="N11" s="5">
        <f ca="1" t="shared" si="2"/>
        <v>6</v>
      </c>
      <c r="O11" s="5">
        <f ca="1" t="shared" si="3"/>
        <v>7</v>
      </c>
      <c r="P11" s="5">
        <f ca="1" t="shared" si="5"/>
        <v>0</v>
      </c>
    </row>
    <row r="12" ht="14.25" customHeight="1" spans="1:16">
      <c r="A12" s="1" t="s">
        <v>16</v>
      </c>
      <c r="B12" s="2"/>
      <c r="C12" s="3"/>
      <c r="F12" s="5">
        <v>10</v>
      </c>
      <c r="G12" s="5">
        <f ca="1" t="shared" si="8"/>
        <v>0.072</v>
      </c>
      <c r="H12" s="5">
        <f ca="1">VLOOKUP(G12,Cutoff_1,2)</f>
        <v>1</v>
      </c>
      <c r="I12" s="5">
        <f ca="1" t="shared" si="6"/>
        <v>21</v>
      </c>
      <c r="J12" s="5">
        <f ca="1" t="shared" si="0"/>
        <v>0.4</v>
      </c>
      <c r="K12" s="5">
        <f ca="1">VLOOKUP(J12,Cutoff_2,2)</f>
        <v>2</v>
      </c>
      <c r="L12" s="5">
        <f ca="1" t="shared" si="7"/>
        <v>27</v>
      </c>
      <c r="M12" s="5">
        <f ca="1" t="shared" si="1"/>
        <v>29</v>
      </c>
      <c r="N12" s="5">
        <f ca="1" t="shared" si="2"/>
        <v>6</v>
      </c>
      <c r="O12" s="5">
        <f ca="1" t="shared" si="3"/>
        <v>8</v>
      </c>
      <c r="P12" s="5">
        <f ca="1" t="shared" si="5"/>
        <v>0</v>
      </c>
    </row>
    <row r="13" ht="14.25" customHeight="1" spans="1:16">
      <c r="A13" s="4" t="s">
        <v>2</v>
      </c>
      <c r="B13" s="4" t="s">
        <v>3</v>
      </c>
      <c r="C13" s="4" t="s">
        <v>9</v>
      </c>
      <c r="F13" s="5">
        <v>11</v>
      </c>
      <c r="G13" s="5">
        <f ca="1" t="shared" si="8"/>
        <v>0.402</v>
      </c>
      <c r="H13" s="5">
        <f ca="1">VLOOKUP(G13,Cutoff_1,2)</f>
        <v>4</v>
      </c>
      <c r="I13" s="5">
        <f ca="1" t="shared" si="6"/>
        <v>25</v>
      </c>
      <c r="J13" s="5">
        <f ca="1" t="shared" si="0"/>
        <v>0.19</v>
      </c>
      <c r="K13" s="5">
        <f ca="1">VLOOKUP(J13,Cutoff_2,2)</f>
        <v>1</v>
      </c>
      <c r="L13" s="5">
        <f ca="1" t="shared" si="7"/>
        <v>29</v>
      </c>
      <c r="M13" s="5">
        <f ca="1" t="shared" si="1"/>
        <v>30</v>
      </c>
      <c r="N13" s="5">
        <f ca="1" t="shared" si="2"/>
        <v>4</v>
      </c>
      <c r="O13" s="5">
        <f ca="1" t="shared" si="3"/>
        <v>5</v>
      </c>
      <c r="P13" s="5">
        <f ca="1" t="shared" si="5"/>
        <v>0</v>
      </c>
    </row>
    <row r="14" ht="14.25" customHeight="1" spans="1:16">
      <c r="A14" s="5">
        <v>0.1</v>
      </c>
      <c r="B14" s="5">
        <v>0</v>
      </c>
      <c r="C14" s="5">
        <v>1</v>
      </c>
      <c r="F14" s="5">
        <v>12</v>
      </c>
      <c r="G14" s="5">
        <f ca="1" t="shared" si="8"/>
        <v>0.916</v>
      </c>
      <c r="H14" s="5">
        <f ca="1">VLOOKUP(G14,Cutoff_1,2)</f>
        <v>8</v>
      </c>
      <c r="I14" s="5">
        <f ca="1" t="shared" si="6"/>
        <v>33</v>
      </c>
      <c r="J14" s="5">
        <f ca="1" t="shared" si="0"/>
        <v>0.73</v>
      </c>
      <c r="K14" s="5">
        <f ca="1">VLOOKUP(J14,Cutoff_2,2)</f>
        <v>3</v>
      </c>
      <c r="L14" s="5">
        <f ca="1" t="shared" si="7"/>
        <v>33</v>
      </c>
      <c r="M14" s="5">
        <f ca="1" t="shared" si="1"/>
        <v>36</v>
      </c>
      <c r="N14" s="5">
        <f ca="1" t="shared" si="2"/>
        <v>0</v>
      </c>
      <c r="O14" s="5">
        <f ca="1" t="shared" si="3"/>
        <v>3</v>
      </c>
      <c r="P14" s="5">
        <f ca="1" t="shared" si="5"/>
        <v>3</v>
      </c>
    </row>
    <row r="15" ht="14.25" customHeight="1" spans="1:16">
      <c r="A15" s="5">
        <v>0.2</v>
      </c>
      <c r="B15" s="5">
        <f t="shared" ref="B15:B19" si="9">B14+A15</f>
        <v>0.2</v>
      </c>
      <c r="C15" s="5">
        <v>2</v>
      </c>
      <c r="F15" s="5">
        <v>13</v>
      </c>
      <c r="G15" s="5">
        <f ca="1" t="shared" si="8"/>
        <v>0.66</v>
      </c>
      <c r="H15" s="5">
        <f ca="1">VLOOKUP(G15,Cutoff_1,2)</f>
        <v>6</v>
      </c>
      <c r="I15" s="5">
        <f ca="1" t="shared" si="6"/>
        <v>39</v>
      </c>
      <c r="J15" s="5">
        <f ca="1" t="shared" si="0"/>
        <v>0.01</v>
      </c>
      <c r="K15" s="5">
        <f ca="1">VLOOKUP(J15,Cutoff_2,2)</f>
        <v>1</v>
      </c>
      <c r="L15" s="5">
        <f ca="1" t="shared" si="7"/>
        <v>39</v>
      </c>
      <c r="M15" s="5">
        <f ca="1" t="shared" si="1"/>
        <v>40</v>
      </c>
      <c r="N15" s="5">
        <f ca="1" t="shared" si="2"/>
        <v>0</v>
      </c>
      <c r="O15" s="5">
        <f ca="1" t="shared" si="3"/>
        <v>1</v>
      </c>
      <c r="P15" s="5">
        <f ca="1" t="shared" si="5"/>
        <v>3</v>
      </c>
    </row>
    <row r="16" ht="14.25" customHeight="1" spans="1:16">
      <c r="A16" s="5">
        <v>0.3</v>
      </c>
      <c r="B16" s="5">
        <f t="shared" si="9"/>
        <v>0.5</v>
      </c>
      <c r="C16" s="5">
        <v>3</v>
      </c>
      <c r="F16" s="5">
        <v>14</v>
      </c>
      <c r="G16" s="5">
        <f ca="1" t="shared" si="8"/>
        <v>0.3</v>
      </c>
      <c r="H16" s="5">
        <f ca="1">VLOOKUP(G16,Cutoff_1,2)</f>
        <v>3</v>
      </c>
      <c r="I16" s="5">
        <f ca="1" t="shared" si="6"/>
        <v>42</v>
      </c>
      <c r="J16" s="5">
        <f ca="1" t="shared" si="0"/>
        <v>0.66</v>
      </c>
      <c r="K16" s="5">
        <f ca="1">VLOOKUP(J16,Cutoff_2,2)</f>
        <v>3</v>
      </c>
      <c r="L16" s="5">
        <f ca="1" t="shared" si="7"/>
        <v>42</v>
      </c>
      <c r="M16" s="5">
        <f ca="1" t="shared" si="1"/>
        <v>45</v>
      </c>
      <c r="N16" s="5">
        <f ca="1" t="shared" si="2"/>
        <v>0</v>
      </c>
      <c r="O16" s="5">
        <f ca="1" t="shared" si="3"/>
        <v>3</v>
      </c>
      <c r="P16" s="5">
        <f ca="1" t="shared" si="5"/>
        <v>2</v>
      </c>
    </row>
    <row r="17" ht="14.25" customHeight="1" spans="1:16">
      <c r="A17" s="5">
        <v>0.25</v>
      </c>
      <c r="B17" s="5">
        <f t="shared" si="9"/>
        <v>0.75</v>
      </c>
      <c r="C17" s="5">
        <v>4</v>
      </c>
      <c r="F17" s="5">
        <v>15</v>
      </c>
      <c r="G17" s="5">
        <f ca="1" t="shared" si="8"/>
        <v>0.92</v>
      </c>
      <c r="H17" s="5">
        <f ca="1">VLOOKUP(G17,Cutoff_1,2)</f>
        <v>8</v>
      </c>
      <c r="I17" s="5">
        <f ca="1" t="shared" si="6"/>
        <v>50</v>
      </c>
      <c r="J17" s="5">
        <f ca="1" t="shared" si="0"/>
        <v>0.16</v>
      </c>
      <c r="K17" s="5">
        <f ca="1">VLOOKUP(J17,Cutoff_2,2)</f>
        <v>1</v>
      </c>
      <c r="L17" s="5">
        <f ca="1" t="shared" si="7"/>
        <v>50</v>
      </c>
      <c r="M17" s="5">
        <f ca="1" t="shared" si="1"/>
        <v>51</v>
      </c>
      <c r="N17" s="5">
        <f ca="1" t="shared" si="2"/>
        <v>0</v>
      </c>
      <c r="O17" s="5">
        <f ca="1" t="shared" si="3"/>
        <v>1</v>
      </c>
      <c r="P17" s="5">
        <f ca="1" t="shared" si="5"/>
        <v>5</v>
      </c>
    </row>
    <row r="18" ht="14.25" customHeight="1" spans="1:16">
      <c r="A18" s="5">
        <v>0.1</v>
      </c>
      <c r="B18" s="5">
        <f t="shared" si="9"/>
        <v>0.85</v>
      </c>
      <c r="C18" s="5">
        <v>5</v>
      </c>
      <c r="F18" s="5">
        <v>16</v>
      </c>
      <c r="G18" s="5">
        <f ca="1" t="shared" si="8"/>
        <v>0.888</v>
      </c>
      <c r="H18" s="5">
        <f ca="1">VLOOKUP(G18,Cutoff_1,2)</f>
        <v>8</v>
      </c>
      <c r="I18" s="5">
        <f ca="1" t="shared" si="6"/>
        <v>58</v>
      </c>
      <c r="J18" s="5">
        <f ca="1" t="shared" si="0"/>
        <v>0.78</v>
      </c>
      <c r="K18" s="5">
        <f ca="1">VLOOKUP(J18,Cutoff_2,2)</f>
        <v>4</v>
      </c>
      <c r="L18" s="5">
        <f ca="1" t="shared" si="7"/>
        <v>58</v>
      </c>
      <c r="M18" s="5">
        <f ca="1" t="shared" si="1"/>
        <v>62</v>
      </c>
      <c r="N18" s="5">
        <f ca="1" t="shared" si="2"/>
        <v>0</v>
      </c>
      <c r="O18" s="5">
        <f ca="1" t="shared" si="3"/>
        <v>4</v>
      </c>
      <c r="P18" s="5">
        <f ca="1" t="shared" si="5"/>
        <v>7</v>
      </c>
    </row>
    <row r="19" ht="14.25" customHeight="1" spans="1:16">
      <c r="A19" s="5">
        <v>0.05</v>
      </c>
      <c r="B19" s="5">
        <f t="shared" si="9"/>
        <v>0.9</v>
      </c>
      <c r="C19" s="5">
        <v>6</v>
      </c>
      <c r="F19" s="5">
        <v>17</v>
      </c>
      <c r="G19" s="5">
        <f ca="1" t="shared" si="8"/>
        <v>0.459</v>
      </c>
      <c r="H19" s="5">
        <f ca="1">VLOOKUP(G19,Cutoff_1,2)</f>
        <v>4</v>
      </c>
      <c r="I19" s="5">
        <f ca="1" t="shared" si="6"/>
        <v>62</v>
      </c>
      <c r="J19" s="5">
        <f ca="1" t="shared" si="0"/>
        <v>0.05</v>
      </c>
      <c r="K19" s="5">
        <f ca="1">VLOOKUP(J19,Cutoff_2,2)</f>
        <v>1</v>
      </c>
      <c r="L19" s="5">
        <f ca="1" t="shared" si="7"/>
        <v>62</v>
      </c>
      <c r="M19" s="5">
        <f ca="1" t="shared" si="1"/>
        <v>63</v>
      </c>
      <c r="N19" s="5">
        <f ca="1" t="shared" si="2"/>
        <v>0</v>
      </c>
      <c r="O19" s="5">
        <f ca="1" t="shared" si="3"/>
        <v>1</v>
      </c>
      <c r="P19" s="5">
        <f ca="1" t="shared" si="5"/>
        <v>0</v>
      </c>
    </row>
    <row r="20" ht="14.25" customHeight="1" spans="6:16">
      <c r="F20" s="5">
        <v>18</v>
      </c>
      <c r="G20" s="5">
        <f ca="1" t="shared" si="8"/>
        <v>0.887</v>
      </c>
      <c r="H20" s="5">
        <f ca="1">VLOOKUP(G20,Cutoff_1,2)</f>
        <v>8</v>
      </c>
      <c r="I20" s="5">
        <f ca="1" t="shared" si="6"/>
        <v>70</v>
      </c>
      <c r="J20" s="5">
        <f ca="1" t="shared" si="0"/>
        <v>0.6</v>
      </c>
      <c r="K20" s="5">
        <f ca="1">VLOOKUP(J20,Cutoff_2,2)</f>
        <v>3</v>
      </c>
      <c r="L20" s="5">
        <f ca="1" t="shared" si="7"/>
        <v>70</v>
      </c>
      <c r="M20" s="5">
        <f ca="1" t="shared" si="1"/>
        <v>73</v>
      </c>
      <c r="N20" s="5">
        <f ca="1" t="shared" si="2"/>
        <v>0</v>
      </c>
      <c r="O20" s="5">
        <f ca="1" t="shared" si="3"/>
        <v>3</v>
      </c>
      <c r="P20" s="5">
        <f ca="1" t="shared" si="5"/>
        <v>7</v>
      </c>
    </row>
    <row r="21" ht="14.25" customHeight="1" spans="6:16">
      <c r="F21" s="5">
        <v>19</v>
      </c>
      <c r="G21" s="5">
        <f ca="1" t="shared" si="8"/>
        <v>0.43</v>
      </c>
      <c r="H21" s="5">
        <f ca="1">VLOOKUP(G21,Cutoff_1,2)</f>
        <v>4</v>
      </c>
      <c r="I21" s="5">
        <f ca="1" t="shared" si="6"/>
        <v>74</v>
      </c>
      <c r="J21" s="5">
        <f ca="1" t="shared" si="0"/>
        <v>0.12</v>
      </c>
      <c r="K21" s="5">
        <f ca="1">VLOOKUP(J21,Cutoff_2,2)</f>
        <v>1</v>
      </c>
      <c r="L21" s="5">
        <f ca="1" t="shared" si="7"/>
        <v>74</v>
      </c>
      <c r="M21" s="5">
        <f ca="1" t="shared" si="1"/>
        <v>75</v>
      </c>
      <c r="N21" s="5">
        <f ca="1" t="shared" si="2"/>
        <v>0</v>
      </c>
      <c r="O21" s="5">
        <f ca="1" t="shared" si="3"/>
        <v>1</v>
      </c>
      <c r="P21" s="5">
        <f ca="1" t="shared" si="5"/>
        <v>1</v>
      </c>
    </row>
    <row r="22" ht="14.25" customHeight="1" spans="6:16">
      <c r="F22" s="5">
        <v>20</v>
      </c>
      <c r="G22" s="5">
        <f ca="1" t="shared" si="8"/>
        <v>0.318</v>
      </c>
      <c r="H22" s="5">
        <f ca="1">VLOOKUP(G22,Cutoff_1,2)</f>
        <v>3</v>
      </c>
      <c r="I22" s="5">
        <f ca="1" t="shared" si="6"/>
        <v>77</v>
      </c>
      <c r="J22" s="5">
        <f ca="1" t="shared" si="0"/>
        <v>0.73</v>
      </c>
      <c r="K22" s="5">
        <f ca="1">VLOOKUP(J22,Cutoff_2,2)</f>
        <v>3</v>
      </c>
      <c r="L22" s="5">
        <f ca="1" t="shared" si="7"/>
        <v>77</v>
      </c>
      <c r="M22" s="5">
        <f ca="1" t="shared" si="1"/>
        <v>80</v>
      </c>
      <c r="N22" s="5">
        <f ca="1" t="shared" si="2"/>
        <v>0</v>
      </c>
      <c r="O22" s="5">
        <f ca="1" t="shared" si="3"/>
        <v>3</v>
      </c>
      <c r="P22" s="5">
        <f ca="1" t="shared" si="5"/>
        <v>2</v>
      </c>
    </row>
    <row r="23" ht="14.25" customHeight="1"/>
    <row r="24" ht="14.25" customHeight="1"/>
    <row r="25" ht="14.25" customHeight="1" spans="2:4">
      <c r="B25" s="7" t="s">
        <v>17</v>
      </c>
      <c r="C25" s="2"/>
      <c r="D25" s="3"/>
    </row>
    <row r="26" ht="14.25" customHeight="1" spans="2:4">
      <c r="B26" s="4" t="s">
        <v>18</v>
      </c>
      <c r="C26" s="8" t="s">
        <v>19</v>
      </c>
      <c r="D26" s="4" t="s">
        <v>20</v>
      </c>
    </row>
    <row r="27" ht="14.25" customHeight="1" spans="2:4">
      <c r="B27" s="5">
        <v>1</v>
      </c>
      <c r="C27" s="9" t="s">
        <v>21</v>
      </c>
      <c r="D27" s="5">
        <f ca="1">AVERAGE(N3:N22)</f>
        <v>2.55</v>
      </c>
    </row>
    <row r="28" ht="14.25" customHeight="1" spans="2:4">
      <c r="B28" s="5">
        <v>2</v>
      </c>
      <c r="C28" s="9" t="s">
        <v>22</v>
      </c>
      <c r="D28" s="5">
        <f ca="1">COUNTIF(N3:N22,"&lt;&gt;0")/20</f>
        <v>0.45</v>
      </c>
    </row>
    <row r="29" ht="14.25" customHeight="1" spans="2:4">
      <c r="B29" s="5">
        <v>3</v>
      </c>
      <c r="C29" s="9" t="s">
        <v>23</v>
      </c>
      <c r="D29" s="5">
        <f ca="1">SUM(P3:P22)/M22</f>
        <v>0.3875</v>
      </c>
    </row>
    <row r="30" ht="14.25" customHeight="1" spans="2:4">
      <c r="B30" s="5">
        <v>4</v>
      </c>
      <c r="C30" s="9" t="s">
        <v>24</v>
      </c>
      <c r="D30" s="5">
        <f ca="1">AVERAGE(K3:K22)</f>
        <v>2.45</v>
      </c>
    </row>
    <row r="31" ht="14.25" customHeight="1" spans="2:4">
      <c r="B31" s="5">
        <v>5</v>
      </c>
      <c r="C31" s="9" t="s">
        <v>25</v>
      </c>
      <c r="D31" s="5">
        <f ca="1">SUM(H3:H22)/19</f>
        <v>4.31578947368421</v>
      </c>
    </row>
    <row r="32" ht="14.25" customHeight="1" spans="2:4">
      <c r="B32" s="5">
        <v>6</v>
      </c>
      <c r="C32" s="9" t="s">
        <v>26</v>
      </c>
      <c r="D32" s="5">
        <f ca="1">SUM(N3:N22)/COUNTIF(N3:N22,"&lt;&gt;0")</f>
        <v>5.66666666666667</v>
      </c>
    </row>
    <row r="33" ht="14.25" customHeight="1" spans="2:4">
      <c r="B33" s="5">
        <v>7</v>
      </c>
      <c r="C33" s="9" t="s">
        <v>27</v>
      </c>
      <c r="D33" s="5">
        <f ca="1">AVERAGE(O3:O22)</f>
        <v>5</v>
      </c>
    </row>
    <row r="34" ht="14.25" customHeight="1" spans="2:4">
      <c r="B34" s="5">
        <v>8</v>
      </c>
      <c r="C34" s="9" t="s">
        <v>28</v>
      </c>
      <c r="D34" s="5">
        <f ca="1">SUM(K3:K22)/M22</f>
        <v>0.6125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C1"/>
    <mergeCell ref="F1:P1"/>
    <mergeCell ref="A12:C12"/>
    <mergeCell ref="B25:D25"/>
  </mergeCell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</cp:lastModifiedBy>
  <dcterms:created xsi:type="dcterms:W3CDTF">2019-04-22T15:04:00Z</dcterms:created>
  <dcterms:modified xsi:type="dcterms:W3CDTF">2019-04-23T04:35:33Z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