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Volumes/Storage/Nextcloud/Customers/KPN/"/>
    </mc:Choice>
  </mc:AlternateContent>
  <xr:revisionPtr revIDLastSave="0" documentId="13_ncr:1_{3FA67675-F381-2543-B13A-27B21EEFA00E}" xr6:coauthVersionLast="47" xr6:coauthVersionMax="47" xr10:uidLastSave="{00000000-0000-0000-0000-000000000000}"/>
  <bookViews>
    <workbookView xWindow="14160" yWindow="2920" windowWidth="31980" windowHeight="24820" xr2:uid="{00000000-000D-0000-FFFF-FFFF00000000}"/>
  </bookViews>
  <sheets>
    <sheet name="WCC on OCI" sheetId="8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9" i="8" l="1"/>
  <c r="J68" i="8"/>
  <c r="H52" i="8"/>
  <c r="I52" i="8"/>
  <c r="J52" i="8"/>
  <c r="H53" i="8"/>
  <c r="I53" i="8"/>
  <c r="J53" i="8"/>
  <c r="H57" i="8"/>
  <c r="I57" i="8"/>
  <c r="J57" i="8"/>
  <c r="H58" i="8"/>
  <c r="I58" i="8"/>
  <c r="J58" i="8"/>
  <c r="H61" i="8"/>
  <c r="I61" i="8"/>
  <c r="J61" i="8"/>
  <c r="H62" i="8"/>
  <c r="I62" i="8"/>
  <c r="J62" i="8"/>
  <c r="H63" i="8"/>
  <c r="I63" i="8"/>
  <c r="J63" i="8"/>
  <c r="H64" i="8"/>
  <c r="I64" i="8"/>
  <c r="J64" i="8"/>
  <c r="J66" i="8"/>
  <c r="I66" i="8"/>
  <c r="H31" i="8"/>
  <c r="I31" i="8"/>
  <c r="J31" i="8"/>
  <c r="H30" i="8"/>
  <c r="I30" i="8"/>
  <c r="J30" i="8"/>
  <c r="H44" i="8"/>
  <c r="I44" i="8"/>
  <c r="J44" i="8"/>
  <c r="H43" i="8"/>
  <c r="I43" i="8"/>
  <c r="J43" i="8"/>
  <c r="H42" i="8"/>
  <c r="I42" i="8"/>
  <c r="J42" i="8"/>
  <c r="H41" i="8"/>
  <c r="I41" i="8"/>
  <c r="J41" i="8"/>
  <c r="H38" i="8"/>
  <c r="I38" i="8"/>
  <c r="J38" i="8"/>
  <c r="H35" i="8"/>
  <c r="I35" i="8"/>
  <c r="J35" i="8"/>
  <c r="H34" i="8"/>
  <c r="I34" i="8"/>
  <c r="J34" i="8"/>
  <c r="H27" i="8"/>
  <c r="I27" i="8"/>
  <c r="J27" i="8"/>
  <c r="H26" i="8"/>
  <c r="I26" i="8"/>
  <c r="J26" i="8"/>
  <c r="H8" i="8"/>
  <c r="I8" i="8"/>
  <c r="H9" i="8"/>
  <c r="I9" i="8"/>
  <c r="H10" i="8"/>
  <c r="I10" i="8"/>
  <c r="H11" i="8"/>
  <c r="I11" i="8"/>
  <c r="H14" i="8"/>
  <c r="I14" i="8"/>
  <c r="H15" i="8"/>
  <c r="I15" i="8"/>
  <c r="H16" i="8"/>
  <c r="I16" i="8"/>
  <c r="H17" i="8"/>
  <c r="I17" i="8"/>
  <c r="H21" i="8"/>
  <c r="I21" i="8"/>
  <c r="H22" i="8"/>
  <c r="I22" i="8"/>
  <c r="I46" i="8"/>
  <c r="J22" i="8"/>
  <c r="J21" i="8"/>
  <c r="J17" i="8"/>
  <c r="J16" i="8"/>
  <c r="J15" i="8"/>
  <c r="J14" i="8"/>
  <c r="J18" i="8"/>
  <c r="J9" i="8"/>
  <c r="J10" i="8"/>
  <c r="J11" i="8"/>
  <c r="J8" i="8"/>
  <c r="J46" i="8"/>
</calcChain>
</file>

<file path=xl/sharedStrings.xml><?xml version="1.0" encoding="utf-8"?>
<sst xmlns="http://schemas.openxmlformats.org/spreadsheetml/2006/main" count="143" uniqueCount="63">
  <si>
    <t>Code</t>
  </si>
  <si>
    <t>Metric</t>
  </si>
  <si>
    <t>Quantity</t>
  </si>
  <si>
    <t>Price/ month</t>
  </si>
  <si>
    <t>ARR</t>
  </si>
  <si>
    <t>OCPU per Hour</t>
  </si>
  <si>
    <t xml:space="preserve">Total </t>
  </si>
  <si>
    <t>Price</t>
  </si>
  <si>
    <t>Total Price/ month</t>
  </si>
  <si>
    <t>Opmerkingen</t>
  </si>
  <si>
    <t>Cloud Service</t>
  </si>
  <si>
    <t>Hours / Month</t>
  </si>
  <si>
    <t>WCC server PRD</t>
  </si>
  <si>
    <t>Compute</t>
  </si>
  <si>
    <t>Memory</t>
  </si>
  <si>
    <t>Database PRD</t>
  </si>
  <si>
    <t>LBAAS</t>
  </si>
  <si>
    <t>Object Storage</t>
  </si>
  <si>
    <t>Storage</t>
  </si>
  <si>
    <t>Integration</t>
  </si>
  <si>
    <t>Compute - Standard - E4 - OCPU</t>
  </si>
  <si>
    <t>Compute - Standard - E4 - Memory</t>
  </si>
  <si>
    <t>B93113</t>
  </si>
  <si>
    <t>B93114</t>
  </si>
  <si>
    <t>B91961</t>
  </si>
  <si>
    <t>B91962</t>
  </si>
  <si>
    <t>Storage - Block Volume - Storage</t>
  </si>
  <si>
    <t>Storage - Block Volume - Performance Units</t>
  </si>
  <si>
    <t>GB/Month</t>
  </si>
  <si>
    <t>GB/Hour</t>
  </si>
  <si>
    <t>Autonomous Transaction Processing - BYOL</t>
  </si>
  <si>
    <t>B90454</t>
  </si>
  <si>
    <t>B90455</t>
  </si>
  <si>
    <t>Oracle Autonomous Transaction Processing - Exadata Storage</t>
  </si>
  <si>
    <t>TB/Month</t>
  </si>
  <si>
    <t>B91628</t>
  </si>
  <si>
    <t>Object Storage - Storage</t>
  </si>
  <si>
    <t>Object Storage - Requests</t>
  </si>
  <si>
    <t>B91627</t>
  </si>
  <si>
    <t>B89640</t>
  </si>
  <si>
    <t>Oracle Integration Cloud Service - Enterprise</t>
  </si>
  <si>
    <t>packs/hour</t>
  </si>
  <si>
    <t>Open Search</t>
  </si>
  <si>
    <t>WCC server DEV / TEST</t>
  </si>
  <si>
    <t>Database DEV / Test</t>
  </si>
  <si>
    <t>Load Balancer Base</t>
  </si>
  <si>
    <t>Load Balancer Bandwidth</t>
  </si>
  <si>
    <t>B93030</t>
  </si>
  <si>
    <t>B93031</t>
  </si>
  <si>
    <t>Mbps per hour</t>
  </si>
  <si>
    <t>Per Hour</t>
  </si>
  <si>
    <t>DR Site</t>
  </si>
  <si>
    <t>High Available (AMS or FRA)</t>
  </si>
  <si>
    <t>Compute (4 nodes van 12 OCPU)</t>
  </si>
  <si>
    <t>Memory (4 nodes van 64GB)</t>
  </si>
  <si>
    <t>Storage (4 nodes met 100Gb Block)</t>
  </si>
  <si>
    <t>Storage (4 nodes)</t>
  </si>
  <si>
    <t>Compute (2 nodes van 4 OCPU)</t>
  </si>
  <si>
    <t>Memory (2 nodes van 64GB)</t>
  </si>
  <si>
    <t>Storage (2 nodes met 100Gb Block)</t>
  </si>
  <si>
    <t>Storage (2 nodes)</t>
  </si>
  <si>
    <t>total</t>
  </si>
  <si>
    <t>after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</si>
</sst>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€&quot;\ #,##0.00"/>
    <numFmt numFmtId="166" formatCode="&quot;€&quot;\ #,##0.0000"/>
    <numFmt numFmtId="167" formatCode="&quot;€&quot;\ #,##0"/>
    <numFmt numFmtId="181" formatCode="&quot;$&quot;#,##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000000"/>
      </patternFill>
    </fill>
  </fills>
  <borders count="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164" fontId="0" fillId="0" borderId="0" xfId="0" applyNumberFormat="1"/>
    <xf numFmtId="0" fontId="4" fillId="0" borderId="0" xfId="0" applyFont="1"/>
    <xf numFmtId="164" fontId="4" fillId="0" borderId="0" xfId="0" applyNumberFormat="1" applyFont="1"/>
    <xf numFmtId="0" fontId="5" fillId="2" borderId="4" xfId="0" applyFont="1" applyFill="1" applyBorder="1"/>
    <xf numFmtId="0" fontId="5" fillId="2" borderId="6" xfId="0" applyFont="1" applyFill="1" applyBorder="1"/>
    <xf numFmtId="0" fontId="6" fillId="3" borderId="3" xfId="0" applyFont="1" applyFill="1" applyBorder="1"/>
    <xf numFmtId="0" fontId="6" fillId="3" borderId="6" xfId="0" applyFont="1" applyFill="1" applyBorder="1"/>
    <xf numFmtId="164" fontId="6" fillId="3" borderId="6" xfId="0" applyNumberFormat="1" applyFont="1" applyFill="1" applyBorder="1"/>
    <xf numFmtId="0" fontId="7" fillId="0" borderId="2" xfId="0" applyFont="1" applyBorder="1" applyAlignment="1">
      <alignment vertical="center"/>
    </xf>
    <xf numFmtId="0" fontId="6" fillId="4" borderId="3" xfId="0" applyFont="1" applyFill="1" applyBorder="1"/>
    <xf numFmtId="0" fontId="5" fillId="4" borderId="6" xfId="0" applyFont="1" applyFill="1" applyBorder="1"/>
    <xf numFmtId="164" fontId="5" fillId="4" borderId="6" xfId="0" applyNumberFormat="1" applyFont="1" applyFill="1" applyBorder="1"/>
    <xf numFmtId="49" fontId="4" fillId="0" borderId="0" xfId="0" applyNumberFormat="1" applyFont="1"/>
    <xf numFmtId="0" fontId="5" fillId="2" borderId="5" xfId="0" applyFont="1" applyFill="1" applyBorder="1"/>
    <xf numFmtId="0" fontId="7" fillId="0" borderId="1" xfId="0" applyFont="1" applyBorder="1" applyAlignment="1">
      <alignment vertical="center"/>
    </xf>
    <xf numFmtId="0" fontId="6" fillId="4" borderId="6" xfId="0" applyFont="1" applyFill="1" applyBorder="1"/>
    <xf numFmtId="0" fontId="7" fillId="5" borderId="2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166" fontId="4" fillId="5" borderId="1" xfId="0" applyNumberFormat="1" applyFont="1" applyFill="1" applyBorder="1" applyAlignment="1">
      <alignment vertical="center"/>
    </xf>
    <xf numFmtId="167" fontId="4" fillId="5" borderId="1" xfId="0" applyNumberFormat="1" applyFont="1" applyFill="1" applyBorder="1" applyAlignment="1">
      <alignment vertical="center"/>
    </xf>
    <xf numFmtId="167" fontId="3" fillId="6" borderId="2" xfId="0" applyNumberFormat="1" applyFont="1" applyFill="1" applyBorder="1" applyAlignment="1">
      <alignment vertical="center"/>
    </xf>
    <xf numFmtId="167" fontId="3" fillId="6" borderId="1" xfId="0" applyNumberFormat="1" applyFont="1" applyFill="1" applyBorder="1" applyAlignment="1">
      <alignment vertical="center"/>
    </xf>
    <xf numFmtId="0" fontId="9" fillId="0" borderId="2" xfId="0" applyFont="1" applyBorder="1" applyAlignment="1">
      <alignment vertical="center"/>
    </xf>
    <xf numFmtId="166" fontId="9" fillId="0" borderId="1" xfId="0" applyNumberFormat="1" applyFont="1" applyBorder="1" applyAlignment="1">
      <alignment vertical="center"/>
    </xf>
    <xf numFmtId="167" fontId="9" fillId="0" borderId="1" xfId="0" applyNumberFormat="1" applyFont="1" applyBorder="1" applyAlignment="1">
      <alignment vertical="center"/>
    </xf>
    <xf numFmtId="167" fontId="9" fillId="0" borderId="2" xfId="0" applyNumberFormat="1" applyFont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166" fontId="9" fillId="5" borderId="1" xfId="0" applyNumberFormat="1" applyFont="1" applyFill="1" applyBorder="1" applyAlignment="1">
      <alignment vertical="center"/>
    </xf>
    <xf numFmtId="167" fontId="9" fillId="5" borderId="1" xfId="0" applyNumberFormat="1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2" xfId="0" applyFont="1" applyFill="1" applyBorder="1" applyAlignment="1">
      <alignment vertical="center"/>
    </xf>
    <xf numFmtId="167" fontId="9" fillId="5" borderId="2" xfId="0" applyNumberFormat="1" applyFont="1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0" xfId="0" applyFont="1"/>
    <xf numFmtId="181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9"/>
  <sheetViews>
    <sheetView tabSelected="1" topLeftCell="A15" zoomScale="110" zoomScaleNormal="110" workbookViewId="0">
      <selection activeCell="H72" sqref="H72"/>
    </sheetView>
  </sheetViews>
  <sheetFormatPr baseColWidth="10" defaultColWidth="8.83203125" defaultRowHeight="15" x14ac:dyDescent="0.2"/>
  <cols>
    <col min="2" max="2" width="38" customWidth="1"/>
    <col min="3" max="3" width="53" customWidth="1"/>
    <col min="4" max="4" width="20.6640625" customWidth="1"/>
    <col min="5" max="5" width="13.6640625" bestFit="1" customWidth="1"/>
    <col min="6" max="6" width="8.1640625" bestFit="1" customWidth="1"/>
    <col min="7" max="7" width="9.5" bestFit="1" customWidth="1"/>
    <col min="8" max="8" width="12.6640625" style="1" bestFit="1" customWidth="1"/>
    <col min="9" max="9" width="18" customWidth="1"/>
    <col min="10" max="10" width="16.6640625" customWidth="1"/>
    <col min="11" max="11" width="4" customWidth="1"/>
  </cols>
  <sheetData>
    <row r="1" spans="1:11" ht="16" thickBot="1" x14ac:dyDescent="0.25">
      <c r="A1" s="2"/>
      <c r="B1" s="2"/>
      <c r="C1" s="2"/>
      <c r="D1" s="2"/>
      <c r="E1" s="2"/>
      <c r="F1" s="2"/>
      <c r="G1" s="2"/>
      <c r="H1" s="3"/>
      <c r="I1" s="3"/>
      <c r="J1" s="3"/>
      <c r="K1" s="2"/>
    </row>
    <row r="2" spans="1:11" ht="16" thickBot="1" x14ac:dyDescent="0.25">
      <c r="A2" s="2"/>
      <c r="B2" s="4" t="s">
        <v>11</v>
      </c>
      <c r="C2" s="14"/>
      <c r="D2" s="5">
        <v>730</v>
      </c>
      <c r="E2" s="2"/>
      <c r="F2" s="2"/>
      <c r="G2" s="2"/>
      <c r="H2" s="3"/>
      <c r="I2" s="3"/>
      <c r="J2" s="3"/>
      <c r="K2" s="2"/>
    </row>
    <row r="3" spans="1:11" x14ac:dyDescent="0.2">
      <c r="A3" s="2"/>
      <c r="B3" s="2"/>
      <c r="C3" s="2"/>
      <c r="D3" s="2"/>
      <c r="E3" s="2"/>
      <c r="F3" s="2"/>
      <c r="G3" s="2"/>
      <c r="H3" s="3"/>
      <c r="I3" s="3"/>
      <c r="J3" s="3"/>
      <c r="K3" s="2"/>
    </row>
    <row r="4" spans="1:11" ht="24" x14ac:dyDescent="0.3">
      <c r="A4" s="2"/>
      <c r="B4" s="36" t="s">
        <v>52</v>
      </c>
      <c r="C4" s="2"/>
      <c r="D4" s="2"/>
      <c r="E4" s="2"/>
      <c r="F4" s="2"/>
      <c r="G4" s="2"/>
      <c r="H4" s="3"/>
      <c r="I4" s="3"/>
      <c r="J4" s="3"/>
      <c r="K4" s="2"/>
    </row>
    <row r="5" spans="1:11" ht="16" thickBot="1" x14ac:dyDescent="0.25">
      <c r="A5" s="2"/>
      <c r="B5" s="2"/>
      <c r="C5" s="2"/>
      <c r="D5" s="2"/>
      <c r="E5" s="2"/>
      <c r="F5" s="2"/>
      <c r="G5" s="2"/>
      <c r="H5" s="3"/>
      <c r="I5" s="3"/>
      <c r="J5" s="3"/>
      <c r="K5" s="2"/>
    </row>
    <row r="6" spans="1:11" ht="16" thickBot="1" x14ac:dyDescent="0.25">
      <c r="A6" s="2"/>
      <c r="B6" s="6" t="s">
        <v>10</v>
      </c>
      <c r="C6" s="7" t="s">
        <v>9</v>
      </c>
      <c r="D6" s="7" t="s">
        <v>0</v>
      </c>
      <c r="E6" s="7" t="s">
        <v>1</v>
      </c>
      <c r="F6" s="7" t="s">
        <v>2</v>
      </c>
      <c r="G6" s="7" t="s">
        <v>7</v>
      </c>
      <c r="H6" s="8" t="s">
        <v>3</v>
      </c>
      <c r="I6" s="8" t="s">
        <v>8</v>
      </c>
      <c r="J6" s="8" t="s">
        <v>4</v>
      </c>
      <c r="K6" s="2"/>
    </row>
    <row r="7" spans="1:11" x14ac:dyDescent="0.2">
      <c r="A7" s="2"/>
      <c r="B7" s="17" t="s">
        <v>12</v>
      </c>
      <c r="C7" s="18"/>
      <c r="D7" s="19"/>
      <c r="E7" s="19"/>
      <c r="F7" s="20"/>
      <c r="G7" s="21"/>
      <c r="H7" s="22"/>
      <c r="I7" s="23"/>
      <c r="J7" s="24"/>
      <c r="K7" s="2"/>
    </row>
    <row r="8" spans="1:11" x14ac:dyDescent="0.2">
      <c r="A8" s="2"/>
      <c r="B8" s="9" t="s">
        <v>53</v>
      </c>
      <c r="C8" s="15" t="s">
        <v>20</v>
      </c>
      <c r="D8" s="32" t="s">
        <v>22</v>
      </c>
      <c r="E8" s="32" t="s">
        <v>5</v>
      </c>
      <c r="F8" s="25">
        <v>48</v>
      </c>
      <c r="G8" s="26">
        <v>2.325E-2</v>
      </c>
      <c r="H8" s="27">
        <f>$D$2*G8</f>
        <v>16.9725</v>
      </c>
      <c r="I8" s="28">
        <f t="shared" ref="I8:I11" si="0">H8*F8</f>
        <v>814.68000000000006</v>
      </c>
      <c r="J8" s="27">
        <f>I8*12</f>
        <v>9776.16</v>
      </c>
      <c r="K8" s="2"/>
    </row>
    <row r="9" spans="1:11" x14ac:dyDescent="0.2">
      <c r="A9" s="2"/>
      <c r="B9" s="9" t="s">
        <v>54</v>
      </c>
      <c r="C9" s="15" t="s">
        <v>21</v>
      </c>
      <c r="D9" s="32" t="s">
        <v>23</v>
      </c>
      <c r="E9" s="32" t="s">
        <v>29</v>
      </c>
      <c r="F9" s="25">
        <v>256</v>
      </c>
      <c r="G9" s="26">
        <v>1.395E-3</v>
      </c>
      <c r="H9" s="27">
        <f t="shared" ref="H9" si="1">$D$2*G9</f>
        <v>1.0183500000000001</v>
      </c>
      <c r="I9" s="28">
        <f t="shared" si="0"/>
        <v>260.69760000000002</v>
      </c>
      <c r="J9" s="27">
        <f t="shared" ref="J9:J11" si="2">I9*12</f>
        <v>3128.3712000000005</v>
      </c>
      <c r="K9" s="2"/>
    </row>
    <row r="10" spans="1:11" x14ac:dyDescent="0.2">
      <c r="A10" s="2"/>
      <c r="B10" s="9" t="s">
        <v>55</v>
      </c>
      <c r="C10" s="15" t="s">
        <v>26</v>
      </c>
      <c r="D10" s="32" t="s">
        <v>24</v>
      </c>
      <c r="E10" s="32" t="s">
        <v>28</v>
      </c>
      <c r="F10" s="25">
        <v>400</v>
      </c>
      <c r="G10" s="26">
        <v>2.3715E-2</v>
      </c>
      <c r="H10" s="27">
        <f>G10</f>
        <v>2.3715E-2</v>
      </c>
      <c r="I10" s="28">
        <f t="shared" si="0"/>
        <v>9.4860000000000007</v>
      </c>
      <c r="J10" s="27">
        <f t="shared" si="2"/>
        <v>113.83200000000001</v>
      </c>
      <c r="K10" s="2"/>
    </row>
    <row r="11" spans="1:11" x14ac:dyDescent="0.2">
      <c r="A11" s="2"/>
      <c r="B11" s="9" t="s">
        <v>56</v>
      </c>
      <c r="C11" s="15" t="s">
        <v>27</v>
      </c>
      <c r="D11" s="32" t="s">
        <v>25</v>
      </c>
      <c r="E11" s="32" t="s">
        <v>28</v>
      </c>
      <c r="F11" s="25">
        <v>4000</v>
      </c>
      <c r="G11" s="26">
        <v>1.5809999999999999E-3</v>
      </c>
      <c r="H11" s="27">
        <f>G11</f>
        <v>1.5809999999999999E-3</v>
      </c>
      <c r="I11" s="28">
        <f t="shared" si="0"/>
        <v>6.3239999999999998</v>
      </c>
      <c r="J11" s="27">
        <f t="shared" si="2"/>
        <v>75.888000000000005</v>
      </c>
      <c r="K11" s="2"/>
    </row>
    <row r="12" spans="1:11" x14ac:dyDescent="0.2">
      <c r="A12" s="2"/>
      <c r="B12" s="9"/>
      <c r="C12" s="15"/>
      <c r="D12" s="32"/>
      <c r="E12" s="32"/>
      <c r="F12" s="25"/>
      <c r="G12" s="26"/>
      <c r="H12" s="27"/>
      <c r="I12" s="28"/>
      <c r="J12" s="27"/>
      <c r="K12" s="2"/>
    </row>
    <row r="13" spans="1:11" x14ac:dyDescent="0.2">
      <c r="A13" s="2"/>
      <c r="B13" s="17" t="s">
        <v>43</v>
      </c>
      <c r="C13" s="18"/>
      <c r="D13" s="29"/>
      <c r="E13" s="29"/>
      <c r="F13" s="33"/>
      <c r="G13" s="30"/>
      <c r="H13" s="31"/>
      <c r="I13" s="34"/>
      <c r="J13" s="31"/>
      <c r="K13" s="2"/>
    </row>
    <row r="14" spans="1:11" x14ac:dyDescent="0.2">
      <c r="A14" s="2"/>
      <c r="B14" s="9" t="s">
        <v>57</v>
      </c>
      <c r="C14" s="15" t="s">
        <v>20</v>
      </c>
      <c r="D14" s="32" t="s">
        <v>22</v>
      </c>
      <c r="E14" s="32" t="s">
        <v>5</v>
      </c>
      <c r="F14" s="25">
        <v>8</v>
      </c>
      <c r="G14" s="26">
        <v>2.325E-2</v>
      </c>
      <c r="H14" s="27">
        <f>$D$2*G14</f>
        <v>16.9725</v>
      </c>
      <c r="I14" s="28">
        <f t="shared" ref="I14:I17" si="3">H14*F14</f>
        <v>135.78</v>
      </c>
      <c r="J14" s="27">
        <f>I14*12</f>
        <v>1629.3600000000001</v>
      </c>
      <c r="K14" s="2"/>
    </row>
    <row r="15" spans="1:11" x14ac:dyDescent="0.2">
      <c r="A15" s="2"/>
      <c r="B15" s="9" t="s">
        <v>58</v>
      </c>
      <c r="C15" s="15" t="s">
        <v>21</v>
      </c>
      <c r="D15" s="32" t="s">
        <v>23</v>
      </c>
      <c r="E15" s="32" t="s">
        <v>29</v>
      </c>
      <c r="F15" s="25">
        <v>128</v>
      </c>
      <c r="G15" s="26">
        <v>1.395E-3</v>
      </c>
      <c r="H15" s="27">
        <f t="shared" ref="H15" si="4">$D$2*G15</f>
        <v>1.0183500000000001</v>
      </c>
      <c r="I15" s="28">
        <f t="shared" si="3"/>
        <v>130.34880000000001</v>
      </c>
      <c r="J15" s="27">
        <f t="shared" ref="J15:J17" si="5">I15*12</f>
        <v>1564.1856000000002</v>
      </c>
      <c r="K15" s="2"/>
    </row>
    <row r="16" spans="1:11" x14ac:dyDescent="0.2">
      <c r="A16" s="2"/>
      <c r="B16" s="9" t="s">
        <v>59</v>
      </c>
      <c r="C16" s="15" t="s">
        <v>26</v>
      </c>
      <c r="D16" s="32" t="s">
        <v>24</v>
      </c>
      <c r="E16" s="32" t="s">
        <v>28</v>
      </c>
      <c r="F16" s="25">
        <v>200</v>
      </c>
      <c r="G16" s="26">
        <v>2.3715E-2</v>
      </c>
      <c r="H16" s="27">
        <f>G16</f>
        <v>2.3715E-2</v>
      </c>
      <c r="I16" s="28">
        <f t="shared" si="3"/>
        <v>4.7430000000000003</v>
      </c>
      <c r="J16" s="27">
        <f t="shared" si="5"/>
        <v>56.916000000000004</v>
      </c>
      <c r="K16" s="2"/>
    </row>
    <row r="17" spans="1:11" x14ac:dyDescent="0.2">
      <c r="A17" s="2"/>
      <c r="B17" s="9" t="s">
        <v>60</v>
      </c>
      <c r="C17" s="15" t="s">
        <v>27</v>
      </c>
      <c r="D17" s="32" t="s">
        <v>25</v>
      </c>
      <c r="E17" s="32" t="s">
        <v>28</v>
      </c>
      <c r="F17" s="25">
        <v>2000</v>
      </c>
      <c r="G17" s="26">
        <v>1.5809999999999999E-3</v>
      </c>
      <c r="H17" s="27">
        <f>G17</f>
        <v>1.5809999999999999E-3</v>
      </c>
      <c r="I17" s="28">
        <f t="shared" si="3"/>
        <v>3.1619999999999999</v>
      </c>
      <c r="J17" s="27">
        <f t="shared" si="5"/>
        <v>37.944000000000003</v>
      </c>
      <c r="K17" s="2"/>
    </row>
    <row r="18" spans="1:11" x14ac:dyDescent="0.2">
      <c r="A18" s="2"/>
      <c r="B18" s="9"/>
      <c r="C18" s="15"/>
      <c r="D18" s="32"/>
      <c r="E18" s="32"/>
      <c r="F18" s="25"/>
      <c r="G18" s="26"/>
      <c r="H18" s="27"/>
      <c r="I18" s="28"/>
      <c r="J18" s="27">
        <f t="shared" ref="J18" si="6">I18*12</f>
        <v>0</v>
      </c>
      <c r="K18" s="2"/>
    </row>
    <row r="19" spans="1:11" x14ac:dyDescent="0.2">
      <c r="A19" s="2"/>
      <c r="B19" s="9"/>
      <c r="C19" s="15"/>
      <c r="D19" s="32"/>
      <c r="E19" s="32"/>
      <c r="F19" s="32"/>
      <c r="G19" s="26"/>
      <c r="H19" s="27"/>
      <c r="I19" s="28"/>
      <c r="J19" s="27"/>
      <c r="K19" s="2"/>
    </row>
    <row r="20" spans="1:11" x14ac:dyDescent="0.2">
      <c r="A20" s="2"/>
      <c r="B20" s="17" t="s">
        <v>15</v>
      </c>
      <c r="C20" s="18"/>
      <c r="D20" s="29"/>
      <c r="E20" s="29"/>
      <c r="F20" s="29"/>
      <c r="G20" s="30"/>
      <c r="H20" s="31"/>
      <c r="I20" s="34"/>
      <c r="J20" s="31"/>
      <c r="K20" s="2"/>
    </row>
    <row r="21" spans="1:11" ht="16" x14ac:dyDescent="0.2">
      <c r="A21" s="2"/>
      <c r="B21" s="9" t="s">
        <v>13</v>
      </c>
      <c r="C21" s="35" t="s">
        <v>30</v>
      </c>
      <c r="D21" s="32" t="s">
        <v>31</v>
      </c>
      <c r="E21" s="32" t="s">
        <v>5</v>
      </c>
      <c r="F21" s="25">
        <v>20</v>
      </c>
      <c r="G21" s="26">
        <v>0.30001800000000001</v>
      </c>
      <c r="H21" s="27">
        <f>$D$2*G21</f>
        <v>219.01313999999999</v>
      </c>
      <c r="I21" s="28">
        <f t="shared" ref="I21:I22" si="7">H21*F21</f>
        <v>4380.2627999999995</v>
      </c>
      <c r="J21" s="27">
        <f>I21*12</f>
        <v>52563.153599999991</v>
      </c>
      <c r="K21" s="2"/>
    </row>
    <row r="22" spans="1:11" x14ac:dyDescent="0.2">
      <c r="A22" s="2"/>
      <c r="B22" s="9" t="s">
        <v>14</v>
      </c>
      <c r="C22" s="15" t="s">
        <v>33</v>
      </c>
      <c r="D22" s="32" t="s">
        <v>32</v>
      </c>
      <c r="E22" s="32" t="s">
        <v>34</v>
      </c>
      <c r="F22" s="25">
        <v>4</v>
      </c>
      <c r="G22" s="26">
        <v>110.11199999999999</v>
      </c>
      <c r="H22" s="27">
        <f>G22</f>
        <v>110.11199999999999</v>
      </c>
      <c r="I22" s="28">
        <f t="shared" si="7"/>
        <v>440.44799999999998</v>
      </c>
      <c r="J22" s="27">
        <f t="shared" ref="J22" si="8">I22*12</f>
        <v>5285.3760000000002</v>
      </c>
      <c r="K22" s="2"/>
    </row>
    <row r="23" spans="1:11" x14ac:dyDescent="0.2">
      <c r="A23" s="2"/>
      <c r="B23" s="9"/>
      <c r="C23" s="15"/>
      <c r="D23" s="32"/>
      <c r="E23" s="32"/>
      <c r="F23" s="32"/>
      <c r="G23" s="26"/>
      <c r="H23" s="27"/>
      <c r="I23" s="28"/>
      <c r="J23" s="27"/>
      <c r="K23" s="2"/>
    </row>
    <row r="24" spans="1:11" x14ac:dyDescent="0.2">
      <c r="A24" s="2"/>
      <c r="B24" s="9"/>
      <c r="C24" s="15"/>
      <c r="D24" s="32"/>
      <c r="E24" s="32"/>
      <c r="F24" s="32"/>
      <c r="G24" s="26"/>
      <c r="H24" s="27"/>
      <c r="I24" s="28"/>
      <c r="J24" s="27"/>
      <c r="K24" s="2"/>
    </row>
    <row r="25" spans="1:11" x14ac:dyDescent="0.2">
      <c r="A25" s="2"/>
      <c r="B25" s="17" t="s">
        <v>44</v>
      </c>
      <c r="C25" s="18"/>
      <c r="D25" s="29"/>
      <c r="E25" s="29"/>
      <c r="F25" s="29"/>
      <c r="G25" s="30"/>
      <c r="H25" s="31"/>
      <c r="I25" s="34"/>
      <c r="J25" s="31"/>
      <c r="K25" s="2"/>
    </row>
    <row r="26" spans="1:11" ht="16" x14ac:dyDescent="0.2">
      <c r="A26" s="2"/>
      <c r="B26" s="9" t="s">
        <v>13</v>
      </c>
      <c r="C26" s="35" t="s">
        <v>30</v>
      </c>
      <c r="D26" s="32" t="s">
        <v>31</v>
      </c>
      <c r="E26" s="32" t="s">
        <v>5</v>
      </c>
      <c r="F26" s="25">
        <v>4</v>
      </c>
      <c r="G26" s="26">
        <v>0.30001800000000001</v>
      </c>
      <c r="H26" s="27">
        <f>$D$2*G26</f>
        <v>219.01313999999999</v>
      </c>
      <c r="I26" s="28">
        <f t="shared" ref="I26:I27" si="9">H26*F26</f>
        <v>876.05255999999997</v>
      </c>
      <c r="J26" s="27">
        <f>I26*12</f>
        <v>10512.630719999999</v>
      </c>
      <c r="K26" s="2"/>
    </row>
    <row r="27" spans="1:11" x14ac:dyDescent="0.2">
      <c r="A27" s="2"/>
      <c r="B27" s="9" t="s">
        <v>14</v>
      </c>
      <c r="C27" s="15" t="s">
        <v>33</v>
      </c>
      <c r="D27" s="32" t="s">
        <v>32</v>
      </c>
      <c r="E27" s="32" t="s">
        <v>34</v>
      </c>
      <c r="F27" s="25">
        <v>2</v>
      </c>
      <c r="G27" s="26">
        <v>110.11199999999999</v>
      </c>
      <c r="H27" s="27">
        <f>G27</f>
        <v>110.11199999999999</v>
      </c>
      <c r="I27" s="28">
        <f t="shared" si="9"/>
        <v>220.22399999999999</v>
      </c>
      <c r="J27" s="27">
        <f t="shared" ref="J27" si="10">I27*12</f>
        <v>2642.6880000000001</v>
      </c>
      <c r="K27" s="2"/>
    </row>
    <row r="28" spans="1:11" x14ac:dyDescent="0.2">
      <c r="A28" s="2"/>
      <c r="B28" s="9"/>
      <c r="C28" s="15"/>
      <c r="D28" s="32"/>
      <c r="E28" s="32"/>
      <c r="F28" s="32"/>
      <c r="G28" s="26"/>
      <c r="H28" s="27"/>
      <c r="I28" s="28"/>
      <c r="J28" s="27"/>
      <c r="K28" s="2"/>
    </row>
    <row r="29" spans="1:11" x14ac:dyDescent="0.2">
      <c r="A29" s="2"/>
      <c r="B29" s="17" t="s">
        <v>16</v>
      </c>
      <c r="C29" s="18"/>
      <c r="D29" s="29"/>
      <c r="E29" s="29"/>
      <c r="F29" s="29"/>
      <c r="G29" s="30"/>
      <c r="H29" s="31"/>
      <c r="I29" s="34"/>
      <c r="J29" s="31"/>
      <c r="K29" s="2"/>
    </row>
    <row r="30" spans="1:11" x14ac:dyDescent="0.2">
      <c r="A30" s="2"/>
      <c r="B30" s="9"/>
      <c r="C30" s="15" t="s">
        <v>45</v>
      </c>
      <c r="D30" s="32" t="s">
        <v>47</v>
      </c>
      <c r="E30" s="32" t="s">
        <v>50</v>
      </c>
      <c r="F30" s="25">
        <v>4</v>
      </c>
      <c r="G30" s="32">
        <v>1.0508999999999999E-2</v>
      </c>
      <c r="H30" s="27">
        <f>$D$2*G30</f>
        <v>7.6715699999999991</v>
      </c>
      <c r="I30" s="28">
        <f t="shared" ref="I30:I31" si="11">H30*F30</f>
        <v>30.686279999999996</v>
      </c>
      <c r="J30" s="27">
        <f>I30*12</f>
        <v>368.23535999999996</v>
      </c>
      <c r="K30" s="2"/>
    </row>
    <row r="31" spans="1:11" x14ac:dyDescent="0.2">
      <c r="A31" s="2"/>
      <c r="B31" s="9"/>
      <c r="C31" s="15" t="s">
        <v>46</v>
      </c>
      <c r="D31" s="32" t="s">
        <v>48</v>
      </c>
      <c r="E31" s="32" t="s">
        <v>49</v>
      </c>
      <c r="F31" s="25">
        <v>1000</v>
      </c>
      <c r="G31" s="32">
        <v>9.2999999999999997E-5</v>
      </c>
      <c r="H31" s="27">
        <f t="shared" ref="H31" si="12">$D$2*G31</f>
        <v>6.7889999999999992E-2</v>
      </c>
      <c r="I31" s="28">
        <f t="shared" si="11"/>
        <v>67.889999999999986</v>
      </c>
      <c r="J31" s="27">
        <f t="shared" ref="J31" si="13">I31*12</f>
        <v>814.67999999999984</v>
      </c>
      <c r="K31" s="2"/>
    </row>
    <row r="32" spans="1:11" x14ac:dyDescent="0.2">
      <c r="A32" s="2"/>
      <c r="B32" s="9"/>
      <c r="C32" s="15"/>
      <c r="D32" s="32"/>
      <c r="E32" s="32"/>
      <c r="F32" s="32"/>
      <c r="G32" s="26"/>
      <c r="H32" s="27"/>
      <c r="I32" s="28"/>
      <c r="J32" s="27"/>
      <c r="K32" s="2"/>
    </row>
    <row r="33" spans="1:11" x14ac:dyDescent="0.2">
      <c r="A33" s="2"/>
      <c r="B33" s="17" t="s">
        <v>17</v>
      </c>
      <c r="C33" s="18"/>
      <c r="D33" s="29"/>
      <c r="E33" s="29"/>
      <c r="F33" s="33"/>
      <c r="G33" s="30"/>
      <c r="H33" s="31"/>
      <c r="I33" s="34"/>
      <c r="J33" s="31"/>
      <c r="K33" s="2"/>
    </row>
    <row r="34" spans="1:11" x14ac:dyDescent="0.2">
      <c r="A34" s="2"/>
      <c r="B34" s="9"/>
      <c r="C34" s="15" t="s">
        <v>36</v>
      </c>
      <c r="D34" s="32" t="s">
        <v>35</v>
      </c>
      <c r="E34" s="32" t="s">
        <v>28</v>
      </c>
      <c r="F34" s="25">
        <v>150000</v>
      </c>
      <c r="G34" s="26">
        <v>2.3715E-2</v>
      </c>
      <c r="H34" s="27">
        <f>G34</f>
        <v>2.3715E-2</v>
      </c>
      <c r="I34" s="28">
        <f t="shared" ref="I34:I35" si="14">H34*F34</f>
        <v>3557.25</v>
      </c>
      <c r="J34" s="27">
        <f t="shared" ref="J34:J35" si="15">I34*12</f>
        <v>42687</v>
      </c>
      <c r="K34" s="2"/>
    </row>
    <row r="35" spans="1:11" x14ac:dyDescent="0.2">
      <c r="A35" s="2"/>
      <c r="B35" s="9"/>
      <c r="C35" s="15" t="s">
        <v>37</v>
      </c>
      <c r="D35" s="32" t="s">
        <v>38</v>
      </c>
      <c r="E35" s="32"/>
      <c r="F35" s="25">
        <v>1240</v>
      </c>
      <c r="G35" s="26">
        <v>3.1619999999999999E-3</v>
      </c>
      <c r="H35" s="27">
        <f>G35</f>
        <v>3.1619999999999999E-3</v>
      </c>
      <c r="I35" s="28">
        <f t="shared" si="14"/>
        <v>3.9208799999999999</v>
      </c>
      <c r="J35" s="27">
        <f t="shared" si="15"/>
        <v>47.050559999999997</v>
      </c>
      <c r="K35" s="2"/>
    </row>
    <row r="36" spans="1:11" x14ac:dyDescent="0.2">
      <c r="A36" s="2"/>
      <c r="B36" s="9"/>
      <c r="C36" s="15"/>
      <c r="D36" s="32"/>
      <c r="E36" s="32"/>
      <c r="F36" s="25"/>
      <c r="G36" s="26"/>
      <c r="H36" s="27"/>
      <c r="I36" s="28"/>
      <c r="J36" s="27"/>
      <c r="K36" s="2"/>
    </row>
    <row r="37" spans="1:11" x14ac:dyDescent="0.2">
      <c r="A37" s="2"/>
      <c r="B37" s="17" t="s">
        <v>19</v>
      </c>
      <c r="C37" s="18"/>
      <c r="D37" s="29"/>
      <c r="E37" s="29"/>
      <c r="F37" s="33"/>
      <c r="G37" s="30"/>
      <c r="H37" s="31"/>
      <c r="I37" s="34"/>
      <c r="J37" s="31"/>
      <c r="K37" s="2"/>
    </row>
    <row r="38" spans="1:11" x14ac:dyDescent="0.2">
      <c r="A38" s="2"/>
      <c r="B38" s="9"/>
      <c r="C38" s="15" t="s">
        <v>40</v>
      </c>
      <c r="D38" s="32" t="s">
        <v>39</v>
      </c>
      <c r="E38" s="32" t="s">
        <v>41</v>
      </c>
      <c r="F38" s="25">
        <v>4</v>
      </c>
      <c r="G38" s="26">
        <v>1.1999789999999999</v>
      </c>
      <c r="H38" s="27">
        <f>$D$2*G38</f>
        <v>875.98466999999994</v>
      </c>
      <c r="I38" s="28">
        <f t="shared" ref="I38" si="16">H38*F38</f>
        <v>3503.9386799999997</v>
      </c>
      <c r="J38" s="27">
        <f>I38*12</f>
        <v>42047.264159999999</v>
      </c>
      <c r="K38" s="2"/>
    </row>
    <row r="39" spans="1:11" x14ac:dyDescent="0.2">
      <c r="A39" s="2"/>
      <c r="B39" s="9"/>
      <c r="C39" s="15"/>
      <c r="D39" s="32"/>
      <c r="E39" s="32"/>
      <c r="F39" s="25"/>
      <c r="G39" s="26"/>
      <c r="H39" s="27"/>
      <c r="I39" s="28"/>
      <c r="J39" s="27"/>
      <c r="K39" s="2"/>
    </row>
    <row r="40" spans="1:11" x14ac:dyDescent="0.2">
      <c r="A40" s="2"/>
      <c r="B40" s="17" t="s">
        <v>42</v>
      </c>
      <c r="C40" s="18"/>
      <c r="D40" s="29"/>
      <c r="E40" s="29"/>
      <c r="F40" s="33"/>
      <c r="G40" s="30"/>
      <c r="H40" s="31"/>
      <c r="I40" s="34"/>
      <c r="J40" s="31"/>
      <c r="K40" s="2"/>
    </row>
    <row r="41" spans="1:11" x14ac:dyDescent="0.2">
      <c r="A41" s="2"/>
      <c r="B41" s="9" t="s">
        <v>13</v>
      </c>
      <c r="C41" s="15" t="s">
        <v>20</v>
      </c>
      <c r="D41" s="32" t="s">
        <v>22</v>
      </c>
      <c r="E41" s="32" t="s">
        <v>5</v>
      </c>
      <c r="F41" s="25">
        <v>12</v>
      </c>
      <c r="G41" s="26">
        <v>2.325E-2</v>
      </c>
      <c r="H41" s="27">
        <f>$D$2*G41</f>
        <v>16.9725</v>
      </c>
      <c r="I41" s="28">
        <f t="shared" ref="I41:I44" si="17">H41*F41</f>
        <v>203.67000000000002</v>
      </c>
      <c r="J41" s="27">
        <f>I41*12</f>
        <v>2444.04</v>
      </c>
      <c r="K41" s="2"/>
    </row>
    <row r="42" spans="1:11" x14ac:dyDescent="0.2">
      <c r="A42" s="2"/>
      <c r="B42" s="9" t="s">
        <v>14</v>
      </c>
      <c r="C42" s="15" t="s">
        <v>21</v>
      </c>
      <c r="D42" s="32" t="s">
        <v>23</v>
      </c>
      <c r="E42" s="32" t="s">
        <v>29</v>
      </c>
      <c r="F42" s="25">
        <v>192</v>
      </c>
      <c r="G42" s="26">
        <v>1.395E-3</v>
      </c>
      <c r="H42" s="27">
        <f t="shared" ref="H42" si="18">$D$2*G42</f>
        <v>1.0183500000000001</v>
      </c>
      <c r="I42" s="28">
        <f t="shared" si="17"/>
        <v>195.52320000000003</v>
      </c>
      <c r="J42" s="27">
        <f t="shared" ref="J42:J44" si="19">I42*12</f>
        <v>2346.2784000000001</v>
      </c>
      <c r="K42" s="2"/>
    </row>
    <row r="43" spans="1:11" x14ac:dyDescent="0.2">
      <c r="A43" s="2"/>
      <c r="B43" s="9" t="s">
        <v>18</v>
      </c>
      <c r="C43" s="15" t="s">
        <v>26</v>
      </c>
      <c r="D43" s="32" t="s">
        <v>24</v>
      </c>
      <c r="E43" s="32" t="s">
        <v>28</v>
      </c>
      <c r="F43" s="25">
        <v>1000</v>
      </c>
      <c r="G43" s="26">
        <v>2.3715E-2</v>
      </c>
      <c r="H43" s="27">
        <f>G43</f>
        <v>2.3715E-2</v>
      </c>
      <c r="I43" s="28">
        <f t="shared" si="17"/>
        <v>23.715</v>
      </c>
      <c r="J43" s="27">
        <f t="shared" si="19"/>
        <v>284.58</v>
      </c>
      <c r="K43" s="2"/>
    </row>
    <row r="44" spans="1:11" x14ac:dyDescent="0.2">
      <c r="A44" s="2"/>
      <c r="B44" s="9" t="s">
        <v>18</v>
      </c>
      <c r="C44" s="15" t="s">
        <v>27</v>
      </c>
      <c r="D44" s="32" t="s">
        <v>25</v>
      </c>
      <c r="E44" s="32" t="s">
        <v>28</v>
      </c>
      <c r="F44" s="25">
        <v>10000</v>
      </c>
      <c r="G44" s="26">
        <v>1.5809999999999999E-3</v>
      </c>
      <c r="H44" s="27">
        <f>G44</f>
        <v>1.5809999999999999E-3</v>
      </c>
      <c r="I44" s="28">
        <f t="shared" si="17"/>
        <v>15.809999999999999</v>
      </c>
      <c r="J44" s="27">
        <f t="shared" si="19"/>
        <v>189.71999999999997</v>
      </c>
      <c r="K44" s="2"/>
    </row>
    <row r="45" spans="1:11" ht="16" thickBot="1" x14ac:dyDescent="0.25">
      <c r="A45" s="2"/>
      <c r="B45" s="9"/>
      <c r="C45" s="15"/>
      <c r="D45" s="32"/>
      <c r="E45" s="32"/>
      <c r="F45" s="25"/>
      <c r="G45" s="26"/>
      <c r="H45" s="26"/>
      <c r="I45" s="28"/>
      <c r="J45" s="27"/>
      <c r="K45" s="2"/>
    </row>
    <row r="46" spans="1:11" ht="16" thickBot="1" x14ac:dyDescent="0.25">
      <c r="A46" s="2"/>
      <c r="B46" s="10" t="s">
        <v>6</v>
      </c>
      <c r="C46" s="16"/>
      <c r="D46" s="11"/>
      <c r="E46" s="11"/>
      <c r="F46" s="11"/>
      <c r="G46" s="11"/>
      <c r="H46" s="12"/>
      <c r="I46" s="12">
        <f>SUM(I7:I45)</f>
        <v>14884.612799999999</v>
      </c>
      <c r="J46" s="12">
        <f>SUM(J7:J45)</f>
        <v>178615.35359999997</v>
      </c>
      <c r="K46" s="2"/>
    </row>
    <row r="47" spans="1:11" x14ac:dyDescent="0.2">
      <c r="A47" s="2"/>
      <c r="B47" s="2"/>
      <c r="C47" s="2"/>
      <c r="D47" s="2"/>
      <c r="E47" s="2"/>
      <c r="F47" s="2"/>
      <c r="G47" s="2"/>
      <c r="H47" s="3"/>
      <c r="I47" s="3"/>
      <c r="J47" s="3"/>
      <c r="K47" s="2"/>
    </row>
    <row r="48" spans="1:11" ht="24" x14ac:dyDescent="0.3">
      <c r="A48" s="2"/>
      <c r="B48" s="36" t="s">
        <v>51</v>
      </c>
      <c r="C48" s="2"/>
      <c r="D48" s="2"/>
      <c r="E48" s="2"/>
      <c r="F48" s="2"/>
      <c r="G48" s="2"/>
      <c r="H48" s="3"/>
      <c r="I48" s="3"/>
      <c r="J48" s="3"/>
      <c r="K48" s="2"/>
    </row>
    <row r="49" spans="1:11" ht="16" thickBot="1" x14ac:dyDescent="0.25">
      <c r="A49" s="2"/>
      <c r="B49" s="2"/>
      <c r="C49" s="2"/>
      <c r="D49" s="2"/>
      <c r="E49" s="2"/>
      <c r="F49" s="2"/>
      <c r="G49" s="2"/>
      <c r="H49" s="3"/>
      <c r="I49" s="3"/>
      <c r="J49" s="3"/>
      <c r="K49" s="2"/>
    </row>
    <row r="50" spans="1:11" ht="16" thickBot="1" x14ac:dyDescent="0.25">
      <c r="A50" s="2"/>
      <c r="B50" s="6" t="s">
        <v>10</v>
      </c>
      <c r="C50" s="7" t="s">
        <v>9</v>
      </c>
      <c r="D50" s="7" t="s">
        <v>0</v>
      </c>
      <c r="E50" s="7" t="s">
        <v>1</v>
      </c>
      <c r="F50" s="7" t="s">
        <v>2</v>
      </c>
      <c r="G50" s="7" t="s">
        <v>7</v>
      </c>
      <c r="H50" s="8" t="s">
        <v>3</v>
      </c>
      <c r="I50" s="8" t="s">
        <v>8</v>
      </c>
      <c r="J50" s="8" t="s">
        <v>4</v>
      </c>
      <c r="K50" s="13"/>
    </row>
    <row r="51" spans="1:11" x14ac:dyDescent="0.2">
      <c r="B51" s="17" t="s">
        <v>15</v>
      </c>
      <c r="C51" s="18"/>
      <c r="D51" s="29"/>
      <c r="E51" s="29"/>
      <c r="F51" s="29"/>
      <c r="G51" s="30"/>
      <c r="H51" s="31"/>
      <c r="I51" s="34"/>
      <c r="J51" s="31"/>
    </row>
    <row r="52" spans="1:11" ht="16" x14ac:dyDescent="0.2">
      <c r="B52" s="9" t="s">
        <v>13</v>
      </c>
      <c r="C52" s="35" t="s">
        <v>30</v>
      </c>
      <c r="D52" s="32" t="s">
        <v>31</v>
      </c>
      <c r="E52" s="32" t="s">
        <v>5</v>
      </c>
      <c r="F52" s="25">
        <v>2</v>
      </c>
      <c r="G52" s="26">
        <v>0.30001800000000001</v>
      </c>
      <c r="H52" s="27">
        <f>$D$2*G52</f>
        <v>219.01313999999999</v>
      </c>
      <c r="I52" s="28">
        <f t="shared" ref="I52:I53" si="20">H52*F52</f>
        <v>438.02627999999999</v>
      </c>
      <c r="J52" s="27">
        <f>I52*12</f>
        <v>5256.3153599999996</v>
      </c>
    </row>
    <row r="53" spans="1:11" x14ac:dyDescent="0.2">
      <c r="B53" s="9" t="s">
        <v>14</v>
      </c>
      <c r="C53" s="15" t="s">
        <v>33</v>
      </c>
      <c r="D53" s="32" t="s">
        <v>32</v>
      </c>
      <c r="E53" s="32" t="s">
        <v>34</v>
      </c>
      <c r="F53" s="25">
        <v>4</v>
      </c>
      <c r="G53" s="26">
        <v>110.11199999999999</v>
      </c>
      <c r="H53" s="27">
        <f>G53</f>
        <v>110.11199999999999</v>
      </c>
      <c r="I53" s="28">
        <f t="shared" si="20"/>
        <v>440.44799999999998</v>
      </c>
      <c r="J53" s="27">
        <f t="shared" ref="J53" si="21">I53*12</f>
        <v>5285.3760000000002</v>
      </c>
    </row>
    <row r="54" spans="1:11" x14ac:dyDescent="0.2">
      <c r="B54" s="9"/>
      <c r="C54" s="15"/>
      <c r="D54" s="32"/>
      <c r="E54" s="32"/>
      <c r="F54" s="32"/>
      <c r="G54" s="26"/>
      <c r="H54" s="27"/>
      <c r="I54" s="28"/>
      <c r="J54" s="27"/>
    </row>
    <row r="55" spans="1:11" x14ac:dyDescent="0.2">
      <c r="B55" s="9"/>
      <c r="C55" s="15"/>
      <c r="D55" s="32"/>
      <c r="E55" s="32"/>
      <c r="F55" s="32"/>
      <c r="G55" s="26"/>
      <c r="H55" s="27"/>
      <c r="I55" s="28"/>
      <c r="J55" s="27"/>
    </row>
    <row r="56" spans="1:11" x14ac:dyDescent="0.2">
      <c r="B56" s="17" t="s">
        <v>17</v>
      </c>
      <c r="C56" s="18"/>
      <c r="D56" s="29"/>
      <c r="E56" s="29"/>
      <c r="F56" s="33"/>
      <c r="G56" s="30"/>
      <c r="H56" s="31"/>
      <c r="I56" s="34"/>
      <c r="J56" s="31"/>
    </row>
    <row r="57" spans="1:11" x14ac:dyDescent="0.2">
      <c r="B57" s="9"/>
      <c r="C57" s="15" t="s">
        <v>36</v>
      </c>
      <c r="D57" s="32" t="s">
        <v>35</v>
      </c>
      <c r="E57" s="32" t="s">
        <v>28</v>
      </c>
      <c r="F57" s="25">
        <v>150000</v>
      </c>
      <c r="G57" s="26">
        <v>2.3715E-2</v>
      </c>
      <c r="H57" s="27">
        <f>G57</f>
        <v>2.3715E-2</v>
      </c>
      <c r="I57" s="28">
        <f t="shared" ref="I57:I58" si="22">H57*F57</f>
        <v>3557.25</v>
      </c>
      <c r="J57" s="27">
        <f t="shared" ref="J57:J58" si="23">I57*12</f>
        <v>42687</v>
      </c>
    </row>
    <row r="58" spans="1:11" x14ac:dyDescent="0.2">
      <c r="B58" s="9"/>
      <c r="C58" s="15" t="s">
        <v>37</v>
      </c>
      <c r="D58" s="32" t="s">
        <v>38</v>
      </c>
      <c r="E58" s="32"/>
      <c r="F58" s="25">
        <v>1240</v>
      </c>
      <c r="G58" s="26">
        <v>3.1619999999999999E-3</v>
      </c>
      <c r="H58" s="27">
        <f>G58</f>
        <v>3.1619999999999999E-3</v>
      </c>
      <c r="I58" s="28">
        <f t="shared" si="22"/>
        <v>3.9208799999999999</v>
      </c>
      <c r="J58" s="27">
        <f t="shared" si="23"/>
        <v>47.050559999999997</v>
      </c>
    </row>
    <row r="59" spans="1:11" x14ac:dyDescent="0.2">
      <c r="B59" s="9"/>
      <c r="C59" s="15"/>
      <c r="D59" s="32"/>
      <c r="E59" s="32"/>
      <c r="F59" s="25"/>
      <c r="G59" s="26"/>
      <c r="H59" s="27"/>
      <c r="I59" s="28"/>
      <c r="J59" s="27"/>
    </row>
    <row r="60" spans="1:11" x14ac:dyDescent="0.2">
      <c r="B60" s="17" t="s">
        <v>42</v>
      </c>
      <c r="C60" s="18"/>
      <c r="D60" s="29"/>
      <c r="E60" s="29"/>
      <c r="F60" s="33"/>
      <c r="G60" s="30"/>
      <c r="H60" s="31"/>
      <c r="I60" s="34"/>
      <c r="J60" s="31"/>
    </row>
    <row r="61" spans="1:11" x14ac:dyDescent="0.2">
      <c r="B61" s="9" t="s">
        <v>13</v>
      </c>
      <c r="C61" s="15" t="s">
        <v>20</v>
      </c>
      <c r="D61" s="32" t="s">
        <v>22</v>
      </c>
      <c r="E61" s="32" t="s">
        <v>5</v>
      </c>
      <c r="F61" s="25">
        <v>4</v>
      </c>
      <c r="G61" s="26">
        <v>2.325E-2</v>
      </c>
      <c r="H61" s="27">
        <f>$D$2*G61</f>
        <v>16.9725</v>
      </c>
      <c r="I61" s="28">
        <f t="shared" ref="I61:I64" si="24">H61*F61</f>
        <v>67.89</v>
      </c>
      <c r="J61" s="27">
        <f>I61*12</f>
        <v>814.68000000000006</v>
      </c>
    </row>
    <row r="62" spans="1:11" x14ac:dyDescent="0.2">
      <c r="B62" s="9" t="s">
        <v>14</v>
      </c>
      <c r="C62" s="15" t="s">
        <v>21</v>
      </c>
      <c r="D62" s="32" t="s">
        <v>23</v>
      </c>
      <c r="E62" s="32" t="s">
        <v>29</v>
      </c>
      <c r="F62" s="25">
        <v>64</v>
      </c>
      <c r="G62" s="26">
        <v>1.395E-3</v>
      </c>
      <c r="H62" s="27">
        <f t="shared" ref="H62" si="25">$D$2*G62</f>
        <v>1.0183500000000001</v>
      </c>
      <c r="I62" s="28">
        <f t="shared" si="24"/>
        <v>65.174400000000006</v>
      </c>
      <c r="J62" s="27">
        <f t="shared" ref="J62:J64" si="26">I62*12</f>
        <v>782.09280000000012</v>
      </c>
    </row>
    <row r="63" spans="1:11" x14ac:dyDescent="0.2">
      <c r="B63" s="9" t="s">
        <v>18</v>
      </c>
      <c r="C63" s="15" t="s">
        <v>26</v>
      </c>
      <c r="D63" s="32" t="s">
        <v>24</v>
      </c>
      <c r="E63" s="32" t="s">
        <v>28</v>
      </c>
      <c r="F63" s="25">
        <v>1000</v>
      </c>
      <c r="G63" s="26">
        <v>2.3715E-2</v>
      </c>
      <c r="H63" s="27">
        <f>G63</f>
        <v>2.3715E-2</v>
      </c>
      <c r="I63" s="28">
        <f t="shared" si="24"/>
        <v>23.715</v>
      </c>
      <c r="J63" s="27">
        <f t="shared" si="26"/>
        <v>284.58</v>
      </c>
    </row>
    <row r="64" spans="1:11" x14ac:dyDescent="0.2">
      <c r="B64" s="9" t="s">
        <v>18</v>
      </c>
      <c r="C64" s="15" t="s">
        <v>27</v>
      </c>
      <c r="D64" s="32" t="s">
        <v>25</v>
      </c>
      <c r="E64" s="32" t="s">
        <v>28</v>
      </c>
      <c r="F64" s="25">
        <v>10000</v>
      </c>
      <c r="G64" s="26">
        <v>1.5809999999999999E-3</v>
      </c>
      <c r="H64" s="27">
        <f>G64</f>
        <v>1.5809999999999999E-3</v>
      </c>
      <c r="I64" s="28">
        <f t="shared" si="24"/>
        <v>15.809999999999999</v>
      </c>
      <c r="J64" s="27">
        <f t="shared" si="26"/>
        <v>189.71999999999997</v>
      </c>
    </row>
    <row r="65" spans="2:10" ht="16" thickBot="1" x14ac:dyDescent="0.25">
      <c r="B65" s="9"/>
      <c r="C65" s="15"/>
      <c r="D65" s="32"/>
      <c r="E65" s="32"/>
      <c r="F65" s="25"/>
      <c r="G65" s="26"/>
      <c r="H65" s="26"/>
      <c r="I65" s="28"/>
      <c r="J65" s="27"/>
    </row>
    <row r="66" spans="2:10" ht="16" thickBot="1" x14ac:dyDescent="0.25">
      <c r="B66" s="10" t="s">
        <v>6</v>
      </c>
      <c r="C66" s="16"/>
      <c r="D66" s="11"/>
      <c r="E66" s="11"/>
      <c r="F66" s="11"/>
      <c r="G66" s="11"/>
      <c r="H66" s="12"/>
      <c r="I66" s="12">
        <f>SUM(I51:I65)</f>
        <v>4612.2345600000008</v>
      </c>
      <c r="J66" s="12">
        <f>SUM(J51:J65)</f>
        <v>55346.814720000002</v>
      </c>
    </row>
    <row r="68" spans="2:10" x14ac:dyDescent="0.2">
      <c r="I68" t="s">
        <v>61</v>
      </c>
      <c r="J68" s="37">
        <f>J66+J46</f>
        <v>233962.16831999997</v>
      </c>
    </row>
    <row r="69" spans="2:10" x14ac:dyDescent="0.2">
      <c r="I69" t="s">
        <v>62</v>
      </c>
      <c r="J69" s="37">
        <f>0.6*J68</f>
        <v>140377.30099199997</v>
      </c>
    </row>
  </sheetData>
  <phoneticPr fontId="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 on OCI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wabraham</dc:creator>
  <cp:lastModifiedBy>Sander Spilleman</cp:lastModifiedBy>
  <dcterms:created xsi:type="dcterms:W3CDTF">2017-04-05T07:45:29Z</dcterms:created>
  <dcterms:modified xsi:type="dcterms:W3CDTF">2023-10-23T15:58:28Z</dcterms:modified>
</cp:coreProperties>
</file>