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4_output/"/>
    </mc:Choice>
  </mc:AlternateContent>
  <xr:revisionPtr revIDLastSave="0" documentId="13_ncr:1_{FFC46FEF-0899-D54C-880B-05EBB76A7C6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Dept_Distr_Table_crosstab" sheetId="1" r:id="rId2"/>
  </sheets>
  <calcPr calcId="191029"/>
  <pivotCaches>
    <pivotCache cacheId="48" r:id="rId3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2" i="1"/>
  <c r="G6" i="2"/>
  <c r="G5" i="2"/>
  <c r="G4" i="2"/>
  <c r="F6" i="2"/>
  <c r="F5" i="2"/>
  <c r="F4" i="2"/>
</calcChain>
</file>

<file path=xl/sharedStrings.xml><?xml version="1.0" encoding="utf-8"?>
<sst xmlns="http://schemas.openxmlformats.org/spreadsheetml/2006/main" count="302" uniqueCount="112">
  <si>
    <t>Admitted</t>
  </si>
  <si>
    <t>Confirmed</t>
  </si>
  <si>
    <t>Yield</t>
  </si>
  <si>
    <t>T&amp;F Discount Rate</t>
  </si>
  <si>
    <t>Major</t>
  </si>
  <si>
    <t>Grand Total</t>
  </si>
  <si>
    <t>Total</t>
  </si>
  <si>
    <t>CAS</t>
  </si>
  <si>
    <t xml:space="preserve"> Biology Pre-Health</t>
  </si>
  <si>
    <t xml:space="preserve"> Psychology</t>
  </si>
  <si>
    <t>BU</t>
  </si>
  <si>
    <t xml:space="preserve"> Exploratory Studies - Business</t>
  </si>
  <si>
    <t xml:space="preserve"> Criminology and Justice</t>
  </si>
  <si>
    <t xml:space="preserve"> Political Science</t>
  </si>
  <si>
    <t xml:space="preserve"> Management</t>
  </si>
  <si>
    <t xml:space="preserve"> Biochemistry Pre-Health</t>
  </si>
  <si>
    <t xml:space="preserve"> Biological Science</t>
  </si>
  <si>
    <t xml:space="preserve"> Marketing</t>
  </si>
  <si>
    <t xml:space="preserve"> Finance</t>
  </si>
  <si>
    <t xml:space="preserve"> Computer Science</t>
  </si>
  <si>
    <t xml:space="preserve"> Exploratory Studies</t>
  </si>
  <si>
    <t xml:space="preserve"> Psychology Pre-Med</t>
  </si>
  <si>
    <t xml:space="preserve"> International Business</t>
  </si>
  <si>
    <t xml:space="preserve"> Psychology w/ concentration in Neuroscience</t>
  </si>
  <si>
    <t xml:space="preserve"> English Writing</t>
  </si>
  <si>
    <t xml:space="preserve"> Accounting</t>
  </si>
  <si>
    <t>MA</t>
  </si>
  <si>
    <t xml:space="preserve"> Mass Communications/Journalism</t>
  </si>
  <si>
    <t xml:space="preserve"> Economics</t>
  </si>
  <si>
    <t xml:space="preserve"> Theatre Arts and Musical Theatre</t>
  </si>
  <si>
    <t xml:space="preserve"> Biology w/ concentration in Cell &amp; Molecular</t>
  </si>
  <si>
    <t xml:space="preserve"> Biology w/ concentration in Marine Biology</t>
  </si>
  <si>
    <t xml:space="preserve"> Sociology</t>
  </si>
  <si>
    <t xml:space="preserve"> Mass Communications/Public Relations</t>
  </si>
  <si>
    <t xml:space="preserve"> Music Industry Studies (BS)</t>
  </si>
  <si>
    <t xml:space="preserve"> Forensic Chemistry</t>
  </si>
  <si>
    <t xml:space="preserve"> English Film &amp; Digital Media</t>
  </si>
  <si>
    <t xml:space="preserve"> Mass Communications/Visual Communications</t>
  </si>
  <si>
    <t xml:space="preserve"> Urban and Electronic Music Production</t>
  </si>
  <si>
    <t xml:space="preserve"> Popular and Commercial Music</t>
  </si>
  <si>
    <t xml:space="preserve"> History International Studies</t>
  </si>
  <si>
    <t xml:space="preserve"> Physics Pre-Engineering</t>
  </si>
  <si>
    <t xml:space="preserve"> Digital Filmmaking</t>
  </si>
  <si>
    <t xml:space="preserve"> Philosophy Pre-Law</t>
  </si>
  <si>
    <t xml:space="preserve"> Computer Science - Game Programming</t>
  </si>
  <si>
    <t xml:space="preserve"> Mass Communications/Advertising</t>
  </si>
  <si>
    <t xml:space="preserve"> History - Pre-Law</t>
  </si>
  <si>
    <t xml:space="preserve"> Environmental Science - Biological Sciences</t>
  </si>
  <si>
    <t xml:space="preserve"> Theatre Arts</t>
  </si>
  <si>
    <t xml:space="preserve"> General Studies</t>
  </si>
  <si>
    <t xml:space="preserve"> Jazz Studies</t>
  </si>
  <si>
    <t xml:space="preserve"> English Literature</t>
  </si>
  <si>
    <t xml:space="preserve"> History</t>
  </si>
  <si>
    <t xml:space="preserve"> Graphic Design</t>
  </si>
  <si>
    <t xml:space="preserve"> Environmental Studies - Social Science</t>
  </si>
  <si>
    <t xml:space="preserve"> Business Analytics</t>
  </si>
  <si>
    <t xml:space="preserve"> Biophysics Pre-Health</t>
  </si>
  <si>
    <t xml:space="preserve"> Environmental Studies - Humanities</t>
  </si>
  <si>
    <t xml:space="preserve"> Biological Science  w/ conc in Ecology &amp; Evol</t>
  </si>
  <si>
    <t xml:space="preserve"> History - Teaching</t>
  </si>
  <si>
    <t xml:space="preserve"> Music Therapy</t>
  </si>
  <si>
    <t xml:space="preserve"> Music Education</t>
  </si>
  <si>
    <t xml:space="preserve"> Performance- Vocal</t>
  </si>
  <si>
    <t xml:space="preserve"> Chemistry</t>
  </si>
  <si>
    <t xml:space="preserve"> Performance- Instrumental</t>
  </si>
  <si>
    <t xml:space="preserve"> English Writing - Teaching</t>
  </si>
  <si>
    <t xml:space="preserve"> Spanish</t>
  </si>
  <si>
    <t xml:space="preserve"> Studio Arts (BFA)</t>
  </si>
  <si>
    <t xml:space="preserve"> English Literature - Teaching</t>
  </si>
  <si>
    <t xml:space="preserve"> Mathematics</t>
  </si>
  <si>
    <t xml:space="preserve"> Physics</t>
  </si>
  <si>
    <t xml:space="preserve"> Music Industry/Music (BM)</t>
  </si>
  <si>
    <t xml:space="preserve"> French</t>
  </si>
  <si>
    <t xml:space="preserve"> Spanish - Teaching</t>
  </si>
  <si>
    <t xml:space="preserve"> Theatre Arts with Business Minor</t>
  </si>
  <si>
    <t xml:space="preserve"> Classical Studies</t>
  </si>
  <si>
    <t xml:space="preserve"> Mathematics - Teaching</t>
  </si>
  <si>
    <t xml:space="preserve"> Neuroscience - Psychology</t>
  </si>
  <si>
    <t xml:space="preserve"> Music w/ Elective Studies (BM)</t>
  </si>
  <si>
    <t xml:space="preserve"> Biological Science - Teaching</t>
  </si>
  <si>
    <t xml:space="preserve"> Latin American Studies</t>
  </si>
  <si>
    <t xml:space="preserve"> Philosophy</t>
  </si>
  <si>
    <t xml:space="preserve"> Religious Studies - World Religions</t>
  </si>
  <si>
    <t xml:space="preserve"> Music Industry Studies (BA)</t>
  </si>
  <si>
    <t xml:space="preserve"> Studio Arts (BA)</t>
  </si>
  <si>
    <t xml:space="preserve"> Computer Information Systems-Entrepreneurship</t>
  </si>
  <si>
    <t xml:space="preserve"> Computer Information Systems-Management Syste</t>
  </si>
  <si>
    <t xml:space="preserve"> Environmental Science - Teaching</t>
  </si>
  <si>
    <t xml:space="preserve"> French - Teaching</t>
  </si>
  <si>
    <t xml:space="preserve"> Interactive Design</t>
  </si>
  <si>
    <t xml:space="preserve"> Music w/ Elective Studies (BAM)</t>
  </si>
  <si>
    <t xml:space="preserve"> Mathematics w/ concentration in Computational</t>
  </si>
  <si>
    <t xml:space="preserve"> Neuroscience - Biology</t>
  </si>
  <si>
    <t xml:space="preserve"> Religious Studies - Christianity</t>
  </si>
  <si>
    <t xml:space="preserve"> Entertainment Industry Studies</t>
  </si>
  <si>
    <t xml:space="preserve"> Music Composition</t>
  </si>
  <si>
    <t xml:space="preserve"> Physics - Teaching</t>
  </si>
  <si>
    <t xml:space="preserve"> Classical Studies - Latin Teaching</t>
  </si>
  <si>
    <t xml:space="preserve"> Classical Studies w/ concentration in Classic</t>
  </si>
  <si>
    <t xml:space="preserve"> Cybersecurity</t>
  </si>
  <si>
    <t xml:space="preserve"> Mathematics Liberal Arts</t>
  </si>
  <si>
    <t xml:space="preserve"> Neuroscience - Business Administration</t>
  </si>
  <si>
    <t xml:space="preserve"> Neuroscience - Physics</t>
  </si>
  <si>
    <t>Discount*Enrolled</t>
  </si>
  <si>
    <t>College</t>
  </si>
  <si>
    <t>Type</t>
  </si>
  <si>
    <t>Row Labels</t>
  </si>
  <si>
    <t>Sum of Discount*Enrolled</t>
  </si>
  <si>
    <t>Sum of Confirmed</t>
  </si>
  <si>
    <t>Sum of Admitted</t>
  </si>
  <si>
    <t>Discount</t>
  </si>
  <si>
    <t>Yield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</si>
</sst>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41.648038657404" createdVersion="6" refreshedVersion="6" minRefreshableVersion="3" recordCount="94" xr:uid="{B895FDCE-FEF9-F14E-B40C-DF8C19F57C67}">
  <cacheSource type="worksheet">
    <worksheetSource ref="A1:H95" sheet="Dept_Distr_Table_crosstab"/>
  </cacheSource>
  <cacheFields count="8">
    <cacheField name="Type" numFmtId="0">
      <sharedItems/>
    </cacheField>
    <cacheField name="College" numFmtId="0">
      <sharedItems count="3">
        <s v="CAS"/>
        <s v="BU"/>
        <s v="MA"/>
      </sharedItems>
    </cacheField>
    <cacheField name="Major" numFmtId="0">
      <sharedItems/>
    </cacheField>
    <cacheField name="Admitted" numFmtId="0">
      <sharedItems containsSemiMixedTypes="0" containsString="0" containsNumber="1" containsInteger="1" minValue="1" maxValue="518" count="56">
        <n v="518"/>
        <n v="328"/>
        <n v="216"/>
        <n v="215"/>
        <n v="207"/>
        <n v="188"/>
        <n v="154"/>
        <n v="138"/>
        <n v="132"/>
        <n v="124"/>
        <n v="116"/>
        <n v="108"/>
        <n v="102"/>
        <n v="91"/>
        <n v="84"/>
        <n v="78"/>
        <n v="71"/>
        <n v="69"/>
        <n v="68"/>
        <n v="55"/>
        <n v="54"/>
        <n v="53"/>
        <n v="51"/>
        <n v="49"/>
        <n v="45"/>
        <n v="43"/>
        <n v="41"/>
        <n v="40"/>
        <n v="37"/>
        <n v="36"/>
        <n v="35"/>
        <n v="34"/>
        <n v="32"/>
        <n v="31"/>
        <n v="30"/>
        <n v="29"/>
        <n v="28"/>
        <n v="26"/>
        <n v="25"/>
        <n v="22"/>
        <n v="21"/>
        <n v="17"/>
        <n v="15"/>
        <n v="14"/>
        <n v="13"/>
        <n v="12"/>
        <n v="11"/>
        <n v="9"/>
        <n v="8"/>
        <n v="7"/>
        <n v="6"/>
        <n v="5"/>
        <n v="4"/>
        <n v="3"/>
        <n v="2"/>
        <n v="1"/>
      </sharedItems>
    </cacheField>
    <cacheField name="Confirmed" numFmtId="0">
      <sharedItems containsSemiMixedTypes="0" containsString="0" containsNumber="1" containsInteger="1" minValue="0" maxValue="61" count="27">
        <n v="48"/>
        <n v="61"/>
        <n v="24"/>
        <n v="40"/>
        <n v="30"/>
        <n v="15"/>
        <n v="19"/>
        <n v="18"/>
        <n v="20"/>
        <n v="16"/>
        <n v="31"/>
        <n v="1"/>
        <n v="17"/>
        <n v="9"/>
        <n v="14"/>
        <n v="8"/>
        <n v="4"/>
        <n v="5"/>
        <n v="11"/>
        <n v="13"/>
        <n v="25"/>
        <n v="6"/>
        <n v="3"/>
        <n v="7"/>
        <n v="0"/>
        <n v="12"/>
        <n v="2"/>
      </sharedItems>
    </cacheField>
    <cacheField name="Yield" numFmtId="10">
      <sharedItems containsSemiMixedTypes="0" containsString="0" containsNumber="1" minValue="0" maxValue="1"/>
    </cacheField>
    <cacheField name="T&amp;F Discount Rate" numFmtId="0">
      <sharedItems containsString="0" containsBlank="1" containsNumber="1" minValue="0.46400000000000002" maxValue="1.133"/>
    </cacheField>
    <cacheField name="Discount*Enrolled" numFmtId="0">
      <sharedItems containsSemiMixedTypes="0" containsString="0" containsNumber="1" minValue="0" maxValue="39.832999999999998" count="76">
        <n v="32.112000000000002"/>
        <n v="39.832999999999998"/>
        <n v="15.984000000000002"/>
        <n v="27.56"/>
        <n v="20.729999999999997"/>
        <n v="8.9249999999999989"/>
        <n v="9.5549999999999997"/>
        <n v="13.261999999999999"/>
        <n v="11.52"/>
        <n v="11.98"/>
        <n v="10.208"/>
        <n v="23.684000000000001"/>
        <n v="11.61"/>
        <n v="10.096"/>
        <n v="0.61499999999999999"/>
        <n v="11.475000000000001"/>
        <n v="6.048"/>
        <n v="9.24"/>
        <n v="5.4160000000000004"/>
        <n v="12.920000000000002"/>
        <n v="1.8560000000000001"/>
        <n v="3.69"/>
        <n v="6.1929999999999996"/>
        <n v="9.8019999999999996"/>
        <n v="15.950000000000001"/>
        <n v="4.5780000000000003"/>
        <n v="4.47"/>
        <n v="5.58"/>
        <n v="14.472"/>
        <n v="11.203000000000001"/>
        <n v="2.6280000000000001"/>
        <n v="2.3639999999999999"/>
        <n v="12.692"/>
        <n v="7.3040000000000003"/>
        <n v="3.165"/>
        <n v="3.0840000000000001"/>
        <n v="3.2650000000000001"/>
        <n v="4.9209999999999994"/>
        <n v="4.5720000000000001"/>
        <n v="0"/>
        <n v="6.056"/>
        <n v="2.7759999999999998"/>
        <n v="3"/>
        <n v="9.1080000000000005"/>
        <n v="3.2959999999999998"/>
        <n v="0.878"/>
        <n v="0.71699999999999997"/>
        <n v="0.65500000000000003"/>
        <n v="2.6120000000000001"/>
        <n v="9.048"/>
        <n v="9.6720000000000006"/>
        <n v="5.9039999999999999"/>
        <n v="4.0200000000000005"/>
        <n v="4.4039999999999999"/>
        <n v="2.2770000000000001"/>
        <n v="1.3879999999999999"/>
        <n v="0.92700000000000005"/>
        <n v="3.61"/>
        <n v="1.56"/>
        <n v="5.306"/>
        <n v="1.758"/>
        <n v="3.2949999999999999"/>
        <n v="0.54400000000000004"/>
        <n v="3.1160000000000001"/>
        <n v="2.8479999999999999"/>
        <n v="1.052"/>
        <n v="0.88900000000000001"/>
        <n v="3.3200000000000003"/>
        <n v="1.133"/>
        <n v="0.89200000000000002"/>
        <n v="0.53200000000000003"/>
        <n v="1.6819999999999999"/>
        <n v="0.76200000000000001"/>
        <n v="1.4"/>
        <n v="0.85199999999999998"/>
        <n v="0.952999999999999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Major"/>
    <x v="0"/>
    <s v=" Biology Pre-Health"/>
    <x v="0"/>
    <x v="0"/>
    <n v="9.2999999999999999E-2"/>
    <n v="0.66900000000000004"/>
    <x v="0"/>
  </r>
  <r>
    <s v="Major"/>
    <x v="0"/>
    <s v=" Psychology"/>
    <x v="1"/>
    <x v="1"/>
    <n v="0.186"/>
    <n v="0.65300000000000002"/>
    <x v="1"/>
  </r>
  <r>
    <s v="Major"/>
    <x v="1"/>
    <s v=" Exploratory Studies - Business"/>
    <x v="2"/>
    <x v="2"/>
    <n v="0.111"/>
    <n v="0.66600000000000004"/>
    <x v="2"/>
  </r>
  <r>
    <s v="Major"/>
    <x v="0"/>
    <s v=" Criminology and Justice"/>
    <x v="3"/>
    <x v="3"/>
    <n v="0.186"/>
    <n v="0.68899999999999995"/>
    <x v="3"/>
  </r>
  <r>
    <s v="Major"/>
    <x v="0"/>
    <s v=" Political Science"/>
    <x v="4"/>
    <x v="4"/>
    <n v="0.14499999999999999"/>
    <n v="0.69099999999999995"/>
    <x v="4"/>
  </r>
  <r>
    <s v="Major"/>
    <x v="1"/>
    <s v=" Management"/>
    <x v="5"/>
    <x v="5"/>
    <n v="0.08"/>
    <n v="0.59499999999999997"/>
    <x v="5"/>
  </r>
  <r>
    <s v="Major"/>
    <x v="0"/>
    <s v=" Biochemistry Pre-Health"/>
    <x v="6"/>
    <x v="5"/>
    <n v="9.7000000000000003E-2"/>
    <n v="0.63700000000000001"/>
    <x v="6"/>
  </r>
  <r>
    <s v="Major"/>
    <x v="0"/>
    <s v=" Biological Science"/>
    <x v="7"/>
    <x v="6"/>
    <n v="0.13800000000000001"/>
    <n v="0.69799999999999995"/>
    <x v="7"/>
  </r>
  <r>
    <s v="Major"/>
    <x v="1"/>
    <s v=" Marketing"/>
    <x v="8"/>
    <x v="7"/>
    <n v="0.13600000000000001"/>
    <n v="0.64"/>
    <x v="8"/>
  </r>
  <r>
    <s v="Major"/>
    <x v="1"/>
    <s v=" Finance"/>
    <x v="9"/>
    <x v="8"/>
    <n v="0.161"/>
    <n v="0.59899999999999998"/>
    <x v="9"/>
  </r>
  <r>
    <s v="Major"/>
    <x v="0"/>
    <s v=" Computer Science"/>
    <x v="10"/>
    <x v="9"/>
    <n v="0.13800000000000001"/>
    <n v="0.63800000000000001"/>
    <x v="10"/>
  </r>
  <r>
    <s v="Major"/>
    <x v="0"/>
    <s v=" Exploratory Studies"/>
    <x v="11"/>
    <x v="10"/>
    <n v="0.28699999999999998"/>
    <n v="0.76400000000000001"/>
    <x v="11"/>
  </r>
  <r>
    <s v="Major"/>
    <x v="0"/>
    <s v=" Psychology Pre-Med"/>
    <x v="12"/>
    <x v="5"/>
    <n v="0.14699999999999999"/>
    <n v="0.77400000000000002"/>
    <x v="12"/>
  </r>
  <r>
    <s v="Major"/>
    <x v="1"/>
    <s v=" International Business"/>
    <x v="13"/>
    <x v="9"/>
    <n v="0.17599999999999999"/>
    <n v="0.63100000000000001"/>
    <x v="13"/>
  </r>
  <r>
    <s v="Major"/>
    <x v="0"/>
    <s v=" Psychology w/ concentration in Neuroscience"/>
    <x v="14"/>
    <x v="11"/>
    <n v="1.2E-2"/>
    <n v="0.61499999999999999"/>
    <x v="14"/>
  </r>
  <r>
    <s v="Major"/>
    <x v="0"/>
    <s v=" English Writing"/>
    <x v="15"/>
    <x v="12"/>
    <n v="0.218"/>
    <n v="0.67500000000000004"/>
    <x v="15"/>
  </r>
  <r>
    <s v="Major"/>
    <x v="1"/>
    <s v=" Accounting"/>
    <x v="16"/>
    <x v="13"/>
    <n v="0.127"/>
    <n v="0.67200000000000004"/>
    <x v="16"/>
  </r>
  <r>
    <s v="Major"/>
    <x v="2"/>
    <s v=" Mass Communications/Journalism"/>
    <x v="17"/>
    <x v="14"/>
    <n v="0.20300000000000001"/>
    <n v="0.66"/>
    <x v="17"/>
  </r>
  <r>
    <s v="Major"/>
    <x v="1"/>
    <s v=" Economics"/>
    <x v="18"/>
    <x v="15"/>
    <n v="0.11799999999999999"/>
    <n v="0.67700000000000005"/>
    <x v="18"/>
  </r>
  <r>
    <s v="Major"/>
    <x v="2"/>
    <s v=" Theatre Arts and Musical Theatre"/>
    <x v="19"/>
    <x v="6"/>
    <n v="0.34499999999999997"/>
    <n v="0.68"/>
    <x v="19"/>
  </r>
  <r>
    <s v="Major"/>
    <x v="0"/>
    <s v=" Biology w/ concentration in Cell &amp; Molecular"/>
    <x v="20"/>
    <x v="16"/>
    <n v="7.3999999999999996E-2"/>
    <n v="0.46400000000000002"/>
    <x v="20"/>
  </r>
  <r>
    <s v="Major"/>
    <x v="0"/>
    <s v=" Biology w/ concentration in Marine Biology"/>
    <x v="20"/>
    <x v="17"/>
    <n v="9.2999999999999999E-2"/>
    <n v="0.73799999999999999"/>
    <x v="21"/>
  </r>
  <r>
    <s v="Major"/>
    <x v="0"/>
    <s v=" Sociology"/>
    <x v="21"/>
    <x v="18"/>
    <n v="0.20799999999999999"/>
    <n v="0.56299999999999994"/>
    <x v="22"/>
  </r>
  <r>
    <s v="Major"/>
    <x v="2"/>
    <s v=" Mass Communications/Public Relations"/>
    <x v="22"/>
    <x v="19"/>
    <n v="0.255"/>
    <n v="0.754"/>
    <x v="23"/>
  </r>
  <r>
    <s v="Major"/>
    <x v="2"/>
    <s v=" Music Industry Studies (BS)"/>
    <x v="22"/>
    <x v="20"/>
    <n v="0.49"/>
    <n v="0.63800000000000001"/>
    <x v="24"/>
  </r>
  <r>
    <s v="Major"/>
    <x v="0"/>
    <s v=" Forensic Chemistry"/>
    <x v="23"/>
    <x v="21"/>
    <n v="0.122"/>
    <n v="0.76300000000000001"/>
    <x v="25"/>
  </r>
  <r>
    <s v="Major"/>
    <x v="0"/>
    <s v=" English Film &amp; Digital Media"/>
    <x v="24"/>
    <x v="21"/>
    <n v="0.13300000000000001"/>
    <n v="0.745"/>
    <x v="26"/>
  </r>
  <r>
    <s v="Major"/>
    <x v="2"/>
    <s v=" Mass Communications/Visual Communications"/>
    <x v="25"/>
    <x v="13"/>
    <n v="0.20899999999999999"/>
    <n v="0.62"/>
    <x v="27"/>
  </r>
  <r>
    <s v="Major"/>
    <x v="2"/>
    <s v=" Urban and Electronic Music Production"/>
    <x v="25"/>
    <x v="2"/>
    <n v="0.55800000000000005"/>
    <n v="0.60299999999999998"/>
    <x v="28"/>
  </r>
  <r>
    <s v="Major"/>
    <x v="2"/>
    <s v=" Popular and Commercial Music"/>
    <x v="26"/>
    <x v="12"/>
    <n v="0.41499999999999998"/>
    <n v="0.65900000000000003"/>
    <x v="29"/>
  </r>
  <r>
    <s v="Major"/>
    <x v="0"/>
    <s v=" History International Studies"/>
    <x v="27"/>
    <x v="22"/>
    <n v="7.4999999999999997E-2"/>
    <n v="0.876"/>
    <x v="30"/>
  </r>
  <r>
    <s v="Major"/>
    <x v="0"/>
    <s v=" Physics Pre-Engineering"/>
    <x v="27"/>
    <x v="16"/>
    <n v="0.1"/>
    <n v="0.59099999999999997"/>
    <x v="31"/>
  </r>
  <r>
    <s v="Major"/>
    <x v="2"/>
    <s v=" Digital Filmmaking"/>
    <x v="27"/>
    <x v="6"/>
    <n v="0.47499999999999998"/>
    <n v="0.66800000000000004"/>
    <x v="32"/>
  </r>
  <r>
    <s v="Major"/>
    <x v="0"/>
    <s v=" Philosophy Pre-Law"/>
    <x v="28"/>
    <x v="18"/>
    <n v="0.29699999999999999"/>
    <n v="0.66400000000000003"/>
    <x v="33"/>
  </r>
  <r>
    <s v="Major"/>
    <x v="0"/>
    <s v=" Computer Science - Game Programming"/>
    <x v="29"/>
    <x v="17"/>
    <n v="0.13900000000000001"/>
    <n v="0.63300000000000001"/>
    <x v="34"/>
  </r>
  <r>
    <s v="Major"/>
    <x v="2"/>
    <s v=" Mass Communications/Advertising"/>
    <x v="30"/>
    <x v="21"/>
    <n v="0.17100000000000001"/>
    <n v="0.51400000000000001"/>
    <x v="35"/>
  </r>
  <r>
    <s v="Major"/>
    <x v="0"/>
    <s v=" History - Pre-Law"/>
    <x v="31"/>
    <x v="17"/>
    <n v="0.14699999999999999"/>
    <n v="0.65300000000000002"/>
    <x v="36"/>
  </r>
  <r>
    <s v="Major"/>
    <x v="0"/>
    <s v=" Environmental Science - Biological Sciences"/>
    <x v="32"/>
    <x v="23"/>
    <n v="0.219"/>
    <n v="0.70299999999999996"/>
    <x v="37"/>
  </r>
  <r>
    <s v="Major"/>
    <x v="2"/>
    <s v=" Theatre Arts"/>
    <x v="32"/>
    <x v="21"/>
    <n v="0.188"/>
    <n v="0.76200000000000001"/>
    <x v="38"/>
  </r>
  <r>
    <s v="Major"/>
    <x v="0"/>
    <s v=" General Studies"/>
    <x v="33"/>
    <x v="24"/>
    <n v="0"/>
    <m/>
    <x v="39"/>
  </r>
  <r>
    <s v="Major"/>
    <x v="2"/>
    <s v=" Jazz Studies"/>
    <x v="34"/>
    <x v="15"/>
    <n v="0.26700000000000002"/>
    <n v="0.75700000000000001"/>
    <x v="40"/>
  </r>
  <r>
    <s v="Major"/>
    <x v="0"/>
    <s v=" English Literature"/>
    <x v="35"/>
    <x v="16"/>
    <n v="0.13800000000000001"/>
    <n v="0.69399999999999995"/>
    <x v="41"/>
  </r>
  <r>
    <s v="Major"/>
    <x v="0"/>
    <s v=" History"/>
    <x v="35"/>
    <x v="17"/>
    <n v="0.17199999999999999"/>
    <n v="0.6"/>
    <x v="42"/>
  </r>
  <r>
    <s v="Major"/>
    <x v="2"/>
    <s v=" Graphic Design"/>
    <x v="35"/>
    <x v="25"/>
    <n v="0.41399999999999998"/>
    <n v="0.75900000000000001"/>
    <x v="43"/>
  </r>
  <r>
    <s v="Major"/>
    <x v="0"/>
    <s v=" Environmental Studies - Social Science"/>
    <x v="36"/>
    <x v="16"/>
    <n v="0.14299999999999999"/>
    <n v="0.82399999999999995"/>
    <x v="44"/>
  </r>
  <r>
    <s v="Major"/>
    <x v="1"/>
    <s v=" Business Analytics"/>
    <x v="37"/>
    <x v="24"/>
    <n v="0"/>
    <m/>
    <x v="39"/>
  </r>
  <r>
    <s v="Major"/>
    <x v="0"/>
    <s v=" Biophysics Pre-Health"/>
    <x v="38"/>
    <x v="11"/>
    <n v="0.04"/>
    <n v="0.878"/>
    <x v="45"/>
  </r>
  <r>
    <s v="Major"/>
    <x v="0"/>
    <s v=" Environmental Studies - Humanities"/>
    <x v="38"/>
    <x v="11"/>
    <n v="0.04"/>
    <n v="0.71699999999999997"/>
    <x v="46"/>
  </r>
  <r>
    <s v="Major"/>
    <x v="0"/>
    <s v=" Biological Science  w/ conc in Ecology &amp; Evol"/>
    <x v="39"/>
    <x v="11"/>
    <n v="4.4999999999999998E-2"/>
    <n v="0.65500000000000003"/>
    <x v="47"/>
  </r>
  <r>
    <s v="Major"/>
    <x v="0"/>
    <s v=" History - Teaching"/>
    <x v="39"/>
    <x v="16"/>
    <n v="0.182"/>
    <n v="0.65300000000000002"/>
    <x v="48"/>
  </r>
  <r>
    <s v="Major"/>
    <x v="2"/>
    <s v=" Music Therapy"/>
    <x v="39"/>
    <x v="25"/>
    <n v="0.54500000000000004"/>
    <n v="0.754"/>
    <x v="49"/>
  </r>
  <r>
    <s v="Major"/>
    <x v="2"/>
    <s v=" Music Education"/>
    <x v="40"/>
    <x v="25"/>
    <n v="0.57099999999999995"/>
    <n v="0.80600000000000005"/>
    <x v="50"/>
  </r>
  <r>
    <s v="Major"/>
    <x v="2"/>
    <s v=" Performance- Vocal"/>
    <x v="40"/>
    <x v="15"/>
    <n v="0.38100000000000001"/>
    <n v="0.73799999999999999"/>
    <x v="51"/>
  </r>
  <r>
    <s v="Major"/>
    <x v="0"/>
    <s v=" Chemistry"/>
    <x v="41"/>
    <x v="17"/>
    <n v="0.29399999999999998"/>
    <n v="0.80400000000000005"/>
    <x v="52"/>
  </r>
  <r>
    <s v="Major"/>
    <x v="2"/>
    <s v=" Performance- Instrumental"/>
    <x v="41"/>
    <x v="21"/>
    <n v="0.35299999999999998"/>
    <n v="0.73399999999999999"/>
    <x v="53"/>
  </r>
  <r>
    <s v="Major"/>
    <x v="0"/>
    <s v=" Economics"/>
    <x v="42"/>
    <x v="22"/>
    <n v="0.2"/>
    <n v="0.75900000000000001"/>
    <x v="54"/>
  </r>
  <r>
    <s v="Major"/>
    <x v="0"/>
    <s v=" English Writing - Teaching"/>
    <x v="43"/>
    <x v="26"/>
    <n v="0.14299999999999999"/>
    <n v="0.69399999999999995"/>
    <x v="55"/>
  </r>
  <r>
    <s v="Major"/>
    <x v="0"/>
    <s v=" Spanish"/>
    <x v="44"/>
    <x v="11"/>
    <n v="7.6999999999999999E-2"/>
    <n v="0.92700000000000005"/>
    <x v="56"/>
  </r>
  <r>
    <s v="Major"/>
    <x v="2"/>
    <s v=" Studio Arts (BFA)"/>
    <x v="44"/>
    <x v="17"/>
    <n v="0.38500000000000001"/>
    <n v="0.72199999999999998"/>
    <x v="57"/>
  </r>
  <r>
    <s v="Major"/>
    <x v="0"/>
    <s v=" English Literature - Teaching"/>
    <x v="45"/>
    <x v="24"/>
    <n v="0"/>
    <m/>
    <x v="39"/>
  </r>
  <r>
    <s v="Major"/>
    <x v="0"/>
    <s v=" Mathematics"/>
    <x v="45"/>
    <x v="24"/>
    <n v="0"/>
    <m/>
    <x v="39"/>
  </r>
  <r>
    <s v="Major"/>
    <x v="0"/>
    <s v=" Physics"/>
    <x v="45"/>
    <x v="22"/>
    <n v="0.25"/>
    <n v="0.52"/>
    <x v="58"/>
  </r>
  <r>
    <s v="Major"/>
    <x v="2"/>
    <s v=" Music Industry/Music (BM)"/>
    <x v="46"/>
    <x v="23"/>
    <n v="0.63600000000000001"/>
    <n v="0.75800000000000001"/>
    <x v="59"/>
  </r>
  <r>
    <s v="Major"/>
    <x v="0"/>
    <s v=" French"/>
    <x v="47"/>
    <x v="24"/>
    <n v="0"/>
    <m/>
    <x v="39"/>
  </r>
  <r>
    <s v="Major"/>
    <x v="0"/>
    <s v=" Spanish - Teaching"/>
    <x v="47"/>
    <x v="22"/>
    <n v="0.33300000000000002"/>
    <n v="0.58599999999999997"/>
    <x v="60"/>
  </r>
  <r>
    <s v="Major"/>
    <x v="2"/>
    <s v=" Theatre Arts with Business Minor"/>
    <x v="47"/>
    <x v="17"/>
    <n v="0.55600000000000005"/>
    <n v="0.65900000000000003"/>
    <x v="61"/>
  </r>
  <r>
    <s v="Major"/>
    <x v="0"/>
    <s v=" Classical Studies"/>
    <x v="48"/>
    <x v="24"/>
    <n v="0"/>
    <m/>
    <x v="39"/>
  </r>
  <r>
    <s v="Major"/>
    <x v="0"/>
    <s v=" Mathematics - Teaching"/>
    <x v="48"/>
    <x v="11"/>
    <n v="0.125"/>
    <n v="0.54400000000000004"/>
    <x v="62"/>
  </r>
  <r>
    <s v="Major"/>
    <x v="0"/>
    <s v=" Neuroscience - Psychology"/>
    <x v="48"/>
    <x v="16"/>
    <n v="0.5"/>
    <n v="0.77900000000000003"/>
    <x v="63"/>
  </r>
  <r>
    <s v="Major"/>
    <x v="2"/>
    <s v=" Music w/ Elective Studies (BM)"/>
    <x v="49"/>
    <x v="16"/>
    <n v="0.57099999999999995"/>
    <n v="0.71199999999999997"/>
    <x v="64"/>
  </r>
  <r>
    <s v="Major"/>
    <x v="0"/>
    <s v=" Biological Science - Teaching"/>
    <x v="50"/>
    <x v="26"/>
    <n v="0.33300000000000002"/>
    <n v="0.52600000000000002"/>
    <x v="65"/>
  </r>
  <r>
    <s v="Major"/>
    <x v="0"/>
    <s v=" Latin American Studies"/>
    <x v="50"/>
    <x v="11"/>
    <n v="0.16700000000000001"/>
    <n v="0.88900000000000001"/>
    <x v="66"/>
  </r>
  <r>
    <s v="Major"/>
    <x v="0"/>
    <s v=" Philosophy"/>
    <x v="50"/>
    <x v="24"/>
    <n v="0"/>
    <m/>
    <x v="39"/>
  </r>
  <r>
    <s v="Major"/>
    <x v="0"/>
    <s v=" Religious Studies - World Religions"/>
    <x v="50"/>
    <x v="24"/>
    <n v="0"/>
    <m/>
    <x v="39"/>
  </r>
  <r>
    <s v="Major"/>
    <x v="2"/>
    <s v=" Music Industry Studies (BA)"/>
    <x v="50"/>
    <x v="17"/>
    <n v="0.83299999999999996"/>
    <n v="0.66400000000000003"/>
    <x v="67"/>
  </r>
  <r>
    <s v="Major"/>
    <x v="2"/>
    <s v=" Studio Arts (BA)"/>
    <x v="50"/>
    <x v="11"/>
    <n v="0.16700000000000001"/>
    <n v="1.133"/>
    <x v="68"/>
  </r>
  <r>
    <s v="Major"/>
    <x v="0"/>
    <s v=" Computer Information Systems-Entrepreneurship"/>
    <x v="51"/>
    <x v="24"/>
    <n v="0"/>
    <m/>
    <x v="39"/>
  </r>
  <r>
    <s v="Major"/>
    <x v="0"/>
    <s v=" Computer Information Systems-Management Syste"/>
    <x v="51"/>
    <x v="11"/>
    <n v="0.2"/>
    <n v="0.89200000000000002"/>
    <x v="69"/>
  </r>
  <r>
    <s v="Major"/>
    <x v="0"/>
    <s v=" Environmental Science - Teaching"/>
    <x v="51"/>
    <x v="11"/>
    <n v="0.2"/>
    <n v="0.53200000000000003"/>
    <x v="70"/>
  </r>
  <r>
    <s v="Major"/>
    <x v="0"/>
    <s v=" French - Teaching"/>
    <x v="51"/>
    <x v="24"/>
    <n v="0"/>
    <m/>
    <x v="39"/>
  </r>
  <r>
    <s v="Major"/>
    <x v="2"/>
    <s v=" Interactive Design"/>
    <x v="51"/>
    <x v="26"/>
    <n v="0.4"/>
    <n v="0.84099999999999997"/>
    <x v="71"/>
  </r>
  <r>
    <s v="Major"/>
    <x v="2"/>
    <s v=" Music w/ Elective Studies (BAM)"/>
    <x v="51"/>
    <x v="11"/>
    <n v="0.2"/>
    <n v="0.76200000000000001"/>
    <x v="72"/>
  </r>
  <r>
    <s v="Major"/>
    <x v="0"/>
    <s v=" Mathematics w/ concentration in Computational"/>
    <x v="52"/>
    <x v="24"/>
    <n v="0"/>
    <m/>
    <x v="39"/>
  </r>
  <r>
    <s v="Major"/>
    <x v="0"/>
    <s v=" Neuroscience - Biology"/>
    <x v="52"/>
    <x v="26"/>
    <n v="0.5"/>
    <n v="0.7"/>
    <x v="73"/>
  </r>
  <r>
    <s v="Major"/>
    <x v="0"/>
    <s v=" Religious Studies - Christianity"/>
    <x v="52"/>
    <x v="24"/>
    <n v="0"/>
    <m/>
    <x v="39"/>
  </r>
  <r>
    <s v="Major"/>
    <x v="2"/>
    <s v=" Entertainment Industry Studies"/>
    <x v="52"/>
    <x v="11"/>
    <n v="0.25"/>
    <n v="0.85199999999999998"/>
    <x v="74"/>
  </r>
  <r>
    <s v="Major"/>
    <x v="2"/>
    <s v=" Music Composition"/>
    <x v="53"/>
    <x v="11"/>
    <n v="0.33300000000000002"/>
    <n v="0.95299999999999996"/>
    <x v="75"/>
  </r>
  <r>
    <s v="Major"/>
    <x v="0"/>
    <s v=" Physics - Teaching"/>
    <x v="54"/>
    <x v="24"/>
    <n v="0"/>
    <m/>
    <x v="39"/>
  </r>
  <r>
    <s v="Major"/>
    <x v="0"/>
    <s v=" Classical Studies - Latin Teaching"/>
    <x v="55"/>
    <x v="24"/>
    <n v="0"/>
    <m/>
    <x v="39"/>
  </r>
  <r>
    <s v="Major"/>
    <x v="0"/>
    <s v=" Classical Studies w/ concentration in Classic"/>
    <x v="55"/>
    <x v="24"/>
    <n v="0"/>
    <m/>
    <x v="39"/>
  </r>
  <r>
    <s v="Major"/>
    <x v="0"/>
    <s v=" Cybersecurity"/>
    <x v="55"/>
    <x v="24"/>
    <n v="0"/>
    <m/>
    <x v="39"/>
  </r>
  <r>
    <s v="Major"/>
    <x v="0"/>
    <s v=" Mathematics Liberal Arts"/>
    <x v="55"/>
    <x v="24"/>
    <n v="0"/>
    <m/>
    <x v="39"/>
  </r>
  <r>
    <s v="Major"/>
    <x v="0"/>
    <s v=" Neuroscience - Business Administration"/>
    <x v="55"/>
    <x v="11"/>
    <n v="1"/>
    <n v="0.53200000000000003"/>
    <x v="70"/>
  </r>
  <r>
    <s v="Major"/>
    <x v="0"/>
    <s v=" Neuroscience - Physics"/>
    <x v="55"/>
    <x v="24"/>
    <n v="0"/>
    <m/>
    <x v="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5F023-F85F-0647-B41F-3507792ACF85}" name="PivotTable2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>
      <items count="57"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28">
        <item x="24"/>
        <item x="11"/>
        <item x="26"/>
        <item x="22"/>
        <item x="16"/>
        <item x="17"/>
        <item x="21"/>
        <item x="23"/>
        <item x="15"/>
        <item x="13"/>
        <item x="18"/>
        <item x="25"/>
        <item x="19"/>
        <item x="14"/>
        <item x="5"/>
        <item x="9"/>
        <item x="12"/>
        <item x="7"/>
        <item x="6"/>
        <item x="8"/>
        <item x="2"/>
        <item x="20"/>
        <item x="4"/>
        <item x="10"/>
        <item x="3"/>
        <item x="0"/>
        <item x="1"/>
        <item t="default"/>
      </items>
    </pivotField>
    <pivotField numFmtId="10" showAll="0"/>
    <pivotField showAll="0"/>
    <pivotField dataField="1" showAll="0">
      <items count="77">
        <item x="39"/>
        <item x="70"/>
        <item x="62"/>
        <item x="14"/>
        <item x="47"/>
        <item x="46"/>
        <item x="72"/>
        <item x="74"/>
        <item x="45"/>
        <item x="66"/>
        <item x="69"/>
        <item x="56"/>
        <item x="75"/>
        <item x="65"/>
        <item x="68"/>
        <item x="55"/>
        <item x="73"/>
        <item x="58"/>
        <item x="71"/>
        <item x="60"/>
        <item x="20"/>
        <item x="54"/>
        <item x="31"/>
        <item x="48"/>
        <item x="30"/>
        <item x="41"/>
        <item x="64"/>
        <item x="42"/>
        <item x="35"/>
        <item x="63"/>
        <item x="34"/>
        <item x="36"/>
        <item x="61"/>
        <item x="44"/>
        <item x="67"/>
        <item x="57"/>
        <item x="21"/>
        <item x="52"/>
        <item x="53"/>
        <item x="26"/>
        <item x="38"/>
        <item x="25"/>
        <item x="37"/>
        <item x="59"/>
        <item x="18"/>
        <item x="27"/>
        <item x="51"/>
        <item x="16"/>
        <item x="40"/>
        <item x="22"/>
        <item x="33"/>
        <item x="5"/>
        <item x="49"/>
        <item x="43"/>
        <item x="17"/>
        <item x="6"/>
        <item x="50"/>
        <item x="23"/>
        <item x="13"/>
        <item x="10"/>
        <item x="29"/>
        <item x="15"/>
        <item x="8"/>
        <item x="12"/>
        <item x="9"/>
        <item x="32"/>
        <item x="19"/>
        <item x="7"/>
        <item x="28"/>
        <item x="24"/>
        <item x="2"/>
        <item x="4"/>
        <item x="11"/>
        <item x="3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count*Enrolled" fld="7" baseField="0" baseItem="0"/>
    <dataField name="Sum of Confirmed" fld="4" baseField="0" baseItem="0"/>
    <dataField name="Sum of Admitte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EF4E-FA11-9C4B-948C-794F7BBAEC5D}">
  <dimension ref="A3:G7"/>
  <sheetViews>
    <sheetView tabSelected="1" workbookViewId="0">
      <selection activeCell="F3" sqref="F3:G6"/>
    </sheetView>
  </sheetViews>
  <sheetFormatPr baseColWidth="10" defaultRowHeight="15" x14ac:dyDescent="0.2"/>
  <cols>
    <col min="1" max="1" width="12.1640625" bestFit="1" customWidth="1"/>
    <col min="2" max="2" width="21" bestFit="1" customWidth="1"/>
    <col min="3" max="3" width="14.83203125" bestFit="1" customWidth="1"/>
    <col min="4" max="4" width="14.1640625" bestFit="1" customWidth="1"/>
  </cols>
  <sheetData>
    <row r="3" spans="1:7" x14ac:dyDescent="0.2">
      <c r="A3" s="3" t="s">
        <v>106</v>
      </c>
      <c r="B3" t="s">
        <v>107</v>
      </c>
      <c r="C3" t="s">
        <v>108</v>
      </c>
      <c r="D3" t="s">
        <v>109</v>
      </c>
      <c r="F3" t="s">
        <v>110</v>
      </c>
      <c r="G3" t="s">
        <v>111</v>
      </c>
    </row>
    <row r="4" spans="1:7" x14ac:dyDescent="0.2">
      <c r="A4" s="4" t="s">
        <v>10</v>
      </c>
      <c r="B4" s="5">
        <v>69.969000000000008</v>
      </c>
      <c r="C4" s="5">
        <v>110</v>
      </c>
      <c r="D4" s="5">
        <v>916</v>
      </c>
      <c r="F4">
        <f>GETPIVOTDATA("Sum of Discount*Enrolled",$A$3,"College","BU")/GETPIVOTDATA("Sum of Confirmed",$A$3,"College","BU")</f>
        <v>0.6360818181818183</v>
      </c>
      <c r="G4">
        <f>GETPIVOTDATA("Sum of Confirmed",$A$3,"College","BU")/GETPIVOTDATA("Sum of Admitted",$A$3,"College","BU")</f>
        <v>0.12008733624454149</v>
      </c>
    </row>
    <row r="5" spans="1:7" x14ac:dyDescent="0.2">
      <c r="A5" s="4" t="s">
        <v>7</v>
      </c>
      <c r="B5" s="5">
        <v>279.89899999999983</v>
      </c>
      <c r="C5" s="5">
        <v>410</v>
      </c>
      <c r="D5" s="5">
        <v>2934</v>
      </c>
      <c r="F5">
        <f>GETPIVOTDATA("Sum of Discount*Enrolled",$A$3,"College","CAS")/GETPIVOTDATA("Sum of Confirmed",$A$3,"College","CAS")</f>
        <v>0.68268048780487767</v>
      </c>
      <c r="G5">
        <f>GETPIVOTDATA("Sum of Confirmed",$A$3,"College","CAS")/GETPIVOTDATA("Sum of Admitted",$A$3,"College","CAS")</f>
        <v>0.13974096796182686</v>
      </c>
    </row>
    <row r="6" spans="1:7" x14ac:dyDescent="0.2">
      <c r="A6" s="4" t="s">
        <v>26</v>
      </c>
      <c r="B6" s="5">
        <v>167.46800000000005</v>
      </c>
      <c r="C6" s="5">
        <v>242</v>
      </c>
      <c r="D6" s="5">
        <v>669</v>
      </c>
      <c r="F6">
        <f>GETPIVOTDATA("Sum of Discount*Enrolled",$A$3,"College","MA")/GETPIVOTDATA("Sum of Confirmed",$A$3,"College","MA")</f>
        <v>0.69201652892562004</v>
      </c>
      <c r="G6">
        <f>GETPIVOTDATA("Sum of Confirmed",$A$3,"College","MA")/GETPIVOTDATA("Sum of Admitted",$A$3,"College","MA")</f>
        <v>0.36173393124065772</v>
      </c>
    </row>
    <row r="7" spans="1:7" x14ac:dyDescent="0.2">
      <c r="A7" s="4" t="s">
        <v>5</v>
      </c>
      <c r="B7" s="5">
        <v>517.3359999999999</v>
      </c>
      <c r="C7" s="5">
        <v>762</v>
      </c>
      <c r="D7" s="5">
        <v>4519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workbookViewId="0">
      <selection sqref="A1:H95"/>
    </sheetView>
  </sheetViews>
  <sheetFormatPr baseColWidth="10" defaultColWidth="8.83203125" defaultRowHeight="15" x14ac:dyDescent="0.2"/>
  <cols>
    <col min="1" max="1" width="11.1640625" bestFit="1" customWidth="1"/>
    <col min="2" max="2" width="52" bestFit="1" customWidth="1"/>
    <col min="3" max="3" width="52" customWidth="1"/>
    <col min="4" max="4" width="9.5" bestFit="1" customWidth="1"/>
    <col min="5" max="5" width="10.5" bestFit="1" customWidth="1"/>
    <col min="6" max="6" width="8.1640625" bestFit="1" customWidth="1"/>
    <col min="7" max="7" width="17.33203125" bestFit="1" customWidth="1"/>
    <col min="8" max="8" width="15.1640625" bestFit="1" customWidth="1"/>
  </cols>
  <sheetData>
    <row r="1" spans="1:8" x14ac:dyDescent="0.2">
      <c r="A1" t="s">
        <v>105</v>
      </c>
      <c r="B1" t="s">
        <v>104</v>
      </c>
      <c r="C1" t="s">
        <v>4</v>
      </c>
      <c r="D1" t="s">
        <v>0</v>
      </c>
      <c r="E1" t="s">
        <v>1</v>
      </c>
      <c r="F1" t="s">
        <v>2</v>
      </c>
      <c r="G1" t="s">
        <v>3</v>
      </c>
      <c r="H1" t="s">
        <v>103</v>
      </c>
    </row>
    <row r="2" spans="1:8" x14ac:dyDescent="0.2">
      <c r="A2" t="s">
        <v>4</v>
      </c>
      <c r="B2" t="s">
        <v>7</v>
      </c>
      <c r="C2" t="s">
        <v>8</v>
      </c>
      <c r="D2">
        <v>518</v>
      </c>
      <c r="E2">
        <v>48</v>
      </c>
      <c r="F2" s="1">
        <v>9.2999999999999999E-2</v>
      </c>
      <c r="G2" s="1">
        <v>0.66900000000000004</v>
      </c>
      <c r="H2">
        <f>G2*E2</f>
        <v>32.112000000000002</v>
      </c>
    </row>
    <row r="3" spans="1:8" x14ac:dyDescent="0.2">
      <c r="A3" t="s">
        <v>4</v>
      </c>
      <c r="B3" t="s">
        <v>7</v>
      </c>
      <c r="C3" t="s">
        <v>9</v>
      </c>
      <c r="D3">
        <v>328</v>
      </c>
      <c r="E3">
        <v>61</v>
      </c>
      <c r="F3" s="1">
        <v>0.186</v>
      </c>
      <c r="G3" s="1">
        <v>0.65300000000000002</v>
      </c>
      <c r="H3">
        <f t="shared" ref="H3:H66" si="0">G3*E3</f>
        <v>39.832999999999998</v>
      </c>
    </row>
    <row r="4" spans="1:8" x14ac:dyDescent="0.2">
      <c r="A4" t="s">
        <v>4</v>
      </c>
      <c r="B4" t="s">
        <v>10</v>
      </c>
      <c r="C4" t="s">
        <v>11</v>
      </c>
      <c r="D4">
        <v>216</v>
      </c>
      <c r="E4">
        <v>24</v>
      </c>
      <c r="F4" s="1">
        <v>0.111</v>
      </c>
      <c r="G4" s="1">
        <v>0.66600000000000004</v>
      </c>
      <c r="H4">
        <f t="shared" si="0"/>
        <v>15.984000000000002</v>
      </c>
    </row>
    <row r="5" spans="1:8" x14ac:dyDescent="0.2">
      <c r="A5" t="s">
        <v>4</v>
      </c>
      <c r="B5" t="s">
        <v>7</v>
      </c>
      <c r="C5" t="s">
        <v>12</v>
      </c>
      <c r="D5">
        <v>215</v>
      </c>
      <c r="E5">
        <v>40</v>
      </c>
      <c r="F5" s="1">
        <v>0.186</v>
      </c>
      <c r="G5" s="1">
        <v>0.68899999999999995</v>
      </c>
      <c r="H5">
        <f t="shared" si="0"/>
        <v>27.56</v>
      </c>
    </row>
    <row r="6" spans="1:8" x14ac:dyDescent="0.2">
      <c r="A6" t="s">
        <v>4</v>
      </c>
      <c r="B6" t="s">
        <v>7</v>
      </c>
      <c r="C6" t="s">
        <v>13</v>
      </c>
      <c r="D6">
        <v>207</v>
      </c>
      <c r="E6">
        <v>30</v>
      </c>
      <c r="F6" s="1">
        <v>0.14499999999999999</v>
      </c>
      <c r="G6" s="1">
        <v>0.69099999999999995</v>
      </c>
      <c r="H6">
        <f t="shared" si="0"/>
        <v>20.729999999999997</v>
      </c>
    </row>
    <row r="7" spans="1:8" x14ac:dyDescent="0.2">
      <c r="A7" t="s">
        <v>4</v>
      </c>
      <c r="B7" t="s">
        <v>10</v>
      </c>
      <c r="C7" t="s">
        <v>14</v>
      </c>
      <c r="D7">
        <v>188</v>
      </c>
      <c r="E7">
        <v>15</v>
      </c>
      <c r="F7" s="1">
        <v>0.08</v>
      </c>
      <c r="G7" s="1">
        <v>0.59499999999999997</v>
      </c>
      <c r="H7">
        <f t="shared" si="0"/>
        <v>8.9249999999999989</v>
      </c>
    </row>
    <row r="8" spans="1:8" x14ac:dyDescent="0.2">
      <c r="A8" t="s">
        <v>4</v>
      </c>
      <c r="B8" t="s">
        <v>7</v>
      </c>
      <c r="C8" t="s">
        <v>15</v>
      </c>
      <c r="D8">
        <v>154</v>
      </c>
      <c r="E8">
        <v>15</v>
      </c>
      <c r="F8" s="1">
        <v>9.7000000000000003E-2</v>
      </c>
      <c r="G8" s="1">
        <v>0.63700000000000001</v>
      </c>
      <c r="H8">
        <f t="shared" si="0"/>
        <v>9.5549999999999997</v>
      </c>
    </row>
    <row r="9" spans="1:8" x14ac:dyDescent="0.2">
      <c r="A9" t="s">
        <v>4</v>
      </c>
      <c r="B9" t="s">
        <v>7</v>
      </c>
      <c r="C9" t="s">
        <v>16</v>
      </c>
      <c r="D9">
        <v>138</v>
      </c>
      <c r="E9">
        <v>19</v>
      </c>
      <c r="F9" s="1">
        <v>0.13800000000000001</v>
      </c>
      <c r="G9" s="1">
        <v>0.69799999999999995</v>
      </c>
      <c r="H9">
        <f t="shared" si="0"/>
        <v>13.261999999999999</v>
      </c>
    </row>
    <row r="10" spans="1:8" x14ac:dyDescent="0.2">
      <c r="A10" t="s">
        <v>4</v>
      </c>
      <c r="B10" t="s">
        <v>10</v>
      </c>
      <c r="C10" t="s">
        <v>17</v>
      </c>
      <c r="D10">
        <v>132</v>
      </c>
      <c r="E10">
        <v>18</v>
      </c>
      <c r="F10" s="1">
        <v>0.13600000000000001</v>
      </c>
      <c r="G10" s="1">
        <v>0.64</v>
      </c>
      <c r="H10">
        <f t="shared" si="0"/>
        <v>11.52</v>
      </c>
    </row>
    <row r="11" spans="1:8" x14ac:dyDescent="0.2">
      <c r="A11" t="s">
        <v>4</v>
      </c>
      <c r="B11" t="s">
        <v>10</v>
      </c>
      <c r="C11" t="s">
        <v>18</v>
      </c>
      <c r="D11">
        <v>124</v>
      </c>
      <c r="E11">
        <v>20</v>
      </c>
      <c r="F11" s="1">
        <v>0.161</v>
      </c>
      <c r="G11" s="1">
        <v>0.59899999999999998</v>
      </c>
      <c r="H11">
        <f t="shared" si="0"/>
        <v>11.98</v>
      </c>
    </row>
    <row r="12" spans="1:8" x14ac:dyDescent="0.2">
      <c r="A12" t="s">
        <v>4</v>
      </c>
      <c r="B12" t="s">
        <v>7</v>
      </c>
      <c r="C12" t="s">
        <v>19</v>
      </c>
      <c r="D12">
        <v>116</v>
      </c>
      <c r="E12">
        <v>16</v>
      </c>
      <c r="F12" s="1">
        <v>0.13800000000000001</v>
      </c>
      <c r="G12" s="1">
        <v>0.63800000000000001</v>
      </c>
      <c r="H12">
        <f t="shared" si="0"/>
        <v>10.208</v>
      </c>
    </row>
    <row r="13" spans="1:8" x14ac:dyDescent="0.2">
      <c r="A13" t="s">
        <v>4</v>
      </c>
      <c r="B13" t="s">
        <v>7</v>
      </c>
      <c r="C13" t="s">
        <v>20</v>
      </c>
      <c r="D13">
        <v>108</v>
      </c>
      <c r="E13">
        <v>31</v>
      </c>
      <c r="F13" s="1">
        <v>0.28699999999999998</v>
      </c>
      <c r="G13" s="1">
        <v>0.76400000000000001</v>
      </c>
      <c r="H13">
        <f t="shared" si="0"/>
        <v>23.684000000000001</v>
      </c>
    </row>
    <row r="14" spans="1:8" x14ac:dyDescent="0.2">
      <c r="A14" t="s">
        <v>4</v>
      </c>
      <c r="B14" t="s">
        <v>7</v>
      </c>
      <c r="C14" t="s">
        <v>21</v>
      </c>
      <c r="D14">
        <v>102</v>
      </c>
      <c r="E14">
        <v>15</v>
      </c>
      <c r="F14" s="1">
        <v>0.14699999999999999</v>
      </c>
      <c r="G14" s="1">
        <v>0.77400000000000002</v>
      </c>
      <c r="H14">
        <f t="shared" si="0"/>
        <v>11.61</v>
      </c>
    </row>
    <row r="15" spans="1:8" x14ac:dyDescent="0.2">
      <c r="A15" t="s">
        <v>4</v>
      </c>
      <c r="B15" t="s">
        <v>10</v>
      </c>
      <c r="C15" t="s">
        <v>22</v>
      </c>
      <c r="D15">
        <v>91</v>
      </c>
      <c r="E15">
        <v>16</v>
      </c>
      <c r="F15" s="1">
        <v>0.17599999999999999</v>
      </c>
      <c r="G15" s="1">
        <v>0.63100000000000001</v>
      </c>
      <c r="H15">
        <f t="shared" si="0"/>
        <v>10.096</v>
      </c>
    </row>
    <row r="16" spans="1:8" x14ac:dyDescent="0.2">
      <c r="A16" t="s">
        <v>4</v>
      </c>
      <c r="B16" t="s">
        <v>7</v>
      </c>
      <c r="C16" t="s">
        <v>23</v>
      </c>
      <c r="D16">
        <v>84</v>
      </c>
      <c r="E16">
        <v>1</v>
      </c>
      <c r="F16" s="1">
        <v>1.2E-2</v>
      </c>
      <c r="G16" s="1">
        <v>0.61499999999999999</v>
      </c>
      <c r="H16">
        <f t="shared" si="0"/>
        <v>0.61499999999999999</v>
      </c>
    </row>
    <row r="17" spans="1:8" x14ac:dyDescent="0.2">
      <c r="A17" t="s">
        <v>4</v>
      </c>
      <c r="B17" t="s">
        <v>7</v>
      </c>
      <c r="C17" t="s">
        <v>24</v>
      </c>
      <c r="D17">
        <v>78</v>
      </c>
      <c r="E17">
        <v>17</v>
      </c>
      <c r="F17" s="1">
        <v>0.218</v>
      </c>
      <c r="G17" s="1">
        <v>0.67500000000000004</v>
      </c>
      <c r="H17">
        <f t="shared" si="0"/>
        <v>11.475000000000001</v>
      </c>
    </row>
    <row r="18" spans="1:8" x14ac:dyDescent="0.2">
      <c r="A18" t="s">
        <v>4</v>
      </c>
      <c r="B18" t="s">
        <v>10</v>
      </c>
      <c r="C18" t="s">
        <v>25</v>
      </c>
      <c r="D18">
        <v>71</v>
      </c>
      <c r="E18">
        <v>9</v>
      </c>
      <c r="F18" s="1">
        <v>0.127</v>
      </c>
      <c r="G18" s="1">
        <v>0.67200000000000004</v>
      </c>
      <c r="H18">
        <f t="shared" si="0"/>
        <v>6.048</v>
      </c>
    </row>
    <row r="19" spans="1:8" x14ac:dyDescent="0.2">
      <c r="A19" t="s">
        <v>4</v>
      </c>
      <c r="B19" t="s">
        <v>26</v>
      </c>
      <c r="C19" t="s">
        <v>27</v>
      </c>
      <c r="D19">
        <v>69</v>
      </c>
      <c r="E19">
        <v>14</v>
      </c>
      <c r="F19" s="1">
        <v>0.20300000000000001</v>
      </c>
      <c r="G19" s="1">
        <v>0.66</v>
      </c>
      <c r="H19">
        <f t="shared" si="0"/>
        <v>9.24</v>
      </c>
    </row>
    <row r="20" spans="1:8" x14ac:dyDescent="0.2">
      <c r="A20" t="s">
        <v>4</v>
      </c>
      <c r="B20" t="s">
        <v>10</v>
      </c>
      <c r="C20" t="s">
        <v>28</v>
      </c>
      <c r="D20">
        <v>68</v>
      </c>
      <c r="E20">
        <v>8</v>
      </c>
      <c r="F20" s="1">
        <v>0.11799999999999999</v>
      </c>
      <c r="G20" s="1">
        <v>0.67700000000000005</v>
      </c>
      <c r="H20">
        <f t="shared" si="0"/>
        <v>5.4160000000000004</v>
      </c>
    </row>
    <row r="21" spans="1:8" x14ac:dyDescent="0.2">
      <c r="A21" t="s">
        <v>4</v>
      </c>
      <c r="B21" t="s">
        <v>26</v>
      </c>
      <c r="C21" t="s">
        <v>29</v>
      </c>
      <c r="D21">
        <v>55</v>
      </c>
      <c r="E21">
        <v>19</v>
      </c>
      <c r="F21" s="1">
        <v>0.34499999999999997</v>
      </c>
      <c r="G21" s="1">
        <v>0.68</v>
      </c>
      <c r="H21">
        <f t="shared" si="0"/>
        <v>12.920000000000002</v>
      </c>
    </row>
    <row r="22" spans="1:8" x14ac:dyDescent="0.2">
      <c r="A22" t="s">
        <v>4</v>
      </c>
      <c r="B22" t="s">
        <v>7</v>
      </c>
      <c r="C22" t="s">
        <v>30</v>
      </c>
      <c r="D22">
        <v>54</v>
      </c>
      <c r="E22">
        <v>4</v>
      </c>
      <c r="F22" s="1">
        <v>7.3999999999999996E-2</v>
      </c>
      <c r="G22" s="1">
        <v>0.46400000000000002</v>
      </c>
      <c r="H22">
        <f t="shared" si="0"/>
        <v>1.8560000000000001</v>
      </c>
    </row>
    <row r="23" spans="1:8" x14ac:dyDescent="0.2">
      <c r="A23" t="s">
        <v>4</v>
      </c>
      <c r="B23" t="s">
        <v>7</v>
      </c>
      <c r="C23" t="s">
        <v>31</v>
      </c>
      <c r="D23">
        <v>54</v>
      </c>
      <c r="E23">
        <v>5</v>
      </c>
      <c r="F23" s="1">
        <v>9.2999999999999999E-2</v>
      </c>
      <c r="G23" s="1">
        <v>0.73799999999999999</v>
      </c>
      <c r="H23">
        <f t="shared" si="0"/>
        <v>3.69</v>
      </c>
    </row>
    <row r="24" spans="1:8" x14ac:dyDescent="0.2">
      <c r="A24" t="s">
        <v>4</v>
      </c>
      <c r="B24" t="s">
        <v>7</v>
      </c>
      <c r="C24" t="s">
        <v>32</v>
      </c>
      <c r="D24">
        <v>53</v>
      </c>
      <c r="E24">
        <v>11</v>
      </c>
      <c r="F24" s="1">
        <v>0.20799999999999999</v>
      </c>
      <c r="G24" s="1">
        <v>0.56299999999999994</v>
      </c>
      <c r="H24">
        <f t="shared" si="0"/>
        <v>6.1929999999999996</v>
      </c>
    </row>
    <row r="25" spans="1:8" x14ac:dyDescent="0.2">
      <c r="A25" t="s">
        <v>4</v>
      </c>
      <c r="B25" t="s">
        <v>26</v>
      </c>
      <c r="C25" t="s">
        <v>33</v>
      </c>
      <c r="D25">
        <v>51</v>
      </c>
      <c r="E25">
        <v>13</v>
      </c>
      <c r="F25" s="1">
        <v>0.255</v>
      </c>
      <c r="G25" s="1">
        <v>0.754</v>
      </c>
      <c r="H25">
        <f t="shared" si="0"/>
        <v>9.8019999999999996</v>
      </c>
    </row>
    <row r="26" spans="1:8" x14ac:dyDescent="0.2">
      <c r="A26" t="s">
        <v>4</v>
      </c>
      <c r="B26" t="s">
        <v>26</v>
      </c>
      <c r="C26" t="s">
        <v>34</v>
      </c>
      <c r="D26">
        <v>51</v>
      </c>
      <c r="E26">
        <v>25</v>
      </c>
      <c r="F26" s="1">
        <v>0.49</v>
      </c>
      <c r="G26" s="1">
        <v>0.63800000000000001</v>
      </c>
      <c r="H26">
        <f t="shared" si="0"/>
        <v>15.950000000000001</v>
      </c>
    </row>
    <row r="27" spans="1:8" x14ac:dyDescent="0.2">
      <c r="A27" t="s">
        <v>4</v>
      </c>
      <c r="B27" t="s">
        <v>7</v>
      </c>
      <c r="C27" t="s">
        <v>35</v>
      </c>
      <c r="D27">
        <v>49</v>
      </c>
      <c r="E27">
        <v>6</v>
      </c>
      <c r="F27" s="1">
        <v>0.122</v>
      </c>
      <c r="G27" s="1">
        <v>0.76300000000000001</v>
      </c>
      <c r="H27">
        <f t="shared" si="0"/>
        <v>4.5780000000000003</v>
      </c>
    </row>
    <row r="28" spans="1:8" x14ac:dyDescent="0.2">
      <c r="A28" t="s">
        <v>4</v>
      </c>
      <c r="B28" t="s">
        <v>7</v>
      </c>
      <c r="C28" t="s">
        <v>36</v>
      </c>
      <c r="D28">
        <v>45</v>
      </c>
      <c r="E28">
        <v>6</v>
      </c>
      <c r="F28" s="1">
        <v>0.13300000000000001</v>
      </c>
      <c r="G28" s="1">
        <v>0.745</v>
      </c>
      <c r="H28">
        <f t="shared" si="0"/>
        <v>4.47</v>
      </c>
    </row>
    <row r="29" spans="1:8" x14ac:dyDescent="0.2">
      <c r="A29" t="s">
        <v>4</v>
      </c>
      <c r="B29" t="s">
        <v>26</v>
      </c>
      <c r="C29" t="s">
        <v>37</v>
      </c>
      <c r="D29">
        <v>43</v>
      </c>
      <c r="E29">
        <v>9</v>
      </c>
      <c r="F29" s="1">
        <v>0.20899999999999999</v>
      </c>
      <c r="G29" s="1">
        <v>0.62</v>
      </c>
      <c r="H29">
        <f t="shared" si="0"/>
        <v>5.58</v>
      </c>
    </row>
    <row r="30" spans="1:8" x14ac:dyDescent="0.2">
      <c r="A30" t="s">
        <v>4</v>
      </c>
      <c r="B30" t="s">
        <v>26</v>
      </c>
      <c r="C30" t="s">
        <v>38</v>
      </c>
      <c r="D30">
        <v>43</v>
      </c>
      <c r="E30">
        <v>24</v>
      </c>
      <c r="F30" s="1">
        <v>0.55800000000000005</v>
      </c>
      <c r="G30" s="1">
        <v>0.60299999999999998</v>
      </c>
      <c r="H30">
        <f t="shared" si="0"/>
        <v>14.472</v>
      </c>
    </row>
    <row r="31" spans="1:8" x14ac:dyDescent="0.2">
      <c r="A31" t="s">
        <v>4</v>
      </c>
      <c r="B31" t="s">
        <v>26</v>
      </c>
      <c r="C31" t="s">
        <v>39</v>
      </c>
      <c r="D31">
        <v>41</v>
      </c>
      <c r="E31">
        <v>17</v>
      </c>
      <c r="F31" s="1">
        <v>0.41499999999999998</v>
      </c>
      <c r="G31" s="1">
        <v>0.65900000000000003</v>
      </c>
      <c r="H31">
        <f t="shared" si="0"/>
        <v>11.203000000000001</v>
      </c>
    </row>
    <row r="32" spans="1:8" x14ac:dyDescent="0.2">
      <c r="A32" t="s">
        <v>4</v>
      </c>
      <c r="B32" t="s">
        <v>7</v>
      </c>
      <c r="C32" t="s">
        <v>40</v>
      </c>
      <c r="D32">
        <v>40</v>
      </c>
      <c r="E32">
        <v>3</v>
      </c>
      <c r="F32" s="1">
        <v>7.4999999999999997E-2</v>
      </c>
      <c r="G32" s="1">
        <v>0.876</v>
      </c>
      <c r="H32">
        <f t="shared" si="0"/>
        <v>2.6280000000000001</v>
      </c>
    </row>
    <row r="33" spans="1:8" x14ac:dyDescent="0.2">
      <c r="A33" t="s">
        <v>4</v>
      </c>
      <c r="B33" t="s">
        <v>7</v>
      </c>
      <c r="C33" t="s">
        <v>41</v>
      </c>
      <c r="D33">
        <v>40</v>
      </c>
      <c r="E33">
        <v>4</v>
      </c>
      <c r="F33" s="1">
        <v>0.1</v>
      </c>
      <c r="G33" s="1">
        <v>0.59099999999999997</v>
      </c>
      <c r="H33">
        <f t="shared" si="0"/>
        <v>2.3639999999999999</v>
      </c>
    </row>
    <row r="34" spans="1:8" x14ac:dyDescent="0.2">
      <c r="A34" t="s">
        <v>4</v>
      </c>
      <c r="B34" t="s">
        <v>26</v>
      </c>
      <c r="C34" t="s">
        <v>42</v>
      </c>
      <c r="D34">
        <v>40</v>
      </c>
      <c r="E34">
        <v>19</v>
      </c>
      <c r="F34" s="1">
        <v>0.47499999999999998</v>
      </c>
      <c r="G34" s="1">
        <v>0.66800000000000004</v>
      </c>
      <c r="H34">
        <f t="shared" si="0"/>
        <v>12.692</v>
      </c>
    </row>
    <row r="35" spans="1:8" x14ac:dyDescent="0.2">
      <c r="A35" t="s">
        <v>4</v>
      </c>
      <c r="B35" t="s">
        <v>7</v>
      </c>
      <c r="C35" t="s">
        <v>43</v>
      </c>
      <c r="D35">
        <v>37</v>
      </c>
      <c r="E35">
        <v>11</v>
      </c>
      <c r="F35" s="1">
        <v>0.29699999999999999</v>
      </c>
      <c r="G35" s="1">
        <v>0.66400000000000003</v>
      </c>
      <c r="H35">
        <f t="shared" si="0"/>
        <v>7.3040000000000003</v>
      </c>
    </row>
    <row r="36" spans="1:8" x14ac:dyDescent="0.2">
      <c r="A36" t="s">
        <v>4</v>
      </c>
      <c r="B36" t="s">
        <v>7</v>
      </c>
      <c r="C36" t="s">
        <v>44</v>
      </c>
      <c r="D36">
        <v>36</v>
      </c>
      <c r="E36">
        <v>5</v>
      </c>
      <c r="F36" s="1">
        <v>0.13900000000000001</v>
      </c>
      <c r="G36" s="1">
        <v>0.63300000000000001</v>
      </c>
      <c r="H36">
        <f t="shared" si="0"/>
        <v>3.165</v>
      </c>
    </row>
    <row r="37" spans="1:8" x14ac:dyDescent="0.2">
      <c r="A37" t="s">
        <v>4</v>
      </c>
      <c r="B37" t="s">
        <v>26</v>
      </c>
      <c r="C37" t="s">
        <v>45</v>
      </c>
      <c r="D37">
        <v>35</v>
      </c>
      <c r="E37">
        <v>6</v>
      </c>
      <c r="F37" s="1">
        <v>0.17100000000000001</v>
      </c>
      <c r="G37" s="1">
        <v>0.51400000000000001</v>
      </c>
      <c r="H37">
        <f t="shared" si="0"/>
        <v>3.0840000000000001</v>
      </c>
    </row>
    <row r="38" spans="1:8" x14ac:dyDescent="0.2">
      <c r="A38" t="s">
        <v>4</v>
      </c>
      <c r="B38" t="s">
        <v>7</v>
      </c>
      <c r="C38" t="s">
        <v>46</v>
      </c>
      <c r="D38">
        <v>34</v>
      </c>
      <c r="E38">
        <v>5</v>
      </c>
      <c r="F38" s="1">
        <v>0.14699999999999999</v>
      </c>
      <c r="G38" s="1">
        <v>0.65300000000000002</v>
      </c>
      <c r="H38">
        <f t="shared" si="0"/>
        <v>3.2650000000000001</v>
      </c>
    </row>
    <row r="39" spans="1:8" x14ac:dyDescent="0.2">
      <c r="A39" t="s">
        <v>4</v>
      </c>
      <c r="B39" t="s">
        <v>7</v>
      </c>
      <c r="C39" t="s">
        <v>47</v>
      </c>
      <c r="D39">
        <v>32</v>
      </c>
      <c r="E39">
        <v>7</v>
      </c>
      <c r="F39" s="1">
        <v>0.219</v>
      </c>
      <c r="G39" s="1">
        <v>0.70299999999999996</v>
      </c>
      <c r="H39">
        <f t="shared" si="0"/>
        <v>4.9209999999999994</v>
      </c>
    </row>
    <row r="40" spans="1:8" x14ac:dyDescent="0.2">
      <c r="A40" t="s">
        <v>4</v>
      </c>
      <c r="B40" t="s">
        <v>26</v>
      </c>
      <c r="C40" t="s">
        <v>48</v>
      </c>
      <c r="D40">
        <v>32</v>
      </c>
      <c r="E40">
        <v>6</v>
      </c>
      <c r="F40" s="1">
        <v>0.188</v>
      </c>
      <c r="G40" s="1">
        <v>0.76200000000000001</v>
      </c>
      <c r="H40">
        <f t="shared" si="0"/>
        <v>4.5720000000000001</v>
      </c>
    </row>
    <row r="41" spans="1:8" x14ac:dyDescent="0.2">
      <c r="A41" t="s">
        <v>4</v>
      </c>
      <c r="B41" t="s">
        <v>7</v>
      </c>
      <c r="C41" t="s">
        <v>49</v>
      </c>
      <c r="D41">
        <v>31</v>
      </c>
      <c r="E41">
        <v>0</v>
      </c>
      <c r="F41" s="1">
        <v>0</v>
      </c>
      <c r="H41">
        <f t="shared" si="0"/>
        <v>0</v>
      </c>
    </row>
    <row r="42" spans="1:8" x14ac:dyDescent="0.2">
      <c r="A42" t="s">
        <v>4</v>
      </c>
      <c r="B42" t="s">
        <v>26</v>
      </c>
      <c r="C42" t="s">
        <v>50</v>
      </c>
      <c r="D42">
        <v>30</v>
      </c>
      <c r="E42">
        <v>8</v>
      </c>
      <c r="F42" s="1">
        <v>0.26700000000000002</v>
      </c>
      <c r="G42" s="1">
        <v>0.75700000000000001</v>
      </c>
      <c r="H42">
        <f t="shared" si="0"/>
        <v>6.056</v>
      </c>
    </row>
    <row r="43" spans="1:8" x14ac:dyDescent="0.2">
      <c r="A43" t="s">
        <v>4</v>
      </c>
      <c r="B43" t="s">
        <v>7</v>
      </c>
      <c r="C43" t="s">
        <v>51</v>
      </c>
      <c r="D43">
        <v>29</v>
      </c>
      <c r="E43">
        <v>4</v>
      </c>
      <c r="F43" s="1">
        <v>0.13800000000000001</v>
      </c>
      <c r="G43" s="1">
        <v>0.69399999999999995</v>
      </c>
      <c r="H43">
        <f t="shared" si="0"/>
        <v>2.7759999999999998</v>
      </c>
    </row>
    <row r="44" spans="1:8" x14ac:dyDescent="0.2">
      <c r="A44" t="s">
        <v>4</v>
      </c>
      <c r="B44" t="s">
        <v>7</v>
      </c>
      <c r="C44" t="s">
        <v>52</v>
      </c>
      <c r="D44">
        <v>29</v>
      </c>
      <c r="E44">
        <v>5</v>
      </c>
      <c r="F44" s="1">
        <v>0.17199999999999999</v>
      </c>
      <c r="G44" s="1">
        <v>0.6</v>
      </c>
      <c r="H44">
        <f t="shared" si="0"/>
        <v>3</v>
      </c>
    </row>
    <row r="45" spans="1:8" x14ac:dyDescent="0.2">
      <c r="A45" t="s">
        <v>4</v>
      </c>
      <c r="B45" t="s">
        <v>26</v>
      </c>
      <c r="C45" t="s">
        <v>53</v>
      </c>
      <c r="D45">
        <v>29</v>
      </c>
      <c r="E45">
        <v>12</v>
      </c>
      <c r="F45" s="1">
        <v>0.41399999999999998</v>
      </c>
      <c r="G45" s="1">
        <v>0.75900000000000001</v>
      </c>
      <c r="H45">
        <f t="shared" si="0"/>
        <v>9.1080000000000005</v>
      </c>
    </row>
    <row r="46" spans="1:8" x14ac:dyDescent="0.2">
      <c r="A46" t="s">
        <v>4</v>
      </c>
      <c r="B46" t="s">
        <v>7</v>
      </c>
      <c r="C46" t="s">
        <v>54</v>
      </c>
      <c r="D46">
        <v>28</v>
      </c>
      <c r="E46">
        <v>4</v>
      </c>
      <c r="F46" s="1">
        <v>0.14299999999999999</v>
      </c>
      <c r="G46" s="1">
        <v>0.82399999999999995</v>
      </c>
      <c r="H46">
        <f t="shared" si="0"/>
        <v>3.2959999999999998</v>
      </c>
    </row>
    <row r="47" spans="1:8" x14ac:dyDescent="0.2">
      <c r="A47" t="s">
        <v>4</v>
      </c>
      <c r="B47" t="s">
        <v>10</v>
      </c>
      <c r="C47" t="s">
        <v>55</v>
      </c>
      <c r="D47">
        <v>26</v>
      </c>
      <c r="E47">
        <v>0</v>
      </c>
      <c r="F47" s="1">
        <v>0</v>
      </c>
      <c r="H47">
        <f t="shared" si="0"/>
        <v>0</v>
      </c>
    </row>
    <row r="48" spans="1:8" x14ac:dyDescent="0.2">
      <c r="A48" t="s">
        <v>4</v>
      </c>
      <c r="B48" t="s">
        <v>7</v>
      </c>
      <c r="C48" t="s">
        <v>56</v>
      </c>
      <c r="D48">
        <v>25</v>
      </c>
      <c r="E48">
        <v>1</v>
      </c>
      <c r="F48" s="1">
        <v>0.04</v>
      </c>
      <c r="G48" s="1">
        <v>0.878</v>
      </c>
      <c r="H48">
        <f t="shared" si="0"/>
        <v>0.878</v>
      </c>
    </row>
    <row r="49" spans="1:8" x14ac:dyDescent="0.2">
      <c r="A49" t="s">
        <v>4</v>
      </c>
      <c r="B49" t="s">
        <v>7</v>
      </c>
      <c r="C49" t="s">
        <v>57</v>
      </c>
      <c r="D49">
        <v>25</v>
      </c>
      <c r="E49">
        <v>1</v>
      </c>
      <c r="F49" s="1">
        <v>0.04</v>
      </c>
      <c r="G49" s="1">
        <v>0.71699999999999997</v>
      </c>
      <c r="H49">
        <f t="shared" si="0"/>
        <v>0.71699999999999997</v>
      </c>
    </row>
    <row r="50" spans="1:8" x14ac:dyDescent="0.2">
      <c r="A50" t="s">
        <v>4</v>
      </c>
      <c r="B50" t="s">
        <v>7</v>
      </c>
      <c r="C50" t="s">
        <v>58</v>
      </c>
      <c r="D50">
        <v>22</v>
      </c>
      <c r="E50">
        <v>1</v>
      </c>
      <c r="F50" s="1">
        <v>4.4999999999999998E-2</v>
      </c>
      <c r="G50" s="1">
        <v>0.65500000000000003</v>
      </c>
      <c r="H50">
        <f t="shared" si="0"/>
        <v>0.65500000000000003</v>
      </c>
    </row>
    <row r="51" spans="1:8" x14ac:dyDescent="0.2">
      <c r="A51" t="s">
        <v>4</v>
      </c>
      <c r="B51" t="s">
        <v>7</v>
      </c>
      <c r="C51" t="s">
        <v>59</v>
      </c>
      <c r="D51">
        <v>22</v>
      </c>
      <c r="E51">
        <v>4</v>
      </c>
      <c r="F51" s="1">
        <v>0.182</v>
      </c>
      <c r="G51" s="1">
        <v>0.65300000000000002</v>
      </c>
      <c r="H51">
        <f t="shared" si="0"/>
        <v>2.6120000000000001</v>
      </c>
    </row>
    <row r="52" spans="1:8" x14ac:dyDescent="0.2">
      <c r="A52" t="s">
        <v>4</v>
      </c>
      <c r="B52" t="s">
        <v>26</v>
      </c>
      <c r="C52" t="s">
        <v>60</v>
      </c>
      <c r="D52">
        <v>22</v>
      </c>
      <c r="E52">
        <v>12</v>
      </c>
      <c r="F52" s="1">
        <v>0.54500000000000004</v>
      </c>
      <c r="G52" s="1">
        <v>0.754</v>
      </c>
      <c r="H52">
        <f t="shared" si="0"/>
        <v>9.048</v>
      </c>
    </row>
    <row r="53" spans="1:8" x14ac:dyDescent="0.2">
      <c r="A53" t="s">
        <v>4</v>
      </c>
      <c r="B53" t="s">
        <v>26</v>
      </c>
      <c r="C53" t="s">
        <v>61</v>
      </c>
      <c r="D53">
        <v>21</v>
      </c>
      <c r="E53">
        <v>12</v>
      </c>
      <c r="F53" s="1">
        <v>0.57099999999999995</v>
      </c>
      <c r="G53" s="1">
        <v>0.80600000000000005</v>
      </c>
      <c r="H53">
        <f t="shared" si="0"/>
        <v>9.6720000000000006</v>
      </c>
    </row>
    <row r="54" spans="1:8" x14ac:dyDescent="0.2">
      <c r="A54" t="s">
        <v>4</v>
      </c>
      <c r="B54" t="s">
        <v>26</v>
      </c>
      <c r="C54" t="s">
        <v>62</v>
      </c>
      <c r="D54">
        <v>21</v>
      </c>
      <c r="E54">
        <v>8</v>
      </c>
      <c r="F54" s="1">
        <v>0.38100000000000001</v>
      </c>
      <c r="G54" s="1">
        <v>0.73799999999999999</v>
      </c>
      <c r="H54">
        <f t="shared" si="0"/>
        <v>5.9039999999999999</v>
      </c>
    </row>
    <row r="55" spans="1:8" x14ac:dyDescent="0.2">
      <c r="A55" t="s">
        <v>4</v>
      </c>
      <c r="B55" t="s">
        <v>7</v>
      </c>
      <c r="C55" t="s">
        <v>63</v>
      </c>
      <c r="D55">
        <v>17</v>
      </c>
      <c r="E55">
        <v>5</v>
      </c>
      <c r="F55" s="1">
        <v>0.29399999999999998</v>
      </c>
      <c r="G55" s="1">
        <v>0.80400000000000005</v>
      </c>
      <c r="H55">
        <f t="shared" si="0"/>
        <v>4.0200000000000005</v>
      </c>
    </row>
    <row r="56" spans="1:8" x14ac:dyDescent="0.2">
      <c r="A56" t="s">
        <v>4</v>
      </c>
      <c r="B56" t="s">
        <v>26</v>
      </c>
      <c r="C56" t="s">
        <v>64</v>
      </c>
      <c r="D56">
        <v>17</v>
      </c>
      <c r="E56">
        <v>6</v>
      </c>
      <c r="F56" s="1">
        <v>0.35299999999999998</v>
      </c>
      <c r="G56" s="1">
        <v>0.73399999999999999</v>
      </c>
      <c r="H56">
        <f t="shared" si="0"/>
        <v>4.4039999999999999</v>
      </c>
    </row>
    <row r="57" spans="1:8" x14ac:dyDescent="0.2">
      <c r="A57" t="s">
        <v>4</v>
      </c>
      <c r="B57" t="s">
        <v>7</v>
      </c>
      <c r="C57" t="s">
        <v>28</v>
      </c>
      <c r="D57">
        <v>15</v>
      </c>
      <c r="E57">
        <v>3</v>
      </c>
      <c r="F57" s="1">
        <v>0.2</v>
      </c>
      <c r="G57" s="1">
        <v>0.75900000000000001</v>
      </c>
      <c r="H57">
        <f t="shared" si="0"/>
        <v>2.2770000000000001</v>
      </c>
    </row>
    <row r="58" spans="1:8" x14ac:dyDescent="0.2">
      <c r="A58" t="s">
        <v>4</v>
      </c>
      <c r="B58" t="s">
        <v>7</v>
      </c>
      <c r="C58" t="s">
        <v>65</v>
      </c>
      <c r="D58">
        <v>14</v>
      </c>
      <c r="E58">
        <v>2</v>
      </c>
      <c r="F58" s="1">
        <v>0.14299999999999999</v>
      </c>
      <c r="G58" s="1">
        <v>0.69399999999999995</v>
      </c>
      <c r="H58">
        <f t="shared" si="0"/>
        <v>1.3879999999999999</v>
      </c>
    </row>
    <row r="59" spans="1:8" x14ac:dyDescent="0.2">
      <c r="A59" t="s">
        <v>4</v>
      </c>
      <c r="B59" t="s">
        <v>7</v>
      </c>
      <c r="C59" t="s">
        <v>66</v>
      </c>
      <c r="D59">
        <v>13</v>
      </c>
      <c r="E59">
        <v>1</v>
      </c>
      <c r="F59" s="1">
        <v>7.6999999999999999E-2</v>
      </c>
      <c r="G59" s="1">
        <v>0.92700000000000005</v>
      </c>
      <c r="H59">
        <f t="shared" si="0"/>
        <v>0.92700000000000005</v>
      </c>
    </row>
    <row r="60" spans="1:8" x14ac:dyDescent="0.2">
      <c r="A60" t="s">
        <v>4</v>
      </c>
      <c r="B60" t="s">
        <v>26</v>
      </c>
      <c r="C60" t="s">
        <v>67</v>
      </c>
      <c r="D60">
        <v>13</v>
      </c>
      <c r="E60">
        <v>5</v>
      </c>
      <c r="F60" s="1">
        <v>0.38500000000000001</v>
      </c>
      <c r="G60" s="1">
        <v>0.72199999999999998</v>
      </c>
      <c r="H60">
        <f t="shared" si="0"/>
        <v>3.61</v>
      </c>
    </row>
    <row r="61" spans="1:8" x14ac:dyDescent="0.2">
      <c r="A61" t="s">
        <v>4</v>
      </c>
      <c r="B61" t="s">
        <v>7</v>
      </c>
      <c r="C61" t="s">
        <v>68</v>
      </c>
      <c r="D61">
        <v>12</v>
      </c>
      <c r="E61">
        <v>0</v>
      </c>
      <c r="F61" s="1">
        <v>0</v>
      </c>
      <c r="H61">
        <f t="shared" si="0"/>
        <v>0</v>
      </c>
    </row>
    <row r="62" spans="1:8" x14ac:dyDescent="0.2">
      <c r="A62" t="s">
        <v>4</v>
      </c>
      <c r="B62" t="s">
        <v>7</v>
      </c>
      <c r="C62" t="s">
        <v>69</v>
      </c>
      <c r="D62">
        <v>12</v>
      </c>
      <c r="E62">
        <v>0</v>
      </c>
      <c r="F62" s="1">
        <v>0</v>
      </c>
      <c r="H62">
        <f t="shared" si="0"/>
        <v>0</v>
      </c>
    </row>
    <row r="63" spans="1:8" x14ac:dyDescent="0.2">
      <c r="A63" t="s">
        <v>4</v>
      </c>
      <c r="B63" t="s">
        <v>7</v>
      </c>
      <c r="C63" t="s">
        <v>70</v>
      </c>
      <c r="D63">
        <v>12</v>
      </c>
      <c r="E63">
        <v>3</v>
      </c>
      <c r="F63" s="1">
        <v>0.25</v>
      </c>
      <c r="G63" s="1">
        <v>0.52</v>
      </c>
      <c r="H63">
        <f t="shared" si="0"/>
        <v>1.56</v>
      </c>
    </row>
    <row r="64" spans="1:8" x14ac:dyDescent="0.2">
      <c r="A64" t="s">
        <v>4</v>
      </c>
      <c r="B64" t="s">
        <v>26</v>
      </c>
      <c r="C64" t="s">
        <v>71</v>
      </c>
      <c r="D64">
        <v>11</v>
      </c>
      <c r="E64">
        <v>7</v>
      </c>
      <c r="F64" s="1">
        <v>0.63600000000000001</v>
      </c>
      <c r="G64" s="1">
        <v>0.75800000000000001</v>
      </c>
      <c r="H64">
        <f t="shared" si="0"/>
        <v>5.306</v>
      </c>
    </row>
    <row r="65" spans="1:8" x14ac:dyDescent="0.2">
      <c r="A65" t="s">
        <v>4</v>
      </c>
      <c r="B65" t="s">
        <v>7</v>
      </c>
      <c r="C65" t="s">
        <v>72</v>
      </c>
      <c r="D65">
        <v>9</v>
      </c>
      <c r="E65">
        <v>0</v>
      </c>
      <c r="F65" s="1">
        <v>0</v>
      </c>
      <c r="H65">
        <f t="shared" si="0"/>
        <v>0</v>
      </c>
    </row>
    <row r="66" spans="1:8" x14ac:dyDescent="0.2">
      <c r="A66" t="s">
        <v>4</v>
      </c>
      <c r="B66" t="s">
        <v>7</v>
      </c>
      <c r="C66" t="s">
        <v>73</v>
      </c>
      <c r="D66">
        <v>9</v>
      </c>
      <c r="E66">
        <v>3</v>
      </c>
      <c r="F66" s="1">
        <v>0.33300000000000002</v>
      </c>
      <c r="G66" s="1">
        <v>0.58599999999999997</v>
      </c>
      <c r="H66">
        <f t="shared" si="0"/>
        <v>1.758</v>
      </c>
    </row>
    <row r="67" spans="1:8" x14ac:dyDescent="0.2">
      <c r="A67" t="s">
        <v>4</v>
      </c>
      <c r="B67" t="s">
        <v>26</v>
      </c>
      <c r="C67" t="s">
        <v>74</v>
      </c>
      <c r="D67">
        <v>9</v>
      </c>
      <c r="E67">
        <v>5</v>
      </c>
      <c r="F67" s="1">
        <v>0.55600000000000005</v>
      </c>
      <c r="G67" s="1">
        <v>0.65900000000000003</v>
      </c>
      <c r="H67">
        <f t="shared" ref="H67:H95" si="1">G67*E67</f>
        <v>3.2949999999999999</v>
      </c>
    </row>
    <row r="68" spans="1:8" x14ac:dyDescent="0.2">
      <c r="A68" t="s">
        <v>4</v>
      </c>
      <c r="B68" t="s">
        <v>7</v>
      </c>
      <c r="C68" t="s">
        <v>75</v>
      </c>
      <c r="D68">
        <v>8</v>
      </c>
      <c r="E68">
        <v>0</v>
      </c>
      <c r="F68" s="1">
        <v>0</v>
      </c>
      <c r="H68">
        <f t="shared" si="1"/>
        <v>0</v>
      </c>
    </row>
    <row r="69" spans="1:8" x14ac:dyDescent="0.2">
      <c r="A69" t="s">
        <v>4</v>
      </c>
      <c r="B69" t="s">
        <v>7</v>
      </c>
      <c r="C69" t="s">
        <v>76</v>
      </c>
      <c r="D69">
        <v>8</v>
      </c>
      <c r="E69">
        <v>1</v>
      </c>
      <c r="F69" s="1">
        <v>0.125</v>
      </c>
      <c r="G69" s="1">
        <v>0.54400000000000004</v>
      </c>
      <c r="H69">
        <f t="shared" si="1"/>
        <v>0.54400000000000004</v>
      </c>
    </row>
    <row r="70" spans="1:8" x14ac:dyDescent="0.2">
      <c r="A70" t="s">
        <v>4</v>
      </c>
      <c r="B70" t="s">
        <v>7</v>
      </c>
      <c r="C70" t="s">
        <v>77</v>
      </c>
      <c r="D70">
        <v>8</v>
      </c>
      <c r="E70">
        <v>4</v>
      </c>
      <c r="F70" s="1">
        <v>0.5</v>
      </c>
      <c r="G70" s="1">
        <v>0.77900000000000003</v>
      </c>
      <c r="H70">
        <f t="shared" si="1"/>
        <v>3.1160000000000001</v>
      </c>
    </row>
    <row r="71" spans="1:8" x14ac:dyDescent="0.2">
      <c r="A71" t="s">
        <v>4</v>
      </c>
      <c r="B71" t="s">
        <v>26</v>
      </c>
      <c r="C71" t="s">
        <v>78</v>
      </c>
      <c r="D71">
        <v>7</v>
      </c>
      <c r="E71">
        <v>4</v>
      </c>
      <c r="F71" s="1">
        <v>0.57099999999999995</v>
      </c>
      <c r="G71" s="1">
        <v>0.71199999999999997</v>
      </c>
      <c r="H71">
        <f t="shared" si="1"/>
        <v>2.8479999999999999</v>
      </c>
    </row>
    <row r="72" spans="1:8" x14ac:dyDescent="0.2">
      <c r="A72" t="s">
        <v>4</v>
      </c>
      <c r="B72" t="s">
        <v>7</v>
      </c>
      <c r="C72" t="s">
        <v>79</v>
      </c>
      <c r="D72">
        <v>6</v>
      </c>
      <c r="E72">
        <v>2</v>
      </c>
      <c r="F72" s="1">
        <v>0.33300000000000002</v>
      </c>
      <c r="G72" s="1">
        <v>0.52600000000000002</v>
      </c>
      <c r="H72">
        <f t="shared" si="1"/>
        <v>1.052</v>
      </c>
    </row>
    <row r="73" spans="1:8" x14ac:dyDescent="0.2">
      <c r="A73" t="s">
        <v>4</v>
      </c>
      <c r="B73" t="s">
        <v>7</v>
      </c>
      <c r="C73" t="s">
        <v>80</v>
      </c>
      <c r="D73">
        <v>6</v>
      </c>
      <c r="E73">
        <v>1</v>
      </c>
      <c r="F73" s="1">
        <v>0.16700000000000001</v>
      </c>
      <c r="G73" s="1">
        <v>0.88900000000000001</v>
      </c>
      <c r="H73">
        <f t="shared" si="1"/>
        <v>0.88900000000000001</v>
      </c>
    </row>
    <row r="74" spans="1:8" x14ac:dyDescent="0.2">
      <c r="A74" t="s">
        <v>4</v>
      </c>
      <c r="B74" t="s">
        <v>7</v>
      </c>
      <c r="C74" t="s">
        <v>81</v>
      </c>
      <c r="D74">
        <v>6</v>
      </c>
      <c r="E74">
        <v>0</v>
      </c>
      <c r="F74" s="1">
        <v>0</v>
      </c>
      <c r="H74">
        <f t="shared" si="1"/>
        <v>0</v>
      </c>
    </row>
    <row r="75" spans="1:8" x14ac:dyDescent="0.2">
      <c r="A75" t="s">
        <v>4</v>
      </c>
      <c r="B75" t="s">
        <v>7</v>
      </c>
      <c r="C75" t="s">
        <v>82</v>
      </c>
      <c r="D75">
        <v>6</v>
      </c>
      <c r="E75">
        <v>0</v>
      </c>
      <c r="F75" s="1">
        <v>0</v>
      </c>
      <c r="H75">
        <f t="shared" si="1"/>
        <v>0</v>
      </c>
    </row>
    <row r="76" spans="1:8" x14ac:dyDescent="0.2">
      <c r="A76" t="s">
        <v>4</v>
      </c>
      <c r="B76" t="s">
        <v>26</v>
      </c>
      <c r="C76" t="s">
        <v>83</v>
      </c>
      <c r="D76">
        <v>6</v>
      </c>
      <c r="E76">
        <v>5</v>
      </c>
      <c r="F76" s="1">
        <v>0.83299999999999996</v>
      </c>
      <c r="G76" s="1">
        <v>0.66400000000000003</v>
      </c>
      <c r="H76">
        <f t="shared" si="1"/>
        <v>3.3200000000000003</v>
      </c>
    </row>
    <row r="77" spans="1:8" x14ac:dyDescent="0.2">
      <c r="A77" t="s">
        <v>4</v>
      </c>
      <c r="B77" t="s">
        <v>26</v>
      </c>
      <c r="C77" t="s">
        <v>84</v>
      </c>
      <c r="D77">
        <v>6</v>
      </c>
      <c r="E77">
        <v>1</v>
      </c>
      <c r="F77" s="1">
        <v>0.16700000000000001</v>
      </c>
      <c r="G77" s="1">
        <v>1.133</v>
      </c>
      <c r="H77">
        <f t="shared" si="1"/>
        <v>1.133</v>
      </c>
    </row>
    <row r="78" spans="1:8" x14ac:dyDescent="0.2">
      <c r="A78" t="s">
        <v>4</v>
      </c>
      <c r="B78" t="s">
        <v>7</v>
      </c>
      <c r="C78" t="s">
        <v>85</v>
      </c>
      <c r="D78">
        <v>5</v>
      </c>
      <c r="E78">
        <v>0</v>
      </c>
      <c r="F78" s="1">
        <v>0</v>
      </c>
      <c r="H78">
        <f t="shared" si="1"/>
        <v>0</v>
      </c>
    </row>
    <row r="79" spans="1:8" x14ac:dyDescent="0.2">
      <c r="A79" t="s">
        <v>4</v>
      </c>
      <c r="B79" t="s">
        <v>7</v>
      </c>
      <c r="C79" t="s">
        <v>86</v>
      </c>
      <c r="D79">
        <v>5</v>
      </c>
      <c r="E79">
        <v>1</v>
      </c>
      <c r="F79" s="1">
        <v>0.2</v>
      </c>
      <c r="G79" s="1">
        <v>0.89200000000000002</v>
      </c>
      <c r="H79">
        <f t="shared" si="1"/>
        <v>0.89200000000000002</v>
      </c>
    </row>
    <row r="80" spans="1:8" x14ac:dyDescent="0.2">
      <c r="A80" t="s">
        <v>4</v>
      </c>
      <c r="B80" t="s">
        <v>7</v>
      </c>
      <c r="C80" t="s">
        <v>87</v>
      </c>
      <c r="D80">
        <v>5</v>
      </c>
      <c r="E80">
        <v>1</v>
      </c>
      <c r="F80" s="1">
        <v>0.2</v>
      </c>
      <c r="G80" s="1">
        <v>0.53200000000000003</v>
      </c>
      <c r="H80">
        <f t="shared" si="1"/>
        <v>0.53200000000000003</v>
      </c>
    </row>
    <row r="81" spans="1:8" x14ac:dyDescent="0.2">
      <c r="A81" t="s">
        <v>4</v>
      </c>
      <c r="B81" t="s">
        <v>7</v>
      </c>
      <c r="C81" t="s">
        <v>88</v>
      </c>
      <c r="D81">
        <v>5</v>
      </c>
      <c r="E81">
        <v>0</v>
      </c>
      <c r="F81" s="1">
        <v>0</v>
      </c>
      <c r="H81">
        <f t="shared" si="1"/>
        <v>0</v>
      </c>
    </row>
    <row r="82" spans="1:8" x14ac:dyDescent="0.2">
      <c r="A82" t="s">
        <v>4</v>
      </c>
      <c r="B82" t="s">
        <v>26</v>
      </c>
      <c r="C82" t="s">
        <v>89</v>
      </c>
      <c r="D82">
        <v>5</v>
      </c>
      <c r="E82">
        <v>2</v>
      </c>
      <c r="F82" s="1">
        <v>0.4</v>
      </c>
      <c r="G82" s="1">
        <v>0.84099999999999997</v>
      </c>
      <c r="H82">
        <f t="shared" si="1"/>
        <v>1.6819999999999999</v>
      </c>
    </row>
    <row r="83" spans="1:8" x14ac:dyDescent="0.2">
      <c r="A83" t="s">
        <v>4</v>
      </c>
      <c r="B83" t="s">
        <v>26</v>
      </c>
      <c r="C83" t="s">
        <v>90</v>
      </c>
      <c r="D83">
        <v>5</v>
      </c>
      <c r="E83">
        <v>1</v>
      </c>
      <c r="F83" s="1">
        <v>0.2</v>
      </c>
      <c r="G83" s="1">
        <v>0.76200000000000001</v>
      </c>
      <c r="H83">
        <f t="shared" si="1"/>
        <v>0.76200000000000001</v>
      </c>
    </row>
    <row r="84" spans="1:8" x14ac:dyDescent="0.2">
      <c r="A84" t="s">
        <v>4</v>
      </c>
      <c r="B84" t="s">
        <v>7</v>
      </c>
      <c r="C84" t="s">
        <v>91</v>
      </c>
      <c r="D84">
        <v>4</v>
      </c>
      <c r="E84">
        <v>0</v>
      </c>
      <c r="F84" s="1">
        <v>0</v>
      </c>
      <c r="H84">
        <f t="shared" si="1"/>
        <v>0</v>
      </c>
    </row>
    <row r="85" spans="1:8" x14ac:dyDescent="0.2">
      <c r="A85" t="s">
        <v>4</v>
      </c>
      <c r="B85" t="s">
        <v>7</v>
      </c>
      <c r="C85" t="s">
        <v>92</v>
      </c>
      <c r="D85">
        <v>4</v>
      </c>
      <c r="E85">
        <v>2</v>
      </c>
      <c r="F85" s="1">
        <v>0.5</v>
      </c>
      <c r="G85" s="1">
        <v>0.7</v>
      </c>
      <c r="H85">
        <f t="shared" si="1"/>
        <v>1.4</v>
      </c>
    </row>
    <row r="86" spans="1:8" x14ac:dyDescent="0.2">
      <c r="A86" t="s">
        <v>4</v>
      </c>
      <c r="B86" t="s">
        <v>7</v>
      </c>
      <c r="C86" t="s">
        <v>93</v>
      </c>
      <c r="D86">
        <v>4</v>
      </c>
      <c r="E86">
        <v>0</v>
      </c>
      <c r="F86" s="1">
        <v>0</v>
      </c>
      <c r="H86">
        <f t="shared" si="1"/>
        <v>0</v>
      </c>
    </row>
    <row r="87" spans="1:8" x14ac:dyDescent="0.2">
      <c r="A87" t="s">
        <v>4</v>
      </c>
      <c r="B87" t="s">
        <v>26</v>
      </c>
      <c r="C87" t="s">
        <v>94</v>
      </c>
      <c r="D87">
        <v>4</v>
      </c>
      <c r="E87">
        <v>1</v>
      </c>
      <c r="F87" s="1">
        <v>0.25</v>
      </c>
      <c r="G87" s="1">
        <v>0.85199999999999998</v>
      </c>
      <c r="H87">
        <f t="shared" si="1"/>
        <v>0.85199999999999998</v>
      </c>
    </row>
    <row r="88" spans="1:8" x14ac:dyDescent="0.2">
      <c r="A88" t="s">
        <v>4</v>
      </c>
      <c r="B88" t="s">
        <v>26</v>
      </c>
      <c r="C88" t="s">
        <v>95</v>
      </c>
      <c r="D88">
        <v>3</v>
      </c>
      <c r="E88">
        <v>1</v>
      </c>
      <c r="F88" s="1">
        <v>0.33300000000000002</v>
      </c>
      <c r="G88" s="1">
        <v>0.95299999999999996</v>
      </c>
      <c r="H88">
        <f t="shared" si="1"/>
        <v>0.95299999999999996</v>
      </c>
    </row>
    <row r="89" spans="1:8" x14ac:dyDescent="0.2">
      <c r="A89" t="s">
        <v>4</v>
      </c>
      <c r="B89" t="s">
        <v>7</v>
      </c>
      <c r="C89" t="s">
        <v>96</v>
      </c>
      <c r="D89">
        <v>2</v>
      </c>
      <c r="E89">
        <v>0</v>
      </c>
      <c r="F89" s="1">
        <v>0</v>
      </c>
      <c r="H89">
        <f t="shared" si="1"/>
        <v>0</v>
      </c>
    </row>
    <row r="90" spans="1:8" x14ac:dyDescent="0.2">
      <c r="A90" t="s">
        <v>4</v>
      </c>
      <c r="B90" t="s">
        <v>7</v>
      </c>
      <c r="C90" t="s">
        <v>97</v>
      </c>
      <c r="D90">
        <v>1</v>
      </c>
      <c r="E90">
        <v>0</v>
      </c>
      <c r="F90" s="1">
        <v>0</v>
      </c>
      <c r="H90">
        <f t="shared" si="1"/>
        <v>0</v>
      </c>
    </row>
    <row r="91" spans="1:8" x14ac:dyDescent="0.2">
      <c r="A91" t="s">
        <v>4</v>
      </c>
      <c r="B91" t="s">
        <v>7</v>
      </c>
      <c r="C91" t="s">
        <v>98</v>
      </c>
      <c r="D91">
        <v>1</v>
      </c>
      <c r="E91">
        <v>0</v>
      </c>
      <c r="F91" s="1">
        <v>0</v>
      </c>
      <c r="H91">
        <f t="shared" si="1"/>
        <v>0</v>
      </c>
    </row>
    <row r="92" spans="1:8" x14ac:dyDescent="0.2">
      <c r="A92" t="s">
        <v>4</v>
      </c>
      <c r="B92" t="s">
        <v>7</v>
      </c>
      <c r="C92" t="s">
        <v>99</v>
      </c>
      <c r="D92">
        <v>1</v>
      </c>
      <c r="E92">
        <v>0</v>
      </c>
      <c r="F92" s="1">
        <v>0</v>
      </c>
      <c r="H92">
        <f t="shared" si="1"/>
        <v>0</v>
      </c>
    </row>
    <row r="93" spans="1:8" x14ac:dyDescent="0.2">
      <c r="A93" t="s">
        <v>4</v>
      </c>
      <c r="B93" t="s">
        <v>7</v>
      </c>
      <c r="C93" t="s">
        <v>100</v>
      </c>
      <c r="D93">
        <v>1</v>
      </c>
      <c r="E93">
        <v>0</v>
      </c>
      <c r="F93" s="1">
        <v>0</v>
      </c>
      <c r="H93">
        <f t="shared" si="1"/>
        <v>0</v>
      </c>
    </row>
    <row r="94" spans="1:8" x14ac:dyDescent="0.2">
      <c r="A94" t="s">
        <v>4</v>
      </c>
      <c r="B94" t="s">
        <v>7</v>
      </c>
      <c r="C94" t="s">
        <v>101</v>
      </c>
      <c r="D94">
        <v>1</v>
      </c>
      <c r="E94">
        <v>1</v>
      </c>
      <c r="F94" s="1">
        <v>1</v>
      </c>
      <c r="G94" s="1">
        <v>0.53200000000000003</v>
      </c>
      <c r="H94">
        <f t="shared" si="1"/>
        <v>0.53200000000000003</v>
      </c>
    </row>
    <row r="95" spans="1:8" x14ac:dyDescent="0.2">
      <c r="A95" t="s">
        <v>4</v>
      </c>
      <c r="B95" t="s">
        <v>7</v>
      </c>
      <c r="C95" t="s">
        <v>102</v>
      </c>
      <c r="D95">
        <v>1</v>
      </c>
      <c r="E95">
        <v>0</v>
      </c>
      <c r="F95" s="1">
        <v>0</v>
      </c>
      <c r="H95">
        <f t="shared" si="1"/>
        <v>0</v>
      </c>
    </row>
    <row r="96" spans="1:8" x14ac:dyDescent="0.2">
      <c r="A96" t="s">
        <v>5</v>
      </c>
      <c r="B96" t="s">
        <v>6</v>
      </c>
      <c r="D96" s="2">
        <v>4519</v>
      </c>
      <c r="E96">
        <v>762</v>
      </c>
      <c r="F96" s="1">
        <v>0.16900000000000001</v>
      </c>
      <c r="G96" s="1">
        <v>0.67900000000000005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AFAB0793BF3841846A98BEDA974B9B" ma:contentTypeVersion="13" ma:contentTypeDescription="Create a new document." ma:contentTypeScope="" ma:versionID="2a64f5cf8e53933e36820794ab317515">
  <xsd:schema xmlns:xsd="http://www.w3.org/2001/XMLSchema" xmlns:xs="http://www.w3.org/2001/XMLSchema" xmlns:p="http://schemas.microsoft.com/office/2006/metadata/properties" xmlns:ns3="cc9e8202-3326-4af6-8bb7-87483cedefa8" xmlns:ns4="54023f1f-4f64-4ff3-b183-2ae6f96a27b8" targetNamespace="http://schemas.microsoft.com/office/2006/metadata/properties" ma:root="true" ma:fieldsID="fabb2443fa9d5e3ad7e55414400b5c63" ns3:_="" ns4:_="">
    <xsd:import namespace="cc9e8202-3326-4af6-8bb7-87483cedefa8"/>
    <xsd:import namespace="54023f1f-4f64-4ff3-b183-2ae6f96a27b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9e8202-3326-4af6-8bb7-87483cedef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023f1f-4f64-4ff3-b183-2ae6f96a27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A1A5FD-16FE-43BD-859A-228CBB8884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F59C41-32AE-4ECC-9384-029714D915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9e8202-3326-4af6-8bb7-87483cedefa8"/>
    <ds:schemaRef ds:uri="54023f1f-4f64-4ff3-b183-2ae6f96a2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B7AAD-F11C-4D7D-B2F2-2F0929BAC8CA}">
  <ds:schemaRefs>
    <ds:schemaRef ds:uri="54023f1f-4f64-4ff3-b183-2ae6f96a27b8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cc9e8202-3326-4af6-8bb7-87483cedefa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Dept_Distr_Table_crosstab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Cooper</dc:creator>
  <cp:lastModifiedBy>Microsoft Office User</cp:lastModifiedBy>
  <dcterms:created xsi:type="dcterms:W3CDTF">2020-11-05T22:51:03Z</dcterms:created>
  <dcterms:modified xsi:type="dcterms:W3CDTF">2020-11-10T03:07:35Z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0x01010011AFAB0793BF3841846A98BEDA974B9B</vt:lpwstr>
  </property>
</Properties>
</file>