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Srikantans\Desktop\"/>
    </mc:Choice>
  </mc:AlternateContent>
  <xr:revisionPtr revIDLastSave="0" documentId="13_ncr:1_{54F338F9-DF9F-4B45-844C-89468C52E613}" xr6:coauthVersionLast="40" xr6:coauthVersionMax="40" xr10:uidLastSave="{00000000-0000-0000-0000-000000000000}"/>
  <workbookProtection workbookAlgorithmName="SHA-512" workbookHashValue="9hOFcfqfIDSTnoIEhyab+vUMpO2r0DqM3/EoKxk62ENEdRwAlCyU35z1uMqlyEqDdX2UhxAR2u4E9qDsZ2e5GQ==" workbookSaltValue="9QkdkP/u+MJ/1KyoYhI5iw==" workbookSpinCount="100000" lockStructure="1"/>
  <bookViews>
    <workbookView xWindow="-98" yWindow="-98" windowWidth="20715" windowHeight="13276" tabRatio="694" activeTab="1" xr2:uid="{00000000-000D-0000-FFFF-FFFF00000000}"/>
  </bookViews>
  <sheets>
    <sheet name="Readme" sheetId="14" r:id="rId1"/>
    <sheet name="Survey" sheetId="11" r:id="rId2"/>
    <sheet name="Assessment" sheetId="13" r:id="rId3"/>
    <sheet name="ReferenceMatrix" sheetId="8" state="hidden" r:id="rId4"/>
    <sheet name="FollowupActions" sheetId="15" r:id="rId5"/>
    <sheet name="ResponseOptions" sheetId="10" state="hidden" r:id="rId6"/>
  </sheets>
  <definedNames>
    <definedName name="DevopsSection">Assessment!$H$70:$N$90</definedName>
    <definedName name="ReferenceMatrixTable">Table7[]</definedName>
    <definedName name="Response10Table">ResponseOptions!$E$34:$E$36</definedName>
    <definedName name="Response11Table">ResponseOptions!$E$37:$E$41</definedName>
    <definedName name="Response12Table">ResponseOptions!$E$42:$E$45</definedName>
    <definedName name="Response13Table">ResponseOptions!$E$46:$E$48</definedName>
    <definedName name="Response14Table">ResponseOptions!$E$49:$E$51</definedName>
    <definedName name="Response15Table">ResponseOptions!$E$52:$E$55</definedName>
    <definedName name="Response16Table">ResponseOptions!$E$56:$E$58</definedName>
    <definedName name="Response17Table">ResponseOptions!$E$59:$E$62</definedName>
    <definedName name="Response18Table">ResponseOptions!$E$63:$E$66</definedName>
    <definedName name="Response19Table">ResponseOptions!$E$67:$E$70</definedName>
    <definedName name="Response1Table">ResponseOptions!$E$1:$E$4</definedName>
    <definedName name="Response20Table">ResponseOptions!$E$71:$E$73</definedName>
    <definedName name="Response21Table">ResponseOptions!$E$74:$E$76</definedName>
    <definedName name="Response22Table">ResponseOptions!$E$77:$E$80</definedName>
    <definedName name="Response23Table">ResponseOptions!$E$81:$E$83</definedName>
    <definedName name="Response24Table">ResponseOptions!$E$84:$E$86</definedName>
    <definedName name="Response25Table">ResponseOptions!$E$87:$E$89</definedName>
    <definedName name="Response26Table">ResponseOptions!$E$90:$E$92</definedName>
    <definedName name="Response27Table">ResponseOptions!$E$93:$E$95</definedName>
    <definedName name="Response28Table">ResponseOptions!$E$96:$E$99</definedName>
    <definedName name="Response29Table">ResponseOptions!$E$100:$E$102</definedName>
    <definedName name="Response2Table">ResponseOptions!$E$5:$E$8</definedName>
    <definedName name="Response30Table">ResponseOptions!$E$103:$E$105</definedName>
    <definedName name="Response31Table">ResponseOptions!$E$106:$E$108</definedName>
    <definedName name="Response32Table">ResponseOptions!$E$109:$E$111</definedName>
    <definedName name="Response33Table">ResponseOptions!$E$112:$E$115</definedName>
    <definedName name="Response34Table">ResponseOptions!$E$116:$E$118</definedName>
    <definedName name="Response35Table">ResponseOptions!$E$119:$E$121</definedName>
    <definedName name="Response36Table">ResponseOptions!$E$122:$E$124</definedName>
    <definedName name="Response37Table">ResponseOptions!$E$125:$E$128</definedName>
    <definedName name="Response38Table">ResponseOptions!$E$129:$E$131</definedName>
    <definedName name="Response39Table">ResponseOptions!$E$132:$E$136</definedName>
    <definedName name="Response3Table">ResponseOptions!$E$9:$E$11</definedName>
    <definedName name="Response40Table">ResponseOptions!$E$137:$E$140</definedName>
    <definedName name="Response41Table">ResponseOptions!$E$141:$E$144</definedName>
    <definedName name="Response42Table">ResponseOptions!$E$145:$E$148</definedName>
    <definedName name="Response43Table">ResponseOptions!$E$149:$E$151</definedName>
    <definedName name="Response44Table">ResponseOptions!$E$152:$E$154</definedName>
    <definedName name="Response45Table">ResponseOptions!$E$155:$E$157</definedName>
    <definedName name="Response4Table">ResponseOptions!$E$12:$E$15</definedName>
    <definedName name="Response5Table">ResponseOptions!$E$16:$E$19</definedName>
    <definedName name="Response6Table">ResponseOptions!$E$20:$E$23</definedName>
    <definedName name="Response7Table">ResponseOptions!$E$24:$E$26</definedName>
    <definedName name="Response8Table">ResponseOptions!$E$27:$E$29</definedName>
    <definedName name="Response9Table">ResponseOptions!$E$30:$E$33</definedName>
    <definedName name="SurveyTable">Table8[#All]</definedName>
    <definedName name="TableHeader">Table8[#Headers]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4" i="11" l="1"/>
  <c r="F34" i="11"/>
  <c r="J34" i="11" s="1"/>
  <c r="E34" i="11"/>
  <c r="E33" i="11"/>
  <c r="F33" i="11"/>
  <c r="H33" i="11" s="1"/>
  <c r="M33" i="11"/>
  <c r="N33" i="11"/>
  <c r="J33" i="11" l="1"/>
  <c r="H34" i="11"/>
  <c r="M34" i="11" s="1"/>
  <c r="H3" i="11"/>
  <c r="E10" i="11" l="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M50" i="11"/>
  <c r="J3" i="11"/>
  <c r="M3" i="11"/>
  <c r="E13" i="11"/>
  <c r="F13" i="11"/>
  <c r="H13" i="11" s="1"/>
  <c r="M13" i="11" s="1"/>
  <c r="E12" i="11"/>
  <c r="F12" i="11"/>
  <c r="H12" i="11" s="1"/>
  <c r="M12" i="11" s="1"/>
  <c r="E42" i="11"/>
  <c r="F42" i="11"/>
  <c r="J42" i="11" s="1"/>
  <c r="E49" i="11"/>
  <c r="F49" i="11"/>
  <c r="J49" i="11" s="1"/>
  <c r="E41" i="11"/>
  <c r="F41" i="11"/>
  <c r="J41" i="11" s="1"/>
  <c r="E40" i="11"/>
  <c r="F40" i="11"/>
  <c r="H40" i="11" s="1"/>
  <c r="M40" i="11" s="1"/>
  <c r="E29" i="11"/>
  <c r="F29" i="11"/>
  <c r="H29" i="11" s="1"/>
  <c r="M29" i="11" s="1"/>
  <c r="E25" i="11"/>
  <c r="E26" i="11"/>
  <c r="E21" i="11"/>
  <c r="E27" i="11"/>
  <c r="F25" i="11"/>
  <c r="J25" i="11" s="1"/>
  <c r="F26" i="11"/>
  <c r="H26" i="11" s="1"/>
  <c r="M26" i="11" s="1"/>
  <c r="F21" i="11"/>
  <c r="J21" i="11" s="1"/>
  <c r="F27" i="11"/>
  <c r="J27" i="11" s="1"/>
  <c r="F20" i="11"/>
  <c r="J20" i="11" s="1"/>
  <c r="E39" i="11"/>
  <c r="E7" i="11"/>
  <c r="F4" i="11"/>
  <c r="H4" i="11" s="1"/>
  <c r="M4" i="11" s="1"/>
  <c r="F5" i="11"/>
  <c r="J5" i="11" s="1"/>
  <c r="F6" i="11"/>
  <c r="H6" i="11" s="1"/>
  <c r="M6" i="11" s="1"/>
  <c r="F7" i="11"/>
  <c r="J7" i="11" s="1"/>
  <c r="F44" i="11"/>
  <c r="H44" i="11" s="1"/>
  <c r="M44" i="11" s="1"/>
  <c r="F45" i="11"/>
  <c r="H45" i="11" s="1"/>
  <c r="M45" i="11" s="1"/>
  <c r="F46" i="11"/>
  <c r="J46" i="11" s="1"/>
  <c r="F47" i="11"/>
  <c r="H47" i="11" s="1"/>
  <c r="M47" i="11" s="1"/>
  <c r="F48" i="11"/>
  <c r="J48" i="11" s="1"/>
  <c r="F31" i="11"/>
  <c r="J31" i="11" s="1"/>
  <c r="F32" i="11"/>
  <c r="H32" i="11" s="1"/>
  <c r="M32" i="11" s="1"/>
  <c r="F35" i="11"/>
  <c r="J35" i="11" s="1"/>
  <c r="F9" i="11"/>
  <c r="J9" i="11" s="1"/>
  <c r="F10" i="11"/>
  <c r="J10" i="11" s="1"/>
  <c r="F11" i="11"/>
  <c r="H11" i="11" s="1"/>
  <c r="M11" i="11" s="1"/>
  <c r="F14" i="11"/>
  <c r="J14" i="11" s="1"/>
  <c r="F15" i="11"/>
  <c r="H15" i="11" s="1"/>
  <c r="M15" i="11" s="1"/>
  <c r="F16" i="11"/>
  <c r="J16" i="11" s="1"/>
  <c r="F37" i="11"/>
  <c r="J37" i="11" s="1"/>
  <c r="F38" i="11"/>
  <c r="H38" i="11" s="1"/>
  <c r="M38" i="11" s="1"/>
  <c r="F39" i="11"/>
  <c r="H39" i="11" s="1"/>
  <c r="M39" i="11" s="1"/>
  <c r="F17" i="11"/>
  <c r="J17" i="11" s="1"/>
  <c r="F19" i="11"/>
  <c r="J19" i="11" s="1"/>
  <c r="F23" i="11"/>
  <c r="H23" i="11" s="1"/>
  <c r="M23" i="11" s="1"/>
  <c r="F24" i="11"/>
  <c r="J24" i="11" s="1"/>
  <c r="F22" i="11"/>
  <c r="H22" i="11" s="1"/>
  <c r="M22" i="11" s="1"/>
  <c r="F28" i="11"/>
  <c r="J28" i="11" s="1"/>
  <c r="E3" i="11"/>
  <c r="E4" i="11"/>
  <c r="E5" i="11"/>
  <c r="E6" i="11"/>
  <c r="E44" i="11"/>
  <c r="E45" i="11"/>
  <c r="E46" i="11"/>
  <c r="E47" i="11"/>
  <c r="E48" i="11"/>
  <c r="E31" i="11"/>
  <c r="E32" i="11"/>
  <c r="E35" i="11"/>
  <c r="E9" i="11"/>
  <c r="E11" i="11"/>
  <c r="E14" i="11"/>
  <c r="E15" i="11"/>
  <c r="E16" i="11"/>
  <c r="E37" i="11"/>
  <c r="E38" i="11"/>
  <c r="E17" i="11"/>
  <c r="E19" i="11"/>
  <c r="E20" i="11"/>
  <c r="E23" i="11"/>
  <c r="E24" i="11"/>
  <c r="E22" i="11"/>
  <c r="E28" i="11"/>
  <c r="J44" i="11" l="1"/>
  <c r="J11" i="11"/>
  <c r="J22" i="11"/>
  <c r="J6" i="11"/>
  <c r="H46" i="11"/>
  <c r="M46" i="11" s="1"/>
  <c r="H21" i="11"/>
  <c r="M21" i="11" s="1"/>
  <c r="J47" i="11"/>
  <c r="J26" i="11"/>
  <c r="J32" i="11"/>
  <c r="L31" i="11" s="1"/>
  <c r="H19" i="11"/>
  <c r="M19" i="11" s="1"/>
  <c r="J15" i="11"/>
  <c r="J29" i="11"/>
  <c r="H37" i="11"/>
  <c r="M37" i="11" s="1"/>
  <c r="J4" i="11"/>
  <c r="H49" i="11"/>
  <c r="M49" i="11" s="1"/>
  <c r="J13" i="11"/>
  <c r="J39" i="11"/>
  <c r="H20" i="11"/>
  <c r="M20" i="11" s="1"/>
  <c r="H48" i="11"/>
  <c r="M48" i="11" s="1"/>
  <c r="J23" i="11"/>
  <c r="H41" i="11"/>
  <c r="M41" i="11" s="1"/>
  <c r="H24" i="11"/>
  <c r="M24" i="11" s="1"/>
  <c r="H27" i="11"/>
  <c r="M27" i="11" s="1"/>
  <c r="H9" i="11"/>
  <c r="M9" i="11" s="1"/>
  <c r="J40" i="11"/>
  <c r="H5" i="11"/>
  <c r="M5" i="11" s="1"/>
  <c r="H31" i="11"/>
  <c r="J12" i="11"/>
  <c r="H25" i="11"/>
  <c r="M25" i="11" s="1"/>
  <c r="H16" i="11"/>
  <c r="M16" i="11" s="1"/>
  <c r="H14" i="11"/>
  <c r="M14" i="11" s="1"/>
  <c r="H42" i="11"/>
  <c r="H35" i="11"/>
  <c r="M35" i="11" s="1"/>
  <c r="J38" i="11"/>
  <c r="H28" i="11"/>
  <c r="M28" i="11" s="1"/>
  <c r="H7" i="11"/>
  <c r="M7" i="11" s="1"/>
  <c r="J45" i="11"/>
  <c r="H10" i="11"/>
  <c r="M10" i="11" s="1"/>
  <c r="H17" i="11"/>
  <c r="M17" i="11" s="1"/>
  <c r="M42" i="11" l="1"/>
  <c r="L3" i="11"/>
  <c r="L44" i="11"/>
  <c r="L19" i="11"/>
  <c r="L9" i="11"/>
  <c r="L37" i="11"/>
  <c r="K31" i="11"/>
  <c r="K37" i="11"/>
  <c r="K44" i="11"/>
  <c r="K3" i="11"/>
  <c r="M31" i="11"/>
  <c r="K19" i="11"/>
  <c r="K9" i="11"/>
  <c r="O3" i="11" l="1" a="1"/>
  <c r="O3" i="11" s="1"/>
  <c r="C1" i="13"/>
  <c r="E1" i="13"/>
  <c r="B2" i="15" l="1"/>
  <c r="O4" i="11" a="1"/>
  <c r="O4" i="11" s="1"/>
  <c r="P3" i="11"/>
  <c r="A2" i="15" s="1"/>
  <c r="P4" i="11" l="1"/>
  <c r="A3" i="15" s="1"/>
  <c r="O5" i="11" a="1"/>
  <c r="O5" i="11" s="1"/>
  <c r="O6" i="11" s="1" a="1"/>
  <c r="O6" i="11" s="1"/>
  <c r="B3" i="15"/>
  <c r="P5" i="11" l="1"/>
  <c r="A4" i="15" s="1"/>
  <c r="O7" i="11" a="1"/>
  <c r="O7" i="11" s="1"/>
  <c r="B4" i="15"/>
  <c r="B6" i="15" l="1"/>
  <c r="O8" i="11" a="1"/>
  <c r="O8" i="11" s="1"/>
  <c r="O9" i="11" s="1" a="1"/>
  <c r="O9" i="11" s="1"/>
  <c r="P7" i="11"/>
  <c r="A6" i="15" s="1"/>
  <c r="P6" i="11"/>
  <c r="A5" i="15" s="1"/>
  <c r="B5" i="15"/>
  <c r="P8" i="11" l="1"/>
  <c r="A7" i="15" s="1"/>
  <c r="O10" i="11" a="1"/>
  <c r="O10" i="11" s="1"/>
  <c r="O11" i="11" s="1" a="1"/>
  <c r="O11" i="11" s="1"/>
  <c r="O12" i="11" s="1" a="1"/>
  <c r="O12" i="11" s="1"/>
  <c r="O13" i="11" s="1" a="1"/>
  <c r="O13" i="11" s="1"/>
  <c r="O14" i="11" s="1" a="1"/>
  <c r="O14" i="11" s="1"/>
  <c r="O15" i="11" s="1" a="1"/>
  <c r="O15" i="11" s="1"/>
  <c r="O16" i="11" s="1" a="1"/>
  <c r="O16" i="11" s="1"/>
  <c r="O17" i="11" s="1" a="1"/>
  <c r="O17" i="11" s="1"/>
  <c r="O18" i="11" s="1" a="1"/>
  <c r="O18" i="11" s="1"/>
  <c r="O19" i="11" s="1" a="1"/>
  <c r="O19" i="11" s="1"/>
  <c r="O20" i="11" s="1" a="1"/>
  <c r="O20" i="11" s="1"/>
  <c r="O21" i="11" s="1" a="1"/>
  <c r="O21" i="11" s="1"/>
  <c r="O22" i="11" s="1" a="1"/>
  <c r="O22" i="11" s="1"/>
  <c r="O23" i="11" s="1" a="1"/>
  <c r="O23" i="11" s="1"/>
  <c r="O24" i="11" s="1" a="1"/>
  <c r="O24" i="11" s="1"/>
  <c r="O25" i="11" s="1" a="1"/>
  <c r="O25" i="11" s="1"/>
  <c r="O26" i="11" s="1" a="1"/>
  <c r="O26" i="11" s="1"/>
  <c r="O27" i="11" s="1" a="1"/>
  <c r="O27" i="11" s="1"/>
  <c r="O28" i="11" s="1" a="1"/>
  <c r="O28" i="11" s="1"/>
  <c r="O29" i="11" s="1" a="1"/>
  <c r="O29" i="11" s="1"/>
  <c r="O30" i="11" s="1" a="1"/>
  <c r="O30" i="11" s="1"/>
  <c r="O31" i="11" s="1" a="1"/>
  <c r="O31" i="11" s="1"/>
  <c r="O32" i="11" s="1" a="1"/>
  <c r="O32" i="11" s="1"/>
  <c r="O33" i="11" s="1" a="1"/>
  <c r="O33" i="11" s="1"/>
  <c r="O34" i="11" s="1" a="1"/>
  <c r="O34" i="11" s="1"/>
  <c r="O35" i="11" s="1" a="1"/>
  <c r="O35" i="11" s="1"/>
  <c r="O36" i="11" s="1" a="1"/>
  <c r="O36" i="11" s="1"/>
  <c r="O37" i="11" s="1" a="1"/>
  <c r="O37" i="11" s="1"/>
  <c r="O38" i="11" s="1" a="1"/>
  <c r="O38" i="11" s="1"/>
  <c r="O39" i="11" s="1" a="1"/>
  <c r="O39" i="11" s="1"/>
  <c r="O40" i="11" s="1" a="1"/>
  <c r="O40" i="11" s="1"/>
  <c r="O41" i="11" s="1" a="1"/>
  <c r="O41" i="11" s="1"/>
  <c r="O42" i="11" s="1" a="1"/>
  <c r="O42" i="11" s="1"/>
  <c r="O43" i="11" s="1" a="1"/>
  <c r="O43" i="11" s="1"/>
  <c r="O44" i="11" s="1" a="1"/>
  <c r="O44" i="11" s="1"/>
  <c r="O45" i="11" s="1" a="1"/>
  <c r="O45" i="11" s="1"/>
  <c r="O46" i="11" s="1" a="1"/>
  <c r="O46" i="11" s="1"/>
  <c r="O47" i="11" s="1" a="1"/>
  <c r="O47" i="11" s="1"/>
  <c r="O48" i="11" s="1" a="1"/>
  <c r="O48" i="11" s="1"/>
  <c r="O49" i="11" s="1" a="1"/>
  <c r="O49" i="11" s="1"/>
  <c r="B7" i="15"/>
  <c r="P9" i="11"/>
  <c r="A8" i="15" s="1"/>
  <c r="B9" i="15" l="1"/>
  <c r="B8" i="15"/>
  <c r="P10" i="11" l="1"/>
  <c r="A9" i="15" s="1"/>
  <c r="B10" i="15"/>
  <c r="P11" i="11" l="1"/>
  <c r="A10" i="15" s="1"/>
  <c r="B11" i="15" l="1"/>
  <c r="P12" i="11"/>
  <c r="A11" i="15" s="1"/>
  <c r="B12" i="15" l="1"/>
  <c r="P13" i="11"/>
  <c r="A12" i="15" s="1"/>
  <c r="P14" i="11" l="1"/>
  <c r="A13" i="15" s="1"/>
  <c r="B13" i="15"/>
  <c r="P15" i="11" l="1"/>
  <c r="A14" i="15" s="1"/>
  <c r="B14" i="15"/>
  <c r="B15" i="15" l="1"/>
  <c r="P16" i="11"/>
  <c r="A15" i="15" s="1"/>
  <c r="P17" i="11" l="1"/>
  <c r="A16" i="15" s="1"/>
  <c r="B16" i="15"/>
  <c r="P18" i="11" l="1"/>
  <c r="A17" i="15" s="1"/>
  <c r="B17" i="15"/>
  <c r="B18" i="15" l="1"/>
  <c r="P19" i="11"/>
  <c r="A18" i="15" s="1"/>
  <c r="P20" i="11" l="1"/>
  <c r="A19" i="15" s="1"/>
  <c r="B19" i="15"/>
  <c r="P21" i="11" l="1"/>
  <c r="A20" i="15" s="1"/>
  <c r="B20" i="15"/>
  <c r="P22" i="11" l="1"/>
  <c r="A21" i="15" s="1"/>
  <c r="B21" i="15"/>
  <c r="B22" i="15" l="1"/>
  <c r="P23" i="11"/>
  <c r="A22" i="15" s="1"/>
  <c r="B23" i="15" l="1"/>
  <c r="P24" i="11"/>
  <c r="A23" i="15" s="1"/>
  <c r="P25" i="11" l="1"/>
  <c r="A24" i="15" s="1"/>
  <c r="B24" i="15"/>
  <c r="B25" i="15" l="1"/>
  <c r="P26" i="11"/>
  <c r="A25" i="15" s="1"/>
  <c r="B26" i="15" l="1"/>
  <c r="P27" i="11"/>
  <c r="A26" i="15" s="1"/>
  <c r="P28" i="11" l="1"/>
  <c r="A27" i="15" s="1"/>
  <c r="B27" i="15"/>
  <c r="B28" i="15" l="1"/>
  <c r="P29" i="11"/>
  <c r="A28" i="15" s="1"/>
  <c r="P30" i="11" l="1"/>
  <c r="P34" i="11"/>
  <c r="P31" i="11" l="1"/>
  <c r="P32" i="11" l="1"/>
  <c r="P35" i="11" l="1"/>
  <c r="P43" i="11"/>
  <c r="P33" i="11"/>
  <c r="P49" i="11"/>
  <c r="P37" i="11"/>
  <c r="P41" i="11"/>
  <c r="P38" i="11"/>
  <c r="P46" i="11"/>
  <c r="P36" i="11"/>
  <c r="P45" i="11"/>
  <c r="P48" i="11"/>
  <c r="P42" i="11"/>
  <c r="P39" i="11"/>
  <c r="P47" i="11"/>
  <c r="P44" i="11"/>
  <c r="O50" i="11" a="1"/>
  <c r="O50" i="11" s="1"/>
  <c r="P50" i="11" s="1"/>
  <c r="P40" i="11"/>
</calcChain>
</file>

<file path=xl/sharedStrings.xml><?xml version="1.0" encoding="utf-8"?>
<sst xmlns="http://schemas.openxmlformats.org/spreadsheetml/2006/main" count="1126" uniqueCount="404">
  <si>
    <t>Using the Cloud Maturity Assessment Survey Tool</t>
  </si>
  <si>
    <t>Use the 'Survey' Sheet to drive the discussion to capture the Partner's Current and Target Maturity State, for each of the Questions</t>
  </si>
  <si>
    <t>See the screen shot below- The sheet is protected, and to use it, the user has only to capture the response to the Survey questions based on preset drop down options</t>
  </si>
  <si>
    <t>Use the auto filter to focus on specific category of Survey questions, for ease of driving the discussion with the Partner</t>
  </si>
  <si>
    <t>Towards the bottom of the 'Survey' sheet, there is a designated area where you could capture the feedback from the Partner team on their experiences using Cloud.</t>
  </si>
  <si>
    <t>After all the questions are responded to, navigate to the 'Assessment' tab to view the Dashboard depicting the Maturity assessment. Capture the comments and findings in the Text Boxes provided</t>
  </si>
  <si>
    <t>The 'Assessment' Sheet has designated areas where the user could add comments against the Maturity score for each Category area for which the chart is plotted.</t>
  </si>
  <si>
    <t>The 'FollowupActions' sheet recommends a set of actions based on the Survey response</t>
  </si>
  <si>
    <t>Sequence</t>
  </si>
  <si>
    <t>Category</t>
  </si>
  <si>
    <t>Attribute</t>
  </si>
  <si>
    <t>SrNo</t>
  </si>
  <si>
    <t>Question</t>
  </si>
  <si>
    <t>Max Score</t>
  </si>
  <si>
    <t>Current State</t>
  </si>
  <si>
    <t>Current Score</t>
  </si>
  <si>
    <t>Target State</t>
  </si>
  <si>
    <t>Target Score</t>
  </si>
  <si>
    <t>Category Level Current</t>
  </si>
  <si>
    <t>Category Level Target</t>
  </si>
  <si>
    <t>SuggestedActions</t>
  </si>
  <si>
    <t>CategoryDupl</t>
  </si>
  <si>
    <t>ActionsList</t>
  </si>
  <si>
    <t>CategoryName</t>
  </si>
  <si>
    <t>Cloud Strategy</t>
  </si>
  <si>
    <t>Cloud Focus &amp; Strategy</t>
  </si>
  <si>
    <t>Application Maturity for Cloud</t>
  </si>
  <si>
    <t>Redundancy &amp; Fail over</t>
  </si>
  <si>
    <t>Backup Strategy</t>
  </si>
  <si>
    <t>Recovery Strategy</t>
  </si>
  <si>
    <t>DevOps</t>
  </si>
  <si>
    <t>Source Control &amp; Versioning</t>
  </si>
  <si>
    <t>Build Automation &amp; Continuous Integration</t>
  </si>
  <si>
    <t>Release Automation</t>
  </si>
  <si>
    <t>Test Cases Automation</t>
  </si>
  <si>
    <t>Functional &amp; performance Testing</t>
  </si>
  <si>
    <t>Data generation for Testing</t>
  </si>
  <si>
    <t>Deployment Automation</t>
  </si>
  <si>
    <t>Application Monitoring &amp; Insights</t>
  </si>
  <si>
    <t>Operations Management &amp; Insights</t>
  </si>
  <si>
    <t>Feedback capture from Operations and Support</t>
  </si>
  <si>
    <t xml:space="preserve">Feedback loop and Continuous Improvement </t>
  </si>
  <si>
    <t>Governance</t>
  </si>
  <si>
    <t>Cloud Subscription Governance</t>
  </si>
  <si>
    <t>Self Service access to Cloud</t>
  </si>
  <si>
    <t>Metering and Tracking consumption</t>
  </si>
  <si>
    <t>Compliance &amp; Security</t>
  </si>
  <si>
    <t>Infrastructure Security</t>
  </si>
  <si>
    <t>Application Level Security</t>
  </si>
  <si>
    <t>Data Security</t>
  </si>
  <si>
    <t>Best Practice Guidance</t>
  </si>
  <si>
    <t>Compliance</t>
  </si>
  <si>
    <t>Key Management &amp; Operations</t>
  </si>
  <si>
    <t>Readiness</t>
  </si>
  <si>
    <t>Cloud Awareness &amp; Expertise</t>
  </si>
  <si>
    <t>Expertise Levels in the Team</t>
  </si>
  <si>
    <t>Cloud Technology Certifications</t>
  </si>
  <si>
    <t>Staying current on Cloud</t>
  </si>
  <si>
    <t>Engagement Level with Cloud Vendor</t>
  </si>
  <si>
    <t>Contribution to Open Source Communities</t>
  </si>
  <si>
    <t>Big Data &amp; Data Analytics</t>
  </si>
  <si>
    <t>Solution Availability</t>
  </si>
  <si>
    <t>Practice Maturity</t>
  </si>
  <si>
    <t>Technical Expertise</t>
  </si>
  <si>
    <t>Remarks/Comments from the Partner team</t>
  </si>
  <si>
    <t>Overall Assessed Level</t>
  </si>
  <si>
    <t>Current</t>
  </si>
  <si>
    <t>Target</t>
  </si>
  <si>
    <t>Overall Assessment Summary</t>
  </si>
  <si>
    <t>Compliance &amp; Quality</t>
  </si>
  <si>
    <t>&lt;comments here&gt;</t>
  </si>
  <si>
    <t>Areas of improvement</t>
  </si>
  <si>
    <t>Application Maturity</t>
  </si>
  <si>
    <t>Devops</t>
  </si>
  <si>
    <t>Question Number</t>
  </si>
  <si>
    <t>Suggestions</t>
  </si>
  <si>
    <t>What describes your Strategy for the Cloud best, in the context of how your Applications are built and deployed?</t>
  </si>
  <si>
    <t>Primarily built for on premise deployments, but exploring the Cloud</t>
  </si>
  <si>
    <t>Cloud used only for Development and Testing of the Products</t>
  </si>
  <si>
    <t>Products deployed to the Cloud, but not optimized for it</t>
  </si>
  <si>
    <t>Products are born in the Cloud</t>
  </si>
  <si>
    <t>Are there SLAs to be honored with your Customers for the Applications that are deployed?</t>
  </si>
  <si>
    <t>No SLAs with Customers and downtime is permitted for Maintenance and fixes</t>
  </si>
  <si>
    <t>SLAs applicable but with sufficient time window for maintenance and fixes</t>
  </si>
  <si>
    <t>SLAs offered to Customers that is contingent on those offered by Azure</t>
  </si>
  <si>
    <t>How do you deal with issues on the Cloud Platform?</t>
  </si>
  <si>
    <t>Azure Subscription used without any Support</t>
  </si>
  <si>
    <t>Basic or Developer Support purchased for the deployment</t>
  </si>
  <si>
    <t>Standard or ProDirect Support purchased with the Subscription</t>
  </si>
  <si>
    <t>Products customized and deployed into Customer's Cloud Subscription</t>
  </si>
  <si>
    <t>Products customized for each Customer and deployed in the ISV's Azure subscription</t>
  </si>
  <si>
    <t>Application multi-tenanted and hosted in the ISV's Subscription</t>
  </si>
  <si>
    <t>Products available on Microsoft App Source /Azure Marketplace / Azure Managed Applications</t>
  </si>
  <si>
    <t>How would you describe the awareness and expertise levels in Cloud Technologies in your Organization?</t>
  </si>
  <si>
    <t>New to Cloud technologies, No skillsets available</t>
  </si>
  <si>
    <t>Cloud specific Skillsets sparse, no focus on a specific technology</t>
  </si>
  <si>
    <t>Reasonable mix of Resources with Cloud skillsets that are repurposed across Products and Teams</t>
  </si>
  <si>
    <t>A COE Team exists for each Cloud Technology that are leveraged across Products</t>
  </si>
  <si>
    <t>How would you rate the expertise levels on the Cloud within your Team?</t>
  </si>
  <si>
    <t>Technical Expertise Level less than or equal to 1 on a scale of 5, on Azure (Beginner)</t>
  </si>
  <si>
    <t>Technical Expertise Level of 2 on a scale of 5, on Azure (Intermediate)</t>
  </si>
  <si>
    <t>Emphasise on technical upskilling of the Team on Azure</t>
  </si>
  <si>
    <t>Technical Expertise Level greater than 3 on a scale of 5, on Azure (Competent)</t>
  </si>
  <si>
    <t>What percentage of the total Development team is certified on a Cloud Platform?</t>
  </si>
  <si>
    <t>Less than 10% of the Team Strength is certified on Azure</t>
  </si>
  <si>
    <t>25% of the Team Strength that is certified on Azure</t>
  </si>
  <si>
    <t>50% or more of the Team strength that is certified on Azure</t>
  </si>
  <si>
    <t>Recommend enrolling the technical team for Azure Certifications</t>
  </si>
  <si>
    <t>How does your Team stay current on the Cloud Technologies</t>
  </si>
  <si>
    <t>No formal mechanism to keep the Team current on Azure Platform Trends and innovation</t>
  </si>
  <si>
    <t>Enrol Partner on Azure related Workshops and Hacks on an on going basis</t>
  </si>
  <si>
    <t>Enrol Partner on Beta programs on Azure Services</t>
  </si>
  <si>
    <t>Do you pass on feedback and inputs to Microsoft? What channels do you use?</t>
  </si>
  <si>
    <t>No formal mechanism to share feedback on limitations in Azure Platform, or suggest new features</t>
  </si>
  <si>
    <t>How do you handle the govern and regulate usage of the Services in Azure?</t>
  </si>
  <si>
    <t>Not Applicable, as the Product is always deployed into the Customer's Subscription</t>
  </si>
  <si>
    <t>A single Administrator for the entire subscription and no delegation of responsibilities</t>
  </si>
  <si>
    <t>A single Administrator in the subscription with Co-admins getting added to the subscription without a proper governance policy</t>
  </si>
  <si>
    <t>Department/LOB - based segregation of Accounts and Subscriptions, for granular allocation, administration and deployment of resources</t>
  </si>
  <si>
    <t>Segregation of usage through multiple Subscriptions and regulating their usage using Azure Policy Service</t>
  </si>
  <si>
    <t>How is the delegation of Administration and Security handled in the Azure Subscription?</t>
  </si>
  <si>
    <t>Users added to the Subscriptions as Administrators, on a need basis, at times with non-work credentials</t>
  </si>
  <si>
    <t>Administrators added to LOB/Department level Subscriptions, but no fine grained RBAC implemented</t>
  </si>
  <si>
    <t>LOB/Department level break down of subscriptions done, supplemented by RBAC for fine grained access at a Resource level</t>
  </si>
  <si>
    <t>Follow up with the Partner Team on proper structuring of the Azure Subscription and decentralizing its usage with RBAC and control</t>
  </si>
  <si>
    <t>Users access the Subscription Portal with RBAC in tandem with multi factor authentication for access</t>
  </si>
  <si>
    <t>Recommend the use of Azure MFA and other security features to govern access to the Azure Subscription</t>
  </si>
  <si>
    <t>How is the Azure Subscription consumption tracked and monitored?</t>
  </si>
  <si>
    <t>Not implemented / Not tracked</t>
  </si>
  <si>
    <t>Manual or custom means to track Cloud services consumption and usage</t>
  </si>
  <si>
    <t>What is the nature of Services leveraged in the Cloud</t>
  </si>
  <si>
    <t>Predominantly IaaS based workloads on the Cloud, despite available options in PaaS</t>
  </si>
  <si>
    <t>Predominantly IaaS based, with a few PaaS based Services</t>
  </si>
  <si>
    <t>Predominantly PaaS based and advanced Workloads</t>
  </si>
  <si>
    <t>Does the Application support Multi-tenancy?</t>
  </si>
  <si>
    <t>The Product is primarily single tenanted, and deployed per Customer</t>
  </si>
  <si>
    <t>The Product is Multi-tenanted but with no fine grained metering of consumption. Adhoc or unscientific means used to apportion charge</t>
  </si>
  <si>
    <t>The Product is Multi-tenanted, and uses custom code to capture usage data for chargeback and usage apportioning</t>
  </si>
  <si>
    <t>The Product is multi-tenanted and uses the Billing APIs to capture Resource consumption, for accurate charge back</t>
  </si>
  <si>
    <t>Provide technical guidance in the use of the the Billing APIs to track Resource consumption</t>
  </si>
  <si>
    <t>How is elasticity and scalability handled in the Application?</t>
  </si>
  <si>
    <t>The Product is not elastic, and at times deployed as a single machine Solution</t>
  </si>
  <si>
    <t>The Product is elastic, but elasticity is implemented within The Product, through custom code</t>
  </si>
  <si>
    <t>The Product leverages the autoscaling and failover features in Azure e.g. Azure VM Scale Sets, App Service, Service Fabric, Container Services</t>
  </si>
  <si>
    <t>How is High Availability and failover handled in the Application?</t>
  </si>
  <si>
    <t>The Product uses a single Machine deployment and not Highly available</t>
  </si>
  <si>
    <t>HA and fail over implemented partly in the Product for select workloads only, using IaaS based options</t>
  </si>
  <si>
    <t>Leverages Azure provided features for HA and failover like AV Sets, AV Zones and those in Azure PaaS Services like App Services and Azure Data Services</t>
  </si>
  <si>
    <t>Application deployed across Geos, leverage Azure Traffic Manager for routing; uses Azure App &amp; Data Services to replicate Application and data</t>
  </si>
  <si>
    <t>Plan a Workshop around multi Geo deployment options with Azure App Services, Cosmos DB, and routing using Azure Traffic Manager</t>
  </si>
  <si>
    <t>What best describes your Back up strategy for Deployment?</t>
  </si>
  <si>
    <t>No Backup strategy implemented, no stringent SLAs to be honored</t>
  </si>
  <si>
    <t>Back up strategy in place for data alone, but not for Compute resources; uses IaaS based options provided by database technology provider</t>
  </si>
  <si>
    <t>Incremental snapshot based Back up of Application and data, along with the compute resources hosting them, using IaaS based options</t>
  </si>
  <si>
    <t>Introduce the Team to Azure Back up, Recovery Services Vault</t>
  </si>
  <si>
    <t>Automated Back up of Application, compute and data done as a part of an orchestrated BCDR strategy using e.g. Azure Recovery Services Vault and turnkey features in App Service and Azure Data Services</t>
  </si>
  <si>
    <t>Plan for a Proof of concept with Azure Back up, Recovery Services Vault, Site Recovery &amp; inbuilt Backup &amp; Geo replication in Azure Data Services</t>
  </si>
  <si>
    <t>What best describes your Recovery strategy for Deployment?</t>
  </si>
  <si>
    <t>No Recovery strategy implemented, no stringent SLAs to be honored</t>
  </si>
  <si>
    <t>Recovery steps are performed manually, using the Backup of Data, Application and compute</t>
  </si>
  <si>
    <t>Automated recovery from Back ups, for Application, Data and compute resources, using Geo replication features in Azure platform</t>
  </si>
  <si>
    <t>Introduce the Team to built in Backup, recovery and Geo replication in Azure Data Services</t>
  </si>
  <si>
    <t>Supports Automated and orchestrated Recovery from Disasters in an alternate location, meeting RTO and RPO requirements, tested through simulations using e.g. Azure Site Recovery</t>
  </si>
  <si>
    <t>Plan to execute a Proof of concept with Azure Back up, Recovery Services Vault, Site Recovery &amp; Recovery Plans to implement a BCDR Strategy</t>
  </si>
  <si>
    <t>How is security handled in the infrastructure used for the Application deployed in the Cloud?</t>
  </si>
  <si>
    <t>Dependent only on the security features in Azure at the Network Level</t>
  </si>
  <si>
    <t>Security best practices implemented to harden access to Network and compute resources through Firewall rules in Subnets and compute resources</t>
  </si>
  <si>
    <t>Provide guidance to implement NSG Rules to harden access to VMs, and using Azure Network Watcher to monitor Network Security</t>
  </si>
  <si>
    <t>Apart from hardening access to Compute and Network, leveraging Marketplace provided antivirus and antimalware Solutions to protect Compute resources</t>
  </si>
  <si>
    <t>Recommend the use of Antimalware Solutions from the Azure Marketplace to protect Compute resources. Use Azure Security Center to manage Security</t>
  </si>
  <si>
    <t>How is security handled in the Application layer?</t>
  </si>
  <si>
    <t>Dependent only on the security features in the underlying Cloud Platform at the infrastructure Level</t>
  </si>
  <si>
    <t>Application implements security features in code (Authentication, Authorization, protection against DDOS, XSS, SQL injection attacks, etc)</t>
  </si>
  <si>
    <t>Share guidance around secure coding practices</t>
  </si>
  <si>
    <t>Leverages Marketplace Solutions in the Cloud, like Web Application Firewalls, Cloud native solutions for Authentication and authorization, etc</t>
  </si>
  <si>
    <t>Recommend the use of WAF Solutions on Azure Marketplace, turnkey Authentication and Authorization using Azure Active Directory</t>
  </si>
  <si>
    <t>How is security handled at the Data layer?</t>
  </si>
  <si>
    <t>Data protected in transit through SSL, but not at rest</t>
  </si>
  <si>
    <t>Data encrypted at rest, and is encrypted and decrypted at The Product level, using custom code</t>
  </si>
  <si>
    <t>Uses Marketplace or platform provided capabilities to secure data at rest and in transit</t>
  </si>
  <si>
    <t>Recommend the evaluation of Azure Data Services with emphasis on the turney security features in it. Use Azure Security Center to manage Security</t>
  </si>
  <si>
    <t>How optimized is your Application deployment in the Cloud, in terms of leveraging the Cloud-native capabilities?</t>
  </si>
  <si>
    <t>Little or no optimization of the Workloads deployed in the Cloud (Not Optimized)</t>
  </si>
  <si>
    <t>Optimized for select critical workloads deployed (Partially optimized)</t>
  </si>
  <si>
    <t>Azure Advisor implemented &amp; workloads optimized with the right blend of IaaS, PaaS and Serverless (Optimized &amp; continuously improving)</t>
  </si>
  <si>
    <t>Recommend the use of Azure Advisor to evaluate and optimize the architecture and reduce spend</t>
  </si>
  <si>
    <t>How is Software Source Control and Configuration Management handled for your Application?</t>
  </si>
  <si>
    <t>Little or no Tools used for Source and Version control</t>
  </si>
  <si>
    <t>Tools used for Source and Version Control and Build Management, but not integrated with Continuous Integration and Deployment processes</t>
  </si>
  <si>
    <t>Recommend Azure Team Services to automate the CI and CD Processes</t>
  </si>
  <si>
    <t>Use of contemporary Tools like Visual Studio Team Services TFS, Git or equivalent, that are integrated with Build and Release processes</t>
  </si>
  <si>
    <t>Recommend the DevOps tools on Azure like Azure Team Services, and Marketplace Solutions from Ansible, Spinnaker, Jenkins</t>
  </si>
  <si>
    <t>What best describes your strategy for Build automation &amp; Continuous Integration?</t>
  </si>
  <si>
    <t>Manual process, done primarily on premises and at times in the Cloud</t>
  </si>
  <si>
    <t>Part automation, part manual. E.g. Automated deployment, but not integrated with Source control and Version Control</t>
  </si>
  <si>
    <t>Fully automated using Visual Studio Team Services for CI, or other tools like Jenkins</t>
  </si>
  <si>
    <t>How is Functional and Performance Testing carried out for your Application?</t>
  </si>
  <si>
    <t>Manual Functional testing done, Performance Testing optionally done</t>
  </si>
  <si>
    <t>Automated and done selectively</t>
  </si>
  <si>
    <t>integrated with the Build and Continuous integration process</t>
  </si>
  <si>
    <t>What describes the process followed by you to deploy the infrastructure for the Application?</t>
  </si>
  <si>
    <t>Manual and fully on premise, considerable time required for setup</t>
  </si>
  <si>
    <t>Partial automation implemented for a Cloud based deployment</t>
  </si>
  <si>
    <t>Fully automated using Tools like Chef, Puppet on the Cloud</t>
  </si>
  <si>
    <t>Use of Cloud based Dev test Labs, with templates to provision resources and tear them down when not required</t>
  </si>
  <si>
    <t>How is the Application performance and usage monitored and tracked?</t>
  </si>
  <si>
    <t>Little or no tools to monitor and track The Product and Usage</t>
  </si>
  <si>
    <t>Custom and disparate solutions to capture and analyze logs</t>
  </si>
  <si>
    <t>Automated tools like Application insights to capture and analyze metrics on behavior and usage, generate Alerts</t>
  </si>
  <si>
    <t>Recommend the use of Visual Studio Application Insights to capture Application Telemetry</t>
  </si>
  <si>
    <t>How is the Infrastructure Health and usage monitored and tracked?</t>
  </si>
  <si>
    <t>Little or no tools to monitor and track the infrastructure performance and Usage</t>
  </si>
  <si>
    <t>Custom and disparate solutions &amp; Agents to capture and analyze logs to generate insight</t>
  </si>
  <si>
    <t>Automated tools like Azure Log Analytics/OMS to capture and analyze metrics on behavior and usage, generate Alerts</t>
  </si>
  <si>
    <t>Recommend the use of Azure Log Analytics to capture logs from across the Services deployed on Azure</t>
  </si>
  <si>
    <t>Is Functional and Performance Testing performed with data where the quality and size is representative of Production like scenarios?</t>
  </si>
  <si>
    <t>Data is manually fed into the Testing environment. No simulation of Production scenarios with data</t>
  </si>
  <si>
    <t>Steps partly automated to generate and populate data from existing systems. Data masking and obfuscation not handled</t>
  </si>
  <si>
    <t>Steps automated significantly for data generation from existing systems that are masked during testing</t>
  </si>
  <si>
    <t>How are Business requirements and Functional Test cases reconciled and tracked?</t>
  </si>
  <si>
    <t>Requirements capture, preparation of Functional Test cases done manually. No tooling support available to reconcile and track them</t>
  </si>
  <si>
    <t>Tools used to capture Functional requirements and their associated Test cases, but no Traceability Matrix or automation in generation of Functional Test cases used</t>
  </si>
  <si>
    <t>State of the art tools like Visual Studio Team Services used to capture requirements, associate them to Functional Test cases, and automate their creation</t>
  </si>
  <si>
    <t>Is feedback from Operations and Support fed back to improve the quality of the Application?</t>
  </si>
  <si>
    <t>Handling of Support incidents kept separate and not correlated back to Business and operational requirements in The Product</t>
  </si>
  <si>
    <t>Feedback from Support incidents not percolated to the Development Team. Critical issues are communicated back, but not in an established way</t>
  </si>
  <si>
    <t>Development Team fully apprised of the Support incidents and there is a process to associate them to requirements and tracked for rectification</t>
  </si>
  <si>
    <t>Feedback hooks incorporated right during development and deployment stages, through Alerts and notifications from code and infrastructure, based on monitored parameters</t>
  </si>
  <si>
    <t>Are there Build and Release processes implemented for your Application?</t>
  </si>
  <si>
    <t>Use of a disparate set of tools with no integration to Deployment and release Management</t>
  </si>
  <si>
    <t>Use of contemporary Tools like Visual Studio Team Services TFS, Git or equivalent, but not integrated with Deployment and release automation</t>
  </si>
  <si>
    <t>Use of contemporary Tools like Visual Studio Team Services TFS, Git or equivalent, that are integrated with Deployment and Release processes</t>
  </si>
  <si>
    <t>How effective are the feedback mechanisms to improve Application quality and reliability?</t>
  </si>
  <si>
    <t>No System available to capture feedback from Operations. Inputs obtained through manual means not necessarily tracked and acted upon</t>
  </si>
  <si>
    <t>Systems exist where the information is captured. Yet to internalize the process where the Insights are used by the Engineering Team to improve Application quality and reliability</t>
  </si>
  <si>
    <t>Continuous feedback from Operations is fed to Engineering and used to proactively improve Application quality and reliability</t>
  </si>
  <si>
    <t>Are the recommended best practices for the Cloud implemented in your Application?</t>
  </si>
  <si>
    <t>Only minimal recommendations followed</t>
  </si>
  <si>
    <t>Azure Security Center used &amp; recommendations implemented for select components in The Product</t>
  </si>
  <si>
    <t>Recommend enabling Azure Security Center to manage the Security health across Services in Azure</t>
  </si>
  <si>
    <t>Azure Security Center used &amp; recommendations implementation in The Product is comprehensive</t>
  </si>
  <si>
    <t>How compliant is the Solution to local statutory requirements?</t>
  </si>
  <si>
    <t>Compliance is yet to be incorporated in The Product</t>
  </si>
  <si>
    <t>The Product is built using architectural best practices but not yet compliant with the Standards prevalent in the Domain it pertains to</t>
  </si>
  <si>
    <t>Compliance baked into The Product for the most part, not dependent on the Cloud Platform for compliance</t>
  </si>
  <si>
    <t>The Product implements compliance both natively and leveraging those that Azure and Azure Stack provide</t>
  </si>
  <si>
    <t>Share the relevant Accreditions of Azure from the Azure Trust Center</t>
  </si>
  <si>
    <t>Does your Team contribute to Forums and Open Source Communities like GitHub, etc?</t>
  </si>
  <si>
    <t>Team has a community within the Organization where knowedge and content are shared</t>
  </si>
  <si>
    <t>Team consumes content from the Communities but does not contribute actively</t>
  </si>
  <si>
    <t>Team contributes actively to Open Source Communities</t>
  </si>
  <si>
    <t>Does your Organization have an offering in the Market in this Solution Area?</t>
  </si>
  <si>
    <t>Not Applicable</t>
  </si>
  <si>
    <t>The Product is in the envisioning stage</t>
  </si>
  <si>
    <t>The Product is under Development</t>
  </si>
  <si>
    <t>The Product is presently deployed on premise alone</t>
  </si>
  <si>
    <t>The Product is available in atleast one of the Cloud Platforms</t>
  </si>
  <si>
    <t>Is the Practice in this Solution area established in your Organization?</t>
  </si>
  <si>
    <t>Startup - New into this area, and in the process of building the Team</t>
  </si>
  <si>
    <t>Stable - A Team exists but not entirely devoted to the Practice</t>
  </si>
  <si>
    <t xml:space="preserve">Advanced - Have been in the industry for a while and have an established and matured practice </t>
  </si>
  <si>
    <t>How would you assess the expertise levels of your team?</t>
  </si>
  <si>
    <t>None</t>
  </si>
  <si>
    <t>Basic - The Team lacks expertise</t>
  </si>
  <si>
    <t>Ready - Expertise exists but these are aligned to on premise tools and technologies, or basic in level</t>
  </si>
  <si>
    <t>Expert - The Team is conversant with the latest tools and technologies available in the Cloud</t>
  </si>
  <si>
    <t>Are secure practices followed for Key Management and Key Operations?</t>
  </si>
  <si>
    <t>Key Management is adhoc and does not conform to any recommended practices. Limited or no Governance on Key operations</t>
  </si>
  <si>
    <t>Key Management is done by the Administrator but no policies implemented for Governance</t>
  </si>
  <si>
    <t>Secure practices followed both for Management and Operations on the Keys with Azure Key Vault</t>
  </si>
  <si>
    <t>How evolved is the architecture to include semantics of Serverless compute?</t>
  </si>
  <si>
    <t>The requirements in The Product do not warrant the need to implement Serverless compute or stand to benefit from it</t>
  </si>
  <si>
    <t>The Product is deployed on Azure IaaS Compute and does not leverage the benefits of Serverless compute yet</t>
  </si>
  <si>
    <t>Application leverages Azure provided Serverless options to derive the benefits of true 'Pay per use' semantics, e.g. with Logic Apps, Functions, Data Lake Analytics, etc</t>
  </si>
  <si>
    <t>How do you rate yourself in your endeavour to have a common code base across the Cloud and on premise deployments?</t>
  </si>
  <si>
    <t>Achieving a common code base is not an important technical or Business requirement</t>
  </si>
  <si>
    <t>Separate code base maintained when deploying to Azure and to on premise environments, to leverage the best of both</t>
  </si>
  <si>
    <t>Significant code repurpose achieved by targeting the options provided by Azure and Azure Stack Platforms, like VMs, Web Apps, Key Vault, Storage, etc</t>
  </si>
  <si>
    <t>Share the roadmap of Azure Stack and details of the workloads where there is parity in features with Azure Cloud</t>
  </si>
  <si>
    <t>Category Name</t>
  </si>
  <si>
    <t>Suggested Actions</t>
  </si>
  <si>
    <t>Product Maturity for Cloud</t>
  </si>
  <si>
    <t>Question 1</t>
  </si>
  <si>
    <t>Question 2</t>
  </si>
  <si>
    <t>Question 3</t>
  </si>
  <si>
    <t>Question 4</t>
  </si>
  <si>
    <t>Provisioning of Services on Cloud</t>
  </si>
  <si>
    <t>Question 5</t>
  </si>
  <si>
    <t>Readiness &amp; Collaboration</t>
  </si>
  <si>
    <t>Question 6</t>
  </si>
  <si>
    <t>Question 7</t>
  </si>
  <si>
    <t>Question 8</t>
  </si>
  <si>
    <t>Question 9</t>
  </si>
  <si>
    <t>Question 10</t>
  </si>
  <si>
    <t>Delegation</t>
  </si>
  <si>
    <t>Question 11</t>
  </si>
  <si>
    <t>Security</t>
  </si>
  <si>
    <t>Question 12</t>
  </si>
  <si>
    <t>Consumption and Usage Tracking</t>
  </si>
  <si>
    <t>Question 13</t>
  </si>
  <si>
    <t>Product Maturity</t>
  </si>
  <si>
    <t>Performance</t>
  </si>
  <si>
    <t>Workload Maturity</t>
  </si>
  <si>
    <t>Question 14</t>
  </si>
  <si>
    <t>Multi tenancy Support</t>
  </si>
  <si>
    <t>Question 15</t>
  </si>
  <si>
    <t>HADR</t>
  </si>
  <si>
    <t>Elasticity and scalability</t>
  </si>
  <si>
    <t>Question 16</t>
  </si>
  <si>
    <t>High Availability and Fail over</t>
  </si>
  <si>
    <t>Question 17</t>
  </si>
  <si>
    <t>Question 18</t>
  </si>
  <si>
    <t>Question 19</t>
  </si>
  <si>
    <t>Question 20</t>
  </si>
  <si>
    <t>Application Security</t>
  </si>
  <si>
    <t>Question 21</t>
  </si>
  <si>
    <t>Question 22</t>
  </si>
  <si>
    <t>Cost</t>
  </si>
  <si>
    <t>Cost of ownership</t>
  </si>
  <si>
    <t>Question 23</t>
  </si>
  <si>
    <t>Question 24</t>
  </si>
  <si>
    <t>Source and Version Control</t>
  </si>
  <si>
    <t>Question 25</t>
  </si>
  <si>
    <t>Continuous Integration &amp; Deployment</t>
  </si>
  <si>
    <t>Question 26</t>
  </si>
  <si>
    <t>Functional and Performance Testing</t>
  </si>
  <si>
    <t>Question 27</t>
  </si>
  <si>
    <t>Setting up infrastructure Development, Testing</t>
  </si>
  <si>
    <t>Question 28</t>
  </si>
  <si>
    <t>Tracking Application behavior and performance</t>
  </si>
  <si>
    <t>Question 29</t>
  </si>
  <si>
    <t>Tracking infrastructure health and usage</t>
  </si>
  <si>
    <t>Question 30</t>
  </si>
  <si>
    <t>Data generation for effective functional and performance testing</t>
  </si>
  <si>
    <t>Question 31</t>
  </si>
  <si>
    <t>Requirements Capture and Functional Test cases preparation and Traceability</t>
  </si>
  <si>
    <t>Question 32</t>
  </si>
  <si>
    <t>Feedback cycle from Operations to Development Team on Application performance</t>
  </si>
  <si>
    <t>Question 33</t>
  </si>
  <si>
    <t>Integrated Deployment and Release Management</t>
  </si>
  <si>
    <t>Question 34</t>
  </si>
  <si>
    <t>Problem solving using insights from feedback mechanisms</t>
  </si>
  <si>
    <t>Question 35</t>
  </si>
  <si>
    <t>Question 36</t>
  </si>
  <si>
    <t>How compliant is The Product to local statutory requirements?</t>
  </si>
  <si>
    <t>Question 37</t>
  </si>
  <si>
    <t>Contribution to Communities</t>
  </si>
  <si>
    <t>Question 38</t>
  </si>
  <si>
    <t>Question 39</t>
  </si>
  <si>
    <t>Is a Big Data and Analytics practice established in your Organization?</t>
  </si>
  <si>
    <t>Question 40</t>
  </si>
  <si>
    <t>How would you assess the expertise levels of your team in Big Data specifically for the Cloud?</t>
  </si>
  <si>
    <t>Question 41</t>
  </si>
  <si>
    <t>Key Management</t>
  </si>
  <si>
    <t>Question 42</t>
  </si>
  <si>
    <t>Architecture evolution</t>
  </si>
  <si>
    <t>Question 43</t>
  </si>
  <si>
    <t>Question 44</t>
  </si>
  <si>
    <t>Question 45</t>
  </si>
  <si>
    <t>How Business critical are the workloads deployed to the Cloud?</t>
  </si>
  <si>
    <t>Non-mission critical and peripheral workloads alone</t>
  </si>
  <si>
    <t>Non production, Dev and staging workloads alone</t>
  </si>
  <si>
    <t>Cloud used only to burst into from on-premise for additional capacity</t>
  </si>
  <si>
    <t>Core Business and mission critical workloads deployed to Cloud</t>
  </si>
  <si>
    <t>Deployment Model</t>
  </si>
  <si>
    <t>Criticality of Workloads</t>
  </si>
  <si>
    <t>Maintenance &amp; Support</t>
  </si>
  <si>
    <t>How is the Application hosted on the Cloud?</t>
  </si>
  <si>
    <t>SLAs applicable with criteria more stringent than those offered by Azure</t>
  </si>
  <si>
    <t>Uptime Guarantees</t>
  </si>
  <si>
    <t>Cloud Native vs. Bare Compute</t>
  </si>
  <si>
    <t>Elasticity &amp; Scalability</t>
  </si>
  <si>
    <t>Adoption of Serverless</t>
  </si>
  <si>
    <t>Cost Optimization</t>
  </si>
  <si>
    <t>Do you maintain a common code base across Cloud and on-premise deployments?</t>
  </si>
  <si>
    <t>Common Code base</t>
  </si>
  <si>
    <t>How do you audit and remediate resources in your Subscription for adherence to Corporate Standards</t>
  </si>
  <si>
    <t>Management of Resources</t>
  </si>
  <si>
    <t>Consistency in Deployment &amp; Updates</t>
  </si>
  <si>
    <t>No system in place currently to ensure compliance with Corporate Standards</t>
  </si>
  <si>
    <t>Manual process to audit and remediate resources in the Subscription for conformance</t>
  </si>
  <si>
    <t>How do you ensure consistency and repeatability in deployments and updates across the Subscriptions?</t>
  </si>
  <si>
    <t>Deployments and updates done part manual from the Portal and part through scripts</t>
  </si>
  <si>
    <t>Combination of Azure Blueprints used to package policies, ARM templates and RBAC for repeatable deployments to Subscriptions</t>
  </si>
  <si>
    <t>Infrastructure implemented as Code using Cloudinit, Terraform or ARM Templates, with manual verification of policies</t>
  </si>
  <si>
    <t>Cloudyn or Azure native features used to track and measure Azure consumption</t>
  </si>
  <si>
    <t>Policy definitions created that enforce rules and effects for the resources deployed to Subscriptions</t>
  </si>
  <si>
    <t>Recommend the Partner to a free trial of Cloudyn
Azure Cost Management - https://docs.microsoft.com/en-us/azure/cost-management/</t>
  </si>
  <si>
    <t>Dependent on the Microsoft's Social Channels that provides updates on the trends and innovation</t>
  </si>
  <si>
    <t>Participate in Microsoft's Social channels, and in addition, also follow an internal Training Calendar and Readiness motion</t>
  </si>
  <si>
    <t>Have a strategic partnership with Microsoft and is a key participant in Azure Beta Programs and Training Calendar</t>
  </si>
  <si>
    <t>Use Social channels to share inputs and feedback on Azure Services</t>
  </si>
  <si>
    <t>Is a strategic Partner and has Channels established with the Engineering teams in Azure to share feedback and input</t>
  </si>
  <si>
    <t>Recommend advanced Certifications in Azure: https://www.microsoft.com/en-us/learning/exam-list.aspx</t>
  </si>
  <si>
    <t>Onboard Partner to MPN and the highlight the benefits of getting the Technical Team certified on Azure: https://partner.microsoft.com/en-US/</t>
  </si>
  <si>
    <t>Recommend purchasing Standard or Prodirect Support: https://azure.microsoft.com/en-us/support/plans/</t>
  </si>
  <si>
    <t>Provide guidance on App Source for SaaS Apps or Azure Marketplace and Azure Managed Applications for IT-Pro directed Applications: Managed Applications - https://docs.microsoft.com/en-us/azure/managed-applications/
Marketplace &amp; App Source: https://docs.microsoft.com/en-us/azure/marketplace/</t>
  </si>
  <si>
    <t>Follow up on proper structuring of the Azure Subscription and decentralizing its usage</t>
  </si>
  <si>
    <t>Provide guidance on using Azure Policy Service for Organization wide implementation of Governance in the Azure Subscription - https://docs.microsoft.com/en-us/azure/governance/policy/</t>
  </si>
  <si>
    <t>Plan a Workshop on topics like Azure VM Scale Sets, App Services, Service Fabric or Container Services</t>
  </si>
  <si>
    <t>Plan a Workshop to introduce Azure Premium Services and Azure Data Services</t>
  </si>
  <si>
    <t>Recommend a Workshop to implement select features in their Solution using Servlerless options like Functions, Logic Apps, Data Lake Analytics, etc</t>
  </si>
  <si>
    <t>Feedback/comments on the Survey:</t>
  </si>
  <si>
    <t>The first row on the 'Assessment' Sheet contains the ISV's OR Customer's overall assessed Cloud Maturity Score - Current and Target. These are populated based on the values captured in the 'Survey'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</si>
</sst>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0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color rgb="FF0070C0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14"/>
      <color theme="7" tint="-0.499984740745262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7" tint="-0.499984740745262"/>
      <name val="Calibri"/>
      <family val="2"/>
      <scheme val="minor"/>
    </font>
    <font>
      <sz val="16"/>
      <color theme="7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6"/>
      <color theme="6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gradientFill degree="270">
        <stop position="0">
          <color theme="9" tint="0.59999389629810485"/>
        </stop>
        <stop position="1">
          <color theme="2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theme="0" tint="-0.24994659260841701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1" fillId="0" borderId="3" xfId="0" applyFont="1" applyFill="1" applyBorder="1"/>
    <xf numFmtId="0" fontId="0" fillId="0" borderId="0" xfId="0" applyFill="1"/>
    <xf numFmtId="0" fontId="2" fillId="0" borderId="3" xfId="0" applyFont="1" applyFill="1" applyBorder="1"/>
    <xf numFmtId="0" fontId="3" fillId="0" borderId="3" xfId="0" applyFont="1" applyFill="1" applyBorder="1"/>
    <xf numFmtId="0" fontId="0" fillId="0" borderId="3" xfId="0" applyFont="1" applyFill="1" applyBorder="1"/>
    <xf numFmtId="0" fontId="4" fillId="0" borderId="3" xfId="0" applyFont="1" applyFill="1" applyBorder="1"/>
    <xf numFmtId="0" fontId="5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8" fillId="0" borderId="3" xfId="0" applyFont="1" applyFill="1" applyBorder="1"/>
    <xf numFmtId="0" fontId="9" fillId="0" borderId="3" xfId="0" applyFont="1" applyFill="1" applyBorder="1"/>
    <xf numFmtId="0" fontId="10" fillId="0" borderId="3" xfId="0" applyFont="1" applyFill="1" applyBorder="1"/>
    <xf numFmtId="0" fontId="1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 applyProtection="1">
      <alignment wrapText="1"/>
      <protection locked="0"/>
    </xf>
    <xf numFmtId="0" fontId="0" fillId="0" borderId="4" xfId="0" applyFont="1" applyFill="1" applyBorder="1"/>
    <xf numFmtId="0" fontId="1" fillId="0" borderId="5" xfId="0" applyFont="1" applyFill="1" applyBorder="1"/>
    <xf numFmtId="0" fontId="12" fillId="0" borderId="5" xfId="0" applyFont="1" applyFill="1" applyBorder="1"/>
    <xf numFmtId="0" fontId="4" fillId="0" borderId="5" xfId="0" applyFont="1" applyFill="1" applyBorder="1"/>
    <xf numFmtId="0" fontId="5" fillId="0" borderId="5" xfId="0" applyFont="1" applyFill="1" applyBorder="1"/>
    <xf numFmtId="164" fontId="10" fillId="2" borderId="0" xfId="0" applyNumberFormat="1" applyFont="1" applyFill="1" applyAlignment="1" applyProtection="1">
      <alignment horizontal="center"/>
    </xf>
    <xf numFmtId="0" fontId="0" fillId="0" borderId="0" xfId="0" applyAlignment="1" applyProtection="1">
      <alignment wrapText="1"/>
    </xf>
    <xf numFmtId="164" fontId="10" fillId="2" borderId="0" xfId="0" applyNumberFormat="1" applyFont="1" applyFill="1" applyAlignment="1" applyProtection="1">
      <alignment wrapText="1"/>
    </xf>
    <xf numFmtId="164" fontId="2" fillId="2" borderId="0" xfId="0" applyNumberFormat="1" applyFont="1" applyFill="1" applyAlignment="1" applyProtection="1">
      <alignment wrapText="1"/>
    </xf>
    <xf numFmtId="0" fontId="0" fillId="0" borderId="0" xfId="0" applyProtection="1"/>
    <xf numFmtId="0" fontId="0" fillId="5" borderId="0" xfId="0" applyFill="1"/>
    <xf numFmtId="0" fontId="12" fillId="0" borderId="0" xfId="0" applyFont="1" applyFill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14" fillId="0" borderId="0" xfId="0" applyFont="1" applyFill="1"/>
    <xf numFmtId="0" fontId="0" fillId="0" borderId="0" xfId="0" applyFill="1" applyAlignment="1">
      <alignment wrapText="1"/>
    </xf>
    <xf numFmtId="0" fontId="15" fillId="0" borderId="0" xfId="0" applyFont="1" applyFill="1"/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wrapText="1"/>
    </xf>
    <xf numFmtId="0" fontId="0" fillId="0" borderId="0" xfId="0" applyNumberFormat="1" applyAlignment="1" applyProtection="1">
      <alignment horizontal="center" wrapText="1"/>
    </xf>
    <xf numFmtId="0" fontId="0" fillId="0" borderId="0" xfId="0" applyNumberFormat="1" applyAlignment="1" applyProtection="1">
      <alignment wrapText="1"/>
      <protection locked="0"/>
    </xf>
    <xf numFmtId="164" fontId="0" fillId="0" borderId="0" xfId="0" applyNumberFormat="1" applyAlignment="1" applyProtection="1">
      <alignment horizontal="center"/>
    </xf>
    <xf numFmtId="0" fontId="0" fillId="8" borderId="0" xfId="0" applyFill="1" applyAlignment="1" applyProtection="1">
      <alignment wrapText="1"/>
      <protection locked="0"/>
    </xf>
    <xf numFmtId="164" fontId="10" fillId="9" borderId="0" xfId="0" applyNumberFormat="1" applyFont="1" applyFill="1" applyAlignment="1" applyProtection="1">
      <alignment horizontal="center"/>
    </xf>
    <xf numFmtId="164" fontId="10" fillId="9" borderId="0" xfId="0" applyNumberFormat="1" applyFont="1" applyFill="1" applyAlignment="1" applyProtection="1">
      <alignment wrapText="1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/>
    <xf numFmtId="0" fontId="1" fillId="0" borderId="0" xfId="0" applyFont="1"/>
    <xf numFmtId="0" fontId="2" fillId="0" borderId="0" xfId="0" applyFont="1"/>
    <xf numFmtId="164" fontId="29" fillId="10" borderId="0" xfId="0" applyNumberFormat="1" applyFont="1" applyFill="1" applyAlignment="1" applyProtection="1">
      <alignment horizontal="center"/>
    </xf>
    <xf numFmtId="164" fontId="29" fillId="10" borderId="0" xfId="0" applyNumberFormat="1" applyFont="1" applyFill="1" applyAlignment="1" applyProtection="1">
      <alignment wrapText="1"/>
    </xf>
    <xf numFmtId="164" fontId="23" fillId="11" borderId="0" xfId="0" applyNumberFormat="1" applyFont="1" applyFill="1" applyAlignment="1" applyProtection="1">
      <alignment horizontal="center"/>
    </xf>
    <xf numFmtId="164" fontId="23" fillId="11" borderId="0" xfId="0" applyNumberFormat="1" applyFont="1" applyFill="1" applyAlignment="1" applyProtection="1"/>
    <xf numFmtId="164" fontId="30" fillId="6" borderId="0" xfId="0" applyNumberFormat="1" applyFont="1" applyFill="1" applyAlignment="1" applyProtection="1">
      <alignment horizontal="center"/>
    </xf>
    <xf numFmtId="164" fontId="30" fillId="6" borderId="0" xfId="0" applyNumberFormat="1" applyFont="1" applyFill="1" applyAlignment="1" applyProtection="1">
      <alignment wrapText="1"/>
    </xf>
    <xf numFmtId="0" fontId="0" fillId="4" borderId="0" xfId="0" applyFill="1" applyAlignment="1" applyProtection="1">
      <alignment wrapText="1"/>
      <protection locked="0"/>
    </xf>
    <xf numFmtId="0" fontId="31" fillId="7" borderId="0" xfId="0" applyFont="1" applyFill="1" applyAlignment="1" applyProtection="1">
      <alignment wrapText="1"/>
    </xf>
    <xf numFmtId="0" fontId="31" fillId="7" borderId="0" xfId="0" applyFont="1" applyFill="1" applyAlignment="1" applyProtection="1">
      <alignment horizontal="center"/>
    </xf>
    <xf numFmtId="0" fontId="31" fillId="7" borderId="0" xfId="0" applyNumberFormat="1" applyFont="1" applyFill="1" applyAlignment="1" applyProtection="1">
      <alignment wrapText="1"/>
    </xf>
    <xf numFmtId="0" fontId="31" fillId="7" borderId="0" xfId="0" applyNumberFormat="1" applyFont="1" applyFill="1" applyAlignment="1" applyProtection="1">
      <alignment horizontal="center" wrapText="1"/>
    </xf>
    <xf numFmtId="0" fontId="31" fillId="7" borderId="0" xfId="0" applyNumberFormat="1" applyFont="1" applyFill="1" applyAlignment="1" applyProtection="1">
      <alignment wrapText="1"/>
      <protection locked="0"/>
    </xf>
    <xf numFmtId="164" fontId="31" fillId="7" borderId="0" xfId="0" applyNumberFormat="1" applyFont="1" applyFill="1" applyAlignment="1" applyProtection="1">
      <alignment horizontal="center"/>
    </xf>
    <xf numFmtId="0" fontId="31" fillId="7" borderId="0" xfId="0" applyFont="1" applyFill="1" applyAlignment="1" applyProtection="1">
      <alignment wrapText="1"/>
      <protection locked="0"/>
    </xf>
    <xf numFmtId="164" fontId="10" fillId="7" borderId="0" xfId="0" applyNumberFormat="1" applyFont="1" applyFill="1" applyAlignment="1" applyProtection="1">
      <alignment horizontal="center"/>
    </xf>
    <xf numFmtId="164" fontId="10" fillId="7" borderId="0" xfId="0" applyNumberFormat="1" applyFont="1" applyFill="1" applyAlignment="1" applyProtection="1">
      <alignment wrapText="1"/>
    </xf>
    <xf numFmtId="0" fontId="0" fillId="7" borderId="0" xfId="0" applyFill="1" applyAlignment="1" applyProtection="1">
      <alignment wrapText="1"/>
      <protection locked="0"/>
    </xf>
    <xf numFmtId="0" fontId="0" fillId="7" borderId="0" xfId="0" applyFill="1"/>
    <xf numFmtId="0" fontId="0" fillId="0" borderId="0" xfId="0" applyFill="1" applyAlignment="1"/>
    <xf numFmtId="0" fontId="0" fillId="0" borderId="0" xfId="0" applyAlignment="1">
      <alignment wrapText="1"/>
    </xf>
    <xf numFmtId="0" fontId="0" fillId="0" borderId="0" xfId="0" applyAlignment="1" applyProtection="1"/>
    <xf numFmtId="0" fontId="13" fillId="3" borderId="0" xfId="0" applyFont="1" applyFill="1" applyAlignment="1" applyProtection="1"/>
    <xf numFmtId="0" fontId="13" fillId="7" borderId="0" xfId="0" applyFont="1" applyFill="1" applyAlignment="1" applyProtection="1"/>
    <xf numFmtId="0" fontId="1" fillId="0" borderId="0" xfId="0" applyFont="1" applyAlignment="1" applyProtection="1"/>
    <xf numFmtId="0" fontId="0" fillId="0" borderId="0" xfId="0" applyAlignment="1" applyProtection="1">
      <alignment horizontal="center" vertical="center" wrapText="1"/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20" fillId="0" borderId="0" xfId="0" applyFont="1" applyAlignment="1" applyProtection="1">
      <protection locked="0"/>
    </xf>
    <xf numFmtId="0" fontId="0" fillId="7" borderId="0" xfId="0" applyFill="1" applyProtection="1">
      <protection locked="0"/>
    </xf>
    <xf numFmtId="0" fontId="0" fillId="0" borderId="0" xfId="0" applyAlignment="1" applyProtection="1">
      <protection locked="0"/>
    </xf>
    <xf numFmtId="49" fontId="0" fillId="0" borderId="0" xfId="0" applyNumberFormat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0" fillId="7" borderId="0" xfId="0" applyFill="1" applyAlignment="1" applyProtection="1">
      <protection locked="0"/>
    </xf>
    <xf numFmtId="0" fontId="21" fillId="14" borderId="0" xfId="0" applyFont="1" applyFill="1" applyAlignment="1" applyProtection="1">
      <protection locked="0"/>
    </xf>
    <xf numFmtId="0" fontId="27" fillId="14" borderId="0" xfId="0" applyFont="1" applyFill="1" applyAlignment="1" applyProtection="1"/>
    <xf numFmtId="0" fontId="26" fillId="14" borderId="0" xfId="0" applyFont="1" applyFill="1" applyAlignment="1" applyProtection="1"/>
    <xf numFmtId="0" fontId="2" fillId="14" borderId="0" xfId="0" applyFont="1" applyFill="1" applyAlignment="1" applyProtection="1">
      <alignment horizontal="center" wrapText="1"/>
    </xf>
    <xf numFmtId="0" fontId="2" fillId="14" borderId="0" xfId="0" applyNumberFormat="1" applyFont="1" applyFill="1" applyAlignment="1" applyProtection="1">
      <alignment wrapText="1"/>
    </xf>
    <xf numFmtId="0" fontId="2" fillId="14" borderId="0" xfId="0" applyNumberFormat="1" applyFont="1" applyFill="1" applyAlignment="1" applyProtection="1">
      <alignment horizontal="center" wrapText="1"/>
    </xf>
    <xf numFmtId="0" fontId="2" fillId="14" borderId="0" xfId="0" applyNumberFormat="1" applyFont="1" applyFill="1" applyAlignment="1" applyProtection="1">
      <alignment wrapText="1"/>
      <protection locked="0"/>
    </xf>
    <xf numFmtId="164" fontId="2" fillId="14" borderId="0" xfId="0" applyNumberFormat="1" applyFont="1" applyFill="1" applyAlignment="1" applyProtection="1">
      <alignment horizontal="center" wrapText="1"/>
    </xf>
    <xf numFmtId="0" fontId="2" fillId="14" borderId="0" xfId="0" applyFont="1" applyFill="1" applyAlignment="1" applyProtection="1">
      <alignment wrapText="1"/>
      <protection locked="0"/>
    </xf>
    <xf numFmtId="164" fontId="2" fillId="14" borderId="0" xfId="0" applyNumberFormat="1" applyFont="1" applyFill="1" applyAlignment="1" applyProtection="1">
      <alignment horizontal="center"/>
    </xf>
    <xf numFmtId="164" fontId="2" fillId="14" borderId="0" xfId="0" applyNumberFormat="1" applyFont="1" applyFill="1" applyAlignment="1" applyProtection="1">
      <alignment wrapText="1"/>
    </xf>
    <xf numFmtId="0" fontId="0" fillId="14" borderId="0" xfId="0" applyFill="1" applyAlignment="1" applyProtection="1">
      <alignment wrapText="1"/>
      <protection locked="0"/>
    </xf>
    <xf numFmtId="0" fontId="10" fillId="14" borderId="0" xfId="0" applyFont="1" applyFill="1" applyAlignment="1" applyProtection="1"/>
    <xf numFmtId="0" fontId="2" fillId="14" borderId="0" xfId="0" applyFont="1" applyFill="1" applyAlignment="1" applyProtection="1"/>
    <xf numFmtId="0" fontId="33" fillId="15" borderId="0" xfId="0" applyFont="1" applyFill="1" applyAlignment="1" applyProtection="1"/>
    <xf numFmtId="0" fontId="0" fillId="15" borderId="0" xfId="0" applyFill="1" applyAlignment="1" applyProtection="1">
      <alignment wrapText="1"/>
      <protection locked="0"/>
    </xf>
    <xf numFmtId="0" fontId="13" fillId="15" borderId="0" xfId="0" applyFont="1" applyFill="1" applyAlignment="1" applyProtection="1"/>
    <xf numFmtId="164" fontId="13" fillId="2" borderId="0" xfId="0" applyNumberFormat="1" applyFont="1" applyFill="1" applyAlignment="1" applyProtection="1">
      <alignment wrapText="1"/>
    </xf>
    <xf numFmtId="0" fontId="25" fillId="3" borderId="0" xfId="0" applyFont="1" applyFill="1" applyAlignment="1" applyProtection="1">
      <protection locked="0"/>
    </xf>
    <xf numFmtId="0" fontId="21" fillId="3" borderId="0" xfId="0" applyFont="1" applyFill="1" applyAlignment="1" applyProtection="1"/>
    <xf numFmtId="0" fontId="21" fillId="3" borderId="0" xfId="0" applyFont="1" applyFill="1" applyAlignment="1" applyProtection="1">
      <alignment horizontal="center"/>
    </xf>
    <xf numFmtId="0" fontId="21" fillId="3" borderId="0" xfId="0" applyNumberFormat="1" applyFont="1" applyFill="1" applyAlignment="1" applyProtection="1">
      <alignment wrapText="1"/>
    </xf>
    <xf numFmtId="0" fontId="21" fillId="3" borderId="0" xfId="0" applyNumberFormat="1" applyFont="1" applyFill="1" applyAlignment="1" applyProtection="1">
      <alignment horizontal="center" wrapText="1"/>
    </xf>
    <xf numFmtId="0" fontId="21" fillId="3" borderId="0" xfId="0" applyNumberFormat="1" applyFont="1" applyFill="1" applyAlignment="1" applyProtection="1">
      <alignment wrapText="1"/>
      <protection locked="0"/>
    </xf>
    <xf numFmtId="164" fontId="21" fillId="3" borderId="0" xfId="0" applyNumberFormat="1" applyFont="1" applyFill="1" applyAlignment="1" applyProtection="1">
      <alignment horizontal="center"/>
    </xf>
    <xf numFmtId="0" fontId="21" fillId="3" borderId="0" xfId="0" applyFont="1" applyFill="1" applyAlignment="1" applyProtection="1">
      <alignment wrapText="1"/>
      <protection locked="0"/>
    </xf>
    <xf numFmtId="164" fontId="22" fillId="3" borderId="0" xfId="0" applyNumberFormat="1" applyFont="1" applyFill="1" applyAlignment="1" applyProtection="1">
      <alignment horizontal="center"/>
    </xf>
    <xf numFmtId="164" fontId="22" fillId="3" borderId="0" xfId="0" applyNumberFormat="1" applyFont="1" applyFill="1" applyAlignment="1" applyProtection="1">
      <alignment wrapText="1"/>
    </xf>
    <xf numFmtId="0" fontId="0" fillId="3" borderId="0" xfId="0" applyFill="1" applyAlignment="1" applyProtection="1">
      <alignment wrapText="1"/>
      <protection locked="0"/>
    </xf>
    <xf numFmtId="0" fontId="0" fillId="3" borderId="0" xfId="0" applyFill="1" applyAlignment="1" applyProtection="1">
      <protection locked="0"/>
    </xf>
    <xf numFmtId="164" fontId="10" fillId="2" borderId="0" xfId="0" applyNumberFormat="1" applyFont="1" applyFill="1" applyAlignment="1" applyProtection="1"/>
    <xf numFmtId="0" fontId="34" fillId="3" borderId="0" xfId="0" applyFont="1" applyFill="1" applyAlignment="1" applyProtection="1"/>
    <xf numFmtId="164" fontId="23" fillId="12" borderId="0" xfId="0" applyNumberFormat="1" applyFont="1" applyFill="1" applyAlignment="1" applyProtection="1">
      <alignment horizontal="center"/>
    </xf>
    <xf numFmtId="0" fontId="20" fillId="15" borderId="0" xfId="0" applyFont="1" applyFill="1" applyAlignment="1" applyProtection="1">
      <protection locked="0"/>
    </xf>
    <xf numFmtId="0" fontId="23" fillId="15" borderId="0" xfId="0" applyFont="1" applyFill="1" applyAlignment="1" applyProtection="1"/>
    <xf numFmtId="0" fontId="23" fillId="15" borderId="0" xfId="0" applyFont="1" applyFill="1" applyAlignment="1" applyProtection="1">
      <alignment horizontal="center"/>
    </xf>
    <xf numFmtId="0" fontId="23" fillId="15" borderId="0" xfId="0" applyNumberFormat="1" applyFont="1" applyFill="1" applyAlignment="1" applyProtection="1"/>
    <xf numFmtId="0" fontId="23" fillId="15" borderId="0" xfId="0" applyNumberFormat="1" applyFont="1" applyFill="1" applyAlignment="1" applyProtection="1">
      <alignment horizontal="center"/>
    </xf>
    <xf numFmtId="0" fontId="23" fillId="15" borderId="0" xfId="0" applyNumberFormat="1" applyFont="1" applyFill="1" applyAlignment="1" applyProtection="1">
      <protection locked="0"/>
    </xf>
    <xf numFmtId="164" fontId="23" fillId="15" borderId="0" xfId="0" applyNumberFormat="1" applyFont="1" applyFill="1" applyAlignment="1" applyProtection="1">
      <alignment horizontal="center"/>
    </xf>
    <xf numFmtId="0" fontId="23" fillId="15" borderId="0" xfId="0" applyFont="1" applyFill="1" applyAlignment="1" applyProtection="1">
      <protection locked="0"/>
    </xf>
    <xf numFmtId="0" fontId="27" fillId="12" borderId="0" xfId="0" applyFont="1" applyFill="1" applyAlignment="1" applyProtection="1">
      <protection locked="0"/>
    </xf>
    <xf numFmtId="0" fontId="27" fillId="12" borderId="0" xfId="0" applyFont="1" applyFill="1" applyAlignment="1" applyProtection="1"/>
    <xf numFmtId="0" fontId="24" fillId="12" borderId="0" xfId="0" applyFont="1" applyFill="1" applyAlignment="1" applyProtection="1"/>
    <xf numFmtId="0" fontId="24" fillId="12" borderId="0" xfId="0" applyFont="1" applyFill="1" applyAlignment="1" applyProtection="1">
      <alignment horizontal="center"/>
    </xf>
    <xf numFmtId="0" fontId="24" fillId="12" borderId="0" xfId="0" applyNumberFormat="1" applyFont="1" applyFill="1" applyAlignment="1" applyProtection="1"/>
    <xf numFmtId="0" fontId="24" fillId="12" borderId="0" xfId="0" applyNumberFormat="1" applyFont="1" applyFill="1" applyAlignment="1" applyProtection="1">
      <alignment horizontal="center"/>
    </xf>
    <xf numFmtId="0" fontId="24" fillId="12" borderId="0" xfId="0" applyNumberFormat="1" applyFont="1" applyFill="1" applyAlignment="1" applyProtection="1">
      <protection locked="0"/>
    </xf>
    <xf numFmtId="164" fontId="24" fillId="12" borderId="0" xfId="0" applyNumberFormat="1" applyFont="1" applyFill="1" applyAlignment="1" applyProtection="1">
      <alignment horizontal="center"/>
    </xf>
    <xf numFmtId="0" fontId="24" fillId="12" borderId="0" xfId="0" applyFont="1" applyFill="1" applyAlignment="1" applyProtection="1">
      <protection locked="0"/>
    </xf>
    <xf numFmtId="164" fontId="23" fillId="12" borderId="0" xfId="0" applyNumberFormat="1" applyFont="1" applyFill="1" applyAlignment="1" applyProtection="1"/>
    <xf numFmtId="0" fontId="27" fillId="14" borderId="0" xfId="0" applyFont="1" applyFill="1" applyAlignment="1" applyProtection="1">
      <protection locked="0"/>
    </xf>
    <xf numFmtId="0" fontId="28" fillId="14" borderId="0" xfId="0" applyFont="1" applyFill="1" applyAlignment="1" applyProtection="1"/>
    <xf numFmtId="0" fontId="28" fillId="14" borderId="0" xfId="0" applyFont="1" applyFill="1" applyAlignment="1" applyProtection="1">
      <alignment horizontal="center"/>
    </xf>
    <xf numFmtId="0" fontId="28" fillId="14" borderId="0" xfId="0" applyNumberFormat="1" applyFont="1" applyFill="1" applyAlignment="1" applyProtection="1">
      <alignment wrapText="1"/>
    </xf>
    <xf numFmtId="0" fontId="28" fillId="14" borderId="0" xfId="0" applyNumberFormat="1" applyFont="1" applyFill="1" applyAlignment="1" applyProtection="1">
      <alignment horizontal="center" wrapText="1"/>
    </xf>
    <xf numFmtId="0" fontId="28" fillId="14" borderId="0" xfId="0" applyNumberFormat="1" applyFont="1" applyFill="1" applyAlignment="1" applyProtection="1">
      <alignment wrapText="1"/>
      <protection locked="0"/>
    </xf>
    <xf numFmtId="164" fontId="28" fillId="14" borderId="0" xfId="0" applyNumberFormat="1" applyFont="1" applyFill="1" applyAlignment="1" applyProtection="1">
      <alignment horizontal="center"/>
    </xf>
    <xf numFmtId="0" fontId="28" fillId="14" borderId="0" xfId="0" applyFont="1" applyFill="1" applyAlignment="1" applyProtection="1">
      <alignment wrapText="1"/>
      <protection locked="0"/>
    </xf>
    <xf numFmtId="164" fontId="28" fillId="14" borderId="0" xfId="0" applyNumberFormat="1" applyFont="1" applyFill="1" applyAlignment="1" applyProtection="1">
      <alignment wrapText="1"/>
    </xf>
    <xf numFmtId="0" fontId="26" fillId="8" borderId="0" xfId="0" applyFont="1" applyFill="1" applyAlignment="1" applyProtection="1">
      <protection locked="0"/>
    </xf>
    <xf numFmtId="0" fontId="18" fillId="8" borderId="0" xfId="0" applyFont="1" applyFill="1" applyAlignment="1" applyProtection="1"/>
    <xf numFmtId="0" fontId="18" fillId="8" borderId="0" xfId="0" applyFont="1" applyFill="1" applyAlignment="1" applyProtection="1">
      <alignment horizontal="center"/>
    </xf>
    <xf numFmtId="0" fontId="18" fillId="8" borderId="0" xfId="0" applyNumberFormat="1" applyFont="1" applyFill="1" applyAlignment="1" applyProtection="1">
      <alignment wrapText="1"/>
    </xf>
    <xf numFmtId="0" fontId="18" fillId="8" borderId="0" xfId="0" applyNumberFormat="1" applyFont="1" applyFill="1" applyAlignment="1" applyProtection="1">
      <alignment horizontal="center" wrapText="1"/>
    </xf>
    <xf numFmtId="0" fontId="18" fillId="8" borderId="0" xfId="0" applyNumberFormat="1" applyFont="1" applyFill="1" applyAlignment="1" applyProtection="1">
      <alignment wrapText="1"/>
      <protection locked="0"/>
    </xf>
    <xf numFmtId="164" fontId="18" fillId="8" borderId="0" xfId="0" applyNumberFormat="1" applyFont="1" applyFill="1" applyAlignment="1" applyProtection="1">
      <alignment horizontal="center"/>
    </xf>
    <xf numFmtId="0" fontId="18" fillId="8" borderId="0" xfId="0" applyFont="1" applyFill="1" applyAlignment="1" applyProtection="1">
      <alignment wrapText="1"/>
      <protection locked="0"/>
    </xf>
    <xf numFmtId="164" fontId="18" fillId="8" borderId="0" xfId="0" applyNumberFormat="1" applyFont="1" applyFill="1" applyAlignment="1" applyProtection="1">
      <alignment wrapText="1"/>
    </xf>
    <xf numFmtId="0" fontId="10" fillId="8" borderId="0" xfId="0" applyFont="1" applyFill="1" applyAlignment="1" applyProtection="1"/>
    <xf numFmtId="0" fontId="36" fillId="8" borderId="0" xfId="0" applyFont="1" applyFill="1" applyAlignment="1" applyProtection="1"/>
    <xf numFmtId="0" fontId="0" fillId="16" borderId="0" xfId="0" applyFill="1" applyAlignment="1" applyProtection="1">
      <alignment horizontal="center" vertical="center" wrapText="1"/>
      <protection locked="0"/>
    </xf>
    <xf numFmtId="0" fontId="35" fillId="13" borderId="0" xfId="0" applyFont="1" applyFill="1" applyAlignment="1" applyProtection="1">
      <alignment wrapText="1"/>
    </xf>
    <xf numFmtId="0" fontId="35" fillId="13" borderId="0" xfId="0" applyFont="1" applyFill="1" applyAlignment="1" applyProtection="1">
      <alignment horizontal="center"/>
    </xf>
    <xf numFmtId="0" fontId="35" fillId="13" borderId="0" xfId="0" applyFont="1" applyFill="1" applyAlignment="1" applyProtection="1">
      <alignment horizontal="center" wrapText="1"/>
    </xf>
    <xf numFmtId="164" fontId="35" fillId="13" borderId="0" xfId="0" applyNumberFormat="1" applyFont="1" applyFill="1" applyAlignment="1" applyProtection="1">
      <alignment horizontal="center"/>
    </xf>
    <xf numFmtId="0" fontId="35" fillId="13" borderId="0" xfId="0" applyNumberFormat="1" applyFont="1" applyFill="1" applyAlignment="1" applyProtection="1">
      <alignment wrapText="1"/>
    </xf>
    <xf numFmtId="0" fontId="35" fillId="13" borderId="0" xfId="0" applyNumberFormat="1" applyFont="1" applyFill="1" applyAlignment="1" applyProtection="1">
      <alignment horizontal="center" wrapText="1"/>
    </xf>
    <xf numFmtId="0" fontId="37" fillId="13" borderId="0" xfId="0" applyFont="1" applyFill="1" applyAlignment="1" applyProtection="1">
      <alignment wrapText="1"/>
    </xf>
    <xf numFmtId="0" fontId="37" fillId="13" borderId="0" xfId="0" applyFont="1" applyFill="1" applyAlignment="1" applyProtection="1">
      <alignment horizontal="center"/>
    </xf>
    <xf numFmtId="0" fontId="37" fillId="13" borderId="0" xfId="0" applyFont="1" applyFill="1" applyAlignment="1" applyProtection="1">
      <alignment horizontal="center" wrapText="1"/>
    </xf>
    <xf numFmtId="164" fontId="37" fillId="13" borderId="0" xfId="0" applyNumberFormat="1" applyFont="1" applyFill="1" applyAlignment="1" applyProtection="1">
      <alignment horizontal="center"/>
    </xf>
    <xf numFmtId="0" fontId="31" fillId="13" borderId="0" xfId="0" applyFont="1" applyFill="1" applyAlignment="1" applyProtection="1">
      <alignment horizontal="center" wrapText="1"/>
    </xf>
    <xf numFmtId="164" fontId="31" fillId="13" borderId="0" xfId="0" applyNumberFormat="1" applyFont="1" applyFill="1" applyAlignment="1" applyProtection="1">
      <alignment horizontal="center"/>
    </xf>
    <xf numFmtId="164" fontId="31" fillId="13" borderId="0" xfId="0" applyNumberFormat="1" applyFont="1" applyFill="1" applyAlignment="1" applyProtection="1">
      <alignment wrapText="1"/>
    </xf>
    <xf numFmtId="0" fontId="31" fillId="13" borderId="0" xfId="0" applyNumberFormat="1" applyFont="1" applyFill="1" applyAlignment="1" applyProtection="1">
      <alignment horizontal="center" wrapText="1"/>
    </xf>
    <xf numFmtId="0" fontId="0" fillId="14" borderId="0" xfId="0" applyFill="1" applyAlignment="1">
      <alignment horizontal="center" vertical="center"/>
    </xf>
    <xf numFmtId="0" fontId="0" fillId="0" borderId="0" xfId="0" quotePrefix="1" applyFont="1"/>
    <xf numFmtId="164" fontId="22" fillId="17" borderId="0" xfId="0" applyNumberFormat="1" applyFont="1" applyFill="1" applyAlignment="1" applyProtection="1"/>
    <xf numFmtId="164" fontId="38" fillId="17" borderId="0" xfId="0" applyNumberFormat="1" applyFont="1" applyFill="1" applyAlignment="1" applyProtection="1">
      <alignment horizontal="left"/>
    </xf>
    <xf numFmtId="0" fontId="0" fillId="0" borderId="0" xfId="0" applyFont="1" applyProtection="1">
      <protection locked="0"/>
    </xf>
    <xf numFmtId="0" fontId="37" fillId="13" borderId="0" xfId="0" applyNumberFormat="1" applyFont="1" applyFill="1" applyAlignment="1" applyProtection="1">
      <alignment wrapText="1"/>
    </xf>
    <xf numFmtId="0" fontId="37" fillId="13" borderId="0" xfId="0" applyNumberFormat="1" applyFont="1" applyFill="1" applyAlignment="1" applyProtection="1">
      <alignment horizontal="center" wrapText="1"/>
    </xf>
    <xf numFmtId="0" fontId="37" fillId="13" borderId="0" xfId="0" applyNumberFormat="1" applyFont="1" applyFill="1" applyAlignment="1" applyProtection="1">
      <alignment wrapText="1"/>
      <protection locked="0"/>
    </xf>
    <xf numFmtId="0" fontId="37" fillId="13" borderId="0" xfId="0" applyFont="1" applyFill="1" applyAlignment="1" applyProtection="1">
      <alignment wrapText="1"/>
      <protection locked="0"/>
    </xf>
    <xf numFmtId="0" fontId="0" fillId="0" borderId="0" xfId="0" applyNumberFormat="1" applyAlignment="1" applyProtection="1">
      <protection locked="0"/>
    </xf>
    <xf numFmtId="0" fontId="0" fillId="8" borderId="0" xfId="0" applyNumberFormat="1" applyFill="1" applyAlignment="1" applyProtection="1">
      <alignment wrapText="1"/>
      <protection locked="0"/>
    </xf>
    <xf numFmtId="0" fontId="0" fillId="0" borderId="0" xfId="0" applyNumberFormat="1" applyProtection="1">
      <protection locked="0"/>
    </xf>
    <xf numFmtId="49" fontId="0" fillId="0" borderId="0" xfId="0" applyNumberFormat="1" applyBorder="1" applyAlignment="1">
      <alignment horizontal="left" wrapText="1"/>
    </xf>
    <xf numFmtId="0" fontId="0" fillId="18" borderId="0" xfId="0" applyFill="1"/>
    <xf numFmtId="0" fontId="39" fillId="18" borderId="0" xfId="0" applyFont="1" applyFill="1" applyAlignment="1">
      <alignment horizontal="right"/>
    </xf>
    <xf numFmtId="0" fontId="39" fillId="18" borderId="14" xfId="0" applyFont="1" applyFill="1" applyBorder="1" applyAlignment="1">
      <alignment horizontal="right"/>
    </xf>
    <xf numFmtId="2" fontId="0" fillId="0" borderId="16" xfId="0" applyNumberFormat="1" applyBorder="1" applyAlignment="1">
      <alignment horizontal="left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14" borderId="0" xfId="0" applyFill="1" applyAlignment="1">
      <alignment horizontal="center" vertical="center" wrapText="1"/>
    </xf>
    <xf numFmtId="0" fontId="0" fillId="19" borderId="0" xfId="0" applyFill="1" applyAlignment="1" applyProtection="1">
      <alignment horizontal="center" vertical="center"/>
    </xf>
    <xf numFmtId="0" fontId="0" fillId="19" borderId="0" xfId="0" applyFill="1" applyAlignment="1" applyProtection="1">
      <alignment horizontal="center" vertical="center" wrapText="1"/>
    </xf>
    <xf numFmtId="0" fontId="0" fillId="19" borderId="0" xfId="0" applyFill="1" applyAlignment="1" applyProtection="1">
      <alignment horizontal="center" vertical="center" wrapText="1"/>
      <protection locked="0"/>
    </xf>
    <xf numFmtId="164" fontId="13" fillId="20" borderId="0" xfId="0" applyNumberFormat="1" applyFont="1" applyFill="1" applyAlignment="1" applyProtection="1">
      <alignment horizontal="center"/>
    </xf>
    <xf numFmtId="164" fontId="10" fillId="20" borderId="0" xfId="0" applyNumberFormat="1" applyFont="1" applyFill="1" applyAlignment="1" applyProtection="1">
      <alignment horizontal="center"/>
    </xf>
    <xf numFmtId="0" fontId="32" fillId="13" borderId="0" xfId="0" applyFont="1" applyFill="1" applyAlignment="1" applyProtection="1">
      <alignment wrapText="1"/>
    </xf>
    <xf numFmtId="0" fontId="32" fillId="13" borderId="0" xfId="0" applyFont="1" applyFill="1" applyAlignment="1" applyProtection="1">
      <alignment horizontal="center"/>
    </xf>
    <xf numFmtId="0" fontId="32" fillId="13" borderId="0" xfId="0" applyFont="1" applyFill="1" applyAlignment="1" applyProtection="1">
      <alignment horizontal="center" wrapText="1"/>
    </xf>
    <xf numFmtId="0" fontId="35" fillId="21" borderId="0" xfId="0" applyFont="1" applyFill="1" applyBorder="1" applyAlignment="1" applyProtection="1">
      <alignment wrapText="1"/>
      <protection locked="0"/>
    </xf>
    <xf numFmtId="0" fontId="32" fillId="13" borderId="0" xfId="0" applyNumberFormat="1" applyFont="1" applyFill="1" applyAlignment="1" applyProtection="1">
      <alignment wrapText="1"/>
    </xf>
    <xf numFmtId="0" fontId="32" fillId="13" borderId="0" xfId="0" applyNumberFormat="1" applyFont="1" applyFill="1" applyAlignment="1" applyProtection="1">
      <alignment horizontal="center" wrapText="1"/>
    </xf>
    <xf numFmtId="164" fontId="10" fillId="13" borderId="0" xfId="0" applyNumberFormat="1" applyFont="1" applyFill="1" applyAlignment="1" applyProtection="1">
      <alignment horizontal="center"/>
    </xf>
    <xf numFmtId="164" fontId="2" fillId="13" borderId="0" xfId="0" applyNumberFormat="1" applyFont="1" applyFill="1" applyAlignment="1" applyProtection="1">
      <alignment horizontal="center"/>
    </xf>
    <xf numFmtId="0" fontId="0" fillId="0" borderId="6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0" fillId="0" borderId="13" xfId="0" applyBorder="1" applyAlignment="1" applyProtection="1">
      <alignment horizontal="left" vertical="top" wrapText="1"/>
      <protection locked="0"/>
    </xf>
    <xf numFmtId="0" fontId="0" fillId="0" borderId="0" xfId="0" applyFont="1"/>
    <xf numFmtId="0" fontId="13" fillId="12" borderId="0" xfId="0" applyFont="1" applyFill="1" applyAlignment="1" applyProtection="1"/>
  </cellXfs>
  <cellStyles count="1"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numFmt numFmtId="0" formatCode="General"/>
      <protection locked="0" hidden="0"/>
    </dxf>
    <dxf>
      <numFmt numFmtId="0" formatCode="General"/>
      <alignment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0.0"/>
      <fill>
        <patternFill patternType="solid">
          <fgColor indexed="64"/>
          <bgColor theme="0" tint="-4.9989318521683403E-2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0.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protection locked="1" hidden="0"/>
    </dxf>
    <dxf>
      <font>
        <color rgb="FF0070C0"/>
      </font>
      <numFmt numFmtId="164" formatCode="0.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0" hidden="0"/>
    </dxf>
    <dxf>
      <numFmt numFmtId="164" formatCode="0.0"/>
      <alignment horizontal="center" vertical="bottom" textRotation="0" indent="0" justifyLastLine="0" shrinkToFit="0" readingOrder="0"/>
      <protection locked="1" hidden="0"/>
    </dxf>
    <dxf>
      <numFmt numFmtId="0" formatCode="General"/>
      <alignment horizontal="general" vertical="bottom" textRotation="0" wrapText="1" indent="0" justifyLastLine="0" shrinkToFit="0" readingOrder="0"/>
      <protection locked="0" hidden="0"/>
    </dxf>
    <dxf>
      <numFmt numFmtId="0" formatCode="General"/>
      <alignment horizontal="center" vertical="bottom" textRotation="0" wrapText="1" indent="0" justifyLastLine="0" shrinkToFit="0" readingOrder="0"/>
      <protection locked="1" hidden="0"/>
    </dxf>
    <dxf>
      <numFmt numFmtId="0" formatCode="General"/>
      <alignment horizontal="general" vertical="bottom" textRotation="0" wrapText="1" indent="0" justifyLastLine="0" shrinkToFit="0" readingOrder="0"/>
      <protection locked="1" hidden="0"/>
    </dxf>
    <dxf>
      <alignment horizontal="center" vertical="bottom" textRotation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0" hidden="0"/>
    </dxf>
    <dxf>
      <protection locked="0" hidden="0"/>
    </dxf>
    <dxf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FFFFCC"/>
      <color rgb="FFF5F9B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Governance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Survey!$H$1</c:f>
              <c:strCache>
                <c:ptCount val="1"/>
                <c:pt idx="0">
                  <c:v>Current Score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Survey!$C$31:$C$35</c:f>
              <c:strCache>
                <c:ptCount val="5"/>
                <c:pt idx="0">
                  <c:v>Cloud Subscription Governance</c:v>
                </c:pt>
                <c:pt idx="1">
                  <c:v>Self Service access to Cloud</c:v>
                </c:pt>
                <c:pt idx="2">
                  <c:v>Management of Resources</c:v>
                </c:pt>
                <c:pt idx="3">
                  <c:v>Metering and Tracking consumption</c:v>
                </c:pt>
                <c:pt idx="4">
                  <c:v>Consistency in Deployment &amp; Updates</c:v>
                </c:pt>
              </c:strCache>
            </c:strRef>
          </c:cat>
          <c:val>
            <c:numRef>
              <c:f>Survey!$H$31:$H$35</c:f>
              <c:numCache>
                <c:formatCode>0.0</c:formatCode>
                <c:ptCount val="5"/>
                <c:pt idx="0">
                  <c:v>1.6</c:v>
                </c:pt>
                <c:pt idx="1">
                  <c:v>2</c:v>
                </c:pt>
                <c:pt idx="2">
                  <c:v>1.3333333333333333</c:v>
                </c:pt>
                <c:pt idx="3">
                  <c:v>2.6666666666666665</c:v>
                </c:pt>
                <c:pt idx="4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F-4F51-8D6B-8DD48242F6CC}"/>
            </c:ext>
          </c:extLst>
        </c:ser>
        <c:ser>
          <c:idx val="1"/>
          <c:order val="1"/>
          <c:tx>
            <c:strRef>
              <c:f>Survey!$J$1</c:f>
              <c:strCache>
                <c:ptCount val="1"/>
                <c:pt idx="0">
                  <c:v>Target 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Survey!$C$31:$C$35</c:f>
              <c:strCache>
                <c:ptCount val="5"/>
                <c:pt idx="0">
                  <c:v>Cloud Subscription Governance</c:v>
                </c:pt>
                <c:pt idx="1">
                  <c:v>Self Service access to Cloud</c:v>
                </c:pt>
                <c:pt idx="2">
                  <c:v>Management of Resources</c:v>
                </c:pt>
                <c:pt idx="3">
                  <c:v>Metering and Tracking consumption</c:v>
                </c:pt>
                <c:pt idx="4">
                  <c:v>Consistency in Deployment &amp; Updates</c:v>
                </c:pt>
              </c:strCache>
            </c:strRef>
          </c:cat>
          <c:val>
            <c:numRef>
              <c:f>Survey!$J$31:$J$35</c:f>
              <c:numCache>
                <c:formatCode>0.0</c:formatCode>
                <c:ptCount val="5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2.6666666666666665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4F-4F51-8D6B-8DD48242F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695152"/>
        <c:axId val="647028800"/>
      </c:radarChart>
      <c:catAx>
        <c:axId val="62869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028800"/>
        <c:crosses val="autoZero"/>
        <c:auto val="1"/>
        <c:lblAlgn val="ctr"/>
        <c:lblOffset val="100"/>
        <c:noMultiLvlLbl val="0"/>
      </c:catAx>
      <c:valAx>
        <c:axId val="6470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9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DevOps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Survey!$H$1</c:f>
              <c:strCache>
                <c:ptCount val="1"/>
                <c:pt idx="0">
                  <c:v>Current Score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Survey!$C$19:$C$29</c:f>
              <c:strCache>
                <c:ptCount val="11"/>
                <c:pt idx="0">
                  <c:v>Source Control &amp; Versioning</c:v>
                </c:pt>
                <c:pt idx="1">
                  <c:v>Build Automation &amp; Continuous Integration</c:v>
                </c:pt>
                <c:pt idx="2">
                  <c:v>Release Automation</c:v>
                </c:pt>
                <c:pt idx="3">
                  <c:v>Test Cases Automation</c:v>
                </c:pt>
                <c:pt idx="4">
                  <c:v>Functional &amp; performance Testing</c:v>
                </c:pt>
                <c:pt idx="5">
                  <c:v>Data generation for Testing</c:v>
                </c:pt>
                <c:pt idx="6">
                  <c:v>Deployment Automation</c:v>
                </c:pt>
                <c:pt idx="7">
                  <c:v>Application Monitoring &amp; Insights</c:v>
                </c:pt>
                <c:pt idx="8">
                  <c:v>Operations Management &amp; Insights</c:v>
                </c:pt>
                <c:pt idx="9">
                  <c:v>Feedback capture from Operations and Support</c:v>
                </c:pt>
                <c:pt idx="10">
                  <c:v>Feedback loop and Continuous Improvement </c:v>
                </c:pt>
              </c:strCache>
            </c:strRef>
          </c:cat>
          <c:val>
            <c:numRef>
              <c:f>Survey!$H$19:$H$29</c:f>
              <c:numCache>
                <c:formatCode>0.0</c:formatCode>
                <c:ptCount val="11"/>
                <c:pt idx="0">
                  <c:v>1.3333333333333333</c:v>
                </c:pt>
                <c:pt idx="1">
                  <c:v>1.3333333333333333</c:v>
                </c:pt>
                <c:pt idx="2">
                  <c:v>2.6666666666666665</c:v>
                </c:pt>
                <c:pt idx="3">
                  <c:v>1.3333333333333333</c:v>
                </c:pt>
                <c:pt idx="4">
                  <c:v>2.6666666666666665</c:v>
                </c:pt>
                <c:pt idx="5">
                  <c:v>2.6666666666666665</c:v>
                </c:pt>
                <c:pt idx="6">
                  <c:v>2</c:v>
                </c:pt>
                <c:pt idx="7">
                  <c:v>1.3333333333333333</c:v>
                </c:pt>
                <c:pt idx="8">
                  <c:v>1.3333333333333333</c:v>
                </c:pt>
                <c:pt idx="9">
                  <c:v>2</c:v>
                </c:pt>
                <c:pt idx="10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9-418E-AA72-CD644E207552}"/>
            </c:ext>
          </c:extLst>
        </c:ser>
        <c:ser>
          <c:idx val="1"/>
          <c:order val="1"/>
          <c:tx>
            <c:strRef>
              <c:f>Survey!$J$1</c:f>
              <c:strCache>
                <c:ptCount val="1"/>
                <c:pt idx="0">
                  <c:v>Target 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Survey!$C$19:$C$29</c:f>
              <c:strCache>
                <c:ptCount val="11"/>
                <c:pt idx="0">
                  <c:v>Source Control &amp; Versioning</c:v>
                </c:pt>
                <c:pt idx="1">
                  <c:v>Build Automation &amp; Continuous Integration</c:v>
                </c:pt>
                <c:pt idx="2">
                  <c:v>Release Automation</c:v>
                </c:pt>
                <c:pt idx="3">
                  <c:v>Test Cases Automation</c:v>
                </c:pt>
                <c:pt idx="4">
                  <c:v>Functional &amp; performance Testing</c:v>
                </c:pt>
                <c:pt idx="5">
                  <c:v>Data generation for Testing</c:v>
                </c:pt>
                <c:pt idx="6">
                  <c:v>Deployment Automation</c:v>
                </c:pt>
                <c:pt idx="7">
                  <c:v>Application Monitoring &amp; Insights</c:v>
                </c:pt>
                <c:pt idx="8">
                  <c:v>Operations Management &amp; Insights</c:v>
                </c:pt>
                <c:pt idx="9">
                  <c:v>Feedback capture from Operations and Support</c:v>
                </c:pt>
                <c:pt idx="10">
                  <c:v>Feedback loop and Continuous Improvement </c:v>
                </c:pt>
              </c:strCache>
            </c:strRef>
          </c:cat>
          <c:val>
            <c:numRef>
              <c:f>Survey!$J$19:$J$29</c:f>
              <c:numCache>
                <c:formatCode>0.0</c:formatCode>
                <c:ptCount val="11"/>
                <c:pt idx="0">
                  <c:v>2.6666666666666665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2.6666666666666665</c:v>
                </c:pt>
                <c:pt idx="5">
                  <c:v>4</c:v>
                </c:pt>
                <c:pt idx="6">
                  <c:v>4</c:v>
                </c:pt>
                <c:pt idx="7">
                  <c:v>2.6666666666666665</c:v>
                </c:pt>
                <c:pt idx="8">
                  <c:v>2.6666666666666665</c:v>
                </c:pt>
                <c:pt idx="9">
                  <c:v>4</c:v>
                </c:pt>
                <c:pt idx="10">
                  <c:v>2.6666666666666665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B9-418E-AA72-CD644E20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611536"/>
        <c:axId val="791608584"/>
      </c:radarChart>
      <c:catAx>
        <c:axId val="79161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08584"/>
        <c:crosses val="autoZero"/>
        <c:auto val="1"/>
        <c:lblAlgn val="ctr"/>
        <c:lblOffset val="100"/>
        <c:noMultiLvlLbl val="0"/>
      </c:catAx>
      <c:valAx>
        <c:axId val="79160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61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Cloud Maturity</a:t>
            </a:r>
            <a:r>
              <a:rPr lang="en-IN" baseline="0"/>
              <a:t> - Overall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701820643460288"/>
          <c:y val="0.27426240394649465"/>
          <c:w val="0.4154639679049128"/>
          <c:h val="0.46426007151790588"/>
        </c:manualLayout>
      </c:layout>
      <c:radarChart>
        <c:radarStyle val="marker"/>
        <c:varyColors val="0"/>
        <c:ser>
          <c:idx val="0"/>
          <c:order val="0"/>
          <c:tx>
            <c:v>Current Score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(Survey!$B$3,Survey!$B$9,Survey!$B$19,Survey!$B$31,Survey!$B$37,Survey!$B$44)</c:f>
              <c:strCache>
                <c:ptCount val="6"/>
                <c:pt idx="0">
                  <c:v>Cloud Strategy</c:v>
                </c:pt>
                <c:pt idx="1">
                  <c:v>Application Maturity for Cloud</c:v>
                </c:pt>
                <c:pt idx="2">
                  <c:v>DevOps</c:v>
                </c:pt>
                <c:pt idx="3">
                  <c:v>Governance</c:v>
                </c:pt>
                <c:pt idx="4">
                  <c:v>Compliance &amp; Security</c:v>
                </c:pt>
                <c:pt idx="5">
                  <c:v>Readiness</c:v>
                </c:pt>
              </c:strCache>
            </c:strRef>
          </c:cat>
          <c:val>
            <c:numRef>
              <c:f>(Survey!$K$3,Survey!$K$9,Survey!$K$19,Survey!$K$31,Survey!$K$37,Survey!$K$44)</c:f>
              <c:numCache>
                <c:formatCode>0.0</c:formatCode>
                <c:ptCount val="6"/>
                <c:pt idx="0">
                  <c:v>1.2666666666666666</c:v>
                </c:pt>
                <c:pt idx="1">
                  <c:v>1.8148148148148147</c:v>
                </c:pt>
                <c:pt idx="2">
                  <c:v>1.8181818181818179</c:v>
                </c:pt>
                <c:pt idx="3">
                  <c:v>1.7866666666666666</c:v>
                </c:pt>
                <c:pt idx="4">
                  <c:v>1.9444444444444444</c:v>
                </c:pt>
                <c:pt idx="5">
                  <c:v>1.6111111111111114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0-4F40-8EA2-4711A20055AA}"/>
            </c:ext>
          </c:extLst>
        </c:ser>
        <c:ser>
          <c:idx val="1"/>
          <c:order val="1"/>
          <c:tx>
            <c:v>Target Score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(Survey!$B$3,Survey!$B$9,Survey!$B$19,Survey!$B$31,Survey!$B$37,Survey!$B$44)</c:f>
              <c:strCache>
                <c:ptCount val="6"/>
                <c:pt idx="0">
                  <c:v>Cloud Strategy</c:v>
                </c:pt>
                <c:pt idx="1">
                  <c:v>Application Maturity for Cloud</c:v>
                </c:pt>
                <c:pt idx="2">
                  <c:v>DevOps</c:v>
                </c:pt>
                <c:pt idx="3">
                  <c:v>Governance</c:v>
                </c:pt>
                <c:pt idx="4">
                  <c:v>Compliance &amp; Security</c:v>
                </c:pt>
                <c:pt idx="5">
                  <c:v>Readiness</c:v>
                </c:pt>
              </c:strCache>
            </c:strRef>
          </c:cat>
          <c:val>
            <c:numRef>
              <c:f>(Survey!$L$3,Survey!$L$9,Survey!$L$19,Survey!$L$31,Survey!$L$37,Survey!$L$44)</c:f>
              <c:numCache>
                <c:formatCode>0.0</c:formatCode>
                <c:ptCount val="6"/>
                <c:pt idx="0">
                  <c:v>3.4</c:v>
                </c:pt>
                <c:pt idx="1">
                  <c:v>3.2592592592592591</c:v>
                </c:pt>
                <c:pt idx="2">
                  <c:v>3.393939393939394</c:v>
                </c:pt>
                <c:pt idx="3">
                  <c:v>3.5333333333333328</c:v>
                </c:pt>
                <c:pt idx="4">
                  <c:v>3.2777777777777772</c:v>
                </c:pt>
                <c:pt idx="5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00-4F40-8EA2-4711A2005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500384"/>
        <c:axId val="375502024"/>
      </c:radarChart>
      <c:catAx>
        <c:axId val="37550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02024"/>
        <c:crosses val="autoZero"/>
        <c:auto val="1"/>
        <c:lblAlgn val="ctr"/>
        <c:lblOffset val="100"/>
        <c:noMultiLvlLbl val="0"/>
      </c:catAx>
      <c:valAx>
        <c:axId val="37550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0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944133680122559"/>
          <c:y val="9.2513676754261157E-2"/>
          <c:w val="0.26055851126717267"/>
          <c:h val="0.21812186228399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Cloud Strategy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Current Score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Survey!$C$3:$C$7</c:f>
              <c:strCache>
                <c:ptCount val="5"/>
                <c:pt idx="0">
                  <c:v>Cloud Focus &amp; Strategy</c:v>
                </c:pt>
                <c:pt idx="1">
                  <c:v>Criticality of Workloads</c:v>
                </c:pt>
                <c:pt idx="2">
                  <c:v>Deployment Model</c:v>
                </c:pt>
                <c:pt idx="3">
                  <c:v>Uptime Guarantees</c:v>
                </c:pt>
                <c:pt idx="4">
                  <c:v>Maintenance &amp; Support</c:v>
                </c:pt>
              </c:strCache>
            </c:strRef>
          </c:cat>
          <c:val>
            <c:numRef>
              <c:f>Survey!$H$3:$H$7</c:f>
              <c:numCache>
                <c:formatCode>0.0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7-4030-9252-EC39DA4E7DD6}"/>
            </c:ext>
          </c:extLst>
        </c:ser>
        <c:ser>
          <c:idx val="1"/>
          <c:order val="1"/>
          <c:tx>
            <c:v>Target Score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Survey!$C$3:$C$7</c:f>
              <c:strCache>
                <c:ptCount val="5"/>
                <c:pt idx="0">
                  <c:v>Cloud Focus &amp; Strategy</c:v>
                </c:pt>
                <c:pt idx="1">
                  <c:v>Criticality of Workloads</c:v>
                </c:pt>
                <c:pt idx="2">
                  <c:v>Deployment Model</c:v>
                </c:pt>
                <c:pt idx="3">
                  <c:v>Uptime Guarantees</c:v>
                </c:pt>
                <c:pt idx="4">
                  <c:v>Maintenance &amp; Support</c:v>
                </c:pt>
              </c:strCache>
            </c:strRef>
          </c:cat>
          <c:val>
            <c:numRef>
              <c:f>Survey!$J$3:$J$7</c:f>
              <c:numCache>
                <c:formatCode>0.0</c:formatCode>
                <c:ptCount val="5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7-4030-9252-EC39DA4E7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56120"/>
        <c:axId val="494454152"/>
      </c:radarChart>
      <c:catAx>
        <c:axId val="49445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54152"/>
        <c:crosses val="autoZero"/>
        <c:auto val="1"/>
        <c:lblAlgn val="ctr"/>
        <c:lblOffset val="100"/>
        <c:noMultiLvlLbl val="0"/>
      </c:catAx>
      <c:valAx>
        <c:axId val="49445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5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Readiness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Current Score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Survey!$C$44:$C$49</c:f>
              <c:strCache>
                <c:ptCount val="6"/>
                <c:pt idx="0">
                  <c:v>Cloud Awareness &amp; Expertise</c:v>
                </c:pt>
                <c:pt idx="1">
                  <c:v>Expertise Levels in the Team</c:v>
                </c:pt>
                <c:pt idx="2">
                  <c:v>Cloud Technology Certifications</c:v>
                </c:pt>
                <c:pt idx="3">
                  <c:v>Staying current on Cloud</c:v>
                </c:pt>
                <c:pt idx="4">
                  <c:v>Engagement Level with Cloud Vendor</c:v>
                </c:pt>
                <c:pt idx="5">
                  <c:v>Contribution to Open Source Communities</c:v>
                </c:pt>
              </c:strCache>
            </c:strRef>
          </c:cat>
          <c:val>
            <c:numRef>
              <c:f>Survey!$H$44:$H$49</c:f>
              <c:numCache>
                <c:formatCode>0.0</c:formatCode>
                <c:ptCount val="6"/>
                <c:pt idx="0">
                  <c:v>1</c:v>
                </c:pt>
                <c:pt idx="1">
                  <c:v>1.3333333333333333</c:v>
                </c:pt>
                <c:pt idx="2">
                  <c:v>2.6666666666666665</c:v>
                </c:pt>
                <c:pt idx="3">
                  <c:v>2</c:v>
                </c:pt>
                <c:pt idx="4">
                  <c:v>1.3333333333333333</c:v>
                </c:pt>
                <c:pt idx="5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A-4B4D-BFF5-4805345DF5DF}"/>
            </c:ext>
          </c:extLst>
        </c:ser>
        <c:ser>
          <c:idx val="1"/>
          <c:order val="1"/>
          <c:tx>
            <c:v>Target Score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Survey!$C$44:$C$49</c:f>
              <c:strCache>
                <c:ptCount val="6"/>
                <c:pt idx="0">
                  <c:v>Cloud Awareness &amp; Expertise</c:v>
                </c:pt>
                <c:pt idx="1">
                  <c:v>Expertise Levels in the Team</c:v>
                </c:pt>
                <c:pt idx="2">
                  <c:v>Cloud Technology Certifications</c:v>
                </c:pt>
                <c:pt idx="3">
                  <c:v>Staying current on Cloud</c:v>
                </c:pt>
                <c:pt idx="4">
                  <c:v>Engagement Level with Cloud Vendor</c:v>
                </c:pt>
                <c:pt idx="5">
                  <c:v>Contribution to Open Source Communities</c:v>
                </c:pt>
              </c:strCache>
            </c:strRef>
          </c:cat>
          <c:val>
            <c:numRef>
              <c:f>Survey!$J$44:$J$49</c:f>
              <c:numCache>
                <c:formatCode>0.0</c:formatCode>
                <c:ptCount val="6"/>
                <c:pt idx="0">
                  <c:v>4</c:v>
                </c:pt>
                <c:pt idx="1">
                  <c:v>4</c:v>
                </c:pt>
                <c:pt idx="2">
                  <c:v>2.6666666666666665</c:v>
                </c:pt>
                <c:pt idx="3">
                  <c:v>4</c:v>
                </c:pt>
                <c:pt idx="4">
                  <c:v>2.6666666666666665</c:v>
                </c:pt>
                <c:pt idx="5">
                  <c:v>2.6666666666666665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0A-4B4D-BFF5-4805345DF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783736"/>
        <c:axId val="508782752"/>
      </c:radarChart>
      <c:catAx>
        <c:axId val="50878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82752"/>
        <c:crosses val="autoZero"/>
        <c:auto val="1"/>
        <c:lblAlgn val="ctr"/>
        <c:lblOffset val="100"/>
        <c:noMultiLvlLbl val="0"/>
      </c:catAx>
      <c:valAx>
        <c:axId val="5087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8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Application Maturity For Cloud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Current Score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Survey!$C$9:$C$17</c:f>
              <c:strCache>
                <c:ptCount val="9"/>
                <c:pt idx="0">
                  <c:v>Cloud Native vs. Bare Compute</c:v>
                </c:pt>
                <c:pt idx="1">
                  <c:v>Multi tenancy Support</c:v>
                </c:pt>
                <c:pt idx="2">
                  <c:v>Elasticity &amp; Scalability</c:v>
                </c:pt>
                <c:pt idx="3">
                  <c:v>Adoption of Serverless</c:v>
                </c:pt>
                <c:pt idx="4">
                  <c:v>Common Code base</c:v>
                </c:pt>
                <c:pt idx="5">
                  <c:v>Redundancy &amp; Fail over</c:v>
                </c:pt>
                <c:pt idx="6">
                  <c:v>Backup Strategy</c:v>
                </c:pt>
                <c:pt idx="7">
                  <c:v>Recovery Strategy</c:v>
                </c:pt>
                <c:pt idx="8">
                  <c:v>Cost Optimization</c:v>
                </c:pt>
              </c:strCache>
            </c:strRef>
          </c:cat>
          <c:val>
            <c:numRef>
              <c:f>Survey!$H$9:$H$17</c:f>
              <c:numCache>
                <c:formatCode>0.0</c:formatCode>
                <c:ptCount val="9"/>
                <c:pt idx="0">
                  <c:v>1.3333333333333333</c:v>
                </c:pt>
                <c:pt idx="1">
                  <c:v>2</c:v>
                </c:pt>
                <c:pt idx="2">
                  <c:v>2.6666666666666665</c:v>
                </c:pt>
                <c:pt idx="3">
                  <c:v>1.3333333333333333</c:v>
                </c:pt>
                <c:pt idx="4">
                  <c:v>1.3333333333333333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66-4F09-A9CD-F1A90EFB6A12}"/>
            </c:ext>
          </c:extLst>
        </c:ser>
        <c:ser>
          <c:idx val="1"/>
          <c:order val="1"/>
          <c:tx>
            <c:v>Target Score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Survey!$C$9:$C$17</c:f>
              <c:strCache>
                <c:ptCount val="9"/>
                <c:pt idx="0">
                  <c:v>Cloud Native vs. Bare Compute</c:v>
                </c:pt>
                <c:pt idx="1">
                  <c:v>Multi tenancy Support</c:v>
                </c:pt>
                <c:pt idx="2">
                  <c:v>Elasticity &amp; Scalability</c:v>
                </c:pt>
                <c:pt idx="3">
                  <c:v>Adoption of Serverless</c:v>
                </c:pt>
                <c:pt idx="4">
                  <c:v>Common Code base</c:v>
                </c:pt>
                <c:pt idx="5">
                  <c:v>Redundancy &amp; Fail over</c:v>
                </c:pt>
                <c:pt idx="6">
                  <c:v>Backup Strategy</c:v>
                </c:pt>
                <c:pt idx="7">
                  <c:v>Recovery Strategy</c:v>
                </c:pt>
                <c:pt idx="8">
                  <c:v>Cost Optimization</c:v>
                </c:pt>
              </c:strCache>
            </c:strRef>
          </c:cat>
          <c:val>
            <c:numRef>
              <c:f>Survey!$J$9:$J$17</c:f>
              <c:numCache>
                <c:formatCode>0.0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2.6666666666666665</c:v>
                </c:pt>
                <c:pt idx="3">
                  <c:v>4</c:v>
                </c:pt>
                <c:pt idx="4">
                  <c:v>2.6666666666666665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66-4F09-A9CD-F1A90EFB6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87488"/>
        <c:axId val="374085192"/>
      </c:radarChart>
      <c:catAx>
        <c:axId val="37408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85192"/>
        <c:crosses val="autoZero"/>
        <c:auto val="1"/>
        <c:lblAlgn val="ctr"/>
        <c:lblOffset val="100"/>
        <c:noMultiLvlLbl val="0"/>
      </c:catAx>
      <c:valAx>
        <c:axId val="37408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8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1810556905657977"/>
          <c:y val="0.10246042252628934"/>
          <c:w val="0.57712193625247665"/>
          <c:h val="6.8913181815697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Compliance &amp; Security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Current Score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Survey!$C$37:$C$42</c:f>
              <c:strCache>
                <c:ptCount val="6"/>
                <c:pt idx="0">
                  <c:v>Infrastructure Security</c:v>
                </c:pt>
                <c:pt idx="1">
                  <c:v>Application Level Security</c:v>
                </c:pt>
                <c:pt idx="2">
                  <c:v>Data Security</c:v>
                </c:pt>
                <c:pt idx="3">
                  <c:v>Best Practice Guidance</c:v>
                </c:pt>
                <c:pt idx="4">
                  <c:v>Compliance</c:v>
                </c:pt>
                <c:pt idx="5">
                  <c:v>Key Management &amp; Operations</c:v>
                </c:pt>
              </c:strCache>
            </c:strRef>
          </c:cat>
          <c:val>
            <c:numRef>
              <c:f>Survey!$H$37:$H$42</c:f>
              <c:numCache>
                <c:formatCode>0.0</c:formatCode>
                <c:ptCount val="6"/>
                <c:pt idx="0">
                  <c:v>2.6666666666666665</c:v>
                </c:pt>
                <c:pt idx="1">
                  <c:v>1.3333333333333333</c:v>
                </c:pt>
                <c:pt idx="2">
                  <c:v>2</c:v>
                </c:pt>
                <c:pt idx="3">
                  <c:v>2.6666666666666665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B8-46EC-B9B2-3D3E41D87F04}"/>
            </c:ext>
          </c:extLst>
        </c:ser>
        <c:ser>
          <c:idx val="1"/>
          <c:order val="1"/>
          <c:tx>
            <c:v>Target Score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Survey!$C$37:$C$42</c:f>
              <c:strCache>
                <c:ptCount val="6"/>
                <c:pt idx="0">
                  <c:v>Infrastructure Security</c:v>
                </c:pt>
                <c:pt idx="1">
                  <c:v>Application Level Security</c:v>
                </c:pt>
                <c:pt idx="2">
                  <c:v>Data Security</c:v>
                </c:pt>
                <c:pt idx="3">
                  <c:v>Best Practice Guidance</c:v>
                </c:pt>
                <c:pt idx="4">
                  <c:v>Compliance</c:v>
                </c:pt>
                <c:pt idx="5">
                  <c:v>Key Management &amp; Operations</c:v>
                </c:pt>
              </c:strCache>
            </c:strRef>
          </c:cat>
          <c:val>
            <c:numRef>
              <c:f>Survey!$J$37:$J$42</c:f>
              <c:numCache>
                <c:formatCode>0.0</c:formatCode>
                <c:ptCount val="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2.6666666666666665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B8-46EC-B9B2-3D3E41D87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441984"/>
        <c:axId val="601442640"/>
      </c:radarChart>
      <c:catAx>
        <c:axId val="60144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42640"/>
        <c:crosses val="autoZero"/>
        <c:auto val="1"/>
        <c:lblAlgn val="ctr"/>
        <c:lblOffset val="100"/>
        <c:noMultiLvlLbl val="0"/>
      </c:catAx>
      <c:valAx>
        <c:axId val="60144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4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307179</xdr:colOff>
      <xdr:row>14</xdr:row>
      <xdr:rowOff>50005</xdr:rowOff>
    </xdr:from>
    <xdr:to>
      <xdr:col>17</xdr:col>
      <xdr:colOff>470344</xdr:colOff>
      <xdr:row>26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4022C3-C86B-4E99-B21B-F81A68B760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" t="21458" r="1820" b="49792"/>
        <a:stretch/>
      </xdr:blipFill>
      <xdr:spPr>
        <a:xfrm>
          <a:off x="307179" y="2631280"/>
          <a:ext cx="11174065" cy="218837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</xdr:col>
      <xdr:colOff>90488</xdr:colOff>
      <xdr:row>12</xdr:row>
      <xdr:rowOff>61913</xdr:rowOff>
    </xdr:from>
    <xdr:to>
      <xdr:col>2</xdr:col>
      <xdr:colOff>590550</xdr:colOff>
      <xdr:row>16</xdr:row>
      <xdr:rowOff>23813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2A8735B-A6A5-4228-ABDF-52F9BC642126}"/>
            </a:ext>
          </a:extLst>
        </xdr:cNvPr>
        <xdr:cNvCxnSpPr/>
      </xdr:nvCxnSpPr>
      <xdr:spPr>
        <a:xfrm flipV="1">
          <a:off x="738188" y="2281238"/>
          <a:ext cx="1147762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12</xdr:row>
      <xdr:rowOff>100013</xdr:rowOff>
    </xdr:from>
    <xdr:to>
      <xdr:col>2</xdr:col>
      <xdr:colOff>628650</xdr:colOff>
      <xdr:row>16</xdr:row>
      <xdr:rowOff>76201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444BED4A-6131-4F71-AFA1-38E7012EE892}"/>
            </a:ext>
          </a:extLst>
        </xdr:cNvPr>
        <xdr:cNvCxnSpPr/>
      </xdr:nvCxnSpPr>
      <xdr:spPr>
        <a:xfrm flipV="1">
          <a:off x="1733550" y="2319338"/>
          <a:ext cx="190500" cy="700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12</xdr:row>
      <xdr:rowOff>123825</xdr:rowOff>
    </xdr:from>
    <xdr:to>
      <xdr:col>3</xdr:col>
      <xdr:colOff>338138</xdr:colOff>
      <xdr:row>16</xdr:row>
      <xdr:rowOff>42863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E2E9335-B330-4D83-A1C1-DAF1FE588322}"/>
            </a:ext>
          </a:extLst>
        </xdr:cNvPr>
        <xdr:cNvCxnSpPr/>
      </xdr:nvCxnSpPr>
      <xdr:spPr>
        <a:xfrm flipH="1" flipV="1">
          <a:off x="1971675" y="2343150"/>
          <a:ext cx="309563" cy="642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147636</xdr:colOff>
      <xdr:row>10</xdr:row>
      <xdr:rowOff>171450</xdr:rowOff>
    </xdr:from>
    <xdr:to>
      <xdr:col>4</xdr:col>
      <xdr:colOff>347661</xdr:colOff>
      <xdr:row>12</xdr:row>
      <xdr:rowOff>47625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51A4958-05D0-4613-AC66-365DCD25216E}"/>
            </a:ext>
          </a:extLst>
        </xdr:cNvPr>
        <xdr:cNvSpPr txBox="1"/>
      </xdr:nvSpPr>
      <xdr:spPr>
        <a:xfrm>
          <a:off x="1443036" y="2028825"/>
          <a:ext cx="14954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Read only Columns</a:t>
          </a:r>
        </a:p>
      </xdr:txBody>
    </xdr:sp>
    <xdr:clientData/>
  </xdr:twoCellAnchor>
  <xdr:twoCellAnchor>
    <xdr:from>
      <xdr:col>5</xdr:col>
      <xdr:colOff>147636</xdr:colOff>
      <xdr:row>10</xdr:row>
      <xdr:rowOff>161925</xdr:rowOff>
    </xdr:from>
    <xdr:to>
      <xdr:col>6</xdr:col>
      <xdr:colOff>633413</xdr:colOff>
      <xdr:row>12</xdr:row>
      <xdr:rowOff>38100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3BEE2D4-C933-4CFC-B723-AD6660C54911}"/>
            </a:ext>
          </a:extLst>
        </xdr:cNvPr>
        <xdr:cNvSpPr txBox="1"/>
      </xdr:nvSpPr>
      <xdr:spPr>
        <a:xfrm>
          <a:off x="3386136" y="2019300"/>
          <a:ext cx="1133477" cy="23812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Survey Question</a:t>
          </a:r>
        </a:p>
      </xdr:txBody>
    </xdr:sp>
    <xdr:clientData/>
  </xdr:twoCellAnchor>
  <xdr:twoCellAnchor>
    <xdr:from>
      <xdr:col>4</xdr:col>
      <xdr:colOff>519114</xdr:colOff>
      <xdr:row>12</xdr:row>
      <xdr:rowOff>57150</xdr:rowOff>
    </xdr:from>
    <xdr:to>
      <xdr:col>5</xdr:col>
      <xdr:colOff>504825</xdr:colOff>
      <xdr:row>17</xdr:row>
      <xdr:rowOff>128588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A846325-6BBE-4D5B-A3C3-5C807C873EF1}"/>
            </a:ext>
          </a:extLst>
        </xdr:cNvPr>
        <xdr:cNvCxnSpPr/>
      </xdr:nvCxnSpPr>
      <xdr:spPr>
        <a:xfrm flipV="1">
          <a:off x="3109914" y="2276475"/>
          <a:ext cx="633411" cy="976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247648</xdr:colOff>
      <xdr:row>10</xdr:row>
      <xdr:rowOff>138113</xdr:rowOff>
    </xdr:from>
    <xdr:to>
      <xdr:col>11</xdr:col>
      <xdr:colOff>633414</xdr:colOff>
      <xdr:row>13</xdr:row>
      <xdr:rowOff>47625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21E68E1-0A2D-4B57-B02B-C84A57A11D5D}"/>
            </a:ext>
          </a:extLst>
        </xdr:cNvPr>
        <xdr:cNvSpPr txBox="1"/>
      </xdr:nvSpPr>
      <xdr:spPr>
        <a:xfrm>
          <a:off x="6076948" y="1995488"/>
          <a:ext cx="1681166" cy="452437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IN" sz="1100"/>
            <a:t>Select a response for the 'as-is' and 'to-be' state</a:t>
          </a:r>
        </a:p>
      </xdr:txBody>
    </xdr:sp>
    <xdr:clientData/>
  </xdr:twoCellAnchor>
  <xdr:twoCellAnchor>
    <xdr:from>
      <xdr:col>8</xdr:col>
      <xdr:colOff>14289</xdr:colOff>
      <xdr:row>13</xdr:row>
      <xdr:rowOff>71438</xdr:rowOff>
    </xdr:from>
    <xdr:to>
      <xdr:col>9</xdr:col>
      <xdr:colOff>481013</xdr:colOff>
      <xdr:row>18</xdr:row>
      <xdr:rowOff>38101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1A9F903-78E9-419D-8464-DD9D866F0244}"/>
            </a:ext>
          </a:extLst>
        </xdr:cNvPr>
        <xdr:cNvCxnSpPr/>
      </xdr:nvCxnSpPr>
      <xdr:spPr>
        <a:xfrm flipV="1">
          <a:off x="5195889" y="2471738"/>
          <a:ext cx="1114424" cy="871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361951</xdr:colOff>
      <xdr:row>13</xdr:row>
      <xdr:rowOff>71439</xdr:rowOff>
    </xdr:from>
    <xdr:to>
      <xdr:col>13</xdr:col>
      <xdr:colOff>271463</xdr:colOff>
      <xdr:row>20</xdr:row>
      <xdr:rowOff>80963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DB4F99C-A9D6-44F4-B81A-7529B97C0AA3}"/>
            </a:ext>
          </a:extLst>
        </xdr:cNvPr>
        <xdr:cNvCxnSpPr/>
      </xdr:nvCxnSpPr>
      <xdr:spPr>
        <a:xfrm flipH="1" flipV="1">
          <a:off x="7486651" y="2471739"/>
          <a:ext cx="1204912" cy="1276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147635</xdr:colOff>
      <xdr:row>10</xdr:row>
      <xdr:rowOff>161925</xdr:rowOff>
    </xdr:from>
    <xdr:to>
      <xdr:col>1</xdr:col>
      <xdr:colOff>633412</xdr:colOff>
      <xdr:row>12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9EE0C0E-CEEE-42E9-9578-1A732AD8FCB1}"/>
            </a:ext>
          </a:extLst>
        </xdr:cNvPr>
        <xdr:cNvSpPr txBox="1"/>
      </xdr:nvSpPr>
      <xdr:spPr>
        <a:xfrm>
          <a:off x="147635" y="2019300"/>
          <a:ext cx="1133477" cy="23812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/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Filter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Categories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166688</xdr:colOff>
      <xdr:row>12</xdr:row>
      <xdr:rowOff>76200</xdr:rowOff>
    </xdr:from>
    <xdr:to>
      <xdr:col>1</xdr:col>
      <xdr:colOff>461964</xdr:colOff>
      <xdr:row>16</xdr:row>
      <xdr:rowOff>52388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AFDD1AE-ED90-40BA-B110-49E36C8AF0DF}"/>
            </a:ext>
          </a:extLst>
        </xdr:cNvPr>
        <xdr:cNvCxnSpPr/>
      </xdr:nvCxnSpPr>
      <xdr:spPr>
        <a:xfrm flipH="1" flipV="1">
          <a:off x="814388" y="2295525"/>
          <a:ext cx="295276" cy="700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242888</xdr:colOff>
      <xdr:row>46</xdr:row>
      <xdr:rowOff>157185</xdr:rowOff>
    </xdr:from>
    <xdr:to>
      <xdr:col>4</xdr:col>
      <xdr:colOff>381000</xdr:colOff>
      <xdr:row>63</xdr:row>
      <xdr:rowOff>80986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238126</xdr:colOff>
      <xdr:row>66</xdr:row>
      <xdr:rowOff>61936</xdr:rowOff>
    </xdr:from>
    <xdr:to>
      <xdr:col>6</xdr:col>
      <xdr:colOff>95250</xdr:colOff>
      <xdr:row>87</xdr:row>
      <xdr:rowOff>80987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</xdr:row>
      <xdr:rowOff>1</xdr:rowOff>
    </xdr:from>
    <xdr:to>
      <xdr:col>3</xdr:col>
      <xdr:colOff>571500</xdr:colOff>
      <xdr:row>16</xdr:row>
      <xdr:rowOff>123826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27</xdr:row>
      <xdr:rowOff>19049</xdr:rowOff>
    </xdr:from>
    <xdr:to>
      <xdr:col>4</xdr:col>
      <xdr:colOff>471488</xdr:colOff>
      <xdr:row>43</xdr:row>
      <xdr:rowOff>161924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180975</xdr:colOff>
      <xdr:row>26</xdr:row>
      <xdr:rowOff>176212</xdr:rowOff>
    </xdr:from>
    <xdr:to>
      <xdr:col>14</xdr:col>
      <xdr:colOff>447675</xdr:colOff>
      <xdr:row>43</xdr:row>
      <xdr:rowOff>157162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209550</xdr:colOff>
      <xdr:row>47</xdr:row>
      <xdr:rowOff>4761</xdr:rowOff>
    </xdr:from>
    <xdr:to>
      <xdr:col>15</xdr:col>
      <xdr:colOff>133349</xdr:colOff>
      <xdr:row>64</xdr:row>
      <xdr:rowOff>38099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3</xdr:row>
      <xdr:rowOff>180974</xdr:rowOff>
    </xdr:from>
    <xdr:to>
      <xdr:col>17</xdr:col>
      <xdr:colOff>14288</xdr:colOff>
      <xdr:row>22</xdr:row>
      <xdr:rowOff>142874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P50" totalsRowShown="0" headerRowDxfId="31" dataDxfId="30">
  <tableColumns count="16">
    <tableColumn id="3" xr3:uid="{00000000-0010-0000-0000-000003000000}" name="Sequence" dataDxfId="29"/>
    <tableColumn id="1" xr3:uid="{00000000-0010-0000-0000-000001000000}" name="Category" dataDxfId="28"/>
    <tableColumn id="2" xr3:uid="{00000000-0010-0000-0000-000002000000}" name="Attribute" dataDxfId="27"/>
    <tableColumn id="5" xr3:uid="{00000000-0010-0000-0000-000005000000}" name="SrNo" dataDxfId="26"/>
    <tableColumn id="6" xr3:uid="{00000000-0010-0000-0000-000006000000}" name="Question" dataDxfId="25">
      <calculatedColumnFormula>VLOOKUP(Table8[[#This Row],[SrNo]],ReferenceMatrixTable,2,FALSE)</calculatedColumnFormula>
    </tableColumn>
    <tableColumn id="11" xr3:uid="{00000000-0010-0000-0000-00000B000000}" name="Max Score" dataDxfId="24">
      <calculatedColumnFormula>VLOOKUP(Table8[[#This Row],[SrNo]],ReferenceMatrixTable,3,FALSE)</calculatedColumnFormula>
    </tableColumn>
    <tableColumn id="7" xr3:uid="{00000000-0010-0000-0000-000007000000}" name="Current State" dataDxfId="23"/>
    <tableColumn id="8" xr3:uid="{00000000-0010-0000-0000-000008000000}" name="Current Score" dataDxfId="22">
      <calculatedColumnFormula>IF((VLOOKUP(Table8[[#This Row],[Current State]],ScoreLookupTable,2,FALSE))*4/Table8[[#This Row],[Max Score]]&lt;1,0,(VLOOKUP(Table8[[#This Row],[Current State]],ScoreLookupTable,2,FALSE))*4/Table8[[#This Row],[Max Score]])</calculatedColumnFormula>
    </tableColumn>
    <tableColumn id="9" xr3:uid="{00000000-0010-0000-0000-000009000000}" name="Target State" dataDxfId="21"/>
    <tableColumn id="10" xr3:uid="{00000000-0010-0000-0000-00000A000000}" name="Target Score" dataDxfId="20">
      <calculatedColumnFormula>IF((VLOOKUP(Table8[[#This Row],[Target State]],ScoreLookupTable,2,FALSE))*4/Table8[[#This Row],[Max Score]]&lt;1,0,(VLOOKUP(Table8[[#This Row],[Target State]],ScoreLookupTable,2,FALSE))*4/Table8[[#This Row],[Max Score]])</calculatedColumnFormula>
    </tableColumn>
    <tableColumn id="12" xr3:uid="{00000000-0010-0000-0000-00000C000000}" name="Category Level Current" dataDxfId="19">
      <calculatedColumnFormula>AVERAGE($H$42:$H$47)</calculatedColumnFormula>
    </tableColumn>
    <tableColumn id="4" xr3:uid="{00000000-0010-0000-0000-000004000000}" name="Category Level Target" dataDxfId="18">
      <calculatedColumnFormula>AVERAGE($J$2:$J$6)</calculatedColumnFormula>
    </tableColumn>
    <tableColumn id="13" xr3:uid="{1883B236-4B39-4D9B-A703-E90EED2BB497}" name="SuggestedActions" dataDxfId="17">
      <calculatedColumnFormula>IF(ISERROR(VLOOKUP(Table8[[#This Row],[Target State]],(Table7[Current State]:Table7[Suggestions]),3,FALSE)),"",VLOOKUP(Table8[[#This Row],[Target State]],(Table7[Current State]:Table7[Suggestions]),3,FALSE))</calculatedColumnFormula>
    </tableColumn>
    <tableColumn id="16" xr3:uid="{C5ED2924-58A7-4AD8-A9C3-AEFE77123ABC}" name="CategoryDupl" dataDxfId="16">
      <calculatedColumnFormula>Table8[[#This Row],[Category]]</calculatedColumnFormula>
    </tableColumn>
    <tableColumn id="15" xr3:uid="{A8C3ACC8-786F-452F-B5A3-3FD123BBD501}" name="ActionsList" dataDxfId="15">
      <calculatedColumnFormula array="1">IFERROR(INDEX($M$3:$M$49, MATCH(0,INDEX(COUNTIF($O$1:O2, $M$3:$M$49)+(COUNTIF($M$3:$M$49,$M$3:$M$49)&lt;&gt;1),0,0), 0)), "")</calculatedColumnFormula>
    </tableColumn>
    <tableColumn id="14" xr3:uid="{DEDAC620-50ED-4EE9-B3CE-D94C375B0481}" name="CategoryName" dataDxfId="14">
      <calculatedColumnFormula>VLOOKUP(Table8[[#This Row],[ActionsList]],(Table8[SuggestedActions]:Table8[CategoryDupl]),2,FALSE)</calculatedColumnFormula>
    </tableColumn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A1:F158" totalsRowShown="0">
  <autoFilter ref="A1:F158" xr:uid="{00000000-0009-0000-0100-000007000000}"/>
  <tableColumns count="6">
    <tableColumn id="7" xr3:uid="{00000000-0010-0000-0200-000007000000}" name="Question Number"/>
    <tableColumn id="1" xr3:uid="{00000000-0010-0000-0200-000001000000}" name="Question" dataDxfId="5"/>
    <tableColumn id="2" xr3:uid="{00000000-0010-0000-0200-000002000000}" name="Max Score"/>
    <tableColumn id="3" xr3:uid="{00000000-0010-0000-0200-000003000000}" name="Current State" dataDxfId="4"/>
    <tableColumn id="4" xr3:uid="{00000000-0010-0000-0200-000004000000}" name="Current Score" dataDxfId="3"/>
    <tableColumn id="5" xr3:uid="{2853581C-2C43-4A9B-8189-11BCFD88CEF3}" name="Suggestion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AD80F-0AF5-4C14-81D1-59CEC2D67572}" name="Table1" displayName="Table1" ref="A1:B28" totalsRowShown="0" headerRowDxfId="1">
  <autoFilter ref="A1:B28" xr:uid="{131D75C6-0865-42D9-A1AD-7870AD27A83B}"/>
  <tableColumns count="2">
    <tableColumn id="1" xr3:uid="{1068E00F-7261-4745-86E3-F7376B95DC6D}" name="Category Name">
      <calculatedColumnFormula>IF(Survey!P3 =0,"",Survey!P3)</calculatedColumnFormula>
    </tableColumn>
    <tableColumn id="2" xr3:uid="{7457E0C3-9633-4EF3-8205-399A82AE0D57}" name="Suggested Actions" dataDxfId="0">
      <calculatedColumnFormula>IF(Survey!O3 =0,"",Survey!O3)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B30"/>
  <sheetViews>
    <sheetView zoomScaleNormal="100" workbookViewId="0">
      <selection activeCell="A17" sqref="A17"/>
    </sheetView>
  </sheetViews>
  <sheetFormatPr defaultColWidth="9" defaultRowHeight="14.25" x14ac:dyDescent="0.45"/>
  <cols>
    <col min="1" max="16384" width="9" style="48"/>
  </cols>
  <sheetData>
    <row r="3" spans="1:2" ht="18" x14ac:dyDescent="0.55000000000000004">
      <c r="B3" s="49" t="s">
        <v>0</v>
      </c>
    </row>
    <row r="5" spans="1:2" x14ac:dyDescent="0.45">
      <c r="A5" s="50">
        <v>1</v>
      </c>
      <c r="B5" s="48" t="s">
        <v>1</v>
      </c>
    </row>
    <row r="6" spans="1:2" x14ac:dyDescent="0.45">
      <c r="A6" s="50">
        <v>2</v>
      </c>
      <c r="B6" s="48" t="s">
        <v>2</v>
      </c>
    </row>
    <row r="7" spans="1:2" x14ac:dyDescent="0.45">
      <c r="A7" s="50">
        <v>3</v>
      </c>
      <c r="B7" s="48" t="s">
        <v>3</v>
      </c>
    </row>
    <row r="8" spans="1:2" x14ac:dyDescent="0.45">
      <c r="A8" s="50">
        <v>4</v>
      </c>
      <c r="B8" s="48" t="s">
        <v>4</v>
      </c>
    </row>
    <row r="9" spans="1:2" x14ac:dyDescent="0.45">
      <c r="A9" s="50">
        <v>5</v>
      </c>
      <c r="B9" s="48" t="s">
        <v>5</v>
      </c>
    </row>
    <row r="28" spans="1:2" x14ac:dyDescent="0.45">
      <c r="A28" s="50">
        <v>6</v>
      </c>
      <c r="B28" s="226" t="s">
        <v>403</v>
      </c>
    </row>
    <row r="29" spans="1:2" x14ac:dyDescent="0.45">
      <c r="A29" s="50">
        <v>7</v>
      </c>
      <c r="B29" s="48" t="s">
        <v>6</v>
      </c>
    </row>
    <row r="30" spans="1:2" x14ac:dyDescent="0.45">
      <c r="A30" s="50">
        <v>8</v>
      </c>
      <c r="B30" s="178" t="s">
        <v>7</v>
      </c>
    </row>
  </sheetData>
  <sheetProtection algorithmName="SHA-512" hashValue="htlVKb+lxkVIvva/D7RooI10c82njc3b3zYP9Wqv5VX1pB5qHPeVlUHmBGXEcT9YkTt+msf+e8e+q7Itpd6uCQ==" saltValue="nMYSpQ7iUObhy2SeZGLlSA==" spinCount="100000" sheet="1" objects="1" scenario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64"/>
  <sheetViews>
    <sheetView tabSelected="1" topLeftCell="B1" zoomScaleNormal="100" workbookViewId="0">
      <selection activeCell="G7" sqref="G7"/>
    </sheetView>
  </sheetViews>
  <sheetFormatPr defaultRowHeight="14.25" x14ac:dyDescent="0.45"/>
  <cols>
    <col min="1" max="1" width="3.3984375" hidden="1" customWidth="1"/>
    <col min="2" max="2" width="0.265625" style="75" customWidth="1"/>
    <col min="3" max="3" width="17.73046875" style="31" customWidth="1"/>
    <col min="4" max="4" width="6.265625" hidden="1" customWidth="1"/>
    <col min="5" max="5" width="40.265625" customWidth="1"/>
    <col min="6" max="6" width="0.1328125" customWidth="1"/>
    <col min="7" max="7" width="48" customWidth="1"/>
    <col min="8" max="8" width="6.86328125" customWidth="1"/>
    <col min="9" max="9" width="55.86328125" customWidth="1"/>
    <col min="10" max="10" width="5.86328125" customWidth="1"/>
    <col min="11" max="11" width="0.19921875" customWidth="1"/>
    <col min="12" max="12" width="0.19921875" style="31" customWidth="1"/>
    <col min="13" max="13" width="23.53125" style="31" hidden="1" customWidth="1"/>
    <col min="14" max="14" width="13.59765625" style="31" hidden="1" customWidth="1"/>
    <col min="15" max="15" width="26" style="31" hidden="1" customWidth="1"/>
    <col min="16" max="16" width="16.265625" hidden="1" customWidth="1"/>
    <col min="17" max="17" width="12.1328125" style="75" customWidth="1"/>
  </cols>
  <sheetData>
    <row r="1" spans="1:17" ht="30" customHeight="1" x14ac:dyDescent="0.45">
      <c r="A1" s="162" t="s">
        <v>8</v>
      </c>
      <c r="B1" s="204" t="s">
        <v>9</v>
      </c>
      <c r="C1" s="205" t="s">
        <v>10</v>
      </c>
      <c r="D1" s="206" t="s">
        <v>11</v>
      </c>
      <c r="E1" s="206" t="s">
        <v>12</v>
      </c>
      <c r="F1" s="206" t="s">
        <v>13</v>
      </c>
      <c r="G1" s="206" t="s">
        <v>14</v>
      </c>
      <c r="H1" s="205" t="s">
        <v>15</v>
      </c>
      <c r="I1" s="206" t="s">
        <v>16</v>
      </c>
      <c r="J1" s="205" t="s">
        <v>17</v>
      </c>
      <c r="K1" s="205" t="s">
        <v>18</v>
      </c>
      <c r="L1" s="205" t="s">
        <v>19</v>
      </c>
      <c r="M1" s="79" t="s">
        <v>20</v>
      </c>
      <c r="N1" s="79" t="s">
        <v>21</v>
      </c>
      <c r="O1" s="88" t="s">
        <v>22</v>
      </c>
      <c r="P1" s="79" t="s">
        <v>23</v>
      </c>
      <c r="Q1"/>
    </row>
    <row r="2" spans="1:17" s="54" customFormat="1" ht="21" x14ac:dyDescent="0.65">
      <c r="A2" s="91"/>
      <c r="B2" s="92" t="s">
        <v>24</v>
      </c>
      <c r="C2" s="93"/>
      <c r="D2" s="94"/>
      <c r="E2" s="95"/>
      <c r="F2" s="96"/>
      <c r="G2" s="97"/>
      <c r="H2" s="98"/>
      <c r="I2" s="99"/>
      <c r="J2" s="100"/>
      <c r="K2" s="100"/>
      <c r="L2" s="101"/>
      <c r="M2" s="89"/>
      <c r="N2" s="80" t="str">
        <f>Table8[[#This Row],[Category]]</f>
        <v>Cloud Strategy</v>
      </c>
      <c r="O2" s="89"/>
      <c r="P2" s="80"/>
    </row>
    <row r="3" spans="1:17" ht="42.75" x14ac:dyDescent="0.45">
      <c r="A3" s="102">
        <v>1</v>
      </c>
      <c r="B3" s="103" t="s">
        <v>24</v>
      </c>
      <c r="C3" s="163" t="s">
        <v>25</v>
      </c>
      <c r="D3" s="164">
        <v>1</v>
      </c>
      <c r="E3" s="163" t="str">
        <f>VLOOKUP(Table8[[#This Row],[SrNo]],ReferenceMatrixTable,2,FALSE)</f>
        <v>What describes your Strategy for the Cloud best, in the context of how your Applications are built and deployed?</v>
      </c>
      <c r="F3" s="165">
        <v>4</v>
      </c>
      <c r="G3" s="212" t="s">
        <v>77</v>
      </c>
      <c r="H3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</v>
      </c>
      <c r="I3" s="212" t="s">
        <v>80</v>
      </c>
      <c r="J3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3" s="215">
        <f>IF(ISERROR(AVERAGE($H$3:$H$7)),"",AVERAGE($H$3:$H$7))</f>
        <v>1.2666666666666666</v>
      </c>
      <c r="L3" s="29">
        <f>IF(ISERROR(AVERAGE($J$3:$J$7)),"",AVERAGE($J$3:$J$7))</f>
        <v>3.4</v>
      </c>
      <c r="M3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3" s="81" t="str">
        <f>Table8[[#This Row],[Category]]</f>
        <v>Cloud Strategy</v>
      </c>
      <c r="O3" s="84" t="str">
        <f t="array" ref="O3">IFERROR(INDEX($M$3:$M$49, MATCH(0,INDEX(COUNTIF($O$2:O2, $M$3:$M$49)+(COUNTIF($M$3:$M$49,$M$3:$M$49)&lt;&gt;1),0,0), 0)), "")</f>
        <v>Recommend purchasing Standard or Prodirect Support: https://azure.microsoft.com/en-us/support/plans/</v>
      </c>
      <c r="P3" s="21" t="str">
        <f>IF(Table8[[#This Row],[ActionsList]]="","",IF(Table8[[#This Row],[ActionsList]]=0,"",VLOOKUP(Table8[[#This Row],[ActionsList]],(Table8[SuggestedActions]:Table8[CategoryDupl]),2,FALSE)))</f>
        <v>Cloud Strategy</v>
      </c>
      <c r="Q3"/>
    </row>
    <row r="4" spans="1:17" ht="28.5" x14ac:dyDescent="0.45">
      <c r="A4" s="102">
        <v>2</v>
      </c>
      <c r="B4" s="103" t="s">
        <v>24</v>
      </c>
      <c r="C4" s="163" t="s">
        <v>365</v>
      </c>
      <c r="D4" s="164">
        <v>5</v>
      </c>
      <c r="E4" s="163" t="str">
        <f>VLOOKUP(Table8[[#This Row],[SrNo]],ReferenceMatrixTable,2,FALSE)</f>
        <v>How Business critical are the workloads deployed to the Cloud?</v>
      </c>
      <c r="F4" s="165">
        <f>VLOOKUP(Table8[[#This Row],[SrNo]],ReferenceMatrixTable,3,FALSE)</f>
        <v>4</v>
      </c>
      <c r="G4" s="212" t="s">
        <v>362</v>
      </c>
      <c r="H4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</v>
      </c>
      <c r="I4" s="212" t="s">
        <v>360</v>
      </c>
      <c r="J4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3</v>
      </c>
      <c r="K4" s="215"/>
      <c r="L4" s="29"/>
      <c r="M4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4" s="81" t="str">
        <f>Table8[[#This Row],[Category]]</f>
        <v>Cloud Strategy</v>
      </c>
      <c r="O4" s="84" t="str">
        <f t="array" ref="O4">IFERROR(INDEX($M$3:$M$49, MATCH(0,INDEX(COUNTIF($O$2:O3, $M$3:$M$49)+(COUNTIF($M$3:$M$49,$M$3:$M$49)&lt;&gt;1),0,0), 0)), "")</f>
        <v>Recommend a Workshop to implement select features in their Solution using Servlerless options like Functions, Logic Apps, Data Lake Analytics, etc</v>
      </c>
      <c r="P4" s="81" t="str">
        <f>IF(Table8[[#This Row],[ActionsList]]="","",IF(Table8[[#This Row],[ActionsList]]=0,"",VLOOKUP(Table8[[#This Row],[ActionsList]],(Table8[SuggestedActions]:Table8[CategoryDupl]),2,FALSE)))</f>
        <v>Application Maturity for Cloud</v>
      </c>
      <c r="Q4"/>
    </row>
    <row r="5" spans="1:17" ht="28.5" x14ac:dyDescent="0.45">
      <c r="A5" s="102">
        <v>3</v>
      </c>
      <c r="B5" s="104" t="s">
        <v>24</v>
      </c>
      <c r="C5" s="163" t="s">
        <v>364</v>
      </c>
      <c r="D5" s="164">
        <v>4</v>
      </c>
      <c r="E5" s="163" t="str">
        <f>VLOOKUP(Table8[[#This Row],[SrNo]],ReferenceMatrixTable,2,FALSE)</f>
        <v>How is the Application hosted on the Cloud?</v>
      </c>
      <c r="F5" s="165">
        <f>VLOOKUP(Table8[[#This Row],[SrNo]],ReferenceMatrixTable,3,FALSE)</f>
        <v>4</v>
      </c>
      <c r="G5" s="212" t="s">
        <v>89</v>
      </c>
      <c r="H5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</v>
      </c>
      <c r="I5" s="212" t="s">
        <v>91</v>
      </c>
      <c r="J5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3</v>
      </c>
      <c r="K5" s="216"/>
      <c r="L5" s="30"/>
      <c r="M5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5" s="81" t="str">
        <f>Table8[[#This Row],[Category]]</f>
        <v>Cloud Strategy</v>
      </c>
      <c r="O5" s="84" t="str">
        <f t="array" ref="O5">IFERROR(INDEX($M$3:$M$49, MATCH(0,INDEX(COUNTIF($O$2:O4, $M$3:$M$49)+(COUNTIF($M$3:$M$49,$M$3:$M$49)&lt;&gt;1),0,0), 0)), "")</f>
        <v>Plan a Workshop to introduce Azure Premium Services and Azure Data Services</v>
      </c>
      <c r="P5" s="81" t="str">
        <f>IF(Table8[[#This Row],[ActionsList]]="","",IF(Table8[[#This Row],[ActionsList]]=0,"",VLOOKUP(Table8[[#This Row],[ActionsList]],(Table8[SuggestedActions]:Table8[CategoryDupl]),2,FALSE)))</f>
        <v>Application Maturity for Cloud</v>
      </c>
      <c r="Q5"/>
    </row>
    <row r="6" spans="1:17" ht="42.75" x14ac:dyDescent="0.45">
      <c r="A6" s="102">
        <v>4</v>
      </c>
      <c r="B6" s="104" t="s">
        <v>24</v>
      </c>
      <c r="C6" s="163" t="s">
        <v>369</v>
      </c>
      <c r="D6" s="164">
        <v>2</v>
      </c>
      <c r="E6" s="163" t="str">
        <f>VLOOKUP(Table8[[#This Row],[SrNo]],ReferenceMatrixTable,2,FALSE)</f>
        <v>Are there SLAs to be honored with your Customers for the Applications that are deployed?</v>
      </c>
      <c r="F6" s="165">
        <f>VLOOKUP(Table8[[#This Row],[SrNo]],ReferenceMatrixTable,3,FALSE)</f>
        <v>4</v>
      </c>
      <c r="G6" s="212" t="s">
        <v>82</v>
      </c>
      <c r="H6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</v>
      </c>
      <c r="I6" s="212" t="s">
        <v>84</v>
      </c>
      <c r="J6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3</v>
      </c>
      <c r="K6" s="216"/>
      <c r="L6" s="30"/>
      <c r="M6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6" s="81" t="str">
        <f>Table8[[#This Row],[Category]]</f>
        <v>Cloud Strategy</v>
      </c>
      <c r="O6" s="84" t="str">
        <f t="array" ref="O6">IFERROR(INDEX($M$3:$M$49, MATCH(0,INDEX(COUNTIF($O$2:O5, $M$3:$M$49)+(COUNTIF($M$3:$M$49,$M$3:$M$49)&lt;&gt;1),0,0), 0)), "")</f>
        <v>Introduce the Team to Azure Back up, Recovery Services Vault</v>
      </c>
      <c r="P6" s="81" t="str">
        <f>IF(Table8[[#This Row],[ActionsList]]="","",IF(Table8[[#This Row],[ActionsList]]=0,"",VLOOKUP(Table8[[#This Row],[ActionsList]],(Table8[SuggestedActions]:Table8[CategoryDupl]),2,FALSE)))</f>
        <v>Application Maturity for Cloud</v>
      </c>
      <c r="Q6"/>
    </row>
    <row r="7" spans="1:17" ht="28.5" x14ac:dyDescent="0.45">
      <c r="A7" s="102">
        <v>5</v>
      </c>
      <c r="B7" s="104" t="s">
        <v>24</v>
      </c>
      <c r="C7" s="163" t="s">
        <v>366</v>
      </c>
      <c r="D7" s="164">
        <v>3</v>
      </c>
      <c r="E7" s="163" t="str">
        <f>VLOOKUP(Table8[[#This Row],[SrNo]],ReferenceMatrixTable,2,FALSE)</f>
        <v>How do you deal with issues on the Cloud Platform?</v>
      </c>
      <c r="F7" s="165">
        <f>VLOOKUP(Table8[[#This Row],[SrNo]],ReferenceMatrixTable,3,FALSE)</f>
        <v>3</v>
      </c>
      <c r="G7" s="212" t="s">
        <v>86</v>
      </c>
      <c r="H7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7" s="212" t="s">
        <v>88</v>
      </c>
      <c r="J7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7" s="216"/>
      <c r="L7" s="30"/>
      <c r="M7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Recommend purchasing Standard or Prodirect Support: https://azure.microsoft.com/en-us/support/plans/</v>
      </c>
      <c r="N7" s="81" t="str">
        <f>Table8[[#This Row],[Category]]</f>
        <v>Cloud Strategy</v>
      </c>
      <c r="O7" s="84" t="str">
        <f t="array" ref="O7">IFERROR(INDEX($M$3:$M$49, MATCH(0,INDEX(COUNTIF($O$2:O6, $M$3:$M$49)+(COUNTIF($M$3:$M$49,$M$3:$M$49)&lt;&gt;1),0,0), 0)), "")</f>
        <v>Introduce the Team to built in Backup, recovery and Geo replication in Azure Data Services</v>
      </c>
      <c r="P7" s="81" t="str">
        <f>IF(Table8[[#This Row],[ActionsList]]="","",IF(Table8[[#This Row],[ActionsList]]=0,"",VLOOKUP(Table8[[#This Row],[ActionsList]],(Table8[SuggestedActions]:Table8[CategoryDupl]),2,FALSE)))</f>
        <v>Application Maturity for Cloud</v>
      </c>
      <c r="Q7"/>
    </row>
    <row r="8" spans="1:17" s="51" customFormat="1" ht="20.65" customHeight="1" x14ac:dyDescent="0.65">
      <c r="A8" s="109"/>
      <c r="B8" s="122" t="s">
        <v>26</v>
      </c>
      <c r="C8" s="110"/>
      <c r="D8" s="111"/>
      <c r="E8" s="112"/>
      <c r="F8" s="113"/>
      <c r="G8" s="114"/>
      <c r="H8" s="115"/>
      <c r="I8" s="116"/>
      <c r="J8" s="117"/>
      <c r="K8" s="117"/>
      <c r="L8" s="118"/>
      <c r="M8" s="179"/>
      <c r="N8" s="180" t="str">
        <f>Table8[[#This Row],[Category]]</f>
        <v>Application Maturity for Cloud</v>
      </c>
      <c r="O8" s="84" t="str">
        <f t="array" ref="O8">IFERROR(INDEX($M$3:$M$49, MATCH(0,INDEX(COUNTIF($O$2:O7, $M$3:$M$49)+(COUNTIF($M$3:$M$49,$M$3:$M$49)&lt;&gt;1),0,0), 0)), "")</f>
        <v>Recommend the use of Azure Advisor to evaluate and optimize the architecture and reduce spend</v>
      </c>
      <c r="P8" s="181" t="str">
        <f>IF(Table8[[#This Row],[ActionsList]]="","",IF(Table8[[#This Row],[ActionsList]]=0,"",VLOOKUP(Table8[[#This Row],[ActionsList]],(Table8[SuggestedActions]:Table8[CategoryDupl]),2,FALSE)))</f>
        <v>Application Maturity for Cloud</v>
      </c>
    </row>
    <row r="9" spans="1:17" ht="28.5" x14ac:dyDescent="0.45">
      <c r="A9" s="119">
        <v>6</v>
      </c>
      <c r="B9" s="76" t="s">
        <v>26</v>
      </c>
      <c r="C9" s="209" t="s">
        <v>370</v>
      </c>
      <c r="D9" s="210">
        <v>14</v>
      </c>
      <c r="E9" s="209" t="str">
        <f>VLOOKUP(Table8[[#This Row],[SrNo]],ReferenceMatrixTable,2,FALSE)</f>
        <v>What is the nature of Services leveraged in the Cloud</v>
      </c>
      <c r="F9" s="211">
        <f>VLOOKUP(Table8[[#This Row],[SrNo]],ReferenceMatrixTable,3,FALSE)</f>
        <v>3</v>
      </c>
      <c r="G9" s="212" t="s">
        <v>131</v>
      </c>
      <c r="H9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9" s="212" t="s">
        <v>133</v>
      </c>
      <c r="J9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9" s="207">
        <f>IF(ISERROR(AVERAGE($H$9:$H$17)),"",AVERAGE($H$9:$H$17))</f>
        <v>1.8148148148148147</v>
      </c>
      <c r="L9" s="108">
        <f>IF(ISERROR(AVERAGE($J$9:$J$17)),"",AVERAGE($J$9:$J$17))</f>
        <v>3.2592592592592591</v>
      </c>
      <c r="M9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9" s="81" t="str">
        <f>Table8[[#This Row],[Category]]</f>
        <v>Application Maturity for Cloud</v>
      </c>
      <c r="O9" s="84" t="str">
        <f t="array" ref="O9">IFERROR(INDEX($M$3:$M$49, MATCH(0,INDEX(COUNTIF($O$2:O8, $M$3:$M$49)+(COUNTIF($M$3:$M$49,$M$3:$M$49)&lt;&gt;1),0,0), 0)), "")</f>
        <v>Recommend Azure Team Services to automate the CI and CD Processes</v>
      </c>
      <c r="P9" s="81" t="str">
        <f>IF(Table8[[#This Row],[ActionsList]]="","",IF(Table8[[#This Row],[ActionsList]]=0,"",VLOOKUP(Table8[[#This Row],[ActionsList]],(Table8[SuggestedActions]:Table8[CategoryDupl]),2,FALSE)))</f>
        <v>DevOps</v>
      </c>
      <c r="Q9"/>
    </row>
    <row r="10" spans="1:17" ht="28.5" x14ac:dyDescent="0.45">
      <c r="A10" s="119">
        <v>7</v>
      </c>
      <c r="B10" s="76" t="s">
        <v>26</v>
      </c>
      <c r="C10" s="209" t="s">
        <v>304</v>
      </c>
      <c r="D10" s="210">
        <v>15</v>
      </c>
      <c r="E10" s="209" t="str">
        <f>VLOOKUP(Table8[[#This Row],[SrNo]],ReferenceMatrixTable,2,FALSE)</f>
        <v>Does the Application support Multi-tenancy?</v>
      </c>
      <c r="F10" s="211">
        <f>VLOOKUP(Table8[[#This Row],[SrNo]],ReferenceMatrixTable,3,FALSE)</f>
        <v>4</v>
      </c>
      <c r="G10" s="212" t="s">
        <v>136</v>
      </c>
      <c r="H10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</v>
      </c>
      <c r="I10" s="212" t="s">
        <v>137</v>
      </c>
      <c r="J10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3</v>
      </c>
      <c r="K10" s="207"/>
      <c r="L10" s="108"/>
      <c r="M10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10" s="81" t="str">
        <f>Table8[[#This Row],[Category]]</f>
        <v>Application Maturity for Cloud</v>
      </c>
      <c r="O10" s="84" t="str">
        <f t="array" ref="O10">IFERROR(INDEX($M$3:$M$49, MATCH(0,INDEX(COUNTIF($O$2:O9, $M$3:$M$49)+(COUNTIF($M$3:$M$49,$M$3:$M$49)&lt;&gt;1),0,0), 0)), "")</f>
        <v>Provide guidance on using Azure Policy Service for Organization wide implementation of Governance in the Azure Subscription - https://docs.microsoft.com/en-us/azure/governance/policy/</v>
      </c>
      <c r="P10" s="81" t="str">
        <f>IF(Table8[[#This Row],[ActionsList]]="","",IF(Table8[[#This Row],[ActionsList]]=0,"",VLOOKUP(Table8[[#This Row],[ActionsList]],(Table8[SuggestedActions]:Table8[CategoryDupl]),2,FALSE)))</f>
        <v>Governance</v>
      </c>
      <c r="Q10"/>
    </row>
    <row r="11" spans="1:17" ht="28.5" x14ac:dyDescent="0.45">
      <c r="A11" s="119">
        <v>8</v>
      </c>
      <c r="B11" s="76" t="s">
        <v>26</v>
      </c>
      <c r="C11" s="209" t="s">
        <v>371</v>
      </c>
      <c r="D11" s="210">
        <v>16</v>
      </c>
      <c r="E11" s="209" t="str">
        <f>VLOOKUP(Table8[[#This Row],[SrNo]],ReferenceMatrixTable,2,FALSE)</f>
        <v>How is elasticity and scalability handled in the Application?</v>
      </c>
      <c r="F11" s="211">
        <f>VLOOKUP(Table8[[#This Row],[SrNo]],ReferenceMatrixTable,3,FALSE)</f>
        <v>3</v>
      </c>
      <c r="G11" s="212" t="s">
        <v>142</v>
      </c>
      <c r="H11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2.6666666666666665</v>
      </c>
      <c r="I11" s="212" t="s">
        <v>142</v>
      </c>
      <c r="J11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2.6666666666666665</v>
      </c>
      <c r="K11" s="207"/>
      <c r="L11" s="108"/>
      <c r="M11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11" s="81" t="str">
        <f>Table8[[#This Row],[Category]]</f>
        <v>Application Maturity for Cloud</v>
      </c>
      <c r="O11" s="84" t="str">
        <f t="array" ref="O11">IFERROR(INDEX($M$3:$M$49, MATCH(0,INDEX(COUNTIF($O$2:O10, $M$3:$M$49)+(COUNTIF($M$3:$M$49,$M$3:$M$49)&lt;&gt;1),0,0), 0)), "")</f>
        <v>Follow up with the Partner Team on proper structuring of the Azure Subscription and decentralizing its usage with RBAC and control</v>
      </c>
      <c r="P11" s="81" t="str">
        <f>IF(Table8[[#This Row],[ActionsList]]="","",IF(Table8[[#This Row],[ActionsList]]=0,"",VLOOKUP(Table8[[#This Row],[ActionsList]],(Table8[SuggestedActions]:Table8[CategoryDupl]),2,FALSE)))</f>
        <v>Governance</v>
      </c>
      <c r="Q11"/>
    </row>
    <row r="12" spans="1:17" s="74" customFormat="1" ht="42.75" x14ac:dyDescent="0.45">
      <c r="A12" s="120"/>
      <c r="B12" s="76" t="s">
        <v>26</v>
      </c>
      <c r="C12" s="209" t="s">
        <v>372</v>
      </c>
      <c r="D12" s="211">
        <v>44</v>
      </c>
      <c r="E12" s="213" t="str">
        <f>VLOOKUP(Table8[[#This Row],[SrNo]],ReferenceMatrixTable,2,FALSE)</f>
        <v>How evolved is the architecture to include semantics of Serverless compute?</v>
      </c>
      <c r="F12" s="214">
        <f>VLOOKUP(Table8[[#This Row],[SrNo]],ReferenceMatrixTable,3,FALSE)</f>
        <v>3</v>
      </c>
      <c r="G12" s="212" t="s">
        <v>271</v>
      </c>
      <c r="H12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12" s="212" t="s">
        <v>273</v>
      </c>
      <c r="J12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12" s="208"/>
      <c r="L12" s="121"/>
      <c r="M12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Recommend a Workshop to implement select features in their Solution using Servlerless options like Functions, Logic Apps, Data Lake Analytics, etc</v>
      </c>
      <c r="N12" s="21" t="str">
        <f>Table8[[#This Row],[Category]]</f>
        <v>Application Maturity for Cloud</v>
      </c>
      <c r="O12" s="84" t="str">
        <f t="array" ref="O12">IFERROR(INDEX($M$3:$M$49, MATCH(0,INDEX(COUNTIF($O$2:O11, $M$3:$M$49)+(COUNTIF($M$3:$M$49,$M$3:$M$49)&lt;&gt;1),0,0), 0)), "")</f>
        <v>Recommend the use of Antimalware Solutions from the Azure Marketplace to protect Compute resources. Use Azure Security Center to manage Security</v>
      </c>
      <c r="P12" s="81" t="str">
        <f>IF(Table8[[#This Row],[ActionsList]]="","",IF(Table8[[#This Row],[ActionsList]]=0,"",VLOOKUP(Table8[[#This Row],[ActionsList]],(Table8[SuggestedActions]:Table8[CategoryDupl]),2,FALSE)))</f>
        <v>Compliance &amp; Security</v>
      </c>
    </row>
    <row r="13" spans="1:17" s="74" customFormat="1" ht="42.75" x14ac:dyDescent="0.45">
      <c r="A13" s="119"/>
      <c r="B13" s="76" t="s">
        <v>26</v>
      </c>
      <c r="C13" s="209" t="s">
        <v>375</v>
      </c>
      <c r="D13" s="211">
        <v>45</v>
      </c>
      <c r="E13" s="213" t="str">
        <f>VLOOKUP(Table8[[#This Row],[SrNo]],ReferenceMatrixTable,2,FALSE)</f>
        <v>Do you maintain a common code base across Cloud and on-premise deployments?</v>
      </c>
      <c r="F13" s="214">
        <f>VLOOKUP(Table8[[#This Row],[SrNo]],ReferenceMatrixTable,3,FALSE)</f>
        <v>3</v>
      </c>
      <c r="G13" s="212" t="s">
        <v>275</v>
      </c>
      <c r="H13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13" s="212" t="s">
        <v>276</v>
      </c>
      <c r="J13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2.6666666666666665</v>
      </c>
      <c r="K13" s="208"/>
      <c r="L13" s="29"/>
      <c r="M13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13" s="21" t="str">
        <f>Table8[[#This Row],[Category]]</f>
        <v>Application Maturity for Cloud</v>
      </c>
      <c r="O13" s="84" t="str">
        <f t="array" ref="O13">IFERROR(INDEX($M$3:$M$49, MATCH(0,INDEX(COUNTIF($O$2:O12, $M$3:$M$49)+(COUNTIF($M$3:$M$49,$M$3:$M$49)&lt;&gt;1),0,0), 0)), "")</f>
        <v>Recommend the use of WAF Solutions on Azure Marketplace, turnkey Authentication and Authorization using Azure Active Directory</v>
      </c>
      <c r="P13" s="81" t="str">
        <f>IF(Table8[[#This Row],[ActionsList]]="","",IF(Table8[[#This Row],[ActionsList]]=0,"",VLOOKUP(Table8[[#This Row],[ActionsList]],(Table8[SuggestedActions]:Table8[CategoryDupl]),2,FALSE)))</f>
        <v>Compliance &amp; Security</v>
      </c>
    </row>
    <row r="14" spans="1:17" ht="42.75" x14ac:dyDescent="0.45">
      <c r="A14" s="119">
        <v>9</v>
      </c>
      <c r="B14" s="76" t="s">
        <v>26</v>
      </c>
      <c r="C14" s="209" t="s">
        <v>27</v>
      </c>
      <c r="D14" s="210">
        <v>17</v>
      </c>
      <c r="E14" s="209" t="str">
        <f>VLOOKUP(Table8[[#This Row],[SrNo]],ReferenceMatrixTable,2,FALSE)</f>
        <v>How is High Availability and failover handled in the Application?</v>
      </c>
      <c r="F14" s="211">
        <f>VLOOKUP(Table8[[#This Row],[SrNo]],ReferenceMatrixTable,3,FALSE)</f>
        <v>4</v>
      </c>
      <c r="G14" s="212" t="s">
        <v>146</v>
      </c>
      <c r="H14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</v>
      </c>
      <c r="I14" s="212" t="s">
        <v>147</v>
      </c>
      <c r="J14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3</v>
      </c>
      <c r="K14" s="207"/>
      <c r="L14" s="108"/>
      <c r="M14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Plan a Workshop to introduce Azure Premium Services and Azure Data Services</v>
      </c>
      <c r="N14" s="81" t="str">
        <f>Table8[[#This Row],[Category]]</f>
        <v>Application Maturity for Cloud</v>
      </c>
      <c r="O14" s="84" t="str">
        <f t="array" ref="O14">IFERROR(INDEX($M$3:$M$49, MATCH(0,INDEX(COUNTIF($O$2:O13, $M$3:$M$49)+(COUNTIF($M$3:$M$49,$M$3:$M$49)&lt;&gt;1),0,0), 0)), "")</f>
        <v>Recommend enabling Azure Security Center to manage the Security health across Services in Azure</v>
      </c>
      <c r="P14" s="81" t="str">
        <f>IF(Table8[[#This Row],[ActionsList]]="","",IF(Table8[[#This Row],[ActionsList]]=0,"",VLOOKUP(Table8[[#This Row],[ActionsList]],(Table8[SuggestedActions]:Table8[CategoryDupl]),2,FALSE)))</f>
        <v>Compliance &amp; Security</v>
      </c>
      <c r="Q14"/>
    </row>
    <row r="15" spans="1:17" ht="42.75" x14ac:dyDescent="0.45">
      <c r="A15" s="119">
        <v>10</v>
      </c>
      <c r="B15" s="76" t="s">
        <v>26</v>
      </c>
      <c r="C15" s="209" t="s">
        <v>28</v>
      </c>
      <c r="D15" s="210">
        <v>18</v>
      </c>
      <c r="E15" s="209" t="str">
        <f>VLOOKUP(Table8[[#This Row],[SrNo]],ReferenceMatrixTable,2,FALSE)</f>
        <v>What best describes your Back up strategy for Deployment?</v>
      </c>
      <c r="F15" s="211">
        <f>VLOOKUP(Table8[[#This Row],[SrNo]],ReferenceMatrixTable,3,FALSE)</f>
        <v>4</v>
      </c>
      <c r="G15" s="212" t="s">
        <v>152</v>
      </c>
      <c r="H15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</v>
      </c>
      <c r="I15" s="212" t="s">
        <v>153</v>
      </c>
      <c r="J15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3</v>
      </c>
      <c r="K15" s="207"/>
      <c r="L15" s="108"/>
      <c r="M15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Introduce the Team to Azure Back up, Recovery Services Vault</v>
      </c>
      <c r="N15" s="81" t="str">
        <f>Table8[[#This Row],[Category]]</f>
        <v>Application Maturity for Cloud</v>
      </c>
      <c r="O15" s="84" t="str">
        <f t="array" ref="O15">IFERROR(INDEX($M$3:$M$49, MATCH(0,INDEX(COUNTIF($O$2:O14, $M$3:$M$49)+(COUNTIF($M$3:$M$49,$M$3:$M$49)&lt;&gt;1),0,0), 0)), "")</f>
        <v>Onboard Partner to MPN and the highlight the benefits of getting the Technical Team certified on Azure: https://partner.microsoft.com/en-US/</v>
      </c>
      <c r="P15" s="81" t="str">
        <f>IF(Table8[[#This Row],[ActionsList]]="","",IF(Table8[[#This Row],[ActionsList]]=0,"",VLOOKUP(Table8[[#This Row],[ActionsList]],(Table8[SuggestedActions]:Table8[CategoryDupl]),2,FALSE)))</f>
        <v>Readiness</v>
      </c>
      <c r="Q15"/>
    </row>
    <row r="16" spans="1:17" ht="42.75" x14ac:dyDescent="0.45">
      <c r="A16" s="119">
        <v>11</v>
      </c>
      <c r="B16" s="76" t="s">
        <v>26</v>
      </c>
      <c r="C16" s="209" t="s">
        <v>29</v>
      </c>
      <c r="D16" s="210">
        <v>19</v>
      </c>
      <c r="E16" s="209" t="str">
        <f>VLOOKUP(Table8[[#This Row],[SrNo]],ReferenceMatrixTable,2,FALSE)</f>
        <v>What best describes your Recovery strategy for Deployment?</v>
      </c>
      <c r="F16" s="211">
        <f>VLOOKUP(Table8[[#This Row],[SrNo]],ReferenceMatrixTable,3,FALSE)</f>
        <v>4</v>
      </c>
      <c r="G16" s="212" t="s">
        <v>158</v>
      </c>
      <c r="H16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</v>
      </c>
      <c r="I16" s="212" t="s">
        <v>160</v>
      </c>
      <c r="J16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3</v>
      </c>
      <c r="K16" s="207"/>
      <c r="L16" s="108"/>
      <c r="M16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Introduce the Team to built in Backup, recovery and Geo replication in Azure Data Services</v>
      </c>
      <c r="N16" s="81" t="str">
        <f>Table8[[#This Row],[Category]]</f>
        <v>Application Maturity for Cloud</v>
      </c>
      <c r="O16" s="84" t="str">
        <f t="array" ref="O16">IFERROR(INDEX($M$3:$M$49, MATCH(0,INDEX(COUNTIF($O$2:O15, $M$3:$M$49)+(COUNTIF($M$3:$M$49,$M$3:$M$49)&lt;&gt;1),0,0), 0)), "")</f>
        <v>Recommend advanced Certifications in Azure: https://www.microsoft.com/en-us/learning/exam-list.aspx</v>
      </c>
      <c r="P16" s="81" t="str">
        <f>IF(Table8[[#This Row],[ActionsList]]="","",IF(Table8[[#This Row],[ActionsList]]=0,"",VLOOKUP(Table8[[#This Row],[ActionsList]],(Table8[SuggestedActions]:Table8[CategoryDupl]),2,FALSE)))</f>
        <v>Readiness</v>
      </c>
      <c r="Q16"/>
    </row>
    <row r="17" spans="1:17" ht="42.75" x14ac:dyDescent="0.45">
      <c r="A17" s="119">
        <v>12</v>
      </c>
      <c r="B17" s="76" t="s">
        <v>26</v>
      </c>
      <c r="C17" s="209" t="s">
        <v>373</v>
      </c>
      <c r="D17" s="210">
        <v>23</v>
      </c>
      <c r="E17" s="209" t="str">
        <f>VLOOKUP(Table8[[#This Row],[SrNo]],ReferenceMatrixTable,2,FALSE)</f>
        <v>How optimized is your Application deployment in the Cloud, in terms of leveraging the Cloud-native capabilities?</v>
      </c>
      <c r="F17" s="211">
        <f>VLOOKUP(Table8[[#This Row],[SrNo]],ReferenceMatrixTable,3,FALSE)</f>
        <v>3</v>
      </c>
      <c r="G17" s="212" t="s">
        <v>183</v>
      </c>
      <c r="H17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2.6666666666666665</v>
      </c>
      <c r="I17" s="212" t="s">
        <v>184</v>
      </c>
      <c r="J17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17" s="207"/>
      <c r="L17" s="108"/>
      <c r="M17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Recommend the use of Azure Advisor to evaluate and optimize the architecture and reduce spend</v>
      </c>
      <c r="N17" s="81" t="str">
        <f>Table8[[#This Row],[Category]]</f>
        <v>Application Maturity for Cloud</v>
      </c>
      <c r="O17" s="84" t="str">
        <f t="array" ref="O17">IFERROR(INDEX($M$3:$M$49, MATCH(0,INDEX(COUNTIF($O$2:O16, $M$3:$M$49)+(COUNTIF($M$3:$M$49,$M$3:$M$49)&lt;&gt;1),0,0), 0)), "")</f>
        <v>Enrol Partner on Beta programs on Azure Services</v>
      </c>
      <c r="P17" s="81" t="str">
        <f>IF(Table8[[#This Row],[ActionsList]]="","",IF(Table8[[#This Row],[ActionsList]]=0,"",VLOOKUP(Table8[[#This Row],[ActionsList]],(Table8[SuggestedActions]:Table8[CategoryDupl]),2,FALSE)))</f>
        <v>Readiness</v>
      </c>
      <c r="Q17"/>
    </row>
    <row r="18" spans="1:17" ht="21" x14ac:dyDescent="0.65">
      <c r="A18" s="151"/>
      <c r="B18" s="161" t="s">
        <v>30</v>
      </c>
      <c r="C18" s="152"/>
      <c r="D18" s="153"/>
      <c r="E18" s="154"/>
      <c r="F18" s="155"/>
      <c r="G18" s="156"/>
      <c r="H18" s="157"/>
      <c r="I18" s="158"/>
      <c r="J18" s="157"/>
      <c r="K18" s="157"/>
      <c r="L18" s="159"/>
      <c r="M18" s="84"/>
      <c r="N18" s="81" t="str">
        <f>Table8[[#This Row],[Category]]</f>
        <v>DevOps</v>
      </c>
      <c r="O18" s="84" t="str">
        <f t="array" ref="O18">IFERROR(INDEX($M$3:$M$49, MATCH(0,INDEX(COUNTIF($O$2:O17, $M$3:$M$49)+(COUNTIF($M$3:$M$49,$M$3:$M$49)&lt;&gt;1),0,0), 0)), "")</f>
        <v/>
      </c>
      <c r="P18" s="81" t="str">
        <f>IF(Table8[[#This Row],[ActionsList]]="","",IF(Table8[[#This Row],[ActionsList]]=0,"",VLOOKUP(Table8[[#This Row],[ActionsList]],(Table8[SuggestedActions]:Table8[CategoryDupl]),2,FALSE)))</f>
        <v/>
      </c>
      <c r="Q18"/>
    </row>
    <row r="19" spans="1:17" ht="42.75" x14ac:dyDescent="0.45">
      <c r="A19" s="45">
        <v>14</v>
      </c>
      <c r="B19" s="160" t="s">
        <v>30</v>
      </c>
      <c r="C19" s="163" t="s">
        <v>31</v>
      </c>
      <c r="D19" s="164">
        <v>25</v>
      </c>
      <c r="E19" s="163" t="str">
        <f>VLOOKUP(Table8[[#This Row],[SrNo]],ReferenceMatrixTable,2,FALSE)</f>
        <v>How is Software Source Control and Configuration Management handled for your Application?</v>
      </c>
      <c r="F19" s="165">
        <f>VLOOKUP(Table8[[#This Row],[SrNo]],ReferenceMatrixTable,3,FALSE)</f>
        <v>3</v>
      </c>
      <c r="G19" s="163" t="s">
        <v>187</v>
      </c>
      <c r="H19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19" s="163" t="s">
        <v>188</v>
      </c>
      <c r="J19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2.6666666666666665</v>
      </c>
      <c r="K19" s="55">
        <f>IF(ISERROR(AVERAGE($H$19:$H$29)),"",AVERAGE($H$19:$H$29))</f>
        <v>1.8181818181818179</v>
      </c>
      <c r="L19" s="56">
        <f>IF(ISERROR(AVERAGE($J$19:$J$29)),"",AVERAGE($J$19:$J$29))</f>
        <v>3.393939393939394</v>
      </c>
      <c r="M19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Recommend Azure Team Services to automate the CI and CD Processes</v>
      </c>
      <c r="N19" s="81" t="str">
        <f>Table8[[#This Row],[Category]]</f>
        <v>DevOps</v>
      </c>
      <c r="O19" s="84" t="str">
        <f t="array" ref="O19">IFERROR(INDEX($M$3:$M$49, MATCH(0,INDEX(COUNTIF($O$2:O18, $M$3:$M$49)+(COUNTIF($M$3:$M$49,$M$3:$M$49)&lt;&gt;1),0,0), 0)), "")</f>
        <v/>
      </c>
      <c r="P19" s="81" t="str">
        <f>IF(Table8[[#This Row],[ActionsList]]="","",IF(Table8[[#This Row],[ActionsList]]=0,"",VLOOKUP(Table8[[#This Row],[ActionsList]],(Table8[SuggestedActions]:Table8[CategoryDupl]),2,FALSE)))</f>
        <v/>
      </c>
      <c r="Q19"/>
    </row>
    <row r="20" spans="1:17" ht="42.75" x14ac:dyDescent="0.45">
      <c r="A20" s="45">
        <v>15</v>
      </c>
      <c r="B20" s="160" t="s">
        <v>30</v>
      </c>
      <c r="C20" s="163" t="s">
        <v>32</v>
      </c>
      <c r="D20" s="164">
        <v>26</v>
      </c>
      <c r="E20" s="163" t="str">
        <f>VLOOKUP(Table8[[#This Row],[SrNo]],ReferenceMatrixTable,2,FALSE)</f>
        <v>What best describes your strategy for Build automation &amp; Continuous Integration?</v>
      </c>
      <c r="F20" s="165">
        <f>VLOOKUP(Table8[[#This Row],[SrNo]],ReferenceMatrixTable,3,FALSE)</f>
        <v>3</v>
      </c>
      <c r="G20" s="163" t="s">
        <v>193</v>
      </c>
      <c r="H20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20" s="163" t="s">
        <v>195</v>
      </c>
      <c r="J20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20" s="55"/>
      <c r="L20" s="56"/>
      <c r="M20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20" s="81" t="str">
        <f>Table8[[#This Row],[Category]]</f>
        <v>DevOps</v>
      </c>
      <c r="O20" s="84" t="str">
        <f t="array" ref="O20">IFERROR(INDEX($M$3:$M$49, MATCH(0,INDEX(COUNTIF($O$2:O19, $M$3:$M$49)+(COUNTIF($M$3:$M$49,$M$3:$M$49)&lt;&gt;1),0,0), 0)), "")</f>
        <v/>
      </c>
      <c r="P20" s="81" t="str">
        <f>IF(Table8[[#This Row],[ActionsList]]="","",IF(Table8[[#This Row],[ActionsList]]=0,"",VLOOKUP(Table8[[#This Row],[ActionsList]],(Table8[SuggestedActions]:Table8[CategoryDupl]),2,FALSE)))</f>
        <v/>
      </c>
      <c r="Q20"/>
    </row>
    <row r="21" spans="1:17" ht="42.75" x14ac:dyDescent="0.45">
      <c r="A21" s="45">
        <v>16</v>
      </c>
      <c r="B21" s="160" t="s">
        <v>30</v>
      </c>
      <c r="C21" s="163" t="s">
        <v>33</v>
      </c>
      <c r="D21" s="164">
        <v>34</v>
      </c>
      <c r="E21" s="167" t="str">
        <f>VLOOKUP(Table8[[#This Row],[SrNo]],ReferenceMatrixTable,2,FALSE)</f>
        <v>Are there Build and Release processes implemented for your Application?</v>
      </c>
      <c r="F21" s="168">
        <f>VLOOKUP(Table8[[#This Row],[SrNo]],ReferenceMatrixTable,3,FALSE)</f>
        <v>3</v>
      </c>
      <c r="G21" s="163" t="s">
        <v>230</v>
      </c>
      <c r="H21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2.6666666666666665</v>
      </c>
      <c r="I21" s="163" t="s">
        <v>231</v>
      </c>
      <c r="J21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21" s="55"/>
      <c r="L21" s="56"/>
      <c r="M21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21" s="81" t="str">
        <f>Table8[[#This Row],[Category]]</f>
        <v>DevOps</v>
      </c>
      <c r="O21" s="84" t="str">
        <f t="array" ref="O21">IFERROR(INDEX($M$3:$M$49, MATCH(0,INDEX(COUNTIF($O$2:O20, $M$3:$M$49)+(COUNTIF($M$3:$M$49,$M$3:$M$49)&lt;&gt;1),0,0), 0)), "")</f>
        <v/>
      </c>
      <c r="P21" s="81" t="str">
        <f>IF(Table8[[#This Row],[ActionsList]]="","",IF(Table8[[#This Row],[ActionsList]]=0,"",VLOOKUP(Table8[[#This Row],[ActionsList]],(Table8[SuggestedActions]:Table8[CategoryDupl]),2,FALSE)))</f>
        <v/>
      </c>
      <c r="Q21"/>
    </row>
    <row r="22" spans="1:17" ht="42.75" x14ac:dyDescent="0.45">
      <c r="A22" s="45">
        <v>17</v>
      </c>
      <c r="B22" s="160" t="s">
        <v>30</v>
      </c>
      <c r="C22" s="163" t="s">
        <v>34</v>
      </c>
      <c r="D22" s="164">
        <v>32</v>
      </c>
      <c r="E22" s="163" t="str">
        <f>VLOOKUP(Table8[[#This Row],[SrNo]],ReferenceMatrixTable,2,FALSE)</f>
        <v>How are Business requirements and Functional Test cases reconciled and tracked?</v>
      </c>
      <c r="F22" s="165">
        <f>VLOOKUP(Table8[[#This Row],[SrNo]],ReferenceMatrixTable,3,FALSE)</f>
        <v>3</v>
      </c>
      <c r="G22" s="163" t="s">
        <v>220</v>
      </c>
      <c r="H22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22" s="163" t="s">
        <v>222</v>
      </c>
      <c r="J22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22" s="55"/>
      <c r="L22" s="56"/>
      <c r="M22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22" s="81" t="str">
        <f>Table8[[#This Row],[Category]]</f>
        <v>DevOps</v>
      </c>
      <c r="O22" s="84" t="str">
        <f t="array" ref="O22">IFERROR(INDEX($M$3:$M$49, MATCH(0,INDEX(COUNTIF($O$2:O21, $M$3:$M$49)+(COUNTIF($M$3:$M$49,$M$3:$M$49)&lt;&gt;1),0,0), 0)), "")</f>
        <v/>
      </c>
      <c r="P22" s="81" t="str">
        <f>IF(Table8[[#This Row],[ActionsList]]="","",IF(Table8[[#This Row],[ActionsList]]=0,"",VLOOKUP(Table8[[#This Row],[ActionsList]],(Table8[SuggestedActions]:Table8[CategoryDupl]),2,FALSE)))</f>
        <v/>
      </c>
      <c r="Q22"/>
    </row>
    <row r="23" spans="1:17" ht="28.5" x14ac:dyDescent="0.45">
      <c r="A23" s="45">
        <v>18</v>
      </c>
      <c r="B23" s="160" t="s">
        <v>30</v>
      </c>
      <c r="C23" s="163" t="s">
        <v>35</v>
      </c>
      <c r="D23" s="164">
        <v>27</v>
      </c>
      <c r="E23" s="163" t="str">
        <f>VLOOKUP(Table8[[#This Row],[SrNo]],ReferenceMatrixTable,2,FALSE)</f>
        <v>How is Functional and Performance Testing carried out for your Application?</v>
      </c>
      <c r="F23" s="165">
        <f>VLOOKUP(Table8[[#This Row],[SrNo]],ReferenceMatrixTable,3,FALSE)</f>
        <v>3</v>
      </c>
      <c r="G23" s="163" t="s">
        <v>198</v>
      </c>
      <c r="H23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2.6666666666666665</v>
      </c>
      <c r="I23" s="163" t="s">
        <v>198</v>
      </c>
      <c r="J23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2.6666666666666665</v>
      </c>
      <c r="K23" s="55"/>
      <c r="L23" s="56"/>
      <c r="M23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23" s="81" t="str">
        <f>Table8[[#This Row],[Category]]</f>
        <v>DevOps</v>
      </c>
      <c r="O23" s="84" t="str">
        <f t="array" ref="O23">IFERROR(INDEX($M$3:$M$49, MATCH(0,INDEX(COUNTIF($O$2:O22, $M$3:$M$49)+(COUNTIF($M$3:$M$49,$M$3:$M$49)&lt;&gt;1),0,0), 0)), "")</f>
        <v/>
      </c>
      <c r="P23" s="81" t="str">
        <f>IF(Table8[[#This Row],[ActionsList]]="","",IF(Table8[[#This Row],[ActionsList]]=0,"",VLOOKUP(Table8[[#This Row],[ActionsList]],(Table8[SuggestedActions]:Table8[CategoryDupl]),2,FALSE)))</f>
        <v/>
      </c>
      <c r="Q23"/>
    </row>
    <row r="24" spans="1:17" ht="42.75" x14ac:dyDescent="0.45">
      <c r="A24" s="45">
        <v>19</v>
      </c>
      <c r="B24" s="160" t="s">
        <v>30</v>
      </c>
      <c r="C24" s="163" t="s">
        <v>36</v>
      </c>
      <c r="D24" s="164">
        <v>31</v>
      </c>
      <c r="E24" s="163" t="str">
        <f>VLOOKUP(Table8[[#This Row],[SrNo]],ReferenceMatrixTable,2,FALSE)</f>
        <v>Is Functional and Performance Testing performed with data where the quality and size is representative of Production like scenarios?</v>
      </c>
      <c r="F24" s="165">
        <f>VLOOKUP(Table8[[#This Row],[SrNo]],ReferenceMatrixTable,3,FALSE)</f>
        <v>3</v>
      </c>
      <c r="G24" s="163" t="s">
        <v>217</v>
      </c>
      <c r="H24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2.6666666666666665</v>
      </c>
      <c r="I24" s="163" t="s">
        <v>218</v>
      </c>
      <c r="J24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24" s="55"/>
      <c r="L24" s="56"/>
      <c r="M24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24" s="81" t="str">
        <f>Table8[[#This Row],[Category]]</f>
        <v>DevOps</v>
      </c>
      <c r="O24" s="84" t="str">
        <f t="array" ref="O24">IFERROR(INDEX($M$3:$M$49, MATCH(0,INDEX(COUNTIF($O$2:O23, $M$3:$M$49)+(COUNTIF($M$3:$M$49,$M$3:$M$49)&lt;&gt;1),0,0), 0)), "")</f>
        <v/>
      </c>
      <c r="P24" s="81" t="str">
        <f>IF(Table8[[#This Row],[ActionsList]]="","",IF(Table8[[#This Row],[ActionsList]]=0,"",VLOOKUP(Table8[[#This Row],[ActionsList]],(Table8[SuggestedActions]:Table8[CategoryDupl]),2,FALSE)))</f>
        <v/>
      </c>
      <c r="Q24"/>
    </row>
    <row r="25" spans="1:17" ht="28.5" x14ac:dyDescent="0.45">
      <c r="A25" s="45">
        <v>20</v>
      </c>
      <c r="B25" s="160" t="s">
        <v>30</v>
      </c>
      <c r="C25" s="163" t="s">
        <v>37</v>
      </c>
      <c r="D25" s="164">
        <v>28</v>
      </c>
      <c r="E25" s="167" t="str">
        <f>VLOOKUP(Table8[[#This Row],[SrNo]],ReferenceMatrixTable,2,FALSE)</f>
        <v>What describes the process followed by you to deploy the infrastructure for the Application?</v>
      </c>
      <c r="F25" s="168">
        <f>VLOOKUP(Table8[[#This Row],[SrNo]],ReferenceMatrixTable,3,FALSE)</f>
        <v>4</v>
      </c>
      <c r="G25" s="163" t="s">
        <v>202</v>
      </c>
      <c r="H25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</v>
      </c>
      <c r="I25" s="163" t="s">
        <v>204</v>
      </c>
      <c r="J25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25" s="55"/>
      <c r="L25" s="56"/>
      <c r="M25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25" s="81" t="str">
        <f>Table8[[#This Row],[Category]]</f>
        <v>DevOps</v>
      </c>
      <c r="O25" s="84" t="str">
        <f t="array" ref="O25">IFERROR(INDEX($M$3:$M$49, MATCH(0,INDEX(COUNTIF($O$2:O24, $M$3:$M$49)+(COUNTIF($M$3:$M$49,$M$3:$M$49)&lt;&gt;1),0,0), 0)), "")</f>
        <v/>
      </c>
      <c r="P25" s="81" t="str">
        <f>IF(Table8[[#This Row],[ActionsList]]="","",IF(Table8[[#This Row],[ActionsList]]=0,"",VLOOKUP(Table8[[#This Row],[ActionsList]],(Table8[SuggestedActions]:Table8[CategoryDupl]),2,FALSE)))</f>
        <v/>
      </c>
      <c r="Q25"/>
    </row>
    <row r="26" spans="1:17" ht="42.75" x14ac:dyDescent="0.45">
      <c r="A26" s="45">
        <v>21</v>
      </c>
      <c r="B26" s="160" t="s">
        <v>30</v>
      </c>
      <c r="C26" s="163" t="s">
        <v>38</v>
      </c>
      <c r="D26" s="164">
        <v>29</v>
      </c>
      <c r="E26" s="167" t="str">
        <f>VLOOKUP(Table8[[#This Row],[SrNo]],ReferenceMatrixTable,2,FALSE)</f>
        <v>How is the Application performance and usage monitored and tracked?</v>
      </c>
      <c r="F26" s="168">
        <f>VLOOKUP(Table8[[#This Row],[SrNo]],ReferenceMatrixTable,3,FALSE)</f>
        <v>3</v>
      </c>
      <c r="G26" s="163" t="s">
        <v>206</v>
      </c>
      <c r="H26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26" s="163" t="s">
        <v>207</v>
      </c>
      <c r="J26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2.6666666666666665</v>
      </c>
      <c r="K26" s="55"/>
      <c r="L26" s="56"/>
      <c r="M26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26" s="81" t="str">
        <f>Table8[[#This Row],[Category]]</f>
        <v>DevOps</v>
      </c>
      <c r="O26" s="84" t="str">
        <f t="array" ref="O26">IFERROR(INDEX($M$3:$M$49, MATCH(0,INDEX(COUNTIF($O$2:O25, $M$3:$M$49)+(COUNTIF($M$3:$M$49,$M$3:$M$49)&lt;&gt;1),0,0), 0)), "")</f>
        <v/>
      </c>
      <c r="P26" s="81" t="str">
        <f>IF(Table8[[#This Row],[ActionsList]]="","",IF(Table8[[#This Row],[ActionsList]]=0,"",VLOOKUP(Table8[[#This Row],[ActionsList]],(Table8[SuggestedActions]:Table8[CategoryDupl]),2,FALSE)))</f>
        <v/>
      </c>
      <c r="Q26"/>
    </row>
    <row r="27" spans="1:17" ht="42.75" x14ac:dyDescent="0.45">
      <c r="A27" s="45">
        <v>22</v>
      </c>
      <c r="B27" s="160" t="s">
        <v>30</v>
      </c>
      <c r="C27" s="163" t="s">
        <v>39</v>
      </c>
      <c r="D27" s="164">
        <v>30</v>
      </c>
      <c r="E27" s="167" t="str">
        <f>VLOOKUP(Table8[[#This Row],[SrNo]],ReferenceMatrixTable,2,FALSE)</f>
        <v>How is the Infrastructure Health and usage monitored and tracked?</v>
      </c>
      <c r="F27" s="168">
        <f>VLOOKUP(Table8[[#This Row],[SrNo]],ReferenceMatrixTable,3,FALSE)</f>
        <v>3</v>
      </c>
      <c r="G27" s="163" t="s">
        <v>211</v>
      </c>
      <c r="H27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27" s="163" t="s">
        <v>212</v>
      </c>
      <c r="J27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2.6666666666666665</v>
      </c>
      <c r="K27" s="55"/>
      <c r="L27" s="56"/>
      <c r="M27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27" s="81" t="str">
        <f>Table8[[#This Row],[Category]]</f>
        <v>DevOps</v>
      </c>
      <c r="O27" s="84" t="str">
        <f t="array" ref="O27">IFERROR(INDEX($M$3:$M$49, MATCH(0,INDEX(COUNTIF($O$2:O26, $M$3:$M$49)+(COUNTIF($M$3:$M$49,$M$3:$M$49)&lt;&gt;1),0,0), 0)), "")</f>
        <v/>
      </c>
      <c r="P27" s="81" t="str">
        <f>IF(Table8[[#This Row],[ActionsList]]="","",IF(Table8[[#This Row],[ActionsList]]=0,"",VLOOKUP(Table8[[#This Row],[ActionsList]],(Table8[SuggestedActions]:Table8[CategoryDupl]),2,FALSE)))</f>
        <v/>
      </c>
      <c r="Q27"/>
    </row>
    <row r="28" spans="1:17" ht="42.75" x14ac:dyDescent="0.45">
      <c r="A28" s="45">
        <v>23</v>
      </c>
      <c r="B28" s="160" t="s">
        <v>30</v>
      </c>
      <c r="C28" s="163" t="s">
        <v>40</v>
      </c>
      <c r="D28" s="164">
        <v>33</v>
      </c>
      <c r="E28" s="163" t="str">
        <f>VLOOKUP(Table8[[#This Row],[SrNo]],ReferenceMatrixTable,2,FALSE)</f>
        <v>Is feedback from Operations and Support fed back to improve the quality of the Application?</v>
      </c>
      <c r="F28" s="165">
        <f>VLOOKUP(Table8[[#This Row],[SrNo]],ReferenceMatrixTable,3,FALSE)</f>
        <v>4</v>
      </c>
      <c r="G28" s="163" t="s">
        <v>225</v>
      </c>
      <c r="H28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</v>
      </c>
      <c r="I28" s="163" t="s">
        <v>227</v>
      </c>
      <c r="J28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28" s="55"/>
      <c r="L28" s="56"/>
      <c r="M28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28" s="81" t="str">
        <f>Table8[[#This Row],[Category]]</f>
        <v>DevOps</v>
      </c>
      <c r="O28" s="84" t="str">
        <f t="array" ref="O28">IFERROR(INDEX($M$3:$M$49, MATCH(0,INDEX(COUNTIF($O$2:O27, $M$3:$M$49)+(COUNTIF($M$3:$M$49,$M$3:$M$49)&lt;&gt;1),0,0), 0)), "")</f>
        <v/>
      </c>
      <c r="P28" s="81" t="str">
        <f>IF(Table8[[#This Row],[ActionsList]]="","",IF(Table8[[#This Row],[ActionsList]]=0,"",VLOOKUP(Table8[[#This Row],[ActionsList]],(Table8[SuggestedActions]:Table8[CategoryDupl]),2,FALSE)))</f>
        <v/>
      </c>
      <c r="Q28"/>
    </row>
    <row r="29" spans="1:17" ht="57" x14ac:dyDescent="0.45">
      <c r="A29" s="45">
        <v>24</v>
      </c>
      <c r="B29" s="160" t="s">
        <v>30</v>
      </c>
      <c r="C29" s="163" t="s">
        <v>41</v>
      </c>
      <c r="D29" s="164">
        <v>35</v>
      </c>
      <c r="E29" s="167" t="str">
        <f>VLOOKUP(Table8[[#This Row],[SrNo]],ReferenceMatrixTable,2,FALSE)</f>
        <v>How effective are the feedback mechanisms to improve Application quality and reliability?</v>
      </c>
      <c r="F29" s="168">
        <f>VLOOKUP(Table8[[#This Row],[SrNo]],ReferenceMatrixTable,3,FALSE)</f>
        <v>3</v>
      </c>
      <c r="G29" s="163" t="s">
        <v>233</v>
      </c>
      <c r="H29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29" s="163" t="s">
        <v>234</v>
      </c>
      <c r="J29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2.6666666666666665</v>
      </c>
      <c r="K29" s="55"/>
      <c r="L29" s="56"/>
      <c r="M29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29" s="81" t="str">
        <f>Table8[[#This Row],[Category]]</f>
        <v>DevOps</v>
      </c>
      <c r="O29" s="84" t="str">
        <f t="array" ref="O29">IFERROR(INDEX($M$3:$M$49, MATCH(0,INDEX(COUNTIF($O$2:O28, $M$3:$M$49)+(COUNTIF($M$3:$M$49,$M$3:$M$49)&lt;&gt;1),0,0), 0)), "")</f>
        <v/>
      </c>
      <c r="P29" s="81" t="str">
        <f>IF(Table8[[#This Row],[ActionsList]]="","",IF(Table8[[#This Row],[ActionsList]]=0,"",VLOOKUP(Table8[[#This Row],[ActionsList]],(Table8[SuggestedActions]:Table8[CategoryDupl]),2,FALSE)))</f>
        <v/>
      </c>
      <c r="Q29"/>
    </row>
    <row r="30" spans="1:17" ht="21" x14ac:dyDescent="0.65">
      <c r="A30" s="142"/>
      <c r="B30" s="92" t="s">
        <v>42</v>
      </c>
      <c r="C30" s="143"/>
      <c r="D30" s="144"/>
      <c r="E30" s="145"/>
      <c r="F30" s="146"/>
      <c r="G30" s="147"/>
      <c r="H30" s="148"/>
      <c r="I30" s="149"/>
      <c r="J30" s="148"/>
      <c r="K30" s="148"/>
      <c r="L30" s="150"/>
      <c r="M30" s="84"/>
      <c r="N30" s="81" t="str">
        <f>Table8[[#This Row],[Category]]</f>
        <v>Governance</v>
      </c>
      <c r="O30" s="84" t="str">
        <f t="array" ref="O30">IFERROR(INDEX($M$3:$M$49, MATCH(0,INDEX(COUNTIF($O$2:O29, $M$3:$M$49)+(COUNTIF($M$3:$M$49,$M$3:$M$49)&lt;&gt;1),0,0), 0)), "")</f>
        <v/>
      </c>
      <c r="P30" s="81" t="str">
        <f>IF(Table8[[#This Row],[ActionsList]]="","",IF(Table8[[#This Row],[ActionsList]]=0,"",VLOOKUP(Table8[[#This Row],[ActionsList]],(Table8[SuggestedActions]:Table8[CategoryDupl]),2,FALSE)))</f>
        <v/>
      </c>
      <c r="Q30"/>
    </row>
    <row r="31" spans="1:17" ht="28.5" x14ac:dyDescent="0.45">
      <c r="A31" s="102">
        <v>25</v>
      </c>
      <c r="B31" s="103" t="s">
        <v>42</v>
      </c>
      <c r="C31" s="169" t="s">
        <v>43</v>
      </c>
      <c r="D31" s="170">
        <v>11</v>
      </c>
      <c r="E31" s="169" t="str">
        <f>VLOOKUP(Table8[[#This Row],[SrNo]],ReferenceMatrixTable,2,FALSE)</f>
        <v>How do you handle the govern and regulate usage of the Services in Azure?</v>
      </c>
      <c r="F31" s="171">
        <f>VLOOKUP(Table8[[#This Row],[SrNo]],ReferenceMatrixTable,3,FALSE)</f>
        <v>5</v>
      </c>
      <c r="G31" s="169" t="s">
        <v>116</v>
      </c>
      <c r="H31" s="172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1.6</v>
      </c>
      <c r="I31" s="169" t="s">
        <v>119</v>
      </c>
      <c r="J31" s="172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31" s="46">
        <f>IF(ISERROR(AVERAGE($H$31:$H$35)),"",AVERAGE($H$31:$H$35))</f>
        <v>1.7866666666666666</v>
      </c>
      <c r="L31" s="47">
        <f>IF(ISERROR(AVERAGE($J$31:$J$35)),"",AVERAGE($J$31:$J$35))</f>
        <v>3.5333333333333328</v>
      </c>
      <c r="M31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Provide guidance on using Azure Policy Service for Organization wide implementation of Governance in the Azure Subscription - https://docs.microsoft.com/en-us/azure/governance/policy/</v>
      </c>
      <c r="N31" s="81" t="str">
        <f>Table8[[#This Row],[Category]]</f>
        <v>Governance</v>
      </c>
      <c r="O31" s="84" t="str">
        <f t="array" ref="O31">IFERROR(INDEX($M$3:$M$49, MATCH(0,INDEX(COUNTIF($O$2:O30, $M$3:$M$49)+(COUNTIF($M$3:$M$49,$M$3:$M$49)&lt;&gt;1),0,0), 0)), "")</f>
        <v/>
      </c>
      <c r="P31" s="81" t="str">
        <f>IF(Table8[[#This Row],[ActionsList]]="","",IF(Table8[[#This Row],[ActionsList]]=0,"",VLOOKUP(Table8[[#This Row],[ActionsList]],(Table8[SuggestedActions]:Table8[CategoryDupl]),2,FALSE)))</f>
        <v/>
      </c>
      <c r="Q31"/>
    </row>
    <row r="32" spans="1:17" ht="42.75" x14ac:dyDescent="0.45">
      <c r="A32" s="102">
        <v>26</v>
      </c>
      <c r="B32" s="103" t="s">
        <v>42</v>
      </c>
      <c r="C32" s="169" t="s">
        <v>44</v>
      </c>
      <c r="D32" s="170">
        <v>12</v>
      </c>
      <c r="E32" s="169" t="str">
        <f>VLOOKUP(Table8[[#This Row],[SrNo]],ReferenceMatrixTable,2,FALSE)</f>
        <v>How is the delegation of Administration and Security handled in the Azure Subscription?</v>
      </c>
      <c r="F32" s="171">
        <f>VLOOKUP(Table8[[#This Row],[SrNo]],ReferenceMatrixTable,3,FALSE)</f>
        <v>4</v>
      </c>
      <c r="G32" s="169" t="s">
        <v>122</v>
      </c>
      <c r="H32" s="172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</v>
      </c>
      <c r="I32" s="169" t="s">
        <v>123</v>
      </c>
      <c r="J32" s="172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3</v>
      </c>
      <c r="K32" s="46"/>
      <c r="L32" s="47"/>
      <c r="M32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Follow up with the Partner Team on proper structuring of the Azure Subscription and decentralizing its usage with RBAC and control</v>
      </c>
      <c r="N32" s="81" t="str">
        <f>Table8[[#This Row],[Category]]</f>
        <v>Governance</v>
      </c>
      <c r="O32" s="84" t="str">
        <f t="array" ref="O32">IFERROR(INDEX($M$3:$M$49, MATCH(0,INDEX(COUNTIF($O$2:O31, $M$3:$M$49)+(COUNTIF($M$3:$M$49,$M$3:$M$49)&lt;&gt;1),0,0), 0)), "")</f>
        <v/>
      </c>
      <c r="P32" s="81" t="str">
        <f>IF(Table8[[#This Row],[ActionsList]]="","",IF(Table8[[#This Row],[ActionsList]]=0,"",VLOOKUP(Table8[[#This Row],[ActionsList]],(Table8[SuggestedActions]:Table8[CategoryDupl]),2,FALSE)))</f>
        <v/>
      </c>
      <c r="Q32"/>
    </row>
    <row r="33" spans="1:17" ht="42.75" x14ac:dyDescent="0.45">
      <c r="A33" s="102"/>
      <c r="B33" s="103" t="s">
        <v>42</v>
      </c>
      <c r="C33" s="169" t="s">
        <v>377</v>
      </c>
      <c r="D33" s="170">
        <v>43</v>
      </c>
      <c r="E33" s="182" t="str">
        <f>VLOOKUP(Table8[[#This Row],[SrNo]],ReferenceMatrixTable,2,FALSE)</f>
        <v>How do you audit and remediate resources in your Subscription for adherence to Corporate Standards</v>
      </c>
      <c r="F33" s="183">
        <f>VLOOKUP(Table8[[#This Row],[SrNo]],ReferenceMatrixTable,3,FALSE)</f>
        <v>3</v>
      </c>
      <c r="G33" s="184" t="s">
        <v>379</v>
      </c>
      <c r="H33" s="172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33" s="185" t="s">
        <v>386</v>
      </c>
      <c r="J33" s="172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33" s="27"/>
      <c r="L33" s="29"/>
      <c r="M33" s="186">
        <f>IF(ISERROR(VLOOKUP(Table8[[#This Row],[Target State]],(Table7[Current State]:Table7[Suggestions]),3,FALSE)),"",VLOOKUP(Table8[[#This Row],[Target State]],(Table7[Current State]:Table7[Suggestions]),3,FALSE))</f>
        <v>0</v>
      </c>
      <c r="N33" s="187" t="str">
        <f>Table8[[#This Row],[Category]]</f>
        <v>Governance</v>
      </c>
      <c r="O33" s="84" t="str">
        <f t="array" ref="O33">IFERROR(INDEX($M$3:$M$49, MATCH(0,INDEX(COUNTIF($O$2:O32, $M$3:$M$49)+(COUNTIF($M$3:$M$49,$M$3:$M$49)&lt;&gt;1),0,0), 0)), "")</f>
        <v/>
      </c>
      <c r="P33" s="188">
        <f>VLOOKUP(Table8[[#This Row],[ActionsList]],(Table8[SuggestedActions]:Table8[CategoryDupl]),2,FALSE)</f>
        <v>0</v>
      </c>
      <c r="Q33"/>
    </row>
    <row r="34" spans="1:17" ht="42.75" x14ac:dyDescent="0.45">
      <c r="A34" s="102">
        <v>27</v>
      </c>
      <c r="B34" s="103" t="s">
        <v>42</v>
      </c>
      <c r="C34" s="169" t="s">
        <v>45</v>
      </c>
      <c r="D34" s="170">
        <v>13</v>
      </c>
      <c r="E34" s="169" t="str">
        <f>VLOOKUP(Table8[[#This Row],[SrNo]],ReferenceMatrixTable,2,FALSE)</f>
        <v>How is the Azure Subscription consumption tracked and monitored?</v>
      </c>
      <c r="F34" s="171">
        <f>VLOOKUP(Table8[[#This Row],[SrNo]],ReferenceMatrixTable,3,FALSE)</f>
        <v>3</v>
      </c>
      <c r="G34" s="169" t="s">
        <v>129</v>
      </c>
      <c r="H34" s="172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2.6666666666666665</v>
      </c>
      <c r="I34" s="169" t="s">
        <v>129</v>
      </c>
      <c r="J34" s="172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2.6666666666666665</v>
      </c>
      <c r="K34" s="46"/>
      <c r="L34" s="47"/>
      <c r="M34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34" s="81" t="str">
        <f>Table8[[#This Row],[Category]]</f>
        <v>Governance</v>
      </c>
      <c r="O34" s="84" t="str">
        <f t="array" ref="O34">IFERROR(INDEX($M$3:$M$49, MATCH(0,INDEX(COUNTIF($O$2:O33, $M$3:$M$49)+(COUNTIF($M$3:$M$49,$M$3:$M$49)&lt;&gt;1),0,0), 0)), "")</f>
        <v/>
      </c>
      <c r="P34" s="81" t="str">
        <f>IF(Table8[[#This Row],[ActionsList]]="","",IF(Table8[[#This Row],[ActionsList]]=0,"",VLOOKUP(Table8[[#This Row],[ActionsList]],(Table8[SuggestedActions]:Table8[CategoryDupl]),2,FALSE)))</f>
        <v/>
      </c>
      <c r="Q34"/>
    </row>
    <row r="35" spans="1:17" ht="42.75" x14ac:dyDescent="0.45">
      <c r="A35" s="102">
        <v>27</v>
      </c>
      <c r="B35" s="103" t="s">
        <v>42</v>
      </c>
      <c r="C35" s="169" t="s">
        <v>378</v>
      </c>
      <c r="D35" s="170">
        <v>24</v>
      </c>
      <c r="E35" s="169" t="str">
        <f>VLOOKUP(Table8[[#This Row],[SrNo]],ReferenceMatrixTable,2,FALSE)</f>
        <v>How do you ensure consistency and repeatability in deployments and updates across the Subscriptions?</v>
      </c>
      <c r="F35" s="171">
        <f>VLOOKUP(Table8[[#This Row],[SrNo]],ReferenceMatrixTable,3,FALSE)</f>
        <v>3</v>
      </c>
      <c r="G35" s="169" t="s">
        <v>382</v>
      </c>
      <c r="H35" s="172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35" s="169" t="s">
        <v>383</v>
      </c>
      <c r="J35" s="172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35" s="46"/>
      <c r="L35" s="47"/>
      <c r="M35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35" s="81" t="str">
        <f>Table8[[#This Row],[Category]]</f>
        <v>Governance</v>
      </c>
      <c r="O35" s="84" t="str">
        <f t="array" ref="O35">IFERROR(INDEX($M$3:$M$49, MATCH(0,INDEX(COUNTIF($O$2:O34, $M$3:$M$49)+(COUNTIF($M$3:$M$49,$M$3:$M$49)&lt;&gt;1),0,0), 0)), "")</f>
        <v/>
      </c>
      <c r="P35" s="81" t="str">
        <f>IF(Table8[[#This Row],[ActionsList]]="","",IF(Table8[[#This Row],[ActionsList]]=0,"",VLOOKUP(Table8[[#This Row],[ActionsList]],(Table8[SuggestedActions]:Table8[CategoryDupl]),2,FALSE)))</f>
        <v/>
      </c>
      <c r="Q35"/>
    </row>
    <row r="36" spans="1:17" s="52" customFormat="1" ht="21" x14ac:dyDescent="0.65">
      <c r="A36" s="124"/>
      <c r="B36" s="105" t="s">
        <v>46</v>
      </c>
      <c r="C36" s="125"/>
      <c r="D36" s="126"/>
      <c r="E36" s="127"/>
      <c r="F36" s="128"/>
      <c r="G36" s="129"/>
      <c r="H36" s="130"/>
      <c r="I36" s="131"/>
      <c r="J36" s="130"/>
      <c r="K36" s="57"/>
      <c r="L36" s="58"/>
      <c r="M36" s="82"/>
      <c r="N36" s="82" t="str">
        <f>Table8[[#This Row],[Category]]</f>
        <v>Compliance &amp; Security</v>
      </c>
      <c r="O36" s="84" t="str">
        <f t="array" ref="O36">IFERROR(INDEX($M$3:$M$49, MATCH(0,INDEX(COUNTIF($O$2:O35, $M$3:$M$49)+(COUNTIF($M$3:$M$49,$M$3:$M$49)&lt;&gt;1),0,0), 0)), "")</f>
        <v/>
      </c>
      <c r="P36" s="82" t="str">
        <f>IF(Table8[[#This Row],[ActionsList]]="","",IF(Table8[[#This Row],[ActionsList]]=0,"",VLOOKUP(Table8[[#This Row],[ActionsList]],(Table8[SuggestedActions]:Table8[CategoryDupl]),2,FALSE)))</f>
        <v/>
      </c>
    </row>
    <row r="37" spans="1:17" ht="42.75" x14ac:dyDescent="0.45">
      <c r="A37" s="106">
        <v>28</v>
      </c>
      <c r="B37" s="107" t="s">
        <v>46</v>
      </c>
      <c r="C37" s="163" t="s">
        <v>47</v>
      </c>
      <c r="D37" s="164">
        <v>20</v>
      </c>
      <c r="E37" s="163" t="str">
        <f>VLOOKUP(Table8[[#This Row],[SrNo]],ReferenceMatrixTable,2,FALSE)</f>
        <v>How is security handled in the infrastructure used for the Application deployed in the Cloud?</v>
      </c>
      <c r="F37" s="165">
        <f>VLOOKUP(Table8[[#This Row],[SrNo]],ReferenceMatrixTable,3,FALSE)</f>
        <v>3</v>
      </c>
      <c r="G37" s="169" t="s">
        <v>166</v>
      </c>
      <c r="H37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2.6666666666666665</v>
      </c>
      <c r="I37" s="169" t="s">
        <v>168</v>
      </c>
      <c r="J37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37" s="59">
        <f>IF(ISERROR(AVERAGE($H$37:$H$42)),"",AVERAGE($H$37:$H$42))</f>
        <v>1.9444444444444444</v>
      </c>
      <c r="L37" s="60">
        <f>IF(ISERROR(AVERAGE($J$37:$J$42)),"",AVERAGE($J$37:$J$42))</f>
        <v>3.2777777777777772</v>
      </c>
      <c r="M37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Recommend the use of Antimalware Solutions from the Azure Marketplace to protect Compute resources. Use Azure Security Center to manage Security</v>
      </c>
      <c r="N37" s="81" t="str">
        <f>Table8[[#This Row],[Category]]</f>
        <v>Compliance &amp; Security</v>
      </c>
      <c r="O37" s="84" t="str">
        <f t="array" ref="O37">IFERROR(INDEX($M$3:$M$49, MATCH(0,INDEX(COUNTIF($O$2:O36, $M$3:$M$49)+(COUNTIF($M$3:$M$49,$M$3:$M$49)&lt;&gt;1),0,0), 0)), "")</f>
        <v/>
      </c>
      <c r="P37" s="81" t="str">
        <f>IF(Table8[[#This Row],[ActionsList]]="","",IF(Table8[[#This Row],[ActionsList]]=0,"",VLOOKUP(Table8[[#This Row],[ActionsList]],(Table8[SuggestedActions]:Table8[CategoryDupl]),2,FALSE)))</f>
        <v/>
      </c>
      <c r="Q37"/>
    </row>
    <row r="38" spans="1:17" ht="42.75" x14ac:dyDescent="0.45">
      <c r="A38" s="106">
        <v>29</v>
      </c>
      <c r="B38" s="107" t="s">
        <v>46</v>
      </c>
      <c r="C38" s="163" t="s">
        <v>48</v>
      </c>
      <c r="D38" s="164">
        <v>21</v>
      </c>
      <c r="E38" s="163" t="str">
        <f>VLOOKUP(Table8[[#This Row],[SrNo]],ReferenceMatrixTable,2,FALSE)</f>
        <v>How is security handled in the Application layer?</v>
      </c>
      <c r="F38" s="165">
        <f>VLOOKUP(Table8[[#This Row],[SrNo]],ReferenceMatrixTable,3,FALSE)</f>
        <v>3</v>
      </c>
      <c r="G38" s="169" t="s">
        <v>171</v>
      </c>
      <c r="H38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38" s="169" t="s">
        <v>174</v>
      </c>
      <c r="J38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38" s="59"/>
      <c r="L38" s="60"/>
      <c r="M38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Recommend the use of WAF Solutions on Azure Marketplace, turnkey Authentication and Authorization using Azure Active Directory</v>
      </c>
      <c r="N38" s="81" t="str">
        <f>Table8[[#This Row],[Category]]</f>
        <v>Compliance &amp; Security</v>
      </c>
      <c r="O38" s="84" t="str">
        <f t="array" ref="O38">IFERROR(INDEX($M$3:$M$49, MATCH(0,INDEX(COUNTIF($O$2:O37, $M$3:$M$49)+(COUNTIF($M$3:$M$49,$M$3:$M$49)&lt;&gt;1),0,0), 0)), "")</f>
        <v/>
      </c>
      <c r="P38" s="81" t="str">
        <f>IF(Table8[[#This Row],[ActionsList]]="","",IF(Table8[[#This Row],[ActionsList]]=0,"",VLOOKUP(Table8[[#This Row],[ActionsList]],(Table8[SuggestedActions]:Table8[CategoryDupl]),2,FALSE)))</f>
        <v/>
      </c>
      <c r="Q38"/>
    </row>
    <row r="39" spans="1:17" ht="28.5" x14ac:dyDescent="0.45">
      <c r="A39" s="106">
        <v>30</v>
      </c>
      <c r="B39" s="107" t="s">
        <v>46</v>
      </c>
      <c r="C39" s="163" t="s">
        <v>49</v>
      </c>
      <c r="D39" s="164">
        <v>22</v>
      </c>
      <c r="E39" s="163" t="str">
        <f>VLOOKUP(Table8[[#This Row],[SrNo]],ReferenceMatrixTable,2,FALSE)</f>
        <v>How is security handled at the Data layer?</v>
      </c>
      <c r="F39" s="165">
        <f>VLOOKUP(Table8[[#This Row],[SrNo]],ReferenceMatrixTable,3,FALSE)</f>
        <v>4</v>
      </c>
      <c r="G39" s="169" t="s">
        <v>177</v>
      </c>
      <c r="H39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</v>
      </c>
      <c r="I39" s="169" t="s">
        <v>178</v>
      </c>
      <c r="J39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3</v>
      </c>
      <c r="K39" s="59"/>
      <c r="L39" s="60"/>
      <c r="M39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39" s="81" t="str">
        <f>Table8[[#This Row],[Category]]</f>
        <v>Compliance &amp; Security</v>
      </c>
      <c r="O39" s="84" t="str">
        <f t="array" ref="O39">IFERROR(INDEX($M$3:$M$49, MATCH(0,INDEX(COUNTIF($O$2:O38, $M$3:$M$49)+(COUNTIF($M$3:$M$49,$M$3:$M$49)&lt;&gt;1),0,0), 0)), "")</f>
        <v/>
      </c>
      <c r="P39" s="81" t="str">
        <f>IF(Table8[[#This Row],[ActionsList]]="","",IF(Table8[[#This Row],[ActionsList]]=0,"",VLOOKUP(Table8[[#This Row],[ActionsList]],(Table8[SuggestedActions]:Table8[CategoryDupl]),2,FALSE)))</f>
        <v/>
      </c>
      <c r="Q39"/>
    </row>
    <row r="40" spans="1:17" ht="28.5" x14ac:dyDescent="0.45">
      <c r="A40" s="106">
        <v>31</v>
      </c>
      <c r="B40" s="107" t="s">
        <v>46</v>
      </c>
      <c r="C40" s="163" t="s">
        <v>50</v>
      </c>
      <c r="D40" s="164">
        <v>36</v>
      </c>
      <c r="E40" s="167" t="str">
        <f>VLOOKUP(Table8[[#This Row],[SrNo]],ReferenceMatrixTable,2,FALSE)</f>
        <v>Are the recommended best practices for the Cloud implemented in your Application?</v>
      </c>
      <c r="F40" s="168">
        <f>VLOOKUP(Table8[[#This Row],[SrNo]],ReferenceMatrixTable,3,FALSE)</f>
        <v>3</v>
      </c>
      <c r="G40" s="169" t="s">
        <v>238</v>
      </c>
      <c r="H40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2.6666666666666665</v>
      </c>
      <c r="I40" s="169" t="s">
        <v>238</v>
      </c>
      <c r="J40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2.6666666666666665</v>
      </c>
      <c r="K40" s="59"/>
      <c r="L40" s="60"/>
      <c r="M40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Recommend enabling Azure Security Center to manage the Security health across Services in Azure</v>
      </c>
      <c r="N40" s="81" t="str">
        <f>Table8[[#This Row],[Category]]</f>
        <v>Compliance &amp; Security</v>
      </c>
      <c r="O40" s="84" t="str">
        <f t="array" ref="O40">IFERROR(INDEX($M$3:$M$49, MATCH(0,INDEX(COUNTIF($O$2:O39, $M$3:$M$49)+(COUNTIF($M$3:$M$49,$M$3:$M$49)&lt;&gt;1),0,0), 0)), "")</f>
        <v/>
      </c>
      <c r="P40" s="81" t="str">
        <f>IF(Table8[[#This Row],[ActionsList]]="","",IF(Table8[[#This Row],[ActionsList]]=0,"",VLOOKUP(Table8[[#This Row],[ActionsList]],(Table8[SuggestedActions]:Table8[CategoryDupl]),2,FALSE)))</f>
        <v/>
      </c>
      <c r="Q40"/>
    </row>
    <row r="41" spans="1:17" ht="28.5" x14ac:dyDescent="0.45">
      <c r="A41" s="106">
        <v>32</v>
      </c>
      <c r="B41" s="107" t="s">
        <v>46</v>
      </c>
      <c r="C41" s="163" t="s">
        <v>51</v>
      </c>
      <c r="D41" s="164">
        <v>37</v>
      </c>
      <c r="E41" s="167" t="str">
        <f>VLOOKUP(Table8[[#This Row],[SrNo]],ReferenceMatrixTable,2,FALSE)</f>
        <v>How compliant is the Solution to local statutory requirements?</v>
      </c>
      <c r="F41" s="168">
        <f>VLOOKUP(Table8[[#This Row],[SrNo]],ReferenceMatrixTable,3,FALSE)</f>
        <v>4</v>
      </c>
      <c r="G41" s="169" t="s">
        <v>242</v>
      </c>
      <c r="H41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</v>
      </c>
      <c r="I41" s="169" t="s">
        <v>244</v>
      </c>
      <c r="J41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3</v>
      </c>
      <c r="K41" s="59"/>
      <c r="L41" s="60"/>
      <c r="M41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41" s="81" t="str">
        <f>Table8[[#This Row],[Category]]</f>
        <v>Compliance &amp; Security</v>
      </c>
      <c r="O41" s="84" t="str">
        <f t="array" ref="O41">IFERROR(INDEX($M$3:$M$49, MATCH(0,INDEX(COUNTIF($O$2:O40, $M$3:$M$49)+(COUNTIF($M$3:$M$49,$M$3:$M$49)&lt;&gt;1),0,0), 0)), "")</f>
        <v/>
      </c>
      <c r="P41" s="81" t="str">
        <f>IF(Table8[[#This Row],[ActionsList]]="","",IF(Table8[[#This Row],[ActionsList]]=0,"",VLOOKUP(Table8[[#This Row],[ActionsList]],(Table8[SuggestedActions]:Table8[CategoryDupl]),2,FALSE)))</f>
        <v/>
      </c>
      <c r="Q41"/>
    </row>
    <row r="42" spans="1:17" ht="28.5" x14ac:dyDescent="0.45">
      <c r="A42" s="106">
        <v>33</v>
      </c>
      <c r="B42" s="107" t="s">
        <v>46</v>
      </c>
      <c r="C42" s="163" t="s">
        <v>52</v>
      </c>
      <c r="D42" s="164">
        <v>42</v>
      </c>
      <c r="E42" s="167" t="str">
        <f>VLOOKUP(Table8[[#This Row],[SrNo]],ReferenceMatrixTable,2,FALSE)</f>
        <v>Are secure practices followed for Key Management and Key Operations?</v>
      </c>
      <c r="F42" s="168">
        <f>VLOOKUP(Table8[[#This Row],[SrNo]],ReferenceMatrixTable,3,FALSE)</f>
        <v>4</v>
      </c>
      <c r="G42" s="169" t="s">
        <v>267</v>
      </c>
      <c r="H42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</v>
      </c>
      <c r="I42" s="169" t="s">
        <v>268</v>
      </c>
      <c r="J42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3</v>
      </c>
      <c r="K42" s="59"/>
      <c r="L42" s="60"/>
      <c r="M42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42" s="81" t="str">
        <f>Table8[[#This Row],[Category]]</f>
        <v>Compliance &amp; Security</v>
      </c>
      <c r="O42" s="84" t="str">
        <f t="array" ref="O42">IFERROR(INDEX($M$3:$M$49, MATCH(0,INDEX(COUNTIF($O$2:O41, $M$3:$M$49)+(COUNTIF($M$3:$M$49,$M$3:$M$49)&lt;&gt;1),0,0), 0)), "")</f>
        <v/>
      </c>
      <c r="P42" s="81" t="str">
        <f>IF(Table8[[#This Row],[ActionsList]]="","",IF(Table8[[#This Row],[ActionsList]]=0,"",VLOOKUP(Table8[[#This Row],[ActionsList]],(Table8[SuggestedActions]:Table8[CategoryDupl]),2,FALSE)))</f>
        <v/>
      </c>
      <c r="Q42"/>
    </row>
    <row r="43" spans="1:17" s="52" customFormat="1" ht="21" x14ac:dyDescent="0.65">
      <c r="A43" s="132"/>
      <c r="B43" s="133" t="s">
        <v>53</v>
      </c>
      <c r="C43" s="134"/>
      <c r="D43" s="135"/>
      <c r="E43" s="136"/>
      <c r="F43" s="137"/>
      <c r="G43" s="138"/>
      <c r="H43" s="139"/>
      <c r="I43" s="140"/>
      <c r="J43" s="123"/>
      <c r="K43" s="123"/>
      <c r="L43" s="141"/>
      <c r="M43" s="82"/>
      <c r="N43" s="82" t="str">
        <f>Table8[[#This Row],[Category]]</f>
        <v>Readiness</v>
      </c>
      <c r="O43" s="84" t="str">
        <f t="array" ref="O43">IFERROR(INDEX($M$3:$M$49, MATCH(0,INDEX(COUNTIF($O$2:O42, $M$3:$M$49)+(COUNTIF($M$3:$M$49,$M$3:$M$49)&lt;&gt;1),0,0), 0)), "")</f>
        <v/>
      </c>
      <c r="P43" s="82" t="str">
        <f>IF(Table8[[#This Row],[ActionsList]]="","",IF(Table8[[#This Row],[ActionsList]]=0,"",VLOOKUP(Table8[[#This Row],[ActionsList]],(Table8[SuggestedActions]:Table8[CategoryDupl]),2,FALSE)))</f>
        <v/>
      </c>
    </row>
    <row r="44" spans="1:17" ht="42.75" x14ac:dyDescent="0.45">
      <c r="A44" s="61">
        <v>34</v>
      </c>
      <c r="B44" s="227" t="s">
        <v>53</v>
      </c>
      <c r="C44" s="163" t="s">
        <v>54</v>
      </c>
      <c r="D44" s="164">
        <v>6</v>
      </c>
      <c r="E44" s="163" t="str">
        <f>VLOOKUP(Table8[[#This Row],[SrNo]],ReferenceMatrixTable,2,FALSE)</f>
        <v>How would you describe the awareness and expertise levels in Cloud Technologies in your Organization?</v>
      </c>
      <c r="F44" s="173">
        <f>VLOOKUP(Table8[[#This Row],[SrNo]],ReferenceMatrixTable,3,FALSE)</f>
        <v>4</v>
      </c>
      <c r="G44" s="163" t="s">
        <v>94</v>
      </c>
      <c r="H44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</v>
      </c>
      <c r="I44" s="163" t="s">
        <v>97</v>
      </c>
      <c r="J44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44" s="174">
        <f>IF(ISERROR(AVERAGE($H$44:$H$49)),"",AVERAGE($H$44:$H$49))</f>
        <v>1.6111111111111114</v>
      </c>
      <c r="L44" s="175">
        <f>IF(ISERROR(AVERAGE($J$44:$J$49)),"",AVERAGE($J$44:$J$49))</f>
        <v>3.3333333333333335</v>
      </c>
      <c r="M44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Onboard Partner to MPN and the highlight the benefits of getting the Technical Team certified on Azure: https://partner.microsoft.com/en-US/</v>
      </c>
      <c r="N44" s="81" t="str">
        <f>Table8[[#This Row],[Category]]</f>
        <v>Readiness</v>
      </c>
      <c r="O44" s="84" t="str">
        <f t="array" ref="O44">IFERROR(INDEX($M$3:$M$49, MATCH(0,INDEX(COUNTIF($O$2:O43, $M$3:$M$49)+(COUNTIF($M$3:$M$49,$M$3:$M$49)&lt;&gt;1),0,0), 0)), "")</f>
        <v/>
      </c>
      <c r="P44" s="81" t="str">
        <f>IF(Table8[[#This Row],[ActionsList]]="","",IF(Table8[[#This Row],[ActionsList]]=0,"",VLOOKUP(Table8[[#This Row],[ActionsList]],(Table8[SuggestedActions]:Table8[CategoryDupl]),2,FALSE)))</f>
        <v/>
      </c>
      <c r="Q44"/>
    </row>
    <row r="45" spans="1:17" ht="28.5" x14ac:dyDescent="0.45">
      <c r="A45" s="61">
        <v>35</v>
      </c>
      <c r="B45" s="227" t="s">
        <v>53</v>
      </c>
      <c r="C45" s="163" t="s">
        <v>55</v>
      </c>
      <c r="D45" s="164">
        <v>7</v>
      </c>
      <c r="E45" s="163" t="str">
        <f>VLOOKUP(Table8[[#This Row],[SrNo]],ReferenceMatrixTable,2,FALSE)</f>
        <v>How would you rate the expertise levels on the Cloud within your Team?</v>
      </c>
      <c r="F45" s="173">
        <f>VLOOKUP(Table8[[#This Row],[SrNo]],ReferenceMatrixTable,3,FALSE)</f>
        <v>3</v>
      </c>
      <c r="G45" s="163" t="s">
        <v>99</v>
      </c>
      <c r="H45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45" s="163" t="s">
        <v>102</v>
      </c>
      <c r="J45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45" s="174"/>
      <c r="L45" s="175"/>
      <c r="M45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Recommend advanced Certifications in Azure: https://www.microsoft.com/en-us/learning/exam-list.aspx</v>
      </c>
      <c r="N45" s="81" t="str">
        <f>Table8[[#This Row],[Category]]</f>
        <v>Readiness</v>
      </c>
      <c r="O45" s="84" t="str">
        <f t="array" ref="O45">IFERROR(INDEX($M$3:$M$49, MATCH(0,INDEX(COUNTIF($O$2:O44, $M$3:$M$49)+(COUNTIF($M$3:$M$49,$M$3:$M$49)&lt;&gt;1),0,0), 0)), "")</f>
        <v/>
      </c>
      <c r="P45" s="81" t="str">
        <f>IF(Table8[[#This Row],[ActionsList]]="","",IF(Table8[[#This Row],[ActionsList]]=0,"",VLOOKUP(Table8[[#This Row],[ActionsList]],(Table8[SuggestedActions]:Table8[CategoryDupl]),2,FALSE)))</f>
        <v/>
      </c>
      <c r="Q45"/>
    </row>
    <row r="46" spans="1:17" ht="28.5" x14ac:dyDescent="0.45">
      <c r="A46" s="61">
        <v>36</v>
      </c>
      <c r="B46" s="227" t="s">
        <v>53</v>
      </c>
      <c r="C46" s="163" t="s">
        <v>56</v>
      </c>
      <c r="D46" s="164">
        <v>8</v>
      </c>
      <c r="E46" s="163" t="str">
        <f>VLOOKUP(Table8[[#This Row],[SrNo]],ReferenceMatrixTable,2,FALSE)</f>
        <v>What percentage of the total Development team is certified on a Cloud Platform?</v>
      </c>
      <c r="F46" s="173">
        <f>VLOOKUP(Table8[[#This Row],[SrNo]],ReferenceMatrixTable,3,FALSE)</f>
        <v>3</v>
      </c>
      <c r="G46" s="163" t="s">
        <v>105</v>
      </c>
      <c r="H46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2.6666666666666665</v>
      </c>
      <c r="I46" s="163" t="s">
        <v>105</v>
      </c>
      <c r="J46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2.6666666666666665</v>
      </c>
      <c r="K46" s="174"/>
      <c r="L46" s="175"/>
      <c r="M46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46" s="81" t="str">
        <f>Table8[[#This Row],[Category]]</f>
        <v>Readiness</v>
      </c>
      <c r="O46" s="84" t="str">
        <f t="array" ref="O46">IFERROR(INDEX($M$3:$M$49, MATCH(0,INDEX(COUNTIF($O$2:O45, $M$3:$M$49)+(COUNTIF($M$3:$M$49,$M$3:$M$49)&lt;&gt;1),0,0), 0)), "")</f>
        <v/>
      </c>
      <c r="P46" s="81" t="str">
        <f>IF(Table8[[#This Row],[ActionsList]]="","",IF(Table8[[#This Row],[ActionsList]]=0,"",VLOOKUP(Table8[[#This Row],[ActionsList]],(Table8[SuggestedActions]:Table8[CategoryDupl]),2,FALSE)))</f>
        <v/>
      </c>
      <c r="Q46"/>
    </row>
    <row r="47" spans="1:17" ht="28.5" x14ac:dyDescent="0.45">
      <c r="A47" s="61">
        <v>37</v>
      </c>
      <c r="B47" s="227" t="s">
        <v>53</v>
      </c>
      <c r="C47" s="163" t="s">
        <v>57</v>
      </c>
      <c r="D47" s="164">
        <v>9</v>
      </c>
      <c r="E47" s="163" t="str">
        <f>VLOOKUP(Table8[[#This Row],[SrNo]],ReferenceMatrixTable,2,FALSE)</f>
        <v>How does your Team stay current on the Cloud Technologies</v>
      </c>
      <c r="F47" s="173">
        <f>VLOOKUP(Table8[[#This Row],[SrNo]],ReferenceMatrixTable,3,FALSE)</f>
        <v>4</v>
      </c>
      <c r="G47" s="163" t="s">
        <v>388</v>
      </c>
      <c r="H47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2</v>
      </c>
      <c r="I47" s="163" t="s">
        <v>390</v>
      </c>
      <c r="J47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4</v>
      </c>
      <c r="K47" s="174"/>
      <c r="L47" s="175"/>
      <c r="M47" s="84" t="str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Enrol Partner on Beta programs on Azure Services</v>
      </c>
      <c r="N47" s="81" t="str">
        <f>Table8[[#This Row],[Category]]</f>
        <v>Readiness</v>
      </c>
      <c r="O47" s="84" t="str">
        <f t="array" ref="O47">IFERROR(INDEX($M$3:$M$49, MATCH(0,INDEX(COUNTIF($O$2:O46, $M$3:$M$49)+(COUNTIF($M$3:$M$49,$M$3:$M$49)&lt;&gt;1),0,0), 0)), "")</f>
        <v/>
      </c>
      <c r="P47" s="81" t="str">
        <f>IF(Table8[[#This Row],[ActionsList]]="","",IF(Table8[[#This Row],[ActionsList]]=0,"",VLOOKUP(Table8[[#This Row],[ActionsList]],(Table8[SuggestedActions]:Table8[CategoryDupl]),2,FALSE)))</f>
        <v/>
      </c>
      <c r="Q47"/>
    </row>
    <row r="48" spans="1:17" ht="28.5" x14ac:dyDescent="0.45">
      <c r="A48" s="61">
        <v>38</v>
      </c>
      <c r="B48" s="227" t="s">
        <v>53</v>
      </c>
      <c r="C48" s="163" t="s">
        <v>58</v>
      </c>
      <c r="D48" s="164">
        <v>10</v>
      </c>
      <c r="E48" s="163" t="str">
        <f>VLOOKUP(Table8[[#This Row],[SrNo]],ReferenceMatrixTable,2,FALSE)</f>
        <v>Do you pass on feedback and inputs to Microsoft? What channels do you use?</v>
      </c>
      <c r="F48" s="173">
        <f>VLOOKUP(Table8[[#This Row],[SrNo]],ReferenceMatrixTable,3,FALSE)</f>
        <v>3</v>
      </c>
      <c r="G48" s="163" t="s">
        <v>113</v>
      </c>
      <c r="H48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48" s="163" t="s">
        <v>391</v>
      </c>
      <c r="J48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2.6666666666666665</v>
      </c>
      <c r="K48" s="174"/>
      <c r="L48" s="175"/>
      <c r="M48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48" s="81" t="str">
        <f>Table8[[#This Row],[Category]]</f>
        <v>Readiness</v>
      </c>
      <c r="O48" s="84" t="str">
        <f t="array" ref="O48">IFERROR(INDEX($M$3:$M$49, MATCH(0,INDEX(COUNTIF($O$2:O47, $M$3:$M$49)+(COUNTIF($M$3:$M$49,$M$3:$M$49)&lt;&gt;1),0,0), 0)), "")</f>
        <v/>
      </c>
      <c r="P48" s="81" t="str">
        <f>IF(Table8[[#This Row],[ActionsList]]="","",IF(Table8[[#This Row],[ActionsList]]=0,"",VLOOKUP(Table8[[#This Row],[ActionsList]],(Table8[SuggestedActions]:Table8[CategoryDupl]),2,FALSE)))</f>
        <v/>
      </c>
      <c r="Q48"/>
    </row>
    <row r="49" spans="1:17" ht="28.5" x14ac:dyDescent="0.45">
      <c r="A49" s="61">
        <v>39</v>
      </c>
      <c r="B49" s="227" t="s">
        <v>53</v>
      </c>
      <c r="C49" s="163" t="s">
        <v>59</v>
      </c>
      <c r="D49" s="164">
        <v>38</v>
      </c>
      <c r="E49" s="167" t="str">
        <f>VLOOKUP(Table8[[#This Row],[SrNo]],ReferenceMatrixTable,2,FALSE)</f>
        <v>Does your Team contribute to Forums and Open Source Communities like GitHub, etc?</v>
      </c>
      <c r="F49" s="176">
        <f>VLOOKUP(Table8[[#This Row],[SrNo]],ReferenceMatrixTable,3,FALSE)</f>
        <v>3</v>
      </c>
      <c r="G49" s="163" t="s">
        <v>248</v>
      </c>
      <c r="H49" s="166">
        <f>IF(ISERROR(VLOOKUP(Table8[[#This Row],[Current State]],(Table7[Current State]:Table7[Current Score]),2,FALSE)*4/Table8[[#This Row],[Max Score]]),"",VLOOKUP(Table8[[#This Row],[Current State]],(Table7[Current State]:Table7[Current Score]),2,FALSE)*4/Table8[[#This Row],[Max Score]])</f>
        <v>1.3333333333333333</v>
      </c>
      <c r="I49" s="163" t="s">
        <v>249</v>
      </c>
      <c r="J49" s="166">
        <f>IF(ISERROR(VLOOKUP(Table8[[#This Row],[Target State]],(Table7[Current State]:Table7[Current Score]),2,FALSE)*4/Table8[[#This Row],[Max Score]]),"",VLOOKUP(Table8[[#This Row],[Target State]],(Table7[Current State]:Table7[Current Score]),2,FALSE)*4/Table8[[#This Row],[Max Score]])</f>
        <v>2.6666666666666665</v>
      </c>
      <c r="K49" s="174"/>
      <c r="L49" s="175"/>
      <c r="M49" s="84">
        <f>IF(Table8[[#This Row],[Current Score]] &lt;&gt; 4, IF(ISERROR(VLOOKUP(Table8[[#This Row],[Target State]],(Table7[Current State]:Table7[Suggestions]),3,FALSE)),"",VLOOKUP(Table8[[#This Row],[Target State]],(Table7[Current State]:Table7[Suggestions]),3,FALSE)),"")</f>
        <v>0</v>
      </c>
      <c r="N49" s="81" t="str">
        <f>Table8[[#This Row],[Category]]</f>
        <v>Readiness</v>
      </c>
      <c r="O49" s="84" t="str">
        <f t="array" ref="O49">IFERROR(INDEX($M$3:$M$49, MATCH(0,INDEX(COUNTIF($O$2:O48, $M$3:$M$49)+(COUNTIF($M$3:$M$49,$M$3:$M$49)&lt;&gt;1),0,0), 0)), "")</f>
        <v/>
      </c>
      <c r="P49" s="81" t="str">
        <f>IF(Table8[[#This Row],[ActionsList]]="","",IF(Table8[[#This Row],[ActionsList]]=0,"",VLOOKUP(Table8[[#This Row],[ActionsList]],(Table8[SuggestedActions]:Table8[CategoryDupl]),2,FALSE)))</f>
        <v/>
      </c>
      <c r="Q49"/>
    </row>
    <row r="50" spans="1:17" s="72" customFormat="1" x14ac:dyDescent="0.45">
      <c r="A50" s="71"/>
      <c r="B50" s="77"/>
      <c r="C50" s="62"/>
      <c r="D50" s="63"/>
      <c r="E50" s="64"/>
      <c r="F50" s="65"/>
      <c r="G50" s="66"/>
      <c r="H50" s="67"/>
      <c r="I50" s="68"/>
      <c r="J50" s="69"/>
      <c r="K50" s="69"/>
      <c r="L50" s="70"/>
      <c r="M50" s="90" t="str">
        <f>IF(ISERROR(VLOOKUP(Table8[[#This Row],[Target State]],(Table7[Current State]:Table7[Suggestions]),3,FALSE)),"",VLOOKUP(Table8[[#This Row],[Target State]],(Table7[Current State]:Table7[Suggestions]),3,FALSE))</f>
        <v/>
      </c>
      <c r="N50" s="83">
        <f>Table8[[#This Row],[Category]]</f>
        <v>0</v>
      </c>
      <c r="O50" s="90" t="str">
        <f t="array" ref="O50">IFERROR(INDEX($M$3:$M$49, MATCH(0,INDEX(COUNTIF($O$2:O49, $M$3:$M$49)+(COUNTIF($M$3:$M$49,$M$3:$M$49)&lt;&gt;1),0,0), 0)), "")</f>
        <v/>
      </c>
      <c r="P50" s="83" t="str">
        <f>IF(Table8[[#This Row],[ActionsList]]="","",IF(Table8[[#This Row],[ActionsList]]=0,"",VLOOKUP(Table8[[#This Row],[ActionsList]],(Table8[SuggestedActions]:Table8[CategoryDupl]),2,FALSE)))</f>
        <v/>
      </c>
    </row>
    <row r="51" spans="1:17" x14ac:dyDescent="0.45">
      <c r="A51" s="21"/>
      <c r="C51" s="28"/>
      <c r="D51" s="40"/>
      <c r="E51" s="41"/>
      <c r="F51" s="42"/>
      <c r="G51" s="43"/>
      <c r="H51" s="44"/>
      <c r="I51" s="44"/>
      <c r="K51" s="21"/>
    </row>
    <row r="52" spans="1:17" x14ac:dyDescent="0.45">
      <c r="A52" s="21"/>
      <c r="C52" s="28"/>
      <c r="D52" s="40"/>
      <c r="E52" s="41"/>
      <c r="F52" s="42"/>
      <c r="G52" s="43"/>
      <c r="H52" s="44"/>
      <c r="I52" s="44"/>
      <c r="K52" s="21"/>
    </row>
    <row r="53" spans="1:17" x14ac:dyDescent="0.45">
      <c r="A53" s="53" t="s">
        <v>64</v>
      </c>
      <c r="B53" s="78"/>
    </row>
    <row r="54" spans="1:17" x14ac:dyDescent="0.45">
      <c r="B54" s="217" t="s">
        <v>402</v>
      </c>
      <c r="C54" s="218"/>
      <c r="D54" s="218"/>
      <c r="E54" s="218"/>
      <c r="F54" s="218"/>
      <c r="G54" s="219"/>
    </row>
    <row r="55" spans="1:17" x14ac:dyDescent="0.45">
      <c r="B55" s="220"/>
      <c r="C55" s="221"/>
      <c r="D55" s="221"/>
      <c r="E55" s="221"/>
      <c r="F55" s="221"/>
      <c r="G55" s="222"/>
    </row>
    <row r="56" spans="1:17" x14ac:dyDescent="0.45">
      <c r="B56" s="220"/>
      <c r="C56" s="221"/>
      <c r="D56" s="221"/>
      <c r="E56" s="221"/>
      <c r="F56" s="221"/>
      <c r="G56" s="222"/>
    </row>
    <row r="57" spans="1:17" x14ac:dyDescent="0.45">
      <c r="B57" s="220"/>
      <c r="C57" s="221"/>
      <c r="D57" s="221"/>
      <c r="E57" s="221"/>
      <c r="F57" s="221"/>
      <c r="G57" s="222"/>
    </row>
    <row r="58" spans="1:17" x14ac:dyDescent="0.45">
      <c r="B58" s="220"/>
      <c r="C58" s="221"/>
      <c r="D58" s="221"/>
      <c r="E58" s="221"/>
      <c r="F58" s="221"/>
      <c r="G58" s="222"/>
    </row>
    <row r="59" spans="1:17" x14ac:dyDescent="0.45">
      <c r="B59" s="220"/>
      <c r="C59" s="221"/>
      <c r="D59" s="221"/>
      <c r="E59" s="221"/>
      <c r="F59" s="221"/>
      <c r="G59" s="222"/>
    </row>
    <row r="60" spans="1:17" x14ac:dyDescent="0.45">
      <c r="B60" s="220"/>
      <c r="C60" s="221"/>
      <c r="D60" s="221"/>
      <c r="E60" s="221"/>
      <c r="F60" s="221"/>
      <c r="G60" s="222"/>
    </row>
    <row r="61" spans="1:17" x14ac:dyDescent="0.45">
      <c r="B61" s="220"/>
      <c r="C61" s="221"/>
      <c r="D61" s="221"/>
      <c r="E61" s="221"/>
      <c r="F61" s="221"/>
      <c r="G61" s="222"/>
    </row>
    <row r="62" spans="1:17" x14ac:dyDescent="0.45">
      <c r="B62" s="220"/>
      <c r="C62" s="221"/>
      <c r="D62" s="221"/>
      <c r="E62" s="221"/>
      <c r="F62" s="221"/>
      <c r="G62" s="222"/>
    </row>
    <row r="63" spans="1:17" x14ac:dyDescent="0.45">
      <c r="B63" s="220"/>
      <c r="C63" s="221"/>
      <c r="D63" s="221"/>
      <c r="E63" s="221"/>
      <c r="F63" s="221"/>
      <c r="G63" s="222"/>
    </row>
    <row r="64" spans="1:17" x14ac:dyDescent="0.45">
      <c r="B64" s="223"/>
      <c r="C64" s="224"/>
      <c r="D64" s="224"/>
      <c r="E64" s="224"/>
      <c r="F64" s="224"/>
      <c r="G64" s="225"/>
    </row>
  </sheetData>
  <sheetProtection algorithmName="SHA-512" hashValue="mg8pS7xedB23XeWAQlD5nJFhl/UN1/YVmv5BcYDmzeLq38JRTTD5ceL7wH0d4RNDE5sG8q5iR5BvQfAccq2M4Q==" saltValue="vbNGIdMmyedA7YoKDAD/SQ==" spinCount="100000" sheet="1" autoFilter="0"/>
  <protectedRanges>
    <protectedRange sqref="G44:G49 I44:I49" name="Range6"/>
    <protectedRange sqref="G31:G35 I31:I35" name="Range4"/>
    <protectedRange sqref="G9:G17 I9:I17" name="Range2"/>
    <protectedRange sqref="G3:G7 I3:I7" name="Range1"/>
    <protectedRange sqref="G19:G29 I19:I29" name="Range3"/>
    <protectedRange sqref="G37:G42 I37:I42" name="Range5"/>
  </protectedRanges>
  <mergeCells count="1">
    <mergeCell ref="B54:G64"/>
  </mergeCells>
  <dataValidations count="43">
    <dataValidation type="list" allowBlank="1" showInputMessage="1" showErrorMessage="1" sqref="G3 N3 I3" xr:uid="{00000000-0002-0000-0100-000000000000}">
      <formula1>Response1Table</formula1>
    </dataValidation>
    <dataValidation type="list" allowBlank="1" showInputMessage="1" showErrorMessage="1" sqref="N4 G6 I6" xr:uid="{00000000-0002-0000-0100-000001000000}">
      <formula1>Response2Table</formula1>
    </dataValidation>
    <dataValidation type="list" allowBlank="1" showInputMessage="1" showErrorMessage="1" sqref="N5 G7 I7" xr:uid="{00000000-0002-0000-0100-000002000000}">
      <formula1>Response3Table</formula1>
    </dataValidation>
    <dataValidation type="list" allowBlank="1" showInputMessage="1" showErrorMessage="1" sqref="I4 N7 G4" xr:uid="{00000000-0002-0000-0100-000003000000}">
      <formula1>Response5Table</formula1>
    </dataValidation>
    <dataValidation type="list" allowBlank="1" showInputMessage="1" showErrorMessage="1" sqref="G44 N44 I44" xr:uid="{00000000-0002-0000-0100-000004000000}">
      <formula1>Response6Table</formula1>
    </dataValidation>
    <dataValidation type="list" allowBlank="1" showInputMessage="1" showErrorMessage="1" sqref="G45 N45 I45" xr:uid="{00000000-0002-0000-0100-000005000000}">
      <formula1>Response7Table</formula1>
    </dataValidation>
    <dataValidation type="list" allowBlank="1" showInputMessage="1" showErrorMessage="1" sqref="G46 N46 I46" xr:uid="{00000000-0002-0000-0100-000006000000}">
      <formula1>Response8Table</formula1>
    </dataValidation>
    <dataValidation type="list" allowBlank="1" showInputMessage="1" showErrorMessage="1" sqref="G47 N47 I47" xr:uid="{00000000-0002-0000-0100-000007000000}">
      <formula1>Response9Table</formula1>
    </dataValidation>
    <dataValidation type="list" allowBlank="1" showInputMessage="1" showErrorMessage="1" sqref="G48 N48 I48" xr:uid="{00000000-0002-0000-0100-000008000000}">
      <formula1>Response10Table</formula1>
    </dataValidation>
    <dataValidation type="list" allowBlank="1" showInputMessage="1" showErrorMessage="1" sqref="G31 N31 I31" xr:uid="{00000000-0002-0000-0100-000009000000}">
      <formula1>Response11Table</formula1>
    </dataValidation>
    <dataValidation type="list" allowBlank="1" showInputMessage="1" showErrorMessage="1" sqref="G32 I32 N32:N33" xr:uid="{00000000-0002-0000-0100-00000A000000}">
      <formula1>Response12Table</formula1>
    </dataValidation>
    <dataValidation type="list" allowBlank="1" showInputMessage="1" showErrorMessage="1" sqref="G34 N34:N35 I34" xr:uid="{00000000-0002-0000-0100-00000B000000}">
      <formula1>Response13Table</formula1>
    </dataValidation>
    <dataValidation type="list" allowBlank="1" showInputMessage="1" showErrorMessage="1" sqref="G9 N9 I9" xr:uid="{00000000-0002-0000-0100-00000C000000}">
      <formula1>Response14Table</formula1>
    </dataValidation>
    <dataValidation type="list" allowBlank="1" showInputMessage="1" showErrorMessage="1" sqref="G10 N10 I10" xr:uid="{00000000-0002-0000-0100-00000D000000}">
      <formula1>Response15Table</formula1>
    </dataValidation>
    <dataValidation type="list" allowBlank="1" showInputMessage="1" showErrorMessage="1" sqref="G11 N11 I11" xr:uid="{00000000-0002-0000-0100-00000E000000}">
      <formula1>Response16Table</formula1>
    </dataValidation>
    <dataValidation type="list" allowBlank="1" showInputMessage="1" showErrorMessage="1" sqref="G14 N14 I14" xr:uid="{00000000-0002-0000-0100-00000F000000}">
      <formula1>Response17Table</formula1>
    </dataValidation>
    <dataValidation type="list" allowBlank="1" showInputMessage="1" showErrorMessage="1" sqref="G15 N15 I15" xr:uid="{00000000-0002-0000-0100-000010000000}">
      <formula1>Response18Table</formula1>
    </dataValidation>
    <dataValidation type="list" allowBlank="1" showInputMessage="1" showErrorMessage="1" sqref="G16 N16 I16" xr:uid="{00000000-0002-0000-0100-000011000000}">
      <formula1>Response19Table</formula1>
    </dataValidation>
    <dataValidation type="list" allowBlank="1" showInputMessage="1" showErrorMessage="1" sqref="G37 N37 I37" xr:uid="{00000000-0002-0000-0100-000012000000}">
      <formula1>Response20Table</formula1>
    </dataValidation>
    <dataValidation type="list" allowBlank="1" showInputMessage="1" showErrorMessage="1" sqref="G38 N38 I38" xr:uid="{00000000-0002-0000-0100-000013000000}">
      <formula1>Response21Table</formula1>
    </dataValidation>
    <dataValidation type="list" allowBlank="1" showInputMessage="1" showErrorMessage="1" sqref="G39 N39 I39" xr:uid="{00000000-0002-0000-0100-000014000000}">
      <formula1>Response22Table</formula1>
    </dataValidation>
    <dataValidation type="list" allowBlank="1" showInputMessage="1" showErrorMessage="1" sqref="G17 N17 I17" xr:uid="{00000000-0002-0000-0100-000015000000}">
      <formula1>Response23Table</formula1>
    </dataValidation>
    <dataValidation type="list" allowBlank="1" showInputMessage="1" showErrorMessage="1" sqref="G19 N19 I19" xr:uid="{00000000-0002-0000-0100-000017000000}">
      <formula1>Response25Table</formula1>
    </dataValidation>
    <dataValidation type="list" allowBlank="1" showInputMessage="1" showErrorMessage="1" sqref="G20 N20 I20" xr:uid="{00000000-0002-0000-0100-000018000000}">
      <formula1>Response26Table</formula1>
    </dataValidation>
    <dataValidation type="list" allowBlank="1" showInputMessage="1" showErrorMessage="1" sqref="G23 N23 I23" xr:uid="{00000000-0002-0000-0100-000019000000}">
      <formula1>Response27Table</formula1>
    </dataValidation>
    <dataValidation type="list" allowBlank="1" showInputMessage="1" showErrorMessage="1" sqref="G25 N25 I25" xr:uid="{00000000-0002-0000-0100-00001A000000}">
      <formula1>Response28Table</formula1>
    </dataValidation>
    <dataValidation type="list" allowBlank="1" showInputMessage="1" showErrorMessage="1" sqref="G24 N24 I24" xr:uid="{00000000-0002-0000-0100-00001B000000}">
      <formula1>Response31Table</formula1>
    </dataValidation>
    <dataValidation type="list" allowBlank="1" showInputMessage="1" showErrorMessage="1" sqref="I5 N6 G5" xr:uid="{00000000-0002-0000-0100-00001C000000}">
      <formula1>Response4Table</formula1>
    </dataValidation>
    <dataValidation type="list" allowBlank="1" showInputMessage="1" showErrorMessage="1" sqref="G22 N22 I22" xr:uid="{00000000-0002-0000-0100-00001D000000}">
      <formula1>Response32Table</formula1>
    </dataValidation>
    <dataValidation type="list" allowBlank="1" showInputMessage="1" showErrorMessage="1" sqref="G27 N27 I27" xr:uid="{00000000-0002-0000-0100-00001E000000}">
      <formula1>Response30Table</formula1>
    </dataValidation>
    <dataValidation type="list" allowBlank="1" showInputMessage="1" showErrorMessage="1" sqref="G21 N21 I21" xr:uid="{00000000-0002-0000-0100-00001F000000}">
      <formula1>Response34Table</formula1>
    </dataValidation>
    <dataValidation type="list" allowBlank="1" showInputMessage="1" showErrorMessage="1" sqref="G29 N29 I29" xr:uid="{00000000-0002-0000-0100-000020000000}">
      <formula1>Response35Table</formula1>
    </dataValidation>
    <dataValidation type="list" allowBlank="1" showInputMessage="1" showErrorMessage="1" sqref="G26 N26 I26" xr:uid="{00000000-0002-0000-0100-000021000000}">
      <formula1>Response29Table</formula1>
    </dataValidation>
    <dataValidation type="list" allowBlank="1" showInputMessage="1" showErrorMessage="1" sqref="G28 N28 I28" xr:uid="{00000000-0002-0000-0100-000022000000}">
      <formula1>Response33Table</formula1>
    </dataValidation>
    <dataValidation type="list" allowBlank="1" showInputMessage="1" showErrorMessage="1" sqref="G40 N40 I40" xr:uid="{00000000-0002-0000-0100-000023000000}">
      <formula1>Response36Table</formula1>
    </dataValidation>
    <dataValidation type="list" allowBlank="1" showInputMessage="1" showErrorMessage="1" sqref="G41 N41 I41" xr:uid="{5FA153D2-0931-425C-ADE7-5BE65273A903}">
      <formula1>Response37Table</formula1>
    </dataValidation>
    <dataValidation type="list" allowBlank="1" showInputMessage="1" showErrorMessage="1" sqref="G49:G50 N49:N50 I49:I50" xr:uid="{82501393-511B-46C4-9422-14EFC5BB22E9}">
      <formula1>Response38Table</formula1>
    </dataValidation>
    <dataValidation type="list" allowBlank="1" showInputMessage="1" showErrorMessage="1" sqref="K51:K52 G51:G52" xr:uid="{DBE8BCAB-6CE8-488D-A85E-76F6997EADCB}">
      <formula1>Response41Table</formula1>
    </dataValidation>
    <dataValidation type="list" allowBlank="1" showInputMessage="1" showErrorMessage="1" sqref="G42 N42 I42" xr:uid="{B0847EB5-3FF8-4B88-9490-8796B882078C}">
      <formula1>Response42Table</formula1>
    </dataValidation>
    <dataValidation type="list" allowBlank="1" showInputMessage="1" showErrorMessage="1" sqref="G12 N12 I12" xr:uid="{DAB21399-20E7-411B-BF70-595AA4AC8B16}">
      <formula1>Response44Table</formula1>
    </dataValidation>
    <dataValidation type="list" allowBlank="1" showInputMessage="1" showErrorMessage="1" sqref="G13 N13 I13" xr:uid="{31EDDCAD-48DF-4F9A-BBC6-FF4CB4A2CFE5}">
      <formula1>Response45Table</formula1>
    </dataValidation>
    <dataValidation type="list" allowBlank="1" showInputMessage="1" showErrorMessage="1" sqref="I33 G33" xr:uid="{0717CC1B-E9CB-4056-B4A1-43F8AACAAF66}">
      <formula1>Response43Table</formula1>
    </dataValidation>
    <dataValidation type="list" allowBlank="1" showInputMessage="1" showErrorMessage="1" sqref="G35 I35" xr:uid="{3F22EADB-DE21-407E-8B39-88A1304E0820}">
      <formula1>Response24Table</formula1>
    </dataValidation>
  </dataValidations>
  <pageMargins left="0.7" right="0.7" top="0.75" bottom="0.75" header="0.3" footer="0.3"/>
  <pageSetup orientation="portrait" r:id="rId1"/>
  <ignoredErrors>
    <ignoredError sqref="H3:H7 H35:H50 J3:J30 J35:J50 J32 H9:H3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83"/>
  <sheetViews>
    <sheetView showGridLines="0" zoomScale="70" zoomScaleNormal="70" workbookViewId="0">
      <selection activeCell="N70" sqref="N70"/>
    </sheetView>
  </sheetViews>
  <sheetFormatPr defaultRowHeight="14.25" x14ac:dyDescent="0.45"/>
  <cols>
    <col min="1" max="1" width="18.265625" bestFit="1" customWidth="1"/>
  </cols>
  <sheetData>
    <row r="1" spans="1:23" ht="19.899999999999999" customHeight="1" x14ac:dyDescent="0.45">
      <c r="A1" s="190" t="s">
        <v>65</v>
      </c>
      <c r="B1" s="192" t="s">
        <v>66</v>
      </c>
      <c r="C1" s="193">
        <f>IF(ISERROR(AVERAGE(Table8[Category Level Current])),"",AVERAGE(Table8[Category Level Current]))</f>
        <v>1.7069809203142536</v>
      </c>
      <c r="D1" s="191" t="s">
        <v>67</v>
      </c>
      <c r="E1" s="193">
        <f>IF(ISERROR(AVERAGEIF(Table8[Category Level Target],"&gt;0")),"",AVERAGEIF(Table8[Category Level Target],"&gt;0"))</f>
        <v>3.3662738496071825</v>
      </c>
    </row>
    <row r="5" spans="1:23" x14ac:dyDescent="0.45">
      <c r="G5" s="34" t="s">
        <v>68</v>
      </c>
      <c r="H5" s="35"/>
      <c r="I5" s="35"/>
      <c r="J5" s="35"/>
      <c r="K5" s="36"/>
      <c r="S5" s="34" t="s">
        <v>69</v>
      </c>
      <c r="T5" s="35"/>
      <c r="U5" s="35"/>
      <c r="V5" s="35"/>
      <c r="W5" s="36"/>
    </row>
    <row r="6" spans="1:23" ht="28.5" customHeight="1" x14ac:dyDescent="0.45">
      <c r="G6" s="194" t="s">
        <v>70</v>
      </c>
      <c r="H6" s="195"/>
      <c r="I6" s="195"/>
      <c r="J6" s="195"/>
      <c r="K6" s="196"/>
      <c r="S6" s="194" t="s">
        <v>70</v>
      </c>
      <c r="T6" s="195"/>
      <c r="U6" s="195"/>
      <c r="V6" s="195"/>
      <c r="W6" s="196"/>
    </row>
    <row r="7" spans="1:23" x14ac:dyDescent="0.45">
      <c r="G7" s="197"/>
      <c r="H7" s="198"/>
      <c r="I7" s="198"/>
      <c r="J7" s="198"/>
      <c r="K7" s="199"/>
      <c r="S7" s="197"/>
      <c r="T7" s="198"/>
      <c r="U7" s="198"/>
      <c r="V7" s="198"/>
      <c r="W7" s="199"/>
    </row>
    <row r="8" spans="1:23" x14ac:dyDescent="0.45">
      <c r="G8" s="197"/>
      <c r="H8" s="198"/>
      <c r="I8" s="198"/>
      <c r="J8" s="198"/>
      <c r="K8" s="199"/>
      <c r="S8" s="197"/>
      <c r="T8" s="198"/>
      <c r="U8" s="198"/>
      <c r="V8" s="198"/>
      <c r="W8" s="199"/>
    </row>
    <row r="9" spans="1:23" x14ac:dyDescent="0.45">
      <c r="G9" s="197"/>
      <c r="H9" s="198"/>
      <c r="I9" s="198"/>
      <c r="J9" s="198"/>
      <c r="K9" s="199"/>
      <c r="S9" s="197"/>
      <c r="T9" s="198"/>
      <c r="U9" s="198"/>
      <c r="V9" s="198"/>
      <c r="W9" s="199"/>
    </row>
    <row r="10" spans="1:23" x14ac:dyDescent="0.45">
      <c r="G10" s="197"/>
      <c r="H10" s="198"/>
      <c r="I10" s="198"/>
      <c r="J10" s="198"/>
      <c r="K10" s="199"/>
      <c r="S10" s="197"/>
      <c r="T10" s="198"/>
      <c r="U10" s="198"/>
      <c r="V10" s="198"/>
      <c r="W10" s="199"/>
    </row>
    <row r="11" spans="1:23" x14ac:dyDescent="0.45">
      <c r="G11" s="197"/>
      <c r="H11" s="198"/>
      <c r="I11" s="198"/>
      <c r="J11" s="198"/>
      <c r="K11" s="199"/>
      <c r="S11" s="197"/>
      <c r="T11" s="198"/>
      <c r="U11" s="198"/>
      <c r="V11" s="198"/>
      <c r="W11" s="199"/>
    </row>
    <row r="12" spans="1:23" x14ac:dyDescent="0.45">
      <c r="G12" s="197"/>
      <c r="H12" s="198"/>
      <c r="I12" s="198"/>
      <c r="J12" s="198"/>
      <c r="K12" s="199"/>
      <c r="S12" s="197"/>
      <c r="T12" s="198"/>
      <c r="U12" s="198"/>
      <c r="V12" s="198"/>
      <c r="W12" s="199"/>
    </row>
    <row r="13" spans="1:23" x14ac:dyDescent="0.45">
      <c r="G13" s="197"/>
      <c r="H13" s="198"/>
      <c r="I13" s="198"/>
      <c r="J13" s="198"/>
      <c r="K13" s="199"/>
      <c r="S13" s="197"/>
      <c r="T13" s="198"/>
      <c r="U13" s="198"/>
      <c r="V13" s="198"/>
      <c r="W13" s="199"/>
    </row>
    <row r="14" spans="1:23" x14ac:dyDescent="0.45">
      <c r="G14" s="197"/>
      <c r="H14" s="198"/>
      <c r="I14" s="198"/>
      <c r="J14" s="198"/>
      <c r="K14" s="199"/>
      <c r="S14" s="197"/>
      <c r="T14" s="198"/>
      <c r="U14" s="198"/>
      <c r="V14" s="198"/>
      <c r="W14" s="199"/>
    </row>
    <row r="15" spans="1:23" x14ac:dyDescent="0.45">
      <c r="G15" s="197"/>
      <c r="H15" s="198"/>
      <c r="I15" s="198"/>
      <c r="J15" s="198"/>
      <c r="K15" s="199"/>
      <c r="S15" s="200"/>
      <c r="T15" s="201"/>
      <c r="U15" s="201"/>
      <c r="V15" s="201"/>
      <c r="W15" s="202"/>
    </row>
    <row r="16" spans="1:23" ht="42.75" customHeight="1" x14ac:dyDescent="0.45">
      <c r="G16" s="197"/>
      <c r="H16" s="198"/>
      <c r="I16" s="198"/>
      <c r="J16" s="198"/>
      <c r="K16" s="199"/>
      <c r="S16" s="194" t="s">
        <v>71</v>
      </c>
      <c r="T16" s="195"/>
      <c r="U16" s="195"/>
      <c r="V16" s="195"/>
      <c r="W16" s="196"/>
    </row>
    <row r="17" spans="6:23" x14ac:dyDescent="0.45">
      <c r="G17" s="197"/>
      <c r="H17" s="198"/>
      <c r="I17" s="198"/>
      <c r="J17" s="198"/>
      <c r="K17" s="199"/>
      <c r="S17" s="197"/>
      <c r="T17" s="198"/>
      <c r="U17" s="198"/>
      <c r="V17" s="198"/>
      <c r="W17" s="199"/>
    </row>
    <row r="18" spans="6:23" x14ac:dyDescent="0.45">
      <c r="G18" s="197"/>
      <c r="H18" s="198"/>
      <c r="I18" s="198"/>
      <c r="J18" s="198"/>
      <c r="K18" s="199"/>
      <c r="S18" s="197"/>
      <c r="T18" s="198"/>
      <c r="U18" s="198"/>
      <c r="V18" s="198"/>
      <c r="W18" s="199"/>
    </row>
    <row r="19" spans="6:23" x14ac:dyDescent="0.45">
      <c r="G19" s="197"/>
      <c r="H19" s="198"/>
      <c r="I19" s="198"/>
      <c r="J19" s="198"/>
      <c r="K19" s="199"/>
      <c r="S19" s="197"/>
      <c r="T19" s="198"/>
      <c r="U19" s="198"/>
      <c r="V19" s="198"/>
      <c r="W19" s="199"/>
    </row>
    <row r="20" spans="6:23" x14ac:dyDescent="0.45">
      <c r="G20" s="197"/>
      <c r="H20" s="198"/>
      <c r="I20" s="198"/>
      <c r="J20" s="198"/>
      <c r="K20" s="199"/>
      <c r="S20" s="197"/>
      <c r="T20" s="198"/>
      <c r="U20" s="198"/>
      <c r="V20" s="198"/>
      <c r="W20" s="199"/>
    </row>
    <row r="21" spans="6:23" x14ac:dyDescent="0.45">
      <c r="G21" s="197"/>
      <c r="H21" s="198"/>
      <c r="I21" s="198"/>
      <c r="J21" s="198"/>
      <c r="K21" s="199"/>
      <c r="S21" s="197"/>
      <c r="T21" s="198"/>
      <c r="U21" s="198"/>
      <c r="V21" s="198"/>
      <c r="W21" s="199"/>
    </row>
    <row r="22" spans="6:23" x14ac:dyDescent="0.45">
      <c r="G22" s="197"/>
      <c r="H22" s="198"/>
      <c r="I22" s="198"/>
      <c r="J22" s="198"/>
      <c r="K22" s="199"/>
      <c r="S22" s="197"/>
      <c r="T22" s="198"/>
      <c r="U22" s="198"/>
      <c r="V22" s="198"/>
      <c r="W22" s="199"/>
    </row>
    <row r="23" spans="6:23" x14ac:dyDescent="0.45">
      <c r="G23" s="200"/>
      <c r="H23" s="201"/>
      <c r="I23" s="201"/>
      <c r="J23" s="201"/>
      <c r="K23" s="202"/>
      <c r="S23" s="197"/>
      <c r="T23" s="198"/>
      <c r="U23" s="198"/>
      <c r="V23" s="198"/>
      <c r="W23" s="199"/>
    </row>
    <row r="24" spans="6:23" x14ac:dyDescent="0.45">
      <c r="S24" s="200"/>
      <c r="T24" s="201"/>
      <c r="U24" s="201"/>
      <c r="V24" s="201"/>
      <c r="W24" s="202"/>
    </row>
    <row r="28" spans="6:23" x14ac:dyDescent="0.45">
      <c r="F28" s="34" t="s">
        <v>24</v>
      </c>
      <c r="G28" s="35"/>
      <c r="H28" s="35"/>
      <c r="I28" s="36"/>
      <c r="P28" s="34" t="s">
        <v>53</v>
      </c>
      <c r="Q28" s="35"/>
      <c r="R28" s="35"/>
      <c r="S28" s="36"/>
    </row>
    <row r="29" spans="6:23" ht="28.5" customHeight="1" x14ac:dyDescent="0.45">
      <c r="F29" s="194" t="s">
        <v>70</v>
      </c>
      <c r="G29" s="195"/>
      <c r="H29" s="195"/>
      <c r="I29" s="196"/>
      <c r="P29" s="194" t="s">
        <v>70</v>
      </c>
      <c r="Q29" s="195"/>
      <c r="R29" s="195"/>
      <c r="S29" s="196"/>
    </row>
    <row r="30" spans="6:23" x14ac:dyDescent="0.45">
      <c r="F30" s="197"/>
      <c r="G30" s="198"/>
      <c r="H30" s="198"/>
      <c r="I30" s="199"/>
      <c r="P30" s="197"/>
      <c r="Q30" s="198"/>
      <c r="R30" s="198"/>
      <c r="S30" s="199"/>
    </row>
    <row r="31" spans="6:23" x14ac:dyDescent="0.45">
      <c r="F31" s="197"/>
      <c r="G31" s="198"/>
      <c r="H31" s="198"/>
      <c r="I31" s="199"/>
      <c r="P31" s="197"/>
      <c r="Q31" s="198"/>
      <c r="R31" s="198"/>
      <c r="S31" s="199"/>
    </row>
    <row r="32" spans="6:23" x14ac:dyDescent="0.45">
      <c r="F32" s="197"/>
      <c r="G32" s="198"/>
      <c r="H32" s="198"/>
      <c r="I32" s="199"/>
      <c r="P32" s="197"/>
      <c r="Q32" s="198"/>
      <c r="R32" s="198"/>
      <c r="S32" s="199"/>
    </row>
    <row r="33" spans="6:20" x14ac:dyDescent="0.45">
      <c r="F33" s="197"/>
      <c r="G33" s="198"/>
      <c r="H33" s="198"/>
      <c r="I33" s="199"/>
      <c r="P33" s="197"/>
      <c r="Q33" s="198"/>
      <c r="R33" s="198"/>
      <c r="S33" s="199"/>
    </row>
    <row r="34" spans="6:20" x14ac:dyDescent="0.45">
      <c r="F34" s="197"/>
      <c r="G34" s="198"/>
      <c r="H34" s="198"/>
      <c r="I34" s="199"/>
      <c r="P34" s="197"/>
      <c r="Q34" s="198"/>
      <c r="R34" s="198"/>
      <c r="S34" s="199"/>
    </row>
    <row r="35" spans="6:20" x14ac:dyDescent="0.45">
      <c r="F35" s="197"/>
      <c r="G35" s="198"/>
      <c r="H35" s="198"/>
      <c r="I35" s="199"/>
      <c r="P35" s="197"/>
      <c r="Q35" s="198"/>
      <c r="R35" s="198"/>
      <c r="S35" s="199"/>
    </row>
    <row r="36" spans="6:20" x14ac:dyDescent="0.45">
      <c r="F36" s="197"/>
      <c r="G36" s="198"/>
      <c r="H36" s="198"/>
      <c r="I36" s="199"/>
      <c r="P36" s="197"/>
      <c r="Q36" s="198"/>
      <c r="R36" s="198"/>
      <c r="S36" s="199"/>
    </row>
    <row r="37" spans="6:20" x14ac:dyDescent="0.45">
      <c r="F37" s="200"/>
      <c r="G37" s="201"/>
      <c r="H37" s="201"/>
      <c r="I37" s="202"/>
      <c r="P37" s="200"/>
      <c r="Q37" s="201"/>
      <c r="R37" s="201"/>
      <c r="S37" s="202"/>
    </row>
    <row r="38" spans="6:20" x14ac:dyDescent="0.45">
      <c r="F38" s="32" t="s">
        <v>71</v>
      </c>
      <c r="G38" s="32"/>
      <c r="H38" s="32"/>
      <c r="I38" s="32"/>
      <c r="P38" s="32" t="s">
        <v>71</v>
      </c>
      <c r="Q38" s="32"/>
      <c r="R38" s="32"/>
      <c r="S38" s="32"/>
    </row>
    <row r="39" spans="6:20" ht="28.5" customHeight="1" x14ac:dyDescent="0.45">
      <c r="F39" s="194" t="s">
        <v>70</v>
      </c>
      <c r="G39" s="195"/>
      <c r="H39" s="195"/>
      <c r="I39" s="196"/>
      <c r="P39" s="194" t="s">
        <v>70</v>
      </c>
      <c r="Q39" s="195"/>
      <c r="R39" s="195"/>
      <c r="S39" s="196"/>
    </row>
    <row r="40" spans="6:20" x14ac:dyDescent="0.45">
      <c r="F40" s="197"/>
      <c r="G40" s="198"/>
      <c r="H40" s="198"/>
      <c r="I40" s="199"/>
      <c r="P40" s="197"/>
      <c r="Q40" s="198"/>
      <c r="R40" s="198"/>
      <c r="S40" s="199"/>
    </row>
    <row r="41" spans="6:20" x14ac:dyDescent="0.45">
      <c r="F41" s="197"/>
      <c r="G41" s="198"/>
      <c r="H41" s="198"/>
      <c r="I41" s="199"/>
      <c r="P41" s="197"/>
      <c r="Q41" s="198"/>
      <c r="R41" s="198"/>
      <c r="S41" s="199"/>
    </row>
    <row r="42" spans="6:20" x14ac:dyDescent="0.45">
      <c r="F42" s="197"/>
      <c r="G42" s="198"/>
      <c r="H42" s="198"/>
      <c r="I42" s="199"/>
      <c r="P42" s="197"/>
      <c r="Q42" s="198"/>
      <c r="R42" s="198"/>
      <c r="S42" s="199"/>
    </row>
    <row r="43" spans="6:20" x14ac:dyDescent="0.45">
      <c r="F43" s="197"/>
      <c r="G43" s="198"/>
      <c r="H43" s="198"/>
      <c r="I43" s="199"/>
      <c r="P43" s="197"/>
      <c r="Q43" s="198"/>
      <c r="R43" s="198"/>
      <c r="S43" s="199"/>
    </row>
    <row r="44" spans="6:20" x14ac:dyDescent="0.45">
      <c r="F44" s="200"/>
      <c r="G44" s="201"/>
      <c r="H44" s="201"/>
      <c r="I44" s="202"/>
      <c r="P44" s="200"/>
      <c r="Q44" s="201"/>
      <c r="R44" s="201"/>
      <c r="S44" s="202"/>
    </row>
    <row r="48" spans="6:20" x14ac:dyDescent="0.45">
      <c r="F48" s="34" t="s">
        <v>42</v>
      </c>
      <c r="G48" s="35"/>
      <c r="H48" s="35"/>
      <c r="I48" s="36"/>
      <c r="Q48" s="34" t="s">
        <v>72</v>
      </c>
      <c r="R48" s="35"/>
      <c r="S48" s="35"/>
      <c r="T48" s="36"/>
    </row>
    <row r="49" spans="6:20" x14ac:dyDescent="0.45">
      <c r="F49" s="194" t="s">
        <v>70</v>
      </c>
      <c r="G49" s="195"/>
      <c r="H49" s="195"/>
      <c r="I49" s="196"/>
      <c r="Q49" s="194" t="s">
        <v>70</v>
      </c>
      <c r="R49" s="195"/>
      <c r="S49" s="195"/>
      <c r="T49" s="196"/>
    </row>
    <row r="50" spans="6:20" x14ac:dyDescent="0.45">
      <c r="F50" s="197"/>
      <c r="G50" s="198"/>
      <c r="H50" s="198"/>
      <c r="I50" s="199"/>
      <c r="Q50" s="197"/>
      <c r="R50" s="198"/>
      <c r="S50" s="198"/>
      <c r="T50" s="199"/>
    </row>
    <row r="51" spans="6:20" x14ac:dyDescent="0.45">
      <c r="F51" s="197"/>
      <c r="G51" s="198"/>
      <c r="H51" s="198"/>
      <c r="I51" s="199"/>
      <c r="Q51" s="197"/>
      <c r="R51" s="198"/>
      <c r="S51" s="198"/>
      <c r="T51" s="199"/>
    </row>
    <row r="52" spans="6:20" x14ac:dyDescent="0.45">
      <c r="F52" s="197"/>
      <c r="G52" s="198"/>
      <c r="H52" s="198"/>
      <c r="I52" s="199"/>
      <c r="Q52" s="197"/>
      <c r="R52" s="198"/>
      <c r="S52" s="198"/>
      <c r="T52" s="199"/>
    </row>
    <row r="53" spans="6:20" x14ac:dyDescent="0.45">
      <c r="F53" s="197"/>
      <c r="G53" s="198"/>
      <c r="H53" s="198"/>
      <c r="I53" s="199"/>
      <c r="Q53" s="197"/>
      <c r="R53" s="198"/>
      <c r="S53" s="198"/>
      <c r="T53" s="199"/>
    </row>
    <row r="54" spans="6:20" x14ac:dyDescent="0.45">
      <c r="F54" s="197"/>
      <c r="G54" s="198"/>
      <c r="H54" s="198"/>
      <c r="I54" s="199"/>
      <c r="Q54" s="197"/>
      <c r="R54" s="198"/>
      <c r="S54" s="198"/>
      <c r="T54" s="199"/>
    </row>
    <row r="55" spans="6:20" x14ac:dyDescent="0.45">
      <c r="F55" s="197"/>
      <c r="G55" s="198"/>
      <c r="H55" s="198"/>
      <c r="I55" s="199"/>
      <c r="Q55" s="197"/>
      <c r="R55" s="198"/>
      <c r="S55" s="198"/>
      <c r="T55" s="199"/>
    </row>
    <row r="56" spans="6:20" x14ac:dyDescent="0.45">
      <c r="F56" s="197"/>
      <c r="G56" s="198"/>
      <c r="H56" s="198"/>
      <c r="I56" s="199"/>
      <c r="Q56" s="197"/>
      <c r="R56" s="198"/>
      <c r="S56" s="198"/>
      <c r="T56" s="199"/>
    </row>
    <row r="57" spans="6:20" x14ac:dyDescent="0.45">
      <c r="F57" s="200"/>
      <c r="G57" s="201"/>
      <c r="H57" s="201"/>
      <c r="I57" s="202"/>
      <c r="Q57" s="200"/>
      <c r="R57" s="201"/>
      <c r="S57" s="201"/>
      <c r="T57" s="202"/>
    </row>
    <row r="58" spans="6:20" x14ac:dyDescent="0.45">
      <c r="F58" s="32" t="s">
        <v>71</v>
      </c>
      <c r="G58" s="32"/>
      <c r="H58" s="32"/>
      <c r="I58" s="32"/>
      <c r="Q58" s="32" t="s">
        <v>71</v>
      </c>
      <c r="R58" s="32"/>
      <c r="S58" s="32"/>
      <c r="T58" s="32"/>
    </row>
    <row r="59" spans="6:20" x14ac:dyDescent="0.45">
      <c r="F59" s="194" t="s">
        <v>70</v>
      </c>
      <c r="G59" s="195"/>
      <c r="H59" s="195"/>
      <c r="I59" s="196"/>
      <c r="Q59" s="194" t="s">
        <v>70</v>
      </c>
      <c r="R59" s="195"/>
      <c r="S59" s="195"/>
      <c r="T59" s="196"/>
    </row>
    <row r="60" spans="6:20" x14ac:dyDescent="0.45">
      <c r="F60" s="197"/>
      <c r="G60" s="198"/>
      <c r="H60" s="198"/>
      <c r="I60" s="199"/>
      <c r="Q60" s="197"/>
      <c r="R60" s="198"/>
      <c r="S60" s="198"/>
      <c r="T60" s="199"/>
    </row>
    <row r="61" spans="6:20" x14ac:dyDescent="0.45">
      <c r="F61" s="197"/>
      <c r="G61" s="198"/>
      <c r="H61" s="198"/>
      <c r="I61" s="199"/>
      <c r="Q61" s="197"/>
      <c r="R61" s="198"/>
      <c r="S61" s="198"/>
      <c r="T61" s="199"/>
    </row>
    <row r="62" spans="6:20" x14ac:dyDescent="0.45">
      <c r="F62" s="197"/>
      <c r="G62" s="198"/>
      <c r="H62" s="198"/>
      <c r="I62" s="199"/>
      <c r="Q62" s="197"/>
      <c r="R62" s="198"/>
      <c r="S62" s="198"/>
      <c r="T62" s="199"/>
    </row>
    <row r="63" spans="6:20" x14ac:dyDescent="0.45">
      <c r="F63" s="197"/>
      <c r="G63" s="198"/>
      <c r="H63" s="198"/>
      <c r="I63" s="199"/>
      <c r="Q63" s="197"/>
      <c r="R63" s="198"/>
      <c r="S63" s="198"/>
      <c r="T63" s="199"/>
    </row>
    <row r="64" spans="6:20" x14ac:dyDescent="0.45">
      <c r="F64" s="200"/>
      <c r="G64" s="201"/>
      <c r="H64" s="201"/>
      <c r="I64" s="202"/>
      <c r="Q64" s="200"/>
      <c r="R64" s="201"/>
      <c r="S64" s="201"/>
      <c r="T64" s="202"/>
    </row>
    <row r="67" spans="8:11" x14ac:dyDescent="0.45">
      <c r="H67" s="34" t="s">
        <v>73</v>
      </c>
      <c r="I67" s="35"/>
      <c r="J67" s="35"/>
      <c r="K67" s="36"/>
    </row>
    <row r="68" spans="8:11" x14ac:dyDescent="0.45">
      <c r="H68" s="194" t="s">
        <v>70</v>
      </c>
      <c r="I68" s="195"/>
      <c r="J68" s="195"/>
      <c r="K68" s="196"/>
    </row>
    <row r="69" spans="8:11" x14ac:dyDescent="0.45">
      <c r="H69" s="197"/>
      <c r="I69" s="198"/>
      <c r="J69" s="198"/>
      <c r="K69" s="199"/>
    </row>
    <row r="70" spans="8:11" x14ac:dyDescent="0.45">
      <c r="H70" s="197"/>
      <c r="I70" s="198"/>
      <c r="J70" s="198"/>
      <c r="K70" s="199"/>
    </row>
    <row r="71" spans="8:11" x14ac:dyDescent="0.45">
      <c r="H71" s="197"/>
      <c r="I71" s="198"/>
      <c r="J71" s="198"/>
      <c r="K71" s="199"/>
    </row>
    <row r="72" spans="8:11" x14ac:dyDescent="0.45">
      <c r="H72" s="197"/>
      <c r="I72" s="198"/>
      <c r="J72" s="198"/>
      <c r="K72" s="199"/>
    </row>
    <row r="73" spans="8:11" x14ac:dyDescent="0.45">
      <c r="H73" s="197"/>
      <c r="I73" s="198"/>
      <c r="J73" s="198"/>
      <c r="K73" s="199"/>
    </row>
    <row r="74" spans="8:11" x14ac:dyDescent="0.45">
      <c r="H74" s="197"/>
      <c r="I74" s="198"/>
      <c r="J74" s="198"/>
      <c r="K74" s="199"/>
    </row>
    <row r="75" spans="8:11" x14ac:dyDescent="0.45">
      <c r="H75" s="197"/>
      <c r="I75" s="198"/>
      <c r="J75" s="198"/>
      <c r="K75" s="199"/>
    </row>
    <row r="76" spans="8:11" x14ac:dyDescent="0.45">
      <c r="H76" s="200"/>
      <c r="I76" s="201"/>
      <c r="J76" s="201"/>
      <c r="K76" s="202"/>
    </row>
    <row r="77" spans="8:11" x14ac:dyDescent="0.45">
      <c r="H77" s="32" t="s">
        <v>71</v>
      </c>
      <c r="I77" s="32"/>
      <c r="J77" s="32"/>
      <c r="K77" s="32"/>
    </row>
    <row r="78" spans="8:11" x14ac:dyDescent="0.45">
      <c r="H78" s="194" t="s">
        <v>70</v>
      </c>
      <c r="I78" s="195"/>
      <c r="J78" s="195"/>
      <c r="K78" s="196"/>
    </row>
    <row r="79" spans="8:11" x14ac:dyDescent="0.45">
      <c r="H79" s="197"/>
      <c r="I79" s="198"/>
      <c r="J79" s="198"/>
      <c r="K79" s="199"/>
    </row>
    <row r="80" spans="8:11" x14ac:dyDescent="0.45">
      <c r="H80" s="197"/>
      <c r="I80" s="198"/>
      <c r="J80" s="198"/>
      <c r="K80" s="199"/>
    </row>
    <row r="81" spans="8:11" x14ac:dyDescent="0.45">
      <c r="H81" s="197"/>
      <c r="I81" s="198"/>
      <c r="J81" s="198"/>
      <c r="K81" s="199"/>
    </row>
    <row r="82" spans="8:11" x14ac:dyDescent="0.45">
      <c r="H82" s="197"/>
      <c r="I82" s="198"/>
      <c r="J82" s="198"/>
      <c r="K82" s="199"/>
    </row>
    <row r="83" spans="8:11" x14ac:dyDescent="0.45">
      <c r="H83" s="200"/>
      <c r="I83" s="201"/>
      <c r="J83" s="201"/>
      <c r="K83" s="202"/>
    </row>
  </sheetData>
  <sheetProtection algorithmName="SHA-512" hashValue="emvo9RDiqKCPCi8Ljth87ZMSXs6UZ0Wqtvnf2vsEX95B8XrM9gbFVkYFi6NuWNvjGpAlIe67Lx8Wm7e+vgftsA==" saltValue="HOumgIm6swC3dMsnGwlXsw==" spinCount="100000" sheet="1" objects="1" scenarios="1"/>
  <protectedRanges>
    <protectedRange sqref="H88:L90 L71:L87" name="Range6"/>
    <protectedRange sqref="Q65:V68 U48:V64" name="Range5"/>
    <protectedRange sqref="F65:G68 H65:I66" name="Range4"/>
    <protectedRange sqref="F28:I44 P28:S44 F48:I64 Q48:T64 H67:K83" name="Range2"/>
    <protectedRange sqref="S5:W24 H4:L23 G5:G23" name="Range1"/>
  </protectedRanges>
  <mergeCells count="13">
    <mergeCell ref="H78:K83"/>
    <mergeCell ref="G6:K23"/>
    <mergeCell ref="S6:W15"/>
    <mergeCell ref="S16:W24"/>
    <mergeCell ref="F29:I37"/>
    <mergeCell ref="F39:I44"/>
    <mergeCell ref="P29:S37"/>
    <mergeCell ref="P39:S44"/>
    <mergeCell ref="F49:I57"/>
    <mergeCell ref="F59:I64"/>
    <mergeCell ref="Q49:T57"/>
    <mergeCell ref="Q59:T64"/>
    <mergeCell ref="H68:K76"/>
  </mergeCells>
  <conditionalFormatting sqref="C1">
    <cfRule type="cellIs" dxfId="13" priority="7" operator="equal">
      <formula>2</formula>
    </cfRule>
    <cfRule type="cellIs" dxfId="12" priority="8" operator="lessThan">
      <formula>2</formula>
    </cfRule>
    <cfRule type="cellIs" dxfId="11" priority="9" operator="greaterThan">
      <formula>2</formula>
    </cfRule>
    <cfRule type="cellIs" dxfId="10" priority="10" operator="lessThan">
      <formula>2</formula>
    </cfRule>
    <cfRule type="colorScale" priority="11">
      <colorScale>
        <cfvo type="min"/>
        <cfvo type="max"/>
        <color rgb="FF63BE7B"/>
        <color rgb="FFFCFCFF"/>
      </colorScale>
    </cfRule>
    <cfRule type="colorScale" priority="12">
      <colorScale>
        <cfvo type="num" val="&quot;&lt;2&quot;"/>
        <cfvo type="num" val="2"/>
        <cfvo type="max"/>
        <color rgb="FFF8696B"/>
        <color rgb="FFFFEB84"/>
        <color rgb="FF63BE7B"/>
      </colorScale>
    </cfRule>
  </conditionalFormatting>
  <conditionalFormatting sqref="E1">
    <cfRule type="cellIs" dxfId="9" priority="1" operator="equal">
      <formula>2</formula>
    </cfRule>
    <cfRule type="cellIs" dxfId="8" priority="2" operator="lessThan">
      <formula>2</formula>
    </cfRule>
    <cfRule type="cellIs" dxfId="7" priority="3" operator="greaterThan">
      <formula>2</formula>
    </cfRule>
    <cfRule type="cellIs" dxfId="6" priority="4" operator="lessThan">
      <formula>2</formula>
    </cfRule>
    <cfRule type="colorScale" priority="5">
      <colorScale>
        <cfvo type="min"/>
        <cfvo type="max"/>
        <color rgb="FF63BE7B"/>
        <color rgb="FFFCFCFF"/>
      </colorScale>
    </cfRule>
    <cfRule type="colorScale" priority="6">
      <colorScale>
        <cfvo type="num" val="&quot;&lt;2&quot;"/>
        <cfvo type="num" val="2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F158"/>
  <sheetViews>
    <sheetView topLeftCell="A146" zoomScaleNormal="100" workbookViewId="0">
      <selection activeCell="F156" sqref="F156"/>
    </sheetView>
  </sheetViews>
  <sheetFormatPr defaultColWidth="9" defaultRowHeight="14.25" x14ac:dyDescent="0.45"/>
  <cols>
    <col min="1" max="1" width="5.3984375" style="1" customWidth="1"/>
    <col min="2" max="2" width="34" style="1" customWidth="1"/>
    <col min="3" max="3" width="6.1328125" style="1" customWidth="1"/>
    <col min="4" max="4" width="71.59765625" style="2" customWidth="1"/>
    <col min="5" max="5" width="8.59765625" style="2" customWidth="1"/>
    <col min="6" max="6" width="44" style="87" bestFit="1" customWidth="1"/>
    <col min="7" max="16384" width="9" style="1"/>
  </cols>
  <sheetData>
    <row r="1" spans="1:6" x14ac:dyDescent="0.45">
      <c r="A1" s="1" t="s">
        <v>74</v>
      </c>
      <c r="B1" s="1" t="s">
        <v>12</v>
      </c>
      <c r="C1" s="1" t="s">
        <v>13</v>
      </c>
      <c r="D1" s="2" t="s">
        <v>14</v>
      </c>
      <c r="E1" s="19" t="s">
        <v>15</v>
      </c>
      <c r="F1" s="85" t="s">
        <v>75</v>
      </c>
    </row>
    <row r="2" spans="1:6" ht="42.75" x14ac:dyDescent="0.45">
      <c r="A2" s="2">
        <v>1</v>
      </c>
      <c r="B2" s="2" t="s">
        <v>76</v>
      </c>
      <c r="C2" s="2">
        <v>5</v>
      </c>
      <c r="D2" s="2" t="s">
        <v>77</v>
      </c>
      <c r="E2" s="19">
        <v>1</v>
      </c>
      <c r="F2" s="86"/>
    </row>
    <row r="3" spans="1:6" x14ac:dyDescent="0.45">
      <c r="B3" s="2"/>
      <c r="D3" s="2" t="s">
        <v>78</v>
      </c>
      <c r="E3" s="19">
        <v>2</v>
      </c>
      <c r="F3" s="86"/>
    </row>
    <row r="4" spans="1:6" x14ac:dyDescent="0.45">
      <c r="B4" s="2"/>
      <c r="D4" s="2" t="s">
        <v>79</v>
      </c>
      <c r="E4" s="19">
        <v>3</v>
      </c>
      <c r="F4" s="86"/>
    </row>
    <row r="5" spans="1:6" x14ac:dyDescent="0.45">
      <c r="B5" s="2"/>
      <c r="D5" s="2" t="s">
        <v>80</v>
      </c>
      <c r="E5" s="19">
        <v>4</v>
      </c>
      <c r="F5" s="86"/>
    </row>
    <row r="6" spans="1:6" ht="42.75" x14ac:dyDescent="0.45">
      <c r="A6" s="1">
        <v>2</v>
      </c>
      <c r="B6" s="2" t="s">
        <v>81</v>
      </c>
      <c r="C6" s="1">
        <v>4</v>
      </c>
      <c r="D6" s="2" t="s">
        <v>82</v>
      </c>
      <c r="E6" s="20">
        <v>1</v>
      </c>
      <c r="F6" s="86"/>
    </row>
    <row r="7" spans="1:6" x14ac:dyDescent="0.45">
      <c r="B7" s="2"/>
      <c r="D7" s="2" t="s">
        <v>83</v>
      </c>
      <c r="E7" s="20">
        <v>2</v>
      </c>
      <c r="F7" s="86"/>
    </row>
    <row r="8" spans="1:6" x14ac:dyDescent="0.45">
      <c r="B8" s="2"/>
      <c r="D8" s="2" t="s">
        <v>84</v>
      </c>
      <c r="E8" s="20">
        <v>3</v>
      </c>
      <c r="F8" s="86"/>
    </row>
    <row r="9" spans="1:6" x14ac:dyDescent="0.45">
      <c r="B9" s="2"/>
      <c r="D9" s="2" t="s">
        <v>368</v>
      </c>
      <c r="E9" s="20">
        <v>4</v>
      </c>
      <c r="F9" s="86"/>
    </row>
    <row r="10" spans="1:6" ht="28.5" x14ac:dyDescent="0.45">
      <c r="A10" s="1">
        <v>3</v>
      </c>
      <c r="B10" s="2" t="s">
        <v>85</v>
      </c>
      <c r="C10" s="1">
        <v>3</v>
      </c>
      <c r="D10" s="2" t="s">
        <v>86</v>
      </c>
      <c r="E10" s="19">
        <v>1</v>
      </c>
      <c r="F10" s="86"/>
    </row>
    <row r="11" spans="1:6" ht="42.75" x14ac:dyDescent="0.45">
      <c r="B11" s="2"/>
      <c r="D11" s="2" t="s">
        <v>87</v>
      </c>
      <c r="E11" s="19">
        <v>2</v>
      </c>
      <c r="F11" s="189" t="s">
        <v>395</v>
      </c>
    </row>
    <row r="12" spans="1:6" ht="42.75" x14ac:dyDescent="0.45">
      <c r="B12" s="2"/>
      <c r="D12" s="2" t="s">
        <v>88</v>
      </c>
      <c r="E12" s="19">
        <v>3</v>
      </c>
      <c r="F12" s="189" t="s">
        <v>395</v>
      </c>
    </row>
    <row r="13" spans="1:6" ht="28.5" x14ac:dyDescent="0.45">
      <c r="A13" s="1">
        <v>4</v>
      </c>
      <c r="B13" s="2" t="s">
        <v>367</v>
      </c>
      <c r="C13" s="1">
        <v>4</v>
      </c>
      <c r="D13" s="2" t="s">
        <v>89</v>
      </c>
      <c r="E13" s="19">
        <v>1</v>
      </c>
      <c r="F13" s="86"/>
    </row>
    <row r="14" spans="1:6" x14ac:dyDescent="0.45">
      <c r="B14" s="2"/>
      <c r="D14" s="2" t="s">
        <v>90</v>
      </c>
      <c r="E14" s="19">
        <v>2</v>
      </c>
      <c r="F14" s="86"/>
    </row>
    <row r="15" spans="1:6" x14ac:dyDescent="0.45">
      <c r="B15" s="2"/>
      <c r="D15" s="2" t="s">
        <v>91</v>
      </c>
      <c r="E15" s="19">
        <v>3</v>
      </c>
      <c r="F15" s="86"/>
    </row>
    <row r="16" spans="1:6" ht="99.75" x14ac:dyDescent="0.45">
      <c r="B16" s="2"/>
      <c r="D16" s="2" t="s">
        <v>92</v>
      </c>
      <c r="E16" s="19">
        <v>4</v>
      </c>
      <c r="F16" s="189" t="s">
        <v>396</v>
      </c>
    </row>
    <row r="17" spans="1:6" ht="28.5" x14ac:dyDescent="0.45">
      <c r="A17" s="1">
        <v>5</v>
      </c>
      <c r="B17" s="2" t="s">
        <v>359</v>
      </c>
      <c r="C17" s="1">
        <v>4</v>
      </c>
      <c r="D17" s="2" t="s">
        <v>361</v>
      </c>
      <c r="E17" s="19">
        <v>1</v>
      </c>
      <c r="F17" s="86"/>
    </row>
    <row r="18" spans="1:6" x14ac:dyDescent="0.45">
      <c r="B18" s="2"/>
      <c r="D18" s="2" t="s">
        <v>362</v>
      </c>
      <c r="E18" s="19">
        <v>2</v>
      </c>
      <c r="F18" s="86"/>
    </row>
    <row r="19" spans="1:6" x14ac:dyDescent="0.45">
      <c r="B19" s="2"/>
      <c r="D19" s="2" t="s">
        <v>360</v>
      </c>
      <c r="E19" s="19">
        <v>3</v>
      </c>
      <c r="F19" s="86"/>
    </row>
    <row r="20" spans="1:6" x14ac:dyDescent="0.45">
      <c r="B20" s="2"/>
      <c r="D20" s="2" t="s">
        <v>363</v>
      </c>
      <c r="E20" s="19">
        <v>4</v>
      </c>
      <c r="F20" s="86"/>
    </row>
    <row r="21" spans="1:6" ht="42.75" x14ac:dyDescent="0.45">
      <c r="A21" s="1">
        <v>6</v>
      </c>
      <c r="B21" s="2" t="s">
        <v>93</v>
      </c>
      <c r="C21" s="1">
        <v>4</v>
      </c>
      <c r="D21" s="2" t="s">
        <v>94</v>
      </c>
      <c r="E21" s="19">
        <v>1</v>
      </c>
      <c r="F21" s="86"/>
    </row>
    <row r="22" spans="1:6" x14ac:dyDescent="0.45">
      <c r="B22" s="2"/>
      <c r="D22" s="2" t="s">
        <v>95</v>
      </c>
      <c r="E22" s="19">
        <v>2</v>
      </c>
      <c r="F22" s="86"/>
    </row>
    <row r="23" spans="1:6" ht="28.5" x14ac:dyDescent="0.45">
      <c r="B23" s="2"/>
      <c r="D23" s="2" t="s">
        <v>96</v>
      </c>
      <c r="E23" s="19">
        <v>3</v>
      </c>
      <c r="F23" s="86"/>
    </row>
    <row r="24" spans="1:6" ht="42.75" x14ac:dyDescent="0.45">
      <c r="B24" s="2"/>
      <c r="D24" s="2" t="s">
        <v>97</v>
      </c>
      <c r="E24" s="19">
        <v>4</v>
      </c>
      <c r="F24" s="189" t="s">
        <v>394</v>
      </c>
    </row>
    <row r="25" spans="1:6" ht="28.5" x14ac:dyDescent="0.45">
      <c r="A25" s="1">
        <v>7</v>
      </c>
      <c r="B25" s="2" t="s">
        <v>98</v>
      </c>
      <c r="C25" s="1">
        <v>3</v>
      </c>
      <c r="D25" s="2" t="s">
        <v>99</v>
      </c>
      <c r="E25" s="19">
        <v>1</v>
      </c>
      <c r="F25" s="86"/>
    </row>
    <row r="26" spans="1:6" x14ac:dyDescent="0.45">
      <c r="B26" s="2"/>
      <c r="D26" s="2" t="s">
        <v>100</v>
      </c>
      <c r="E26" s="19">
        <v>2</v>
      </c>
      <c r="F26" s="86" t="s">
        <v>101</v>
      </c>
    </row>
    <row r="27" spans="1:6" ht="42.75" x14ac:dyDescent="0.45">
      <c r="B27" s="2"/>
      <c r="D27" s="2" t="s">
        <v>102</v>
      </c>
      <c r="E27" s="19">
        <v>3</v>
      </c>
      <c r="F27" s="189" t="s">
        <v>393</v>
      </c>
    </row>
    <row r="28" spans="1:6" ht="42.75" x14ac:dyDescent="0.45">
      <c r="A28" s="1">
        <v>8</v>
      </c>
      <c r="B28" s="2" t="s">
        <v>103</v>
      </c>
      <c r="C28" s="1">
        <v>3</v>
      </c>
      <c r="D28" s="2" t="s">
        <v>104</v>
      </c>
      <c r="E28" s="19">
        <v>1</v>
      </c>
      <c r="F28" s="86"/>
    </row>
    <row r="29" spans="1:6" x14ac:dyDescent="0.45">
      <c r="B29" s="2"/>
      <c r="D29" s="2" t="s">
        <v>105</v>
      </c>
      <c r="E29" s="19">
        <v>2</v>
      </c>
      <c r="F29" s="86"/>
    </row>
    <row r="30" spans="1:6" x14ac:dyDescent="0.45">
      <c r="B30" s="2"/>
      <c r="D30" s="2" t="s">
        <v>106</v>
      </c>
      <c r="E30" s="19">
        <v>3</v>
      </c>
      <c r="F30" s="86" t="s">
        <v>107</v>
      </c>
    </row>
    <row r="31" spans="1:6" ht="28.5" x14ac:dyDescent="0.45">
      <c r="A31" s="1">
        <v>9</v>
      </c>
      <c r="B31" s="2" t="s">
        <v>108</v>
      </c>
      <c r="C31" s="1">
        <v>4</v>
      </c>
      <c r="D31" s="2" t="s">
        <v>109</v>
      </c>
      <c r="E31" s="19">
        <v>1</v>
      </c>
      <c r="F31" s="86"/>
    </row>
    <row r="32" spans="1:6" ht="28.5" x14ac:dyDescent="0.45">
      <c r="B32" s="2"/>
      <c r="D32" s="2" t="s">
        <v>388</v>
      </c>
      <c r="E32" s="19">
        <v>2</v>
      </c>
      <c r="F32" s="86" t="s">
        <v>110</v>
      </c>
    </row>
    <row r="33" spans="1:6" ht="28.5" x14ac:dyDescent="0.45">
      <c r="B33" s="2"/>
      <c r="D33" s="2" t="s">
        <v>389</v>
      </c>
      <c r="E33" s="19">
        <v>3</v>
      </c>
      <c r="F33" s="86"/>
    </row>
    <row r="34" spans="1:6" ht="28.5" x14ac:dyDescent="0.45">
      <c r="B34" s="2"/>
      <c r="D34" s="2" t="s">
        <v>390</v>
      </c>
      <c r="E34" s="19">
        <v>4</v>
      </c>
      <c r="F34" s="86" t="s">
        <v>111</v>
      </c>
    </row>
    <row r="35" spans="1:6" ht="28.5" x14ac:dyDescent="0.45">
      <c r="A35" s="1">
        <v>10</v>
      </c>
      <c r="B35" s="2" t="s">
        <v>112</v>
      </c>
      <c r="C35" s="1">
        <v>3</v>
      </c>
      <c r="D35" s="2" t="s">
        <v>113</v>
      </c>
      <c r="E35" s="19">
        <v>1</v>
      </c>
      <c r="F35" s="86"/>
    </row>
    <row r="36" spans="1:6" x14ac:dyDescent="0.45">
      <c r="B36" s="2"/>
      <c r="D36" s="2" t="s">
        <v>391</v>
      </c>
      <c r="E36" s="19">
        <v>2</v>
      </c>
      <c r="F36" s="86"/>
    </row>
    <row r="37" spans="1:6" ht="28.5" x14ac:dyDescent="0.45">
      <c r="B37" s="2"/>
      <c r="D37" s="2" t="s">
        <v>392</v>
      </c>
      <c r="E37" s="19">
        <v>3</v>
      </c>
      <c r="F37" s="86"/>
    </row>
    <row r="38" spans="1:6" ht="28.5" x14ac:dyDescent="0.45">
      <c r="A38" s="1">
        <v>11</v>
      </c>
      <c r="B38" s="2" t="s">
        <v>114</v>
      </c>
      <c r="C38" s="1">
        <v>5</v>
      </c>
      <c r="D38" s="2" t="s">
        <v>115</v>
      </c>
      <c r="E38" s="19">
        <v>1</v>
      </c>
      <c r="F38" s="86"/>
    </row>
    <row r="39" spans="1:6" x14ac:dyDescent="0.45">
      <c r="B39" s="2"/>
      <c r="D39" s="2" t="s">
        <v>116</v>
      </c>
      <c r="E39" s="19">
        <v>2</v>
      </c>
      <c r="F39" s="86"/>
    </row>
    <row r="40" spans="1:6" ht="28.5" x14ac:dyDescent="0.45">
      <c r="B40" s="2"/>
      <c r="D40" s="2" t="s">
        <v>117</v>
      </c>
      <c r="E40" s="19">
        <v>3</v>
      </c>
      <c r="F40" s="86"/>
    </row>
    <row r="41" spans="1:6" ht="28.5" x14ac:dyDescent="0.45">
      <c r="B41" s="2"/>
      <c r="D41" s="2" t="s">
        <v>118</v>
      </c>
      <c r="E41" s="19">
        <v>4</v>
      </c>
      <c r="F41" s="86" t="s">
        <v>397</v>
      </c>
    </row>
    <row r="42" spans="1:6" ht="28.5" x14ac:dyDescent="0.45">
      <c r="B42" s="2"/>
      <c r="D42" s="2" t="s">
        <v>119</v>
      </c>
      <c r="E42" s="19">
        <v>5</v>
      </c>
      <c r="F42" s="86" t="s">
        <v>398</v>
      </c>
    </row>
    <row r="43" spans="1:6" ht="42.75" x14ac:dyDescent="0.45">
      <c r="A43" s="1">
        <v>12</v>
      </c>
      <c r="B43" s="2" t="s">
        <v>120</v>
      </c>
      <c r="C43" s="1">
        <v>4</v>
      </c>
      <c r="D43" s="2" t="s">
        <v>121</v>
      </c>
      <c r="E43" s="19">
        <v>1</v>
      </c>
      <c r="F43" s="86"/>
    </row>
    <row r="44" spans="1:6" ht="28.5" x14ac:dyDescent="0.45">
      <c r="B44" s="2"/>
      <c r="D44" s="2" t="s">
        <v>122</v>
      </c>
      <c r="E44" s="19">
        <v>2</v>
      </c>
      <c r="F44" s="86"/>
    </row>
    <row r="45" spans="1:6" ht="28.5" x14ac:dyDescent="0.45">
      <c r="B45" s="2"/>
      <c r="D45" s="2" t="s">
        <v>123</v>
      </c>
      <c r="E45" s="19">
        <v>3</v>
      </c>
      <c r="F45" s="86" t="s">
        <v>124</v>
      </c>
    </row>
    <row r="46" spans="1:6" ht="28.5" x14ac:dyDescent="0.45">
      <c r="B46" s="2"/>
      <c r="D46" s="2" t="s">
        <v>125</v>
      </c>
      <c r="E46" s="19">
        <v>4</v>
      </c>
      <c r="F46" s="86" t="s">
        <v>126</v>
      </c>
    </row>
    <row r="47" spans="1:6" ht="28.5" x14ac:dyDescent="0.45">
      <c r="A47" s="1">
        <v>13</v>
      </c>
      <c r="B47" s="2" t="s">
        <v>127</v>
      </c>
      <c r="C47" s="1">
        <v>3</v>
      </c>
      <c r="D47" s="2" t="s">
        <v>128</v>
      </c>
      <c r="E47" s="19">
        <v>1</v>
      </c>
      <c r="F47" s="86"/>
    </row>
    <row r="48" spans="1:6" x14ac:dyDescent="0.45">
      <c r="B48" s="2"/>
      <c r="D48" s="2" t="s">
        <v>129</v>
      </c>
      <c r="E48" s="19">
        <v>2</v>
      </c>
      <c r="F48" s="86"/>
    </row>
    <row r="49" spans="1:6" ht="57" x14ac:dyDescent="0.45">
      <c r="B49" s="2"/>
      <c r="D49" s="2" t="s">
        <v>385</v>
      </c>
      <c r="E49" s="19">
        <v>3</v>
      </c>
      <c r="F49" s="189" t="s">
        <v>387</v>
      </c>
    </row>
    <row r="50" spans="1:6" ht="28.5" x14ac:dyDescent="0.45">
      <c r="A50" s="1">
        <v>14</v>
      </c>
      <c r="B50" s="2" t="s">
        <v>130</v>
      </c>
      <c r="C50" s="1">
        <v>3</v>
      </c>
      <c r="D50" s="2" t="s">
        <v>131</v>
      </c>
      <c r="E50" s="19">
        <v>1</v>
      </c>
      <c r="F50" s="86"/>
    </row>
    <row r="51" spans="1:6" x14ac:dyDescent="0.45">
      <c r="B51" s="2"/>
      <c r="D51" s="2" t="s">
        <v>132</v>
      </c>
      <c r="E51" s="19">
        <v>2</v>
      </c>
      <c r="F51" s="86"/>
    </row>
    <row r="52" spans="1:6" x14ac:dyDescent="0.45">
      <c r="B52" s="2"/>
      <c r="D52" s="2" t="s">
        <v>133</v>
      </c>
      <c r="E52" s="19">
        <v>3</v>
      </c>
      <c r="F52" s="86"/>
    </row>
    <row r="53" spans="1:6" ht="28.5" x14ac:dyDescent="0.45">
      <c r="A53" s="1">
        <v>15</v>
      </c>
      <c r="B53" s="2" t="s">
        <v>134</v>
      </c>
      <c r="C53" s="1">
        <v>4</v>
      </c>
      <c r="D53" s="2" t="s">
        <v>135</v>
      </c>
      <c r="E53" s="19">
        <v>1</v>
      </c>
      <c r="F53" s="86"/>
    </row>
    <row r="54" spans="1:6" ht="28.5" x14ac:dyDescent="0.45">
      <c r="B54" s="2"/>
      <c r="D54" s="2" t="s">
        <v>136</v>
      </c>
      <c r="E54" s="19">
        <v>2</v>
      </c>
      <c r="F54" s="86"/>
    </row>
    <row r="55" spans="1:6" ht="28.5" x14ac:dyDescent="0.45">
      <c r="B55" s="2"/>
      <c r="D55" s="2" t="s">
        <v>137</v>
      </c>
      <c r="E55" s="19">
        <v>3</v>
      </c>
      <c r="F55" s="86"/>
    </row>
    <row r="56" spans="1:6" ht="28.5" x14ac:dyDescent="0.45">
      <c r="B56" s="2"/>
      <c r="D56" s="2" t="s">
        <v>138</v>
      </c>
      <c r="E56" s="19">
        <v>4</v>
      </c>
      <c r="F56" s="86" t="s">
        <v>139</v>
      </c>
    </row>
    <row r="57" spans="1:6" ht="28.5" x14ac:dyDescent="0.45">
      <c r="A57" s="1">
        <v>16</v>
      </c>
      <c r="B57" s="2" t="s">
        <v>140</v>
      </c>
      <c r="C57" s="1">
        <v>3</v>
      </c>
      <c r="D57" s="2" t="s">
        <v>141</v>
      </c>
      <c r="E57" s="19">
        <v>1</v>
      </c>
      <c r="F57" s="86"/>
    </row>
    <row r="58" spans="1:6" ht="28.5" x14ac:dyDescent="0.45">
      <c r="B58" s="2"/>
      <c r="D58" s="2" t="s">
        <v>142</v>
      </c>
      <c r="E58" s="19">
        <v>2</v>
      </c>
      <c r="F58" s="86"/>
    </row>
    <row r="59" spans="1:6" ht="28.5" x14ac:dyDescent="0.45">
      <c r="B59" s="2"/>
      <c r="D59" s="2" t="s">
        <v>143</v>
      </c>
      <c r="E59" s="19">
        <v>3</v>
      </c>
      <c r="F59" s="86" t="s">
        <v>399</v>
      </c>
    </row>
    <row r="60" spans="1:6" ht="28.5" x14ac:dyDescent="0.45">
      <c r="A60" s="1">
        <v>17</v>
      </c>
      <c r="B60" s="2" t="s">
        <v>144</v>
      </c>
      <c r="C60" s="1">
        <v>4</v>
      </c>
      <c r="D60" s="2" t="s">
        <v>145</v>
      </c>
      <c r="E60" s="19">
        <v>1</v>
      </c>
      <c r="F60" s="86"/>
    </row>
    <row r="61" spans="1:6" ht="28.5" x14ac:dyDescent="0.45">
      <c r="B61" s="2"/>
      <c r="D61" s="2" t="s">
        <v>146</v>
      </c>
      <c r="E61" s="19">
        <v>2</v>
      </c>
      <c r="F61" s="86"/>
    </row>
    <row r="62" spans="1:6" ht="28.5" x14ac:dyDescent="0.45">
      <c r="B62" s="2"/>
      <c r="D62" s="2" t="s">
        <v>147</v>
      </c>
      <c r="E62" s="19">
        <v>3</v>
      </c>
      <c r="F62" s="86" t="s">
        <v>400</v>
      </c>
    </row>
    <row r="63" spans="1:6" ht="28.5" x14ac:dyDescent="0.45">
      <c r="B63" s="2"/>
      <c r="D63" s="2" t="s">
        <v>148</v>
      </c>
      <c r="E63" s="19">
        <v>4</v>
      </c>
      <c r="F63" s="86" t="s">
        <v>149</v>
      </c>
    </row>
    <row r="64" spans="1:6" ht="28.5" x14ac:dyDescent="0.45">
      <c r="A64" s="1">
        <v>18</v>
      </c>
      <c r="B64" s="2" t="s">
        <v>150</v>
      </c>
      <c r="C64" s="1">
        <v>4</v>
      </c>
      <c r="D64" s="2" t="s">
        <v>151</v>
      </c>
      <c r="E64" s="19">
        <v>1</v>
      </c>
      <c r="F64" s="86"/>
    </row>
    <row r="65" spans="1:6" ht="28.5" x14ac:dyDescent="0.45">
      <c r="B65" s="2"/>
      <c r="D65" s="2" t="s">
        <v>152</v>
      </c>
      <c r="E65" s="19">
        <v>2</v>
      </c>
      <c r="F65" s="86"/>
    </row>
    <row r="66" spans="1:6" ht="28.5" x14ac:dyDescent="0.45">
      <c r="B66" s="2"/>
      <c r="D66" s="2" t="s">
        <v>153</v>
      </c>
      <c r="E66" s="19">
        <v>3</v>
      </c>
      <c r="F66" s="86" t="s">
        <v>154</v>
      </c>
    </row>
    <row r="67" spans="1:6" ht="42.75" x14ac:dyDescent="0.45">
      <c r="B67" s="2"/>
      <c r="D67" s="2" t="s">
        <v>155</v>
      </c>
      <c r="E67" s="19">
        <v>4</v>
      </c>
      <c r="F67" s="86" t="s">
        <v>156</v>
      </c>
    </row>
    <row r="68" spans="1:6" ht="28.5" x14ac:dyDescent="0.45">
      <c r="A68" s="1">
        <v>19</v>
      </c>
      <c r="B68" s="2" t="s">
        <v>157</v>
      </c>
      <c r="C68" s="1">
        <v>4</v>
      </c>
      <c r="D68" s="2" t="s">
        <v>158</v>
      </c>
      <c r="E68" s="19">
        <v>1</v>
      </c>
      <c r="F68" s="86"/>
    </row>
    <row r="69" spans="1:6" ht="28.5" x14ac:dyDescent="0.45">
      <c r="B69" s="2"/>
      <c r="D69" s="2" t="s">
        <v>159</v>
      </c>
      <c r="E69" s="19">
        <v>2</v>
      </c>
      <c r="F69" s="86"/>
    </row>
    <row r="70" spans="1:6" ht="28.5" x14ac:dyDescent="0.45">
      <c r="B70" s="2"/>
      <c r="D70" s="2" t="s">
        <v>160</v>
      </c>
      <c r="E70" s="19">
        <v>3</v>
      </c>
      <c r="F70" s="86" t="s">
        <v>161</v>
      </c>
    </row>
    <row r="71" spans="1:6" ht="42.75" x14ac:dyDescent="0.45">
      <c r="B71" s="2"/>
      <c r="D71" s="2" t="s">
        <v>162</v>
      </c>
      <c r="E71" s="19">
        <v>4</v>
      </c>
      <c r="F71" s="86" t="s">
        <v>163</v>
      </c>
    </row>
    <row r="72" spans="1:6" ht="42.75" x14ac:dyDescent="0.45">
      <c r="A72" s="1">
        <v>20</v>
      </c>
      <c r="B72" s="2" t="s">
        <v>164</v>
      </c>
      <c r="C72" s="1">
        <v>3</v>
      </c>
      <c r="D72" s="2" t="s">
        <v>165</v>
      </c>
      <c r="E72" s="19">
        <v>1</v>
      </c>
      <c r="F72" s="86"/>
    </row>
    <row r="73" spans="1:6" ht="28.5" x14ac:dyDescent="0.45">
      <c r="B73" s="2"/>
      <c r="D73" s="2" t="s">
        <v>166</v>
      </c>
      <c r="E73" s="19">
        <v>2</v>
      </c>
      <c r="F73" s="86" t="s">
        <v>167</v>
      </c>
    </row>
    <row r="74" spans="1:6" ht="28.5" x14ac:dyDescent="0.45">
      <c r="B74" s="2"/>
      <c r="D74" s="2" t="s">
        <v>168</v>
      </c>
      <c r="E74" s="19">
        <v>3</v>
      </c>
      <c r="F74" s="86" t="s">
        <v>169</v>
      </c>
    </row>
    <row r="75" spans="1:6" ht="28.5" x14ac:dyDescent="0.45">
      <c r="A75" s="1">
        <v>21</v>
      </c>
      <c r="B75" s="2" t="s">
        <v>170</v>
      </c>
      <c r="C75" s="1">
        <v>3</v>
      </c>
      <c r="D75" s="2" t="s">
        <v>171</v>
      </c>
      <c r="E75" s="19">
        <v>1</v>
      </c>
      <c r="F75" s="86"/>
    </row>
    <row r="76" spans="1:6" ht="28.5" x14ac:dyDescent="0.45">
      <c r="B76" s="2"/>
      <c r="D76" s="2" t="s">
        <v>172</v>
      </c>
      <c r="E76" s="19">
        <v>2</v>
      </c>
      <c r="F76" s="86" t="s">
        <v>173</v>
      </c>
    </row>
    <row r="77" spans="1:6" ht="28.5" x14ac:dyDescent="0.45">
      <c r="B77" s="2"/>
      <c r="D77" s="2" t="s">
        <v>174</v>
      </c>
      <c r="E77" s="19">
        <v>3</v>
      </c>
      <c r="F77" s="86" t="s">
        <v>175</v>
      </c>
    </row>
    <row r="78" spans="1:6" ht="28.5" x14ac:dyDescent="0.45">
      <c r="A78" s="1">
        <v>22</v>
      </c>
      <c r="B78" s="2" t="s">
        <v>176</v>
      </c>
      <c r="C78" s="1">
        <v>4</v>
      </c>
      <c r="D78" s="2" t="s">
        <v>171</v>
      </c>
      <c r="E78" s="19">
        <v>1</v>
      </c>
      <c r="F78" s="86"/>
    </row>
    <row r="79" spans="1:6" x14ac:dyDescent="0.45">
      <c r="B79" s="2"/>
      <c r="D79" s="2" t="s">
        <v>177</v>
      </c>
      <c r="E79" s="19">
        <v>2</v>
      </c>
      <c r="F79" s="86"/>
    </row>
    <row r="80" spans="1:6" ht="28.5" x14ac:dyDescent="0.45">
      <c r="B80" s="2"/>
      <c r="D80" s="2" t="s">
        <v>178</v>
      </c>
      <c r="E80" s="19">
        <v>3</v>
      </c>
      <c r="F80" s="86"/>
    </row>
    <row r="81" spans="1:6" x14ac:dyDescent="0.45">
      <c r="B81" s="2"/>
      <c r="D81" s="2" t="s">
        <v>179</v>
      </c>
      <c r="E81" s="19">
        <v>4</v>
      </c>
      <c r="F81" s="86" t="s">
        <v>180</v>
      </c>
    </row>
    <row r="82" spans="1:6" ht="42.75" x14ac:dyDescent="0.45">
      <c r="A82" s="1">
        <v>23</v>
      </c>
      <c r="B82" s="2" t="s">
        <v>181</v>
      </c>
      <c r="C82" s="1">
        <v>3</v>
      </c>
      <c r="D82" s="2" t="s">
        <v>182</v>
      </c>
      <c r="E82" s="19">
        <v>1</v>
      </c>
      <c r="F82" s="86"/>
    </row>
    <row r="83" spans="1:6" x14ac:dyDescent="0.45">
      <c r="B83" s="2"/>
      <c r="D83" s="2" t="s">
        <v>183</v>
      </c>
      <c r="E83" s="19">
        <v>2</v>
      </c>
      <c r="F83" s="86"/>
    </row>
    <row r="84" spans="1:6" ht="28.5" x14ac:dyDescent="0.45">
      <c r="B84" s="2"/>
      <c r="D84" s="2" t="s">
        <v>184</v>
      </c>
      <c r="E84" s="19">
        <v>3</v>
      </c>
      <c r="F84" s="86" t="s">
        <v>185</v>
      </c>
    </row>
    <row r="85" spans="1:6" ht="42.75" x14ac:dyDescent="0.45">
      <c r="A85" s="1">
        <v>24</v>
      </c>
      <c r="B85" s="2" t="s">
        <v>381</v>
      </c>
      <c r="C85" s="1">
        <v>3</v>
      </c>
      <c r="D85" s="2" t="s">
        <v>382</v>
      </c>
      <c r="E85" s="19">
        <v>1</v>
      </c>
      <c r="F85" s="86"/>
    </row>
    <row r="86" spans="1:6" ht="28.5" x14ac:dyDescent="0.45">
      <c r="B86" s="2"/>
      <c r="D86" s="2" t="s">
        <v>384</v>
      </c>
      <c r="E86" s="19">
        <v>2</v>
      </c>
      <c r="F86" s="86"/>
    </row>
    <row r="87" spans="1:6" ht="28.5" x14ac:dyDescent="0.45">
      <c r="B87" s="2"/>
      <c r="D87" s="2" t="s">
        <v>383</v>
      </c>
      <c r="E87" s="19">
        <v>3</v>
      </c>
      <c r="F87" s="86"/>
    </row>
    <row r="88" spans="1:6" ht="42.75" x14ac:dyDescent="0.45">
      <c r="A88" s="1">
        <v>25</v>
      </c>
      <c r="B88" s="2" t="s">
        <v>186</v>
      </c>
      <c r="C88" s="1">
        <v>3</v>
      </c>
      <c r="D88" s="2" t="s">
        <v>187</v>
      </c>
      <c r="E88" s="19">
        <v>1</v>
      </c>
      <c r="F88" s="86"/>
    </row>
    <row r="89" spans="1:6" ht="28.5" x14ac:dyDescent="0.45">
      <c r="B89" s="2"/>
      <c r="D89" s="2" t="s">
        <v>188</v>
      </c>
      <c r="E89" s="19">
        <v>2</v>
      </c>
      <c r="F89" s="86" t="s">
        <v>189</v>
      </c>
    </row>
    <row r="90" spans="1:6" ht="28.5" x14ac:dyDescent="0.45">
      <c r="B90" s="2"/>
      <c r="D90" s="2" t="s">
        <v>190</v>
      </c>
      <c r="E90" s="19">
        <v>3</v>
      </c>
      <c r="F90" s="86" t="s">
        <v>191</v>
      </c>
    </row>
    <row r="91" spans="1:6" ht="42.75" x14ac:dyDescent="0.45">
      <c r="A91" s="1">
        <v>26</v>
      </c>
      <c r="B91" s="2" t="s">
        <v>192</v>
      </c>
      <c r="C91" s="1">
        <v>3</v>
      </c>
      <c r="D91" s="2" t="s">
        <v>193</v>
      </c>
      <c r="E91" s="19">
        <v>1</v>
      </c>
      <c r="F91" s="86"/>
    </row>
    <row r="92" spans="1:6" ht="28.5" x14ac:dyDescent="0.45">
      <c r="B92" s="2"/>
      <c r="D92" s="2" t="s">
        <v>194</v>
      </c>
      <c r="E92" s="19">
        <v>2</v>
      </c>
      <c r="F92" s="86"/>
    </row>
    <row r="93" spans="1:6" x14ac:dyDescent="0.45">
      <c r="B93" s="2"/>
      <c r="D93" s="2" t="s">
        <v>195</v>
      </c>
      <c r="E93" s="19">
        <v>3</v>
      </c>
      <c r="F93" s="86"/>
    </row>
    <row r="94" spans="1:6" ht="28.5" x14ac:dyDescent="0.45">
      <c r="A94" s="1">
        <v>27</v>
      </c>
      <c r="B94" s="2" t="s">
        <v>196</v>
      </c>
      <c r="C94" s="1">
        <v>3</v>
      </c>
      <c r="D94" s="2" t="s">
        <v>197</v>
      </c>
      <c r="E94" s="19">
        <v>1</v>
      </c>
      <c r="F94" s="86"/>
    </row>
    <row r="95" spans="1:6" x14ac:dyDescent="0.45">
      <c r="B95" s="2"/>
      <c r="D95" s="2" t="s">
        <v>198</v>
      </c>
      <c r="E95" s="19">
        <v>2</v>
      </c>
      <c r="F95" s="86"/>
    </row>
    <row r="96" spans="1:6" x14ac:dyDescent="0.45">
      <c r="B96" s="2"/>
      <c r="D96" s="2" t="s">
        <v>199</v>
      </c>
      <c r="E96" s="19">
        <v>3</v>
      </c>
      <c r="F96" s="86"/>
    </row>
    <row r="97" spans="1:6" ht="42.75" x14ac:dyDescent="0.45">
      <c r="A97" s="1">
        <v>28</v>
      </c>
      <c r="B97" s="2" t="s">
        <v>200</v>
      </c>
      <c r="C97" s="1">
        <v>4</v>
      </c>
      <c r="D97" s="2" t="s">
        <v>201</v>
      </c>
      <c r="E97" s="19">
        <v>1</v>
      </c>
      <c r="F97" s="86"/>
    </row>
    <row r="98" spans="1:6" x14ac:dyDescent="0.45">
      <c r="B98" s="2"/>
      <c r="D98" s="2" t="s">
        <v>202</v>
      </c>
      <c r="E98" s="19">
        <v>2</v>
      </c>
      <c r="F98" s="86"/>
    </row>
    <row r="99" spans="1:6" x14ac:dyDescent="0.45">
      <c r="B99" s="2"/>
      <c r="D99" s="2" t="s">
        <v>203</v>
      </c>
      <c r="E99" s="19">
        <v>3</v>
      </c>
      <c r="F99" s="86"/>
    </row>
    <row r="100" spans="1:6" ht="28.5" x14ac:dyDescent="0.45">
      <c r="B100" s="2"/>
      <c r="D100" s="2" t="s">
        <v>204</v>
      </c>
      <c r="E100" s="19">
        <v>4</v>
      </c>
      <c r="F100" s="86"/>
    </row>
    <row r="101" spans="1:6" ht="28.5" x14ac:dyDescent="0.45">
      <c r="A101" s="1">
        <v>29</v>
      </c>
      <c r="B101" s="2" t="s">
        <v>205</v>
      </c>
      <c r="C101" s="1">
        <v>3</v>
      </c>
      <c r="D101" s="2" t="s">
        <v>206</v>
      </c>
      <c r="E101" s="19">
        <v>1</v>
      </c>
      <c r="F101" s="86"/>
    </row>
    <row r="102" spans="1:6" x14ac:dyDescent="0.45">
      <c r="B102" s="2"/>
      <c r="D102" s="2" t="s">
        <v>207</v>
      </c>
      <c r="E102" s="19">
        <v>2</v>
      </c>
      <c r="F102" s="86"/>
    </row>
    <row r="103" spans="1:6" ht="28.5" x14ac:dyDescent="0.45">
      <c r="B103" s="2"/>
      <c r="D103" s="2" t="s">
        <v>208</v>
      </c>
      <c r="E103" s="19">
        <v>3</v>
      </c>
      <c r="F103" s="86" t="s">
        <v>209</v>
      </c>
    </row>
    <row r="104" spans="1:6" ht="28.5" x14ac:dyDescent="0.45">
      <c r="A104" s="1">
        <v>30</v>
      </c>
      <c r="B104" s="2" t="s">
        <v>210</v>
      </c>
      <c r="C104" s="1">
        <v>3</v>
      </c>
      <c r="D104" s="2" t="s">
        <v>211</v>
      </c>
      <c r="E104" s="19">
        <v>1</v>
      </c>
      <c r="F104" s="86"/>
    </row>
    <row r="105" spans="1:6" x14ac:dyDescent="0.45">
      <c r="B105" s="2"/>
      <c r="D105" s="2" t="s">
        <v>212</v>
      </c>
      <c r="E105" s="19">
        <v>2</v>
      </c>
      <c r="F105" s="86"/>
    </row>
    <row r="106" spans="1:6" ht="28.5" x14ac:dyDescent="0.45">
      <c r="B106" s="2"/>
      <c r="D106" s="2" t="s">
        <v>213</v>
      </c>
      <c r="E106" s="19">
        <v>3</v>
      </c>
      <c r="F106" s="86" t="s">
        <v>214</v>
      </c>
    </row>
    <row r="107" spans="1:6" ht="57" x14ac:dyDescent="0.45">
      <c r="A107" s="1">
        <v>31</v>
      </c>
      <c r="B107" s="2" t="s">
        <v>215</v>
      </c>
      <c r="C107" s="1">
        <v>3</v>
      </c>
      <c r="D107" s="2" t="s">
        <v>216</v>
      </c>
      <c r="E107" s="19">
        <v>1</v>
      </c>
      <c r="F107" s="86"/>
    </row>
    <row r="108" spans="1:6" ht="28.5" x14ac:dyDescent="0.45">
      <c r="B108" s="2"/>
      <c r="D108" s="2" t="s">
        <v>217</v>
      </c>
      <c r="E108" s="19">
        <v>2</v>
      </c>
      <c r="F108" s="86"/>
    </row>
    <row r="109" spans="1:6" ht="28.5" x14ac:dyDescent="0.45">
      <c r="B109" s="2"/>
      <c r="D109" s="2" t="s">
        <v>218</v>
      </c>
      <c r="E109" s="19">
        <v>3</v>
      </c>
      <c r="F109" s="86"/>
    </row>
    <row r="110" spans="1:6" ht="42.75" x14ac:dyDescent="0.45">
      <c r="A110" s="1">
        <v>32</v>
      </c>
      <c r="B110" s="2" t="s">
        <v>219</v>
      </c>
      <c r="C110" s="1">
        <v>3</v>
      </c>
      <c r="D110" s="2" t="s">
        <v>220</v>
      </c>
      <c r="E110" s="19">
        <v>1</v>
      </c>
      <c r="F110" s="86"/>
    </row>
    <row r="111" spans="1:6" ht="28.5" x14ac:dyDescent="0.45">
      <c r="B111" s="2"/>
      <c r="D111" s="2" t="s">
        <v>221</v>
      </c>
      <c r="E111" s="19">
        <v>2</v>
      </c>
      <c r="F111" s="86"/>
    </row>
    <row r="112" spans="1:6" ht="28.5" x14ac:dyDescent="0.45">
      <c r="B112" s="2"/>
      <c r="D112" s="2" t="s">
        <v>222</v>
      </c>
      <c r="E112" s="19">
        <v>3</v>
      </c>
      <c r="F112" s="86"/>
    </row>
    <row r="113" spans="1:6" ht="42.75" x14ac:dyDescent="0.45">
      <c r="A113" s="1">
        <v>33</v>
      </c>
      <c r="B113" s="2" t="s">
        <v>223</v>
      </c>
      <c r="C113" s="1">
        <v>4</v>
      </c>
      <c r="D113" s="2" t="s">
        <v>224</v>
      </c>
      <c r="E113" s="19">
        <v>1</v>
      </c>
      <c r="F113" s="86"/>
    </row>
    <row r="114" spans="1:6" ht="28.5" x14ac:dyDescent="0.45">
      <c r="B114" s="2"/>
      <c r="D114" s="2" t="s">
        <v>225</v>
      </c>
      <c r="E114" s="19">
        <v>2</v>
      </c>
      <c r="F114" s="86"/>
    </row>
    <row r="115" spans="1:6" ht="28.5" x14ac:dyDescent="0.45">
      <c r="B115" s="2"/>
      <c r="D115" s="2" t="s">
        <v>226</v>
      </c>
      <c r="E115" s="19">
        <v>3</v>
      </c>
      <c r="F115" s="86"/>
    </row>
    <row r="116" spans="1:6" ht="28.5" x14ac:dyDescent="0.45">
      <c r="B116" s="2"/>
      <c r="D116" s="2" t="s">
        <v>227</v>
      </c>
      <c r="E116" s="19">
        <v>4</v>
      </c>
      <c r="F116" s="86"/>
    </row>
    <row r="117" spans="1:6" ht="28.5" x14ac:dyDescent="0.45">
      <c r="A117" s="1">
        <v>34</v>
      </c>
      <c r="B117" s="2" t="s">
        <v>228</v>
      </c>
      <c r="C117" s="1">
        <v>3</v>
      </c>
      <c r="D117" s="2" t="s">
        <v>229</v>
      </c>
      <c r="E117" s="19">
        <v>1</v>
      </c>
      <c r="F117" s="86"/>
    </row>
    <row r="118" spans="1:6" ht="28.5" x14ac:dyDescent="0.45">
      <c r="B118" s="2"/>
      <c r="D118" s="2" t="s">
        <v>230</v>
      </c>
      <c r="E118" s="19">
        <v>2</v>
      </c>
      <c r="F118" s="86"/>
    </row>
    <row r="119" spans="1:6" ht="28.5" x14ac:dyDescent="0.45">
      <c r="B119" s="2"/>
      <c r="D119" s="2" t="s">
        <v>231</v>
      </c>
      <c r="E119" s="19">
        <v>3</v>
      </c>
      <c r="F119" s="86"/>
    </row>
    <row r="120" spans="1:6" ht="42.75" x14ac:dyDescent="0.45">
      <c r="A120" s="1">
        <v>35</v>
      </c>
      <c r="B120" s="2" t="s">
        <v>232</v>
      </c>
      <c r="C120" s="1">
        <v>3</v>
      </c>
      <c r="D120" s="2" t="s">
        <v>233</v>
      </c>
      <c r="E120" s="19">
        <v>1</v>
      </c>
      <c r="F120" s="86"/>
    </row>
    <row r="121" spans="1:6" ht="42.75" x14ac:dyDescent="0.45">
      <c r="B121" s="2"/>
      <c r="D121" s="2" t="s">
        <v>234</v>
      </c>
      <c r="E121" s="19">
        <v>2</v>
      </c>
      <c r="F121" s="86"/>
    </row>
    <row r="122" spans="1:6" ht="28.5" x14ac:dyDescent="0.45">
      <c r="B122" s="2"/>
      <c r="D122" s="2" t="s">
        <v>235</v>
      </c>
      <c r="E122" s="19">
        <v>3</v>
      </c>
      <c r="F122" s="86"/>
    </row>
    <row r="123" spans="1:6" ht="42.75" x14ac:dyDescent="0.45">
      <c r="A123" s="1">
        <v>36</v>
      </c>
      <c r="B123" s="2" t="s">
        <v>236</v>
      </c>
      <c r="C123" s="1">
        <v>3</v>
      </c>
      <c r="D123" s="2" t="s">
        <v>237</v>
      </c>
      <c r="E123" s="19">
        <v>1</v>
      </c>
      <c r="F123" s="86"/>
    </row>
    <row r="124" spans="1:6" ht="28.5" x14ac:dyDescent="0.45">
      <c r="B124" s="2"/>
      <c r="D124" s="2" t="s">
        <v>238</v>
      </c>
      <c r="E124" s="19">
        <v>2</v>
      </c>
      <c r="F124" s="86" t="s">
        <v>239</v>
      </c>
    </row>
    <row r="125" spans="1:6" ht="28.5" x14ac:dyDescent="0.45">
      <c r="B125" s="2"/>
      <c r="D125" s="2" t="s">
        <v>240</v>
      </c>
      <c r="E125" s="19">
        <v>3</v>
      </c>
      <c r="F125" s="86" t="s">
        <v>239</v>
      </c>
    </row>
    <row r="126" spans="1:6" ht="28.5" x14ac:dyDescent="0.45">
      <c r="A126" s="1">
        <v>37</v>
      </c>
      <c r="B126" s="2" t="s">
        <v>241</v>
      </c>
      <c r="C126" s="1">
        <v>4</v>
      </c>
      <c r="D126" s="2" t="s">
        <v>242</v>
      </c>
      <c r="E126" s="19">
        <v>1</v>
      </c>
      <c r="F126" s="86"/>
    </row>
    <row r="127" spans="1:6" ht="28.5" x14ac:dyDescent="0.45">
      <c r="B127" s="2"/>
      <c r="D127" s="2" t="s">
        <v>243</v>
      </c>
      <c r="E127" s="19">
        <v>2</v>
      </c>
      <c r="F127" s="86"/>
    </row>
    <row r="128" spans="1:6" ht="28.5" x14ac:dyDescent="0.45">
      <c r="B128" s="2"/>
      <c r="D128" s="2" t="s">
        <v>244</v>
      </c>
      <c r="E128" s="19">
        <v>3</v>
      </c>
      <c r="F128" s="86"/>
    </row>
    <row r="129" spans="1:6" ht="28.5" x14ac:dyDescent="0.45">
      <c r="B129" s="2"/>
      <c r="D129" s="2" t="s">
        <v>245</v>
      </c>
      <c r="E129" s="19">
        <v>4</v>
      </c>
      <c r="F129" s="86" t="s">
        <v>246</v>
      </c>
    </row>
    <row r="130" spans="1:6" ht="42.75" x14ac:dyDescent="0.45">
      <c r="A130" s="1">
        <v>38</v>
      </c>
      <c r="B130" s="2" t="s">
        <v>247</v>
      </c>
      <c r="C130" s="1">
        <v>3</v>
      </c>
      <c r="D130" s="2" t="s">
        <v>248</v>
      </c>
      <c r="E130" s="19">
        <v>1</v>
      </c>
      <c r="F130" s="86"/>
    </row>
    <row r="131" spans="1:6" x14ac:dyDescent="0.45">
      <c r="B131" s="2"/>
      <c r="D131" s="2" t="s">
        <v>249</v>
      </c>
      <c r="E131" s="19">
        <v>2</v>
      </c>
      <c r="F131" s="86"/>
    </row>
    <row r="132" spans="1:6" x14ac:dyDescent="0.45">
      <c r="B132" s="2"/>
      <c r="D132" s="2" t="s">
        <v>250</v>
      </c>
      <c r="E132" s="19">
        <v>3</v>
      </c>
      <c r="F132" s="86"/>
    </row>
    <row r="133" spans="1:6" ht="28.5" x14ac:dyDescent="0.45">
      <c r="A133" s="1">
        <v>39</v>
      </c>
      <c r="B133" s="2" t="s">
        <v>251</v>
      </c>
      <c r="C133" s="1">
        <v>5</v>
      </c>
      <c r="D133" s="2" t="s">
        <v>252</v>
      </c>
      <c r="E133" s="19">
        <v>1</v>
      </c>
      <c r="F133" s="86"/>
    </row>
    <row r="134" spans="1:6" x14ac:dyDescent="0.45">
      <c r="B134" s="2"/>
      <c r="D134" s="2" t="s">
        <v>253</v>
      </c>
      <c r="E134" s="19">
        <v>2</v>
      </c>
      <c r="F134" s="86"/>
    </row>
    <row r="135" spans="1:6" x14ac:dyDescent="0.45">
      <c r="B135" s="2"/>
      <c r="D135" s="2" t="s">
        <v>254</v>
      </c>
      <c r="E135" s="19">
        <v>3</v>
      </c>
      <c r="F135" s="86"/>
    </row>
    <row r="136" spans="1:6" x14ac:dyDescent="0.45">
      <c r="B136" s="2"/>
      <c r="D136" s="2" t="s">
        <v>255</v>
      </c>
      <c r="E136" s="19">
        <v>4</v>
      </c>
      <c r="F136" s="86"/>
    </row>
    <row r="137" spans="1:6" x14ac:dyDescent="0.45">
      <c r="B137" s="2"/>
      <c r="D137" s="2" t="s">
        <v>256</v>
      </c>
      <c r="E137" s="19">
        <v>5</v>
      </c>
      <c r="F137" s="86"/>
    </row>
    <row r="138" spans="1:6" ht="28.5" x14ac:dyDescent="0.45">
      <c r="A138" s="1">
        <v>40</v>
      </c>
      <c r="B138" s="2" t="s">
        <v>257</v>
      </c>
      <c r="C138" s="1">
        <v>4</v>
      </c>
      <c r="D138" s="2" t="s">
        <v>252</v>
      </c>
      <c r="E138" s="19">
        <v>1</v>
      </c>
      <c r="F138" s="86"/>
    </row>
    <row r="139" spans="1:6" x14ac:dyDescent="0.45">
      <c r="B139" s="2"/>
      <c r="D139" s="2" t="s">
        <v>258</v>
      </c>
      <c r="E139" s="19">
        <v>2</v>
      </c>
      <c r="F139" s="86"/>
    </row>
    <row r="140" spans="1:6" x14ac:dyDescent="0.45">
      <c r="B140" s="2"/>
      <c r="D140" s="2" t="s">
        <v>259</v>
      </c>
      <c r="E140" s="19">
        <v>3</v>
      </c>
      <c r="F140" s="86"/>
    </row>
    <row r="141" spans="1:6" ht="28.5" x14ac:dyDescent="0.45">
      <c r="B141" s="2"/>
      <c r="D141" s="2" t="s">
        <v>260</v>
      </c>
      <c r="E141" s="19">
        <v>4</v>
      </c>
      <c r="F141" s="86"/>
    </row>
    <row r="142" spans="1:6" ht="28.5" x14ac:dyDescent="0.45">
      <c r="A142" s="1">
        <v>41</v>
      </c>
      <c r="B142" s="2" t="s">
        <v>261</v>
      </c>
      <c r="C142" s="1">
        <v>4</v>
      </c>
      <c r="D142" s="2" t="s">
        <v>262</v>
      </c>
      <c r="E142" s="19">
        <v>1</v>
      </c>
      <c r="F142" s="86"/>
    </row>
    <row r="143" spans="1:6" x14ac:dyDescent="0.45">
      <c r="B143" s="2"/>
      <c r="D143" s="2" t="s">
        <v>263</v>
      </c>
      <c r="E143" s="19">
        <v>2</v>
      </c>
      <c r="F143" s="86"/>
    </row>
    <row r="144" spans="1:6" ht="28.5" x14ac:dyDescent="0.45">
      <c r="B144" s="2"/>
      <c r="D144" s="2" t="s">
        <v>264</v>
      </c>
      <c r="E144" s="19">
        <v>3</v>
      </c>
      <c r="F144" s="86"/>
    </row>
    <row r="145" spans="1:6" ht="28.5" x14ac:dyDescent="0.45">
      <c r="B145" s="2"/>
      <c r="D145" s="2" t="s">
        <v>265</v>
      </c>
      <c r="E145" s="19">
        <v>4</v>
      </c>
      <c r="F145" s="86"/>
    </row>
    <row r="146" spans="1:6" ht="28.5" x14ac:dyDescent="0.45">
      <c r="A146" s="1">
        <v>42</v>
      </c>
      <c r="B146" s="2" t="s">
        <v>266</v>
      </c>
      <c r="C146" s="1">
        <v>4</v>
      </c>
      <c r="D146" s="2" t="s">
        <v>252</v>
      </c>
      <c r="E146" s="19">
        <v>1</v>
      </c>
      <c r="F146" s="86"/>
    </row>
    <row r="147" spans="1:6" ht="28.5" x14ac:dyDescent="0.45">
      <c r="B147" s="2"/>
      <c r="D147" s="2" t="s">
        <v>267</v>
      </c>
      <c r="E147" s="19">
        <v>2</v>
      </c>
      <c r="F147" s="86"/>
    </row>
    <row r="148" spans="1:6" ht="28.5" x14ac:dyDescent="0.45">
      <c r="B148" s="2"/>
      <c r="D148" s="2" t="s">
        <v>268</v>
      </c>
      <c r="E148" s="19">
        <v>3</v>
      </c>
      <c r="F148" s="86"/>
    </row>
    <row r="149" spans="1:6" ht="28.5" x14ac:dyDescent="0.45">
      <c r="B149" s="2"/>
      <c r="D149" s="2" t="s">
        <v>269</v>
      </c>
      <c r="E149" s="19">
        <v>4</v>
      </c>
      <c r="F149" s="86"/>
    </row>
    <row r="150" spans="1:6" ht="42.75" x14ac:dyDescent="0.45">
      <c r="A150" s="1">
        <v>43</v>
      </c>
      <c r="B150" s="2" t="s">
        <v>376</v>
      </c>
      <c r="C150" s="1">
        <v>3</v>
      </c>
      <c r="D150" s="2" t="s">
        <v>379</v>
      </c>
      <c r="E150" s="19">
        <v>1</v>
      </c>
      <c r="F150" s="86"/>
    </row>
    <row r="151" spans="1:6" x14ac:dyDescent="0.45">
      <c r="B151" s="2"/>
      <c r="D151" s="2" t="s">
        <v>380</v>
      </c>
      <c r="E151" s="19">
        <v>2</v>
      </c>
      <c r="F151" s="86"/>
    </row>
    <row r="152" spans="1:6" ht="28.5" x14ac:dyDescent="0.45">
      <c r="B152" s="2"/>
      <c r="D152" s="2" t="s">
        <v>386</v>
      </c>
      <c r="E152" s="19">
        <v>3</v>
      </c>
      <c r="F152" s="86"/>
    </row>
    <row r="153" spans="1:6" ht="28.5" x14ac:dyDescent="0.45">
      <c r="A153" s="1">
        <v>44</v>
      </c>
      <c r="B153" s="2" t="s">
        <v>270</v>
      </c>
      <c r="C153" s="1">
        <v>3</v>
      </c>
      <c r="D153" s="2" t="s">
        <v>271</v>
      </c>
      <c r="E153" s="19">
        <v>1</v>
      </c>
      <c r="F153" s="86"/>
    </row>
    <row r="154" spans="1:6" ht="28.5" x14ac:dyDescent="0.45">
      <c r="B154" s="2"/>
      <c r="D154" s="2" t="s">
        <v>272</v>
      </c>
      <c r="E154" s="19">
        <v>2</v>
      </c>
      <c r="F154" s="86"/>
    </row>
    <row r="155" spans="1:6" ht="28.5" x14ac:dyDescent="0.45">
      <c r="B155" s="2"/>
      <c r="D155" s="2" t="s">
        <v>273</v>
      </c>
      <c r="E155" s="19">
        <v>3</v>
      </c>
      <c r="F155" s="86" t="s">
        <v>401</v>
      </c>
    </row>
    <row r="156" spans="1:6" ht="42.75" x14ac:dyDescent="0.45">
      <c r="A156" s="1">
        <v>45</v>
      </c>
      <c r="B156" s="2" t="s">
        <v>374</v>
      </c>
      <c r="C156" s="1">
        <v>3</v>
      </c>
      <c r="D156" s="2" t="s">
        <v>275</v>
      </c>
      <c r="E156" s="19">
        <v>1</v>
      </c>
      <c r="F156" s="86"/>
    </row>
    <row r="157" spans="1:6" ht="28.5" x14ac:dyDescent="0.45">
      <c r="B157" s="2"/>
      <c r="D157" s="2" t="s">
        <v>276</v>
      </c>
      <c r="E157" s="19">
        <v>2</v>
      </c>
      <c r="F157" s="86"/>
    </row>
    <row r="158" spans="1:6" ht="28.5" x14ac:dyDescent="0.45">
      <c r="B158" s="2"/>
      <c r="D158" s="2" t="s">
        <v>277</v>
      </c>
      <c r="E158" s="19">
        <v>3</v>
      </c>
      <c r="F158" s="86" t="s">
        <v>278</v>
      </c>
    </row>
  </sheetData>
  <sheetProtection algorithmName="SHA-512" hashValue="2lqDJO3LNHGWRJ74l7NBr/JGCiB/EZKiPtMGfj+O2/VxqMJVoeMvUwmMZ5rHUrivpZWgOZvkpDJeZJh9uYV+Iw==" saltValue="Ch/tjGwQhJIRx15R3SQGuA==" spinCount="100000" sheet="1" objects="1" scenarios="1"/>
  <dataValidations count="45">
    <dataValidation type="list" allowBlank="1" showInputMessage="1" showErrorMessage="1" sqref="D2:D5" xr:uid="{00000000-0002-0000-0400-000000000000}">
      <formula1>Response1Table</formula1>
    </dataValidation>
    <dataValidation type="list" allowBlank="1" showInputMessage="1" showErrorMessage="1" sqref="D6:D9" xr:uid="{00000000-0002-0000-0400-000001000000}">
      <formula1>Response2Table</formula1>
    </dataValidation>
    <dataValidation type="list" allowBlank="1" showInputMessage="1" showErrorMessage="1" sqref="D10:D12" xr:uid="{00000000-0002-0000-0400-000002000000}">
      <formula1>Response3Table</formula1>
    </dataValidation>
    <dataValidation type="list" allowBlank="1" showInputMessage="1" showErrorMessage="1" sqref="D13:D16" xr:uid="{00000000-0002-0000-0400-000003000000}">
      <formula1>Response4Table</formula1>
    </dataValidation>
    <dataValidation type="list" allowBlank="1" showInputMessage="1" showErrorMessage="1" sqref="D17:D20" xr:uid="{00000000-0002-0000-0400-000004000000}">
      <formula1>Response5Table</formula1>
    </dataValidation>
    <dataValidation type="list" allowBlank="1" showInputMessage="1" showErrorMessage="1" sqref="D21:D24" xr:uid="{00000000-0002-0000-0400-000005000000}">
      <formula1>Response6Table</formula1>
    </dataValidation>
    <dataValidation type="list" allowBlank="1" showInputMessage="1" showErrorMessage="1" sqref="D25:D27" xr:uid="{00000000-0002-0000-0400-000006000000}">
      <formula1>Response7Table</formula1>
    </dataValidation>
    <dataValidation type="list" allowBlank="1" showInputMessage="1" showErrorMessage="1" sqref="D28:D30" xr:uid="{00000000-0002-0000-0400-000007000000}">
      <formula1>Response8Table</formula1>
    </dataValidation>
    <dataValidation type="list" allowBlank="1" showInputMessage="1" showErrorMessage="1" sqref="D31:D34" xr:uid="{00000000-0002-0000-0400-000008000000}">
      <formula1>Response9Table</formula1>
    </dataValidation>
    <dataValidation type="list" allowBlank="1" showInputMessage="1" showErrorMessage="1" sqref="D35:D37" xr:uid="{00000000-0002-0000-0400-000009000000}">
      <formula1>Response10Table</formula1>
    </dataValidation>
    <dataValidation type="list" allowBlank="1" showInputMessage="1" showErrorMessage="1" sqref="D38:D42" xr:uid="{00000000-0002-0000-0400-00000A000000}">
      <formula1>Response11Table</formula1>
    </dataValidation>
    <dataValidation type="list" allowBlank="1" showInputMessage="1" showErrorMessage="1" sqref="D43:D46" xr:uid="{00000000-0002-0000-0400-00000B000000}">
      <formula1>Response12Table</formula1>
    </dataValidation>
    <dataValidation type="list" allowBlank="1" showInputMessage="1" showErrorMessage="1" sqref="D47:D49" xr:uid="{00000000-0002-0000-0400-00000C000000}">
      <formula1>Response13Table</formula1>
    </dataValidation>
    <dataValidation type="list" allowBlank="1" showInputMessage="1" showErrorMessage="1" sqref="D50:D52" xr:uid="{00000000-0002-0000-0400-00000D000000}">
      <formula1>Response14Table</formula1>
    </dataValidation>
    <dataValidation type="list" allowBlank="1" showInputMessage="1" showErrorMessage="1" sqref="D53:D56" xr:uid="{00000000-0002-0000-0400-00000E000000}">
      <formula1>Response15Table</formula1>
    </dataValidation>
    <dataValidation type="list" allowBlank="1" showInputMessage="1" showErrorMessage="1" sqref="D57:D59" xr:uid="{00000000-0002-0000-0400-00000F000000}">
      <formula1>Response16Table</formula1>
    </dataValidation>
    <dataValidation type="list" allowBlank="1" showInputMessage="1" showErrorMessage="1" sqref="D60:D63" xr:uid="{00000000-0002-0000-0400-000010000000}">
      <formula1>Response17Table</formula1>
    </dataValidation>
    <dataValidation type="list" allowBlank="1" showInputMessage="1" showErrorMessage="1" sqref="D64:D67" xr:uid="{00000000-0002-0000-0400-000011000000}">
      <formula1>Response18Table</formula1>
    </dataValidation>
    <dataValidation type="list" allowBlank="1" showInputMessage="1" showErrorMessage="1" sqref="D68:D71" xr:uid="{00000000-0002-0000-0400-000012000000}">
      <formula1>Response19Table</formula1>
    </dataValidation>
    <dataValidation type="list" allowBlank="1" showInputMessage="1" showErrorMessage="1" sqref="D72:D74" xr:uid="{00000000-0002-0000-0400-000013000000}">
      <formula1>Response20Table</formula1>
    </dataValidation>
    <dataValidation type="list" allowBlank="1" showInputMessage="1" showErrorMessage="1" sqref="D75:D77" xr:uid="{00000000-0002-0000-0400-000014000000}">
      <formula1>Response21Table</formula1>
    </dataValidation>
    <dataValidation type="list" allowBlank="1" showInputMessage="1" showErrorMessage="1" sqref="D78:D81" xr:uid="{00000000-0002-0000-0400-000015000000}">
      <formula1>Response22Table</formula1>
    </dataValidation>
    <dataValidation type="list" allowBlank="1" showInputMessage="1" showErrorMessage="1" sqref="D82:D84" xr:uid="{00000000-0002-0000-0400-000016000000}">
      <formula1>Response23Table</formula1>
    </dataValidation>
    <dataValidation type="list" allowBlank="1" showInputMessage="1" showErrorMessage="1" sqref="D85:D87" xr:uid="{00000000-0002-0000-0400-000017000000}">
      <formula1>Response24Table</formula1>
    </dataValidation>
    <dataValidation type="list" allowBlank="1" showInputMessage="1" showErrorMessage="1" sqref="D88:D90" xr:uid="{00000000-0002-0000-0400-000018000000}">
      <formula1>Response25Table</formula1>
    </dataValidation>
    <dataValidation type="list" allowBlank="1" showInputMessage="1" showErrorMessage="1" sqref="D91:D93" xr:uid="{00000000-0002-0000-0400-000019000000}">
      <formula1>Response26Table</formula1>
    </dataValidation>
    <dataValidation type="list" allowBlank="1" showInputMessage="1" showErrorMessage="1" sqref="D94:D96" xr:uid="{00000000-0002-0000-0400-00001A000000}">
      <formula1>Response27Table</formula1>
    </dataValidation>
    <dataValidation type="list" allowBlank="1" showInputMessage="1" showErrorMessage="1" sqref="D97:D100" xr:uid="{00000000-0002-0000-0400-00001B000000}">
      <formula1>Response28Table</formula1>
    </dataValidation>
    <dataValidation type="list" allowBlank="1" showInputMessage="1" showErrorMessage="1" sqref="D101:D103" xr:uid="{00000000-0002-0000-0400-00001C000000}">
      <formula1>Response29Table</formula1>
    </dataValidation>
    <dataValidation type="list" allowBlank="1" showInputMessage="1" showErrorMessage="1" sqref="D104:D106" xr:uid="{00000000-0002-0000-0400-00001D000000}">
      <formula1>Response30Table</formula1>
    </dataValidation>
    <dataValidation type="list" allowBlank="1" showInputMessage="1" showErrorMessage="1" sqref="D107:D109" xr:uid="{00000000-0002-0000-0400-00001E000000}">
      <formula1>Response31Table</formula1>
    </dataValidation>
    <dataValidation type="list" allowBlank="1" showInputMessage="1" showErrorMessage="1" sqref="D110:D112" xr:uid="{00000000-0002-0000-0400-00001F000000}">
      <formula1>Response32Table</formula1>
    </dataValidation>
    <dataValidation type="list" allowBlank="1" showInputMessage="1" showErrorMessage="1" sqref="D113:D116" xr:uid="{00000000-0002-0000-0400-000020000000}">
      <formula1>Response33Table</formula1>
    </dataValidation>
    <dataValidation type="list" allowBlank="1" showInputMessage="1" showErrorMessage="1" sqref="D117:D119" xr:uid="{00000000-0002-0000-0400-000021000000}">
      <formula1>Response34Table</formula1>
    </dataValidation>
    <dataValidation type="list" allowBlank="1" showInputMessage="1" showErrorMessage="1" sqref="D120:D122" xr:uid="{00000000-0002-0000-0400-000022000000}">
      <formula1>Response35Table</formula1>
    </dataValidation>
    <dataValidation type="list" allowBlank="1" showInputMessage="1" showErrorMessage="1" sqref="D123:D125" xr:uid="{00000000-0002-0000-0400-000023000000}">
      <formula1>Response36Table</formula1>
    </dataValidation>
    <dataValidation type="list" allowBlank="1" showInputMessage="1" showErrorMessage="1" sqref="D126:D129" xr:uid="{F1E825FF-B141-4EDE-8939-6063B6D3808E}">
      <formula1>Response37Table</formula1>
    </dataValidation>
    <dataValidation type="list" allowBlank="1" showInputMessage="1" showErrorMessage="1" sqref="D130:D132" xr:uid="{47DED2DB-50BC-4E81-BBB0-64BC8AE7E0AF}">
      <formula1>Response38Table</formula1>
    </dataValidation>
    <dataValidation type="list" allowBlank="1" showInputMessage="1" showErrorMessage="1" sqref="D133:D137" xr:uid="{1EA3A192-E823-463E-99AD-41634760025A}">
      <formula1>Response39Table</formula1>
    </dataValidation>
    <dataValidation type="list" allowBlank="1" showInputMessage="1" showErrorMessage="1" sqref="D138:D141" xr:uid="{506BAF0B-11B9-4B4E-B7B3-D1FAAC743B34}">
      <formula1>Response40Table</formula1>
    </dataValidation>
    <dataValidation type="list" allowBlank="1" showInputMessage="1" showErrorMessage="1" sqref="D146:D149" xr:uid="{06C76FC2-F751-47E2-A8B8-A1409AC7ED43}">
      <formula1>Response42Table</formula1>
    </dataValidation>
    <dataValidation type="list" allowBlank="1" showInputMessage="1" showErrorMessage="1" sqref="D142:D145" xr:uid="{1D3BB00F-5583-4C7C-9779-A29A62C13BB9}">
      <formula1>Response41Table</formula1>
    </dataValidation>
    <dataValidation type="list" allowBlank="1" showInputMessage="1" showErrorMessage="1" sqref="D150:D152" xr:uid="{CEA75DAA-0864-41CF-9C4D-67CA04C8F2E9}">
      <formula1>Response43Table</formula1>
    </dataValidation>
    <dataValidation type="list" allowBlank="1" showInputMessage="1" showErrorMessage="1" sqref="D153:D155" xr:uid="{A918C02B-18AB-4FDC-9403-78172B5CE17C}">
      <formula1>Response44Table</formula1>
    </dataValidation>
    <dataValidation type="list" allowBlank="1" showInputMessage="1" showErrorMessage="1" sqref="D156:D158" xr:uid="{0CB41BA6-A726-4D7D-B4E6-82F1E12E2D81}">
      <formula1>Response45Table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1C92-0B58-4B3A-B80D-6C887997FA1F}">
  <sheetPr codeName="Sheet5"/>
  <dimension ref="A1:C28"/>
  <sheetViews>
    <sheetView workbookViewId="0">
      <selection activeCell="B20" sqref="B20"/>
    </sheetView>
  </sheetViews>
  <sheetFormatPr defaultRowHeight="14.25" x14ac:dyDescent="0.45"/>
  <cols>
    <col min="1" max="1" width="25" bestFit="1" customWidth="1"/>
    <col min="2" max="2" width="122.1328125" style="74" bestFit="1" customWidth="1"/>
  </cols>
  <sheetData>
    <row r="1" spans="1:2" x14ac:dyDescent="0.45">
      <c r="A1" s="177" t="s">
        <v>279</v>
      </c>
      <c r="B1" s="203" t="s">
        <v>280</v>
      </c>
    </row>
    <row r="2" spans="1:2" x14ac:dyDescent="0.45">
      <c r="A2" s="74" t="str">
        <f>IF(Survey!P3 =0,"",Survey!P3)</f>
        <v>Cloud Strategy</v>
      </c>
      <c r="B2" s="74" t="str">
        <f>IF(Survey!O3 =0,"",Survey!O3)</f>
        <v>Recommend purchasing Standard or Prodirect Support: https://azure.microsoft.com/en-us/support/plans/</v>
      </c>
    </row>
    <row r="3" spans="1:2" x14ac:dyDescent="0.45">
      <c r="A3" s="74" t="str">
        <f>IF(Survey!P4 =0,"",Survey!P4)</f>
        <v>Application Maturity for Cloud</v>
      </c>
      <c r="B3" s="74" t="str">
        <f>IF(Survey!O4 =0,"",Survey!O4)</f>
        <v>Recommend a Workshop to implement select features in their Solution using Servlerless options like Functions, Logic Apps, Data Lake Analytics, etc</v>
      </c>
    </row>
    <row r="4" spans="1:2" x14ac:dyDescent="0.45">
      <c r="A4" s="74" t="str">
        <f>IF(Survey!P5 =0,"",Survey!P5)</f>
        <v>Application Maturity for Cloud</v>
      </c>
      <c r="B4" s="74" t="str">
        <f>IF(Survey!O5 =0,"",Survey!O5)</f>
        <v>Plan a Workshop to introduce Azure Premium Services and Azure Data Services</v>
      </c>
    </row>
    <row r="5" spans="1:2" x14ac:dyDescent="0.45">
      <c r="A5" s="74" t="str">
        <f>IF(Survey!P6 =0,"",Survey!P6)</f>
        <v>Application Maturity for Cloud</v>
      </c>
      <c r="B5" s="74" t="str">
        <f>IF(Survey!O6 =0,"",Survey!O6)</f>
        <v>Introduce the Team to Azure Back up, Recovery Services Vault</v>
      </c>
    </row>
    <row r="6" spans="1:2" x14ac:dyDescent="0.45">
      <c r="A6" s="74" t="str">
        <f>IF(Survey!P7 =0,"",Survey!P7)</f>
        <v>Application Maturity for Cloud</v>
      </c>
      <c r="B6" s="74" t="str">
        <f>IF(Survey!O7 =0,"",Survey!O7)</f>
        <v>Introduce the Team to built in Backup, recovery and Geo replication in Azure Data Services</v>
      </c>
    </row>
    <row r="7" spans="1:2" x14ac:dyDescent="0.45">
      <c r="A7" s="74" t="str">
        <f>IF(Survey!P8 =0,"",Survey!P8)</f>
        <v>Application Maturity for Cloud</v>
      </c>
      <c r="B7" s="74" t="str">
        <f>IF(Survey!O8 =0,"",Survey!O8)</f>
        <v>Recommend the use of Azure Advisor to evaluate and optimize the architecture and reduce spend</v>
      </c>
    </row>
    <row r="8" spans="1:2" x14ac:dyDescent="0.45">
      <c r="A8" s="74" t="str">
        <f>IF(Survey!P9 =0,"",Survey!P9)</f>
        <v>DevOps</v>
      </c>
      <c r="B8" s="74" t="str">
        <f>IF(Survey!O9 =0,"",Survey!O9)</f>
        <v>Recommend Azure Team Services to automate the CI and CD Processes</v>
      </c>
    </row>
    <row r="9" spans="1:2" x14ac:dyDescent="0.45">
      <c r="A9" s="74" t="str">
        <f>IF(Survey!P10 =0,"",Survey!P10)</f>
        <v>Governance</v>
      </c>
      <c r="B9" s="74" t="str">
        <f>IF(Survey!O10 =0,"",Survey!O10)</f>
        <v>Provide guidance on using Azure Policy Service for Organization wide implementation of Governance in the Azure Subscription - https://docs.microsoft.com/en-us/azure/governance/policy/</v>
      </c>
    </row>
    <row r="10" spans="1:2" x14ac:dyDescent="0.45">
      <c r="A10" s="74" t="str">
        <f>IF(Survey!P11 =0,"",Survey!P11)</f>
        <v>Governance</v>
      </c>
      <c r="B10" s="74" t="str">
        <f>IF(Survey!O11 =0,"",Survey!O11)</f>
        <v>Follow up with the Partner Team on proper structuring of the Azure Subscription and decentralizing its usage with RBAC and control</v>
      </c>
    </row>
    <row r="11" spans="1:2" x14ac:dyDescent="0.45">
      <c r="A11" s="74" t="str">
        <f>IF(Survey!P12 =0,"",Survey!P12)</f>
        <v>Compliance &amp; Security</v>
      </c>
      <c r="B11" s="74" t="str">
        <f>IF(Survey!O12 =0,"",Survey!O12)</f>
        <v>Recommend the use of Antimalware Solutions from the Azure Marketplace to protect Compute resources. Use Azure Security Center to manage Security</v>
      </c>
    </row>
    <row r="12" spans="1:2" x14ac:dyDescent="0.45">
      <c r="A12" s="74" t="str">
        <f>IF(Survey!P13 =0,"",Survey!P13)</f>
        <v>Compliance &amp; Security</v>
      </c>
      <c r="B12" s="74" t="str">
        <f>IF(Survey!O13 =0,"",Survey!O13)</f>
        <v>Recommend the use of WAF Solutions on Azure Marketplace, turnkey Authentication and Authorization using Azure Active Directory</v>
      </c>
    </row>
    <row r="13" spans="1:2" x14ac:dyDescent="0.45">
      <c r="A13" s="74" t="str">
        <f>IF(Survey!P14 =0,"",Survey!P14)</f>
        <v>Compliance &amp; Security</v>
      </c>
      <c r="B13" s="74" t="str">
        <f>IF(Survey!O14 =0,"",Survey!O14)</f>
        <v>Recommend enabling Azure Security Center to manage the Security health across Services in Azure</v>
      </c>
    </row>
    <row r="14" spans="1:2" ht="28.5" x14ac:dyDescent="0.45">
      <c r="A14" s="74" t="str">
        <f>IF(Survey!P15 =0,"",Survey!P15)</f>
        <v>Readiness</v>
      </c>
      <c r="B14" s="74" t="str">
        <f>IF(Survey!O15 =0,"",Survey!O15)</f>
        <v>Onboard Partner to MPN and the highlight the benefits of getting the Technical Team certified on Azure: https://partner.microsoft.com/en-US/</v>
      </c>
    </row>
    <row r="15" spans="1:2" x14ac:dyDescent="0.45">
      <c r="A15" s="74" t="str">
        <f>IF(Survey!P16 =0,"",Survey!P16)</f>
        <v>Readiness</v>
      </c>
      <c r="B15" s="74" t="str">
        <f>IF(Survey!O16 =0,"",Survey!O16)</f>
        <v>Recommend advanced Certifications in Azure: https://www.microsoft.com/en-us/learning/exam-list.aspx</v>
      </c>
    </row>
    <row r="16" spans="1:2" ht="28.5" x14ac:dyDescent="0.45">
      <c r="A16" s="74" t="str">
        <f>IF(Survey!P17 =0,"",Survey!P17)</f>
        <v>Readiness</v>
      </c>
      <c r="B16" s="74" t="str">
        <f>IF(Survey!O17 =0,"",Survey!O17)</f>
        <v>Enrol Partner on Beta programs on Azure Services</v>
      </c>
    </row>
    <row r="17" spans="1:3" x14ac:dyDescent="0.45">
      <c r="A17" s="74" t="str">
        <f>IF(Survey!P18 =0,"",Survey!P18)</f>
        <v/>
      </c>
      <c r="B17" s="74" t="str">
        <f>IF(Survey!O18 =0,"",Survey!O18)</f>
        <v/>
      </c>
    </row>
    <row r="18" spans="1:3" x14ac:dyDescent="0.45">
      <c r="A18" s="74" t="str">
        <f>IF(Survey!P19 =0,"",Survey!P19)</f>
        <v/>
      </c>
      <c r="B18" s="74" t="str">
        <f>IF(Survey!O19 =0,"",Survey!O19)</f>
        <v/>
      </c>
    </row>
    <row r="19" spans="1:3" x14ac:dyDescent="0.45">
      <c r="A19" s="74" t="str">
        <f>IF(Survey!P20 =0,"",Survey!P20)</f>
        <v/>
      </c>
      <c r="B19" s="74" t="str">
        <f>IF(Survey!O20 =0,"",Survey!O20)</f>
        <v/>
      </c>
    </row>
    <row r="20" spans="1:3" x14ac:dyDescent="0.45">
      <c r="A20" s="74" t="str">
        <f>IF(Survey!P21 =0,"",Survey!P21)</f>
        <v/>
      </c>
      <c r="B20" s="74" t="str">
        <f>IF(Survey!O21 =0,"",Survey!O21)</f>
        <v/>
      </c>
    </row>
    <row r="21" spans="1:3" x14ac:dyDescent="0.45">
      <c r="A21" s="74" t="str">
        <f>IF(Survey!P22 =0,"",Survey!P22)</f>
        <v/>
      </c>
      <c r="B21" s="74" t="str">
        <f>IF(Survey!O22 =0,"",Survey!O22)</f>
        <v/>
      </c>
    </row>
    <row r="22" spans="1:3" x14ac:dyDescent="0.45">
      <c r="A22" s="74" t="str">
        <f>IF(Survey!P23 =0,"",Survey!P23)</f>
        <v/>
      </c>
      <c r="B22" s="74" t="str">
        <f>IF(Survey!O23 =0,"",Survey!O23)</f>
        <v/>
      </c>
    </row>
    <row r="23" spans="1:3" x14ac:dyDescent="0.45">
      <c r="A23" s="74" t="str">
        <f>IF(Survey!P24 =0,"",Survey!P24)</f>
        <v/>
      </c>
      <c r="B23" s="74" t="str">
        <f>IF(Survey!O24 =0,"",Survey!O24)</f>
        <v/>
      </c>
      <c r="C23" s="74"/>
    </row>
    <row r="24" spans="1:3" x14ac:dyDescent="0.45">
      <c r="A24" s="74" t="str">
        <f>IF(Survey!P25 =0,"",Survey!P25)</f>
        <v/>
      </c>
      <c r="B24" s="74" t="str">
        <f>IF(Survey!O25 =0,"",Survey!O25)</f>
        <v/>
      </c>
    </row>
    <row r="25" spans="1:3" x14ac:dyDescent="0.45">
      <c r="A25" t="str">
        <f>IF(Survey!P26 =0,"",Survey!P26)</f>
        <v/>
      </c>
      <c r="B25" s="74" t="str">
        <f>IF(Survey!O26 =0,"",Survey!O26)</f>
        <v/>
      </c>
    </row>
    <row r="26" spans="1:3" x14ac:dyDescent="0.45">
      <c r="A26" t="str">
        <f>IF(Survey!P27 =0,"",Survey!P27)</f>
        <v/>
      </c>
      <c r="B26" s="74" t="str">
        <f>IF(Survey!O27 =0,"",Survey!O27)</f>
        <v/>
      </c>
    </row>
    <row r="27" spans="1:3" x14ac:dyDescent="0.45">
      <c r="A27" t="str">
        <f>IF(Survey!P28 =0,"",Survey!P28)</f>
        <v/>
      </c>
      <c r="B27" s="74" t="str">
        <f>IF(Survey!O28 =0,"",Survey!O28)</f>
        <v/>
      </c>
    </row>
    <row r="28" spans="1:3" x14ac:dyDescent="0.45">
      <c r="A28" t="str">
        <f>IF(Survey!P29 =0,"",Survey!P29)</f>
        <v/>
      </c>
      <c r="B28" s="74" t="str">
        <f>IF(Survey!O29 =0,"",Survey!O29)</f>
        <v/>
      </c>
    </row>
  </sheetData>
  <sheetProtection algorithmName="SHA-512" hashValue="yb2pjXBF1LnQTZBPs4jgWM7LUesycx0N6joxv1WADA+J7SIhUILZqhRdipP+k8yYS1Wz4YP5pgqwxVvfOzu2cg==" saltValue="ooJGjZoxPyM1DLTV89gqv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158"/>
  <sheetViews>
    <sheetView topLeftCell="A68" workbookViewId="0">
      <selection activeCell="E97" sqref="E97"/>
    </sheetView>
  </sheetViews>
  <sheetFormatPr defaultColWidth="9" defaultRowHeight="14.25" x14ac:dyDescent="0.45"/>
  <cols>
    <col min="1" max="1" width="17.265625" style="7" customWidth="1"/>
    <col min="2" max="2" width="9.3984375" style="7" customWidth="1"/>
    <col min="3" max="3" width="17" style="7" customWidth="1"/>
    <col min="4" max="4" width="10.265625" style="7" bestFit="1" customWidth="1"/>
    <col min="5" max="5" width="113.59765625" style="7" bestFit="1" customWidth="1"/>
    <col min="6" max="16384" width="9" style="7"/>
  </cols>
  <sheetData>
    <row r="1" spans="1:5" x14ac:dyDescent="0.45">
      <c r="A1" s="3" t="s">
        <v>281</v>
      </c>
      <c r="B1" s="4"/>
      <c r="C1" s="4"/>
      <c r="D1" s="5" t="s">
        <v>282</v>
      </c>
      <c r="E1" s="6" t="s">
        <v>77</v>
      </c>
    </row>
    <row r="2" spans="1:5" x14ac:dyDescent="0.45">
      <c r="A2" s="3" t="s">
        <v>281</v>
      </c>
      <c r="B2" s="4"/>
      <c r="C2" s="4"/>
      <c r="D2" s="5" t="s">
        <v>282</v>
      </c>
      <c r="E2" s="6" t="s">
        <v>78</v>
      </c>
    </row>
    <row r="3" spans="1:5" x14ac:dyDescent="0.45">
      <c r="A3" s="3" t="s">
        <v>281</v>
      </c>
      <c r="B3" s="4"/>
      <c r="C3" s="4"/>
      <c r="D3" s="5" t="s">
        <v>282</v>
      </c>
      <c r="E3" s="6" t="s">
        <v>79</v>
      </c>
    </row>
    <row r="4" spans="1:5" x14ac:dyDescent="0.45">
      <c r="A4" s="3" t="s">
        <v>281</v>
      </c>
      <c r="B4" s="4"/>
      <c r="C4" s="4"/>
      <c r="D4" s="5" t="s">
        <v>282</v>
      </c>
      <c r="E4" s="6" t="s">
        <v>80</v>
      </c>
    </row>
    <row r="5" spans="1:5" x14ac:dyDescent="0.45">
      <c r="A5" s="3" t="s">
        <v>281</v>
      </c>
      <c r="B5" s="4"/>
      <c r="C5" s="4"/>
      <c r="D5" s="5" t="s">
        <v>283</v>
      </c>
      <c r="E5" s="8" t="s">
        <v>82</v>
      </c>
    </row>
    <row r="6" spans="1:5" x14ac:dyDescent="0.45">
      <c r="A6" s="3" t="s">
        <v>281</v>
      </c>
      <c r="B6" s="4"/>
      <c r="C6" s="4"/>
      <c r="D6" s="5" t="s">
        <v>283</v>
      </c>
      <c r="E6" s="8" t="s">
        <v>83</v>
      </c>
    </row>
    <row r="7" spans="1:5" x14ac:dyDescent="0.45">
      <c r="A7" s="3"/>
      <c r="B7" s="4"/>
      <c r="C7" s="4"/>
      <c r="D7" s="5" t="s">
        <v>283</v>
      </c>
      <c r="E7" s="8" t="s">
        <v>84</v>
      </c>
    </row>
    <row r="8" spans="1:5" x14ac:dyDescent="0.45">
      <c r="A8" s="3" t="s">
        <v>281</v>
      </c>
      <c r="B8" s="4"/>
      <c r="C8" s="4"/>
      <c r="D8" s="5" t="s">
        <v>283</v>
      </c>
      <c r="E8" s="8" t="s">
        <v>368</v>
      </c>
    </row>
    <row r="9" spans="1:5" x14ac:dyDescent="0.45">
      <c r="A9" s="3" t="s">
        <v>281</v>
      </c>
      <c r="B9" s="4"/>
      <c r="C9" s="4"/>
      <c r="D9" s="5" t="s">
        <v>284</v>
      </c>
      <c r="E9" s="9" t="s">
        <v>86</v>
      </c>
    </row>
    <row r="10" spans="1:5" x14ac:dyDescent="0.45">
      <c r="A10" s="3" t="s">
        <v>281</v>
      </c>
      <c r="B10" s="4"/>
      <c r="C10" s="4"/>
      <c r="D10" s="5" t="s">
        <v>284</v>
      </c>
      <c r="E10" s="9" t="s">
        <v>87</v>
      </c>
    </row>
    <row r="11" spans="1:5" x14ac:dyDescent="0.45">
      <c r="A11" s="3" t="s">
        <v>281</v>
      </c>
      <c r="B11" s="4"/>
      <c r="C11" s="4"/>
      <c r="D11" s="5" t="s">
        <v>284</v>
      </c>
      <c r="E11" s="9" t="s">
        <v>88</v>
      </c>
    </row>
    <row r="12" spans="1:5" x14ac:dyDescent="0.45">
      <c r="A12" s="3" t="s">
        <v>281</v>
      </c>
      <c r="B12" s="4"/>
      <c r="C12" s="4"/>
      <c r="D12" s="5" t="s">
        <v>285</v>
      </c>
      <c r="E12" s="10" t="s">
        <v>89</v>
      </c>
    </row>
    <row r="13" spans="1:5" x14ac:dyDescent="0.45">
      <c r="A13" s="3" t="s">
        <v>281</v>
      </c>
      <c r="B13" s="4"/>
      <c r="C13" s="4"/>
      <c r="D13" s="5" t="s">
        <v>285</v>
      </c>
      <c r="E13" s="10" t="s">
        <v>90</v>
      </c>
    </row>
    <row r="14" spans="1:5" x14ac:dyDescent="0.45">
      <c r="A14" s="3" t="s">
        <v>281</v>
      </c>
      <c r="B14" s="4"/>
      <c r="C14" s="4"/>
      <c r="D14" s="5" t="s">
        <v>285</v>
      </c>
      <c r="E14" s="10" t="s">
        <v>91</v>
      </c>
    </row>
    <row r="15" spans="1:5" x14ac:dyDescent="0.45">
      <c r="A15" s="3" t="s">
        <v>281</v>
      </c>
      <c r="B15" s="4"/>
      <c r="C15" s="4"/>
      <c r="D15" s="5" t="s">
        <v>285</v>
      </c>
      <c r="E15" s="10" t="s">
        <v>92</v>
      </c>
    </row>
    <row r="16" spans="1:5" x14ac:dyDescent="0.45">
      <c r="A16" s="3" t="s">
        <v>281</v>
      </c>
      <c r="B16" s="4"/>
      <c r="C16" s="4" t="s">
        <v>286</v>
      </c>
      <c r="D16" s="5" t="s">
        <v>287</v>
      </c>
      <c r="E16" s="11" t="s">
        <v>361</v>
      </c>
    </row>
    <row r="17" spans="1:5" x14ac:dyDescent="0.45">
      <c r="A17" s="3" t="s">
        <v>281</v>
      </c>
      <c r="B17" s="4"/>
      <c r="C17" s="4" t="s">
        <v>286</v>
      </c>
      <c r="D17" s="5" t="s">
        <v>287</v>
      </c>
      <c r="E17" s="11" t="s">
        <v>362</v>
      </c>
    </row>
    <row r="18" spans="1:5" x14ac:dyDescent="0.45">
      <c r="A18" s="3" t="s">
        <v>281</v>
      </c>
      <c r="B18" s="4"/>
      <c r="C18" s="4" t="s">
        <v>286</v>
      </c>
      <c r="D18" s="5" t="s">
        <v>287</v>
      </c>
      <c r="E18" s="11" t="s">
        <v>360</v>
      </c>
    </row>
    <row r="19" spans="1:5" x14ac:dyDescent="0.45">
      <c r="A19" s="3" t="s">
        <v>281</v>
      </c>
      <c r="B19" s="4"/>
      <c r="C19" s="4" t="s">
        <v>286</v>
      </c>
      <c r="D19" s="5" t="s">
        <v>287</v>
      </c>
      <c r="E19" s="11" t="s">
        <v>363</v>
      </c>
    </row>
    <row r="20" spans="1:5" x14ac:dyDescent="0.45">
      <c r="A20" s="3" t="s">
        <v>288</v>
      </c>
      <c r="B20" s="4"/>
      <c r="C20" s="4"/>
      <c r="D20" s="5" t="s">
        <v>289</v>
      </c>
      <c r="E20" s="9" t="s">
        <v>94</v>
      </c>
    </row>
    <row r="21" spans="1:5" x14ac:dyDescent="0.45">
      <c r="A21" s="3" t="s">
        <v>288</v>
      </c>
      <c r="B21" s="4"/>
      <c r="C21" s="4"/>
      <c r="D21" s="5" t="s">
        <v>289</v>
      </c>
      <c r="E21" s="9" t="s">
        <v>95</v>
      </c>
    </row>
    <row r="22" spans="1:5" x14ac:dyDescent="0.45">
      <c r="A22" s="3" t="s">
        <v>288</v>
      </c>
      <c r="B22" s="4"/>
      <c r="C22" s="4"/>
      <c r="D22" s="5" t="s">
        <v>289</v>
      </c>
      <c r="E22" s="9" t="s">
        <v>96</v>
      </c>
    </row>
    <row r="23" spans="1:5" x14ac:dyDescent="0.45">
      <c r="A23" s="3" t="s">
        <v>288</v>
      </c>
      <c r="B23" s="4"/>
      <c r="C23" s="4"/>
      <c r="D23" s="5" t="s">
        <v>289</v>
      </c>
      <c r="E23" s="9" t="s">
        <v>97</v>
      </c>
    </row>
    <row r="24" spans="1:5" x14ac:dyDescent="0.45">
      <c r="A24" s="3" t="s">
        <v>288</v>
      </c>
      <c r="B24" s="4"/>
      <c r="C24" s="4"/>
      <c r="D24" s="5" t="s">
        <v>290</v>
      </c>
      <c r="E24" s="11" t="s">
        <v>99</v>
      </c>
    </row>
    <row r="25" spans="1:5" x14ac:dyDescent="0.45">
      <c r="A25" s="3" t="s">
        <v>288</v>
      </c>
      <c r="B25" s="4"/>
      <c r="C25" s="4"/>
      <c r="D25" s="5" t="s">
        <v>290</v>
      </c>
      <c r="E25" s="11" t="s">
        <v>100</v>
      </c>
    </row>
    <row r="26" spans="1:5" x14ac:dyDescent="0.45">
      <c r="A26" s="3" t="s">
        <v>288</v>
      </c>
      <c r="B26" s="4"/>
      <c r="C26" s="4"/>
      <c r="D26" s="5" t="s">
        <v>290</v>
      </c>
      <c r="E26" s="11" t="s">
        <v>102</v>
      </c>
    </row>
    <row r="27" spans="1:5" x14ac:dyDescent="0.45">
      <c r="A27" s="3" t="s">
        <v>288</v>
      </c>
      <c r="B27" s="4"/>
      <c r="C27" s="4"/>
      <c r="D27" s="5" t="s">
        <v>291</v>
      </c>
      <c r="E27" s="12" t="s">
        <v>104</v>
      </c>
    </row>
    <row r="28" spans="1:5" x14ac:dyDescent="0.45">
      <c r="A28" s="3" t="s">
        <v>288</v>
      </c>
      <c r="B28" s="4"/>
      <c r="C28" s="4"/>
      <c r="D28" s="5" t="s">
        <v>291</v>
      </c>
      <c r="E28" s="12" t="s">
        <v>105</v>
      </c>
    </row>
    <row r="29" spans="1:5" x14ac:dyDescent="0.45">
      <c r="A29" s="3" t="s">
        <v>288</v>
      </c>
      <c r="B29" s="4"/>
      <c r="C29" s="4"/>
      <c r="D29" s="5" t="s">
        <v>291</v>
      </c>
      <c r="E29" s="12" t="s">
        <v>106</v>
      </c>
    </row>
    <row r="30" spans="1:5" x14ac:dyDescent="0.45">
      <c r="A30" s="3" t="s">
        <v>288</v>
      </c>
      <c r="B30" s="4"/>
      <c r="C30" s="4"/>
      <c r="D30" s="5" t="s">
        <v>292</v>
      </c>
      <c r="E30" s="13" t="s">
        <v>109</v>
      </c>
    </row>
    <row r="31" spans="1:5" x14ac:dyDescent="0.45">
      <c r="A31" s="3" t="s">
        <v>288</v>
      </c>
      <c r="B31" s="4"/>
      <c r="C31" s="4"/>
      <c r="D31" s="5" t="s">
        <v>292</v>
      </c>
      <c r="E31" s="13" t="s">
        <v>388</v>
      </c>
    </row>
    <row r="32" spans="1:5" x14ac:dyDescent="0.45">
      <c r="A32" s="3" t="s">
        <v>288</v>
      </c>
      <c r="B32" s="4"/>
      <c r="C32" s="4"/>
      <c r="D32" s="5" t="s">
        <v>292</v>
      </c>
      <c r="E32" s="13" t="s">
        <v>389</v>
      </c>
    </row>
    <row r="33" spans="1:5" x14ac:dyDescent="0.45">
      <c r="A33" s="3" t="s">
        <v>288</v>
      </c>
      <c r="B33" s="4"/>
      <c r="C33" s="4"/>
      <c r="D33" s="5" t="s">
        <v>292</v>
      </c>
      <c r="E33" s="13" t="s">
        <v>390</v>
      </c>
    </row>
    <row r="34" spans="1:5" x14ac:dyDescent="0.45">
      <c r="A34" s="3" t="s">
        <v>288</v>
      </c>
      <c r="B34" s="4"/>
      <c r="C34" s="4"/>
      <c r="D34" s="5" t="s">
        <v>293</v>
      </c>
      <c r="E34" s="14" t="s">
        <v>113</v>
      </c>
    </row>
    <row r="35" spans="1:5" x14ac:dyDescent="0.45">
      <c r="A35" s="3" t="s">
        <v>288</v>
      </c>
      <c r="B35" s="4"/>
      <c r="C35" s="4"/>
      <c r="D35" s="5" t="s">
        <v>293</v>
      </c>
      <c r="E35" s="14" t="s">
        <v>391</v>
      </c>
    </row>
    <row r="36" spans="1:5" x14ac:dyDescent="0.45">
      <c r="A36" s="3" t="s">
        <v>288</v>
      </c>
      <c r="B36" s="4"/>
      <c r="C36" s="4"/>
      <c r="D36" s="5" t="s">
        <v>293</v>
      </c>
      <c r="E36" s="14" t="s">
        <v>392</v>
      </c>
    </row>
    <row r="37" spans="1:5" x14ac:dyDescent="0.45">
      <c r="A37" s="3" t="s">
        <v>43</v>
      </c>
      <c r="B37" s="4"/>
      <c r="C37" s="4" t="s">
        <v>294</v>
      </c>
      <c r="D37" s="5" t="s">
        <v>295</v>
      </c>
      <c r="E37" s="15" t="s">
        <v>115</v>
      </c>
    </row>
    <row r="38" spans="1:5" x14ac:dyDescent="0.45">
      <c r="A38" s="3" t="s">
        <v>43</v>
      </c>
      <c r="B38" s="4"/>
      <c r="C38" s="4" t="s">
        <v>294</v>
      </c>
      <c r="D38" s="5" t="s">
        <v>295</v>
      </c>
      <c r="E38" s="15" t="s">
        <v>116</v>
      </c>
    </row>
    <row r="39" spans="1:5" x14ac:dyDescent="0.45">
      <c r="A39" s="3" t="s">
        <v>43</v>
      </c>
      <c r="B39" s="4"/>
      <c r="C39" s="4" t="s">
        <v>294</v>
      </c>
      <c r="D39" s="5" t="s">
        <v>295</v>
      </c>
      <c r="E39" s="15" t="s">
        <v>117</v>
      </c>
    </row>
    <row r="40" spans="1:5" x14ac:dyDescent="0.45">
      <c r="A40" s="3" t="s">
        <v>43</v>
      </c>
      <c r="B40" s="4"/>
      <c r="C40" s="4" t="s">
        <v>294</v>
      </c>
      <c r="D40" s="5" t="s">
        <v>295</v>
      </c>
      <c r="E40" s="15" t="s">
        <v>118</v>
      </c>
    </row>
    <row r="41" spans="1:5" x14ac:dyDescent="0.45">
      <c r="A41" s="3" t="s">
        <v>43</v>
      </c>
      <c r="B41" s="4"/>
      <c r="C41" s="4" t="s">
        <v>294</v>
      </c>
      <c r="D41" s="5" t="s">
        <v>295</v>
      </c>
      <c r="E41" s="15" t="s">
        <v>119</v>
      </c>
    </row>
    <row r="42" spans="1:5" x14ac:dyDescent="0.45">
      <c r="A42" s="3" t="s">
        <v>43</v>
      </c>
      <c r="B42" s="4"/>
      <c r="C42" s="4" t="s">
        <v>296</v>
      </c>
      <c r="D42" s="5" t="s">
        <v>297</v>
      </c>
      <c r="E42" s="11" t="s">
        <v>121</v>
      </c>
    </row>
    <row r="43" spans="1:5" x14ac:dyDescent="0.45">
      <c r="A43" s="3" t="s">
        <v>43</v>
      </c>
      <c r="B43" s="4"/>
      <c r="C43" s="4" t="s">
        <v>296</v>
      </c>
      <c r="D43" s="5" t="s">
        <v>297</v>
      </c>
      <c r="E43" s="11" t="s">
        <v>122</v>
      </c>
    </row>
    <row r="44" spans="1:5" x14ac:dyDescent="0.45">
      <c r="A44" s="3" t="s">
        <v>43</v>
      </c>
      <c r="B44" s="4"/>
      <c r="C44" s="4" t="s">
        <v>296</v>
      </c>
      <c r="D44" s="5" t="s">
        <v>297</v>
      </c>
      <c r="E44" s="11" t="s">
        <v>123</v>
      </c>
    </row>
    <row r="45" spans="1:5" x14ac:dyDescent="0.45">
      <c r="A45" s="3" t="s">
        <v>43</v>
      </c>
      <c r="B45" s="4"/>
      <c r="C45" s="4" t="s">
        <v>296</v>
      </c>
      <c r="D45" s="5" t="s">
        <v>297</v>
      </c>
      <c r="E45" s="11" t="s">
        <v>125</v>
      </c>
    </row>
    <row r="46" spans="1:5" x14ac:dyDescent="0.45">
      <c r="A46" s="3" t="s">
        <v>43</v>
      </c>
      <c r="B46" s="4"/>
      <c r="C46" s="4" t="s">
        <v>298</v>
      </c>
      <c r="D46" s="5" t="s">
        <v>299</v>
      </c>
      <c r="E46" s="6" t="s">
        <v>128</v>
      </c>
    </row>
    <row r="47" spans="1:5" x14ac:dyDescent="0.45">
      <c r="A47" s="3" t="s">
        <v>43</v>
      </c>
      <c r="B47" s="4"/>
      <c r="C47" s="4" t="s">
        <v>298</v>
      </c>
      <c r="D47" s="5" t="s">
        <v>299</v>
      </c>
      <c r="E47" s="6" t="s">
        <v>129</v>
      </c>
    </row>
    <row r="48" spans="1:5" x14ac:dyDescent="0.45">
      <c r="A48" s="3" t="s">
        <v>43</v>
      </c>
      <c r="B48" s="4"/>
      <c r="C48" s="4" t="s">
        <v>298</v>
      </c>
      <c r="D48" s="5" t="s">
        <v>299</v>
      </c>
      <c r="E48" s="6" t="s">
        <v>385</v>
      </c>
    </row>
    <row r="49" spans="1:5" x14ac:dyDescent="0.45">
      <c r="A49" s="3" t="s">
        <v>300</v>
      </c>
      <c r="B49" s="4" t="s">
        <v>301</v>
      </c>
      <c r="C49" s="4" t="s">
        <v>302</v>
      </c>
      <c r="D49" s="5" t="s">
        <v>303</v>
      </c>
      <c r="E49" s="10" t="s">
        <v>131</v>
      </c>
    </row>
    <row r="50" spans="1:5" x14ac:dyDescent="0.45">
      <c r="A50" s="3" t="s">
        <v>300</v>
      </c>
      <c r="B50" s="4" t="s">
        <v>301</v>
      </c>
      <c r="C50" s="4" t="s">
        <v>302</v>
      </c>
      <c r="D50" s="5" t="s">
        <v>303</v>
      </c>
      <c r="E50" s="10" t="s">
        <v>132</v>
      </c>
    </row>
    <row r="51" spans="1:5" x14ac:dyDescent="0.45">
      <c r="A51" s="3" t="s">
        <v>300</v>
      </c>
      <c r="B51" s="4" t="s">
        <v>301</v>
      </c>
      <c r="C51" s="4" t="s">
        <v>302</v>
      </c>
      <c r="D51" s="5" t="s">
        <v>303</v>
      </c>
      <c r="E51" s="10" t="s">
        <v>133</v>
      </c>
    </row>
    <row r="52" spans="1:5" x14ac:dyDescent="0.45">
      <c r="A52" s="3" t="s">
        <v>300</v>
      </c>
      <c r="B52" s="4" t="s">
        <v>301</v>
      </c>
      <c r="C52" s="4" t="s">
        <v>304</v>
      </c>
      <c r="D52" s="5" t="s">
        <v>305</v>
      </c>
      <c r="E52" s="16" t="s">
        <v>135</v>
      </c>
    </row>
    <row r="53" spans="1:5" x14ac:dyDescent="0.45">
      <c r="A53" s="3" t="s">
        <v>300</v>
      </c>
      <c r="B53" s="4" t="s">
        <v>301</v>
      </c>
      <c r="C53" s="4" t="s">
        <v>304</v>
      </c>
      <c r="D53" s="5" t="s">
        <v>305</v>
      </c>
      <c r="E53" s="16" t="s">
        <v>136</v>
      </c>
    </row>
    <row r="54" spans="1:5" x14ac:dyDescent="0.45">
      <c r="A54" s="3" t="s">
        <v>300</v>
      </c>
      <c r="B54" s="4" t="s">
        <v>301</v>
      </c>
      <c r="C54" s="4" t="s">
        <v>304</v>
      </c>
      <c r="D54" s="5" t="s">
        <v>305</v>
      </c>
      <c r="E54" s="16" t="s">
        <v>137</v>
      </c>
    </row>
    <row r="55" spans="1:5" x14ac:dyDescent="0.45">
      <c r="A55" s="3" t="s">
        <v>300</v>
      </c>
      <c r="B55" s="4" t="s">
        <v>301</v>
      </c>
      <c r="C55" s="4" t="s">
        <v>304</v>
      </c>
      <c r="D55" s="5" t="s">
        <v>305</v>
      </c>
      <c r="E55" s="16" t="s">
        <v>138</v>
      </c>
    </row>
    <row r="56" spans="1:5" x14ac:dyDescent="0.45">
      <c r="A56" s="3" t="s">
        <v>300</v>
      </c>
      <c r="B56" s="4" t="s">
        <v>306</v>
      </c>
      <c r="C56" s="4" t="s">
        <v>307</v>
      </c>
      <c r="D56" s="5" t="s">
        <v>308</v>
      </c>
      <c r="E56" s="13" t="s">
        <v>141</v>
      </c>
    </row>
    <row r="57" spans="1:5" x14ac:dyDescent="0.45">
      <c r="A57" s="3" t="s">
        <v>300</v>
      </c>
      <c r="B57" s="4" t="s">
        <v>306</v>
      </c>
      <c r="C57" s="4" t="s">
        <v>307</v>
      </c>
      <c r="D57" s="5" t="s">
        <v>308</v>
      </c>
      <c r="E57" s="13" t="s">
        <v>142</v>
      </c>
    </row>
    <row r="58" spans="1:5" x14ac:dyDescent="0.45">
      <c r="A58" s="3" t="s">
        <v>300</v>
      </c>
      <c r="B58" s="4" t="s">
        <v>306</v>
      </c>
      <c r="C58" s="4" t="s">
        <v>307</v>
      </c>
      <c r="D58" s="5" t="s">
        <v>308</v>
      </c>
      <c r="E58" s="13" t="s">
        <v>143</v>
      </c>
    </row>
    <row r="59" spans="1:5" x14ac:dyDescent="0.45">
      <c r="A59" s="3" t="s">
        <v>300</v>
      </c>
      <c r="B59" s="4" t="s">
        <v>306</v>
      </c>
      <c r="C59" s="4" t="s">
        <v>309</v>
      </c>
      <c r="D59" s="5" t="s">
        <v>310</v>
      </c>
      <c r="E59" s="11" t="s">
        <v>145</v>
      </c>
    </row>
    <row r="60" spans="1:5" x14ac:dyDescent="0.45">
      <c r="A60" s="3" t="s">
        <v>300</v>
      </c>
      <c r="B60" s="4" t="s">
        <v>306</v>
      </c>
      <c r="C60" s="4" t="s">
        <v>309</v>
      </c>
      <c r="D60" s="5" t="s">
        <v>310</v>
      </c>
      <c r="E60" s="11" t="s">
        <v>146</v>
      </c>
    </row>
    <row r="61" spans="1:5" x14ac:dyDescent="0.45">
      <c r="A61" s="3" t="s">
        <v>300</v>
      </c>
      <c r="B61" s="4" t="s">
        <v>306</v>
      </c>
      <c r="C61" s="4" t="s">
        <v>309</v>
      </c>
      <c r="D61" s="5" t="s">
        <v>310</v>
      </c>
      <c r="E61" s="11" t="s">
        <v>147</v>
      </c>
    </row>
    <row r="62" spans="1:5" x14ac:dyDescent="0.45">
      <c r="A62" s="3" t="s">
        <v>300</v>
      </c>
      <c r="B62" s="4" t="s">
        <v>306</v>
      </c>
      <c r="C62" s="4" t="s">
        <v>309</v>
      </c>
      <c r="D62" s="5" t="s">
        <v>310</v>
      </c>
      <c r="E62" s="11" t="s">
        <v>148</v>
      </c>
    </row>
    <row r="63" spans="1:5" x14ac:dyDescent="0.45">
      <c r="A63" s="3" t="s">
        <v>300</v>
      </c>
      <c r="B63" s="4" t="s">
        <v>306</v>
      </c>
      <c r="C63" s="4" t="s">
        <v>28</v>
      </c>
      <c r="D63" s="5" t="s">
        <v>311</v>
      </c>
      <c r="E63" s="12" t="s">
        <v>151</v>
      </c>
    </row>
    <row r="64" spans="1:5" x14ac:dyDescent="0.45">
      <c r="A64" s="3" t="s">
        <v>300</v>
      </c>
      <c r="B64" s="4" t="s">
        <v>306</v>
      </c>
      <c r="C64" s="4" t="s">
        <v>28</v>
      </c>
      <c r="D64" s="5" t="s">
        <v>311</v>
      </c>
      <c r="E64" s="12" t="s">
        <v>152</v>
      </c>
    </row>
    <row r="65" spans="1:5" x14ac:dyDescent="0.45">
      <c r="A65" s="3" t="s">
        <v>300</v>
      </c>
      <c r="B65" s="4" t="s">
        <v>306</v>
      </c>
      <c r="C65" s="4" t="s">
        <v>28</v>
      </c>
      <c r="D65" s="5" t="s">
        <v>311</v>
      </c>
      <c r="E65" s="12" t="s">
        <v>153</v>
      </c>
    </row>
    <row r="66" spans="1:5" x14ac:dyDescent="0.45">
      <c r="A66" s="3" t="s">
        <v>300</v>
      </c>
      <c r="B66" s="4" t="s">
        <v>306</v>
      </c>
      <c r="C66" s="4" t="s">
        <v>28</v>
      </c>
      <c r="D66" s="5" t="s">
        <v>311</v>
      </c>
      <c r="E66" s="12" t="s">
        <v>155</v>
      </c>
    </row>
    <row r="67" spans="1:5" x14ac:dyDescent="0.45">
      <c r="A67" s="3" t="s">
        <v>300</v>
      </c>
      <c r="B67" s="4" t="s">
        <v>306</v>
      </c>
      <c r="C67" s="4" t="s">
        <v>29</v>
      </c>
      <c r="D67" s="5" t="s">
        <v>312</v>
      </c>
      <c r="E67" s="17" t="s">
        <v>158</v>
      </c>
    </row>
    <row r="68" spans="1:5" x14ac:dyDescent="0.45">
      <c r="A68" s="3" t="s">
        <v>300</v>
      </c>
      <c r="B68" s="4" t="s">
        <v>306</v>
      </c>
      <c r="C68" s="4" t="s">
        <v>29</v>
      </c>
      <c r="D68" s="5" t="s">
        <v>312</v>
      </c>
      <c r="E68" s="17" t="s">
        <v>159</v>
      </c>
    </row>
    <row r="69" spans="1:5" x14ac:dyDescent="0.45">
      <c r="A69" s="3" t="s">
        <v>300</v>
      </c>
      <c r="B69" s="4" t="s">
        <v>306</v>
      </c>
      <c r="C69" s="4" t="s">
        <v>29</v>
      </c>
      <c r="D69" s="5" t="s">
        <v>312</v>
      </c>
      <c r="E69" s="17" t="s">
        <v>160</v>
      </c>
    </row>
    <row r="70" spans="1:5" x14ac:dyDescent="0.45">
      <c r="A70" s="3" t="s">
        <v>300</v>
      </c>
      <c r="B70" s="4" t="s">
        <v>306</v>
      </c>
      <c r="C70" s="4" t="s">
        <v>29</v>
      </c>
      <c r="D70" s="5" t="s">
        <v>312</v>
      </c>
      <c r="E70" s="17" t="s">
        <v>162</v>
      </c>
    </row>
    <row r="71" spans="1:5" x14ac:dyDescent="0.45">
      <c r="A71" s="3" t="s">
        <v>300</v>
      </c>
      <c r="B71" s="4" t="s">
        <v>296</v>
      </c>
      <c r="C71" s="4" t="s">
        <v>47</v>
      </c>
      <c r="D71" s="5" t="s">
        <v>313</v>
      </c>
      <c r="E71" s="10" t="s">
        <v>165</v>
      </c>
    </row>
    <row r="72" spans="1:5" x14ac:dyDescent="0.45">
      <c r="A72" s="3" t="s">
        <v>300</v>
      </c>
      <c r="B72" s="4" t="s">
        <v>296</v>
      </c>
      <c r="C72" s="4" t="s">
        <v>47</v>
      </c>
      <c r="D72" s="5" t="s">
        <v>313</v>
      </c>
      <c r="E72" s="10" t="s">
        <v>166</v>
      </c>
    </row>
    <row r="73" spans="1:5" x14ac:dyDescent="0.45">
      <c r="A73" s="3" t="s">
        <v>300</v>
      </c>
      <c r="B73" s="4" t="s">
        <v>296</v>
      </c>
      <c r="C73" s="4" t="s">
        <v>47</v>
      </c>
      <c r="D73" s="5" t="s">
        <v>313</v>
      </c>
      <c r="E73" s="10" t="s">
        <v>168</v>
      </c>
    </row>
    <row r="74" spans="1:5" x14ac:dyDescent="0.45">
      <c r="A74" s="3" t="s">
        <v>300</v>
      </c>
      <c r="B74" s="4" t="s">
        <v>296</v>
      </c>
      <c r="C74" s="4" t="s">
        <v>314</v>
      </c>
      <c r="D74" s="5" t="s">
        <v>315</v>
      </c>
      <c r="E74" s="6" t="s">
        <v>171</v>
      </c>
    </row>
    <row r="75" spans="1:5" x14ac:dyDescent="0.45">
      <c r="A75" s="3" t="s">
        <v>300</v>
      </c>
      <c r="B75" s="4" t="s">
        <v>296</v>
      </c>
      <c r="C75" s="4" t="s">
        <v>314</v>
      </c>
      <c r="D75" s="5" t="s">
        <v>315</v>
      </c>
      <c r="E75" s="6" t="s">
        <v>172</v>
      </c>
    </row>
    <row r="76" spans="1:5" x14ac:dyDescent="0.45">
      <c r="A76" s="3" t="s">
        <v>300</v>
      </c>
      <c r="B76" s="4" t="s">
        <v>296</v>
      </c>
      <c r="C76" s="4" t="s">
        <v>314</v>
      </c>
      <c r="D76" s="5" t="s">
        <v>315</v>
      </c>
      <c r="E76" s="6" t="s">
        <v>174</v>
      </c>
    </row>
    <row r="77" spans="1:5" x14ac:dyDescent="0.45">
      <c r="A77" s="3" t="s">
        <v>300</v>
      </c>
      <c r="B77" s="4" t="s">
        <v>296</v>
      </c>
      <c r="C77" s="4" t="s">
        <v>49</v>
      </c>
      <c r="D77" s="5" t="s">
        <v>316</v>
      </c>
      <c r="E77" s="18" t="s">
        <v>171</v>
      </c>
    </row>
    <row r="78" spans="1:5" x14ac:dyDescent="0.45">
      <c r="A78" s="3" t="s">
        <v>300</v>
      </c>
      <c r="B78" s="4" t="s">
        <v>296</v>
      </c>
      <c r="C78" s="4" t="s">
        <v>49</v>
      </c>
      <c r="D78" s="5" t="s">
        <v>316</v>
      </c>
      <c r="E78" s="18" t="s">
        <v>177</v>
      </c>
    </row>
    <row r="79" spans="1:5" x14ac:dyDescent="0.45">
      <c r="A79" s="3" t="s">
        <v>300</v>
      </c>
      <c r="B79" s="4" t="s">
        <v>296</v>
      </c>
      <c r="C79" s="4" t="s">
        <v>49</v>
      </c>
      <c r="D79" s="5" t="s">
        <v>316</v>
      </c>
      <c r="E79" s="18" t="s">
        <v>178</v>
      </c>
    </row>
    <row r="80" spans="1:5" x14ac:dyDescent="0.45">
      <c r="A80" s="3" t="s">
        <v>300</v>
      </c>
      <c r="B80" s="4" t="s">
        <v>296</v>
      </c>
      <c r="C80" s="4" t="s">
        <v>49</v>
      </c>
      <c r="D80" s="5" t="s">
        <v>316</v>
      </c>
      <c r="E80" s="18" t="s">
        <v>179</v>
      </c>
    </row>
    <row r="81" spans="1:5" x14ac:dyDescent="0.45">
      <c r="A81" s="3" t="s">
        <v>300</v>
      </c>
      <c r="B81" s="4" t="s">
        <v>317</v>
      </c>
      <c r="C81" s="4" t="s">
        <v>318</v>
      </c>
      <c r="D81" s="5" t="s">
        <v>319</v>
      </c>
      <c r="E81" s="11" t="s">
        <v>182</v>
      </c>
    </row>
    <row r="82" spans="1:5" x14ac:dyDescent="0.45">
      <c r="A82" s="3" t="s">
        <v>300</v>
      </c>
      <c r="B82" s="4" t="s">
        <v>317</v>
      </c>
      <c r="C82" s="4" t="s">
        <v>318</v>
      </c>
      <c r="D82" s="5" t="s">
        <v>319</v>
      </c>
      <c r="E82" s="11" t="s">
        <v>183</v>
      </c>
    </row>
    <row r="83" spans="1:5" x14ac:dyDescent="0.45">
      <c r="A83" s="3" t="s">
        <v>300</v>
      </c>
      <c r="B83" s="4" t="s">
        <v>317</v>
      </c>
      <c r="C83" s="4" t="s">
        <v>318</v>
      </c>
      <c r="D83" s="5" t="s">
        <v>319</v>
      </c>
      <c r="E83" s="11" t="s">
        <v>184</v>
      </c>
    </row>
    <row r="84" spans="1:5" x14ac:dyDescent="0.45">
      <c r="A84" s="3" t="s">
        <v>42</v>
      </c>
      <c r="B84" s="4" t="s">
        <v>317</v>
      </c>
      <c r="C84" s="4" t="s">
        <v>378</v>
      </c>
      <c r="D84" s="5" t="s">
        <v>320</v>
      </c>
      <c r="E84" s="11" t="s">
        <v>382</v>
      </c>
    </row>
    <row r="85" spans="1:5" x14ac:dyDescent="0.45">
      <c r="A85" s="3" t="s">
        <v>42</v>
      </c>
      <c r="B85" s="4" t="s">
        <v>317</v>
      </c>
      <c r="C85" s="4" t="s">
        <v>378</v>
      </c>
      <c r="D85" s="5" t="s">
        <v>320</v>
      </c>
      <c r="E85" s="11" t="s">
        <v>384</v>
      </c>
    </row>
    <row r="86" spans="1:5" x14ac:dyDescent="0.45">
      <c r="A86" s="3" t="s">
        <v>42</v>
      </c>
      <c r="B86" s="4" t="s">
        <v>317</v>
      </c>
      <c r="C86" s="4" t="s">
        <v>378</v>
      </c>
      <c r="D86" s="5" t="s">
        <v>320</v>
      </c>
      <c r="E86" s="11" t="s">
        <v>383</v>
      </c>
    </row>
    <row r="87" spans="1:5" x14ac:dyDescent="0.45">
      <c r="A87" s="3" t="s">
        <v>30</v>
      </c>
      <c r="B87" s="4"/>
      <c r="C87" s="4" t="s">
        <v>321</v>
      </c>
      <c r="D87" s="5" t="s">
        <v>322</v>
      </c>
      <c r="E87" s="13" t="s">
        <v>187</v>
      </c>
    </row>
    <row r="88" spans="1:5" x14ac:dyDescent="0.45">
      <c r="A88" s="3" t="s">
        <v>30</v>
      </c>
      <c r="B88" s="4"/>
      <c r="C88" s="4" t="s">
        <v>321</v>
      </c>
      <c r="D88" s="5" t="s">
        <v>322</v>
      </c>
      <c r="E88" s="13" t="s">
        <v>188</v>
      </c>
    </row>
    <row r="89" spans="1:5" x14ac:dyDescent="0.45">
      <c r="A89" s="3" t="s">
        <v>30</v>
      </c>
      <c r="B89" s="4"/>
      <c r="C89" s="4" t="s">
        <v>321</v>
      </c>
      <c r="D89" s="5" t="s">
        <v>322</v>
      </c>
      <c r="E89" s="13" t="s">
        <v>190</v>
      </c>
    </row>
    <row r="90" spans="1:5" x14ac:dyDescent="0.45">
      <c r="A90" s="3" t="s">
        <v>30</v>
      </c>
      <c r="B90" s="4"/>
      <c r="C90" s="4" t="s">
        <v>323</v>
      </c>
      <c r="D90" s="5" t="s">
        <v>324</v>
      </c>
      <c r="E90" s="18" t="s">
        <v>193</v>
      </c>
    </row>
    <row r="91" spans="1:5" x14ac:dyDescent="0.45">
      <c r="A91" s="3" t="s">
        <v>30</v>
      </c>
      <c r="B91" s="4"/>
      <c r="C91" s="4" t="s">
        <v>323</v>
      </c>
      <c r="D91" s="5" t="s">
        <v>324</v>
      </c>
      <c r="E91" s="18" t="s">
        <v>194</v>
      </c>
    </row>
    <row r="92" spans="1:5" x14ac:dyDescent="0.45">
      <c r="A92" s="3" t="s">
        <v>30</v>
      </c>
      <c r="B92" s="4"/>
      <c r="C92" s="4" t="s">
        <v>323</v>
      </c>
      <c r="D92" s="5" t="s">
        <v>324</v>
      </c>
      <c r="E92" s="18" t="s">
        <v>195</v>
      </c>
    </row>
    <row r="93" spans="1:5" x14ac:dyDescent="0.45">
      <c r="A93" s="3" t="s">
        <v>30</v>
      </c>
      <c r="B93" s="4"/>
      <c r="C93" s="4" t="s">
        <v>325</v>
      </c>
      <c r="D93" s="5" t="s">
        <v>326</v>
      </c>
      <c r="E93" s="10" t="s">
        <v>197</v>
      </c>
    </row>
    <row r="94" spans="1:5" x14ac:dyDescent="0.45">
      <c r="A94" s="3" t="s">
        <v>30</v>
      </c>
      <c r="B94" s="4"/>
      <c r="C94" s="4" t="s">
        <v>325</v>
      </c>
      <c r="D94" s="5" t="s">
        <v>326</v>
      </c>
      <c r="E94" s="10" t="s">
        <v>198</v>
      </c>
    </row>
    <row r="95" spans="1:5" x14ac:dyDescent="0.45">
      <c r="A95" s="3" t="s">
        <v>30</v>
      </c>
      <c r="B95" s="4"/>
      <c r="C95" s="4" t="s">
        <v>325</v>
      </c>
      <c r="D95" s="5" t="s">
        <v>326</v>
      </c>
      <c r="E95" s="10" t="s">
        <v>199</v>
      </c>
    </row>
    <row r="96" spans="1:5" x14ac:dyDescent="0.45">
      <c r="A96" s="3" t="s">
        <v>30</v>
      </c>
      <c r="B96" s="4"/>
      <c r="C96" s="4" t="s">
        <v>327</v>
      </c>
      <c r="D96" s="5" t="s">
        <v>328</v>
      </c>
      <c r="E96" s="12" t="s">
        <v>201</v>
      </c>
    </row>
    <row r="97" spans="1:5" x14ac:dyDescent="0.45">
      <c r="A97" s="3" t="s">
        <v>30</v>
      </c>
      <c r="B97" s="4"/>
      <c r="C97" s="4" t="s">
        <v>327</v>
      </c>
      <c r="D97" s="5" t="s">
        <v>328</v>
      </c>
      <c r="E97" s="12" t="s">
        <v>202</v>
      </c>
    </row>
    <row r="98" spans="1:5" x14ac:dyDescent="0.45">
      <c r="A98" s="3" t="s">
        <v>30</v>
      </c>
      <c r="B98" s="4"/>
      <c r="C98" s="4" t="s">
        <v>327</v>
      </c>
      <c r="D98" s="5" t="s">
        <v>328</v>
      </c>
      <c r="E98" s="12" t="s">
        <v>203</v>
      </c>
    </row>
    <row r="99" spans="1:5" x14ac:dyDescent="0.45">
      <c r="A99" s="3" t="s">
        <v>30</v>
      </c>
      <c r="B99" s="4"/>
      <c r="C99" s="4" t="s">
        <v>327</v>
      </c>
      <c r="D99" s="5" t="s">
        <v>328</v>
      </c>
      <c r="E99" s="12" t="s">
        <v>204</v>
      </c>
    </row>
    <row r="100" spans="1:5" x14ac:dyDescent="0.45">
      <c r="A100" s="3" t="s">
        <v>30</v>
      </c>
      <c r="B100" s="4"/>
      <c r="C100" s="4" t="s">
        <v>329</v>
      </c>
      <c r="D100" s="5" t="s">
        <v>330</v>
      </c>
      <c r="E100" s="9" t="s">
        <v>206</v>
      </c>
    </row>
    <row r="101" spans="1:5" x14ac:dyDescent="0.45">
      <c r="A101" s="3" t="s">
        <v>30</v>
      </c>
      <c r="B101" s="4"/>
      <c r="C101" s="4" t="s">
        <v>329</v>
      </c>
      <c r="D101" s="5" t="s">
        <v>330</v>
      </c>
      <c r="E101" s="9" t="s">
        <v>207</v>
      </c>
    </row>
    <row r="102" spans="1:5" x14ac:dyDescent="0.45">
      <c r="A102" s="3" t="s">
        <v>30</v>
      </c>
      <c r="B102" s="4"/>
      <c r="C102" s="4" t="s">
        <v>329</v>
      </c>
      <c r="D102" s="5" t="s">
        <v>330</v>
      </c>
      <c r="E102" s="9" t="s">
        <v>208</v>
      </c>
    </row>
    <row r="103" spans="1:5" x14ac:dyDescent="0.45">
      <c r="A103" s="3" t="s">
        <v>30</v>
      </c>
      <c r="B103" s="4"/>
      <c r="C103" s="4" t="s">
        <v>331</v>
      </c>
      <c r="D103" s="5" t="s">
        <v>332</v>
      </c>
      <c r="E103" s="14" t="s">
        <v>211</v>
      </c>
    </row>
    <row r="104" spans="1:5" x14ac:dyDescent="0.45">
      <c r="A104" s="3" t="s">
        <v>30</v>
      </c>
      <c r="B104" s="4"/>
      <c r="C104" s="4" t="s">
        <v>331</v>
      </c>
      <c r="D104" s="5" t="s">
        <v>332</v>
      </c>
      <c r="E104" s="14" t="s">
        <v>212</v>
      </c>
    </row>
    <row r="105" spans="1:5" x14ac:dyDescent="0.45">
      <c r="A105" s="3" t="s">
        <v>30</v>
      </c>
      <c r="B105" s="4"/>
      <c r="C105" s="4" t="s">
        <v>331</v>
      </c>
      <c r="D105" s="5" t="s">
        <v>332</v>
      </c>
      <c r="E105" s="14" t="s">
        <v>213</v>
      </c>
    </row>
    <row r="106" spans="1:5" x14ac:dyDescent="0.45">
      <c r="A106" s="22" t="s">
        <v>30</v>
      </c>
      <c r="C106" s="5" t="s">
        <v>333</v>
      </c>
      <c r="D106" s="5" t="s">
        <v>334</v>
      </c>
      <c r="E106" s="23" t="s">
        <v>216</v>
      </c>
    </row>
    <row r="107" spans="1:5" x14ac:dyDescent="0.45">
      <c r="A107" s="22" t="s">
        <v>30</v>
      </c>
      <c r="C107" s="5" t="s">
        <v>333</v>
      </c>
      <c r="D107" s="5" t="s">
        <v>334</v>
      </c>
      <c r="E107" s="23" t="s">
        <v>217</v>
      </c>
    </row>
    <row r="108" spans="1:5" x14ac:dyDescent="0.45">
      <c r="A108" s="22" t="s">
        <v>30</v>
      </c>
      <c r="C108" s="5" t="s">
        <v>333</v>
      </c>
      <c r="D108" s="5" t="s">
        <v>334</v>
      </c>
      <c r="E108" s="23" t="s">
        <v>218</v>
      </c>
    </row>
    <row r="109" spans="1:5" x14ac:dyDescent="0.45">
      <c r="A109" s="22" t="s">
        <v>30</v>
      </c>
      <c r="C109" s="5" t="s">
        <v>335</v>
      </c>
      <c r="D109" s="5" t="s">
        <v>336</v>
      </c>
      <c r="E109" s="24" t="s">
        <v>220</v>
      </c>
    </row>
    <row r="110" spans="1:5" x14ac:dyDescent="0.45">
      <c r="A110" s="22" t="s">
        <v>30</v>
      </c>
      <c r="C110" s="5" t="s">
        <v>335</v>
      </c>
      <c r="D110" s="5" t="s">
        <v>336</v>
      </c>
      <c r="E110" s="24" t="s">
        <v>221</v>
      </c>
    </row>
    <row r="111" spans="1:5" x14ac:dyDescent="0.45">
      <c r="A111" s="22" t="s">
        <v>30</v>
      </c>
      <c r="C111" s="5" t="s">
        <v>335</v>
      </c>
      <c r="D111" s="5" t="s">
        <v>336</v>
      </c>
      <c r="E111" s="24" t="s">
        <v>222</v>
      </c>
    </row>
    <row r="112" spans="1:5" x14ac:dyDescent="0.45">
      <c r="A112" s="22" t="s">
        <v>30</v>
      </c>
      <c r="C112" s="5" t="s">
        <v>337</v>
      </c>
      <c r="D112" s="5" t="s">
        <v>338</v>
      </c>
      <c r="E112" s="25" t="s">
        <v>224</v>
      </c>
    </row>
    <row r="113" spans="1:5" x14ac:dyDescent="0.45">
      <c r="A113" s="22" t="s">
        <v>30</v>
      </c>
      <c r="C113" s="5" t="s">
        <v>337</v>
      </c>
      <c r="D113" s="5" t="s">
        <v>338</v>
      </c>
      <c r="E113" s="25" t="s">
        <v>225</v>
      </c>
    </row>
    <row r="114" spans="1:5" x14ac:dyDescent="0.45">
      <c r="A114" s="22" t="s">
        <v>30</v>
      </c>
      <c r="C114" s="5" t="s">
        <v>337</v>
      </c>
      <c r="D114" s="5" t="s">
        <v>338</v>
      </c>
      <c r="E114" s="25" t="s">
        <v>226</v>
      </c>
    </row>
    <row r="115" spans="1:5" x14ac:dyDescent="0.45">
      <c r="A115" s="22" t="s">
        <v>30</v>
      </c>
      <c r="C115" s="5" t="s">
        <v>337</v>
      </c>
      <c r="D115" s="5" t="s">
        <v>338</v>
      </c>
      <c r="E115" s="25" t="s">
        <v>227</v>
      </c>
    </row>
    <row r="116" spans="1:5" x14ac:dyDescent="0.45">
      <c r="A116" s="22" t="s">
        <v>30</v>
      </c>
      <c r="C116" s="5" t="s">
        <v>339</v>
      </c>
      <c r="D116" s="5" t="s">
        <v>340</v>
      </c>
      <c r="E116" s="13" t="s">
        <v>229</v>
      </c>
    </row>
    <row r="117" spans="1:5" x14ac:dyDescent="0.45">
      <c r="A117" s="22" t="s">
        <v>30</v>
      </c>
      <c r="C117" s="5" t="s">
        <v>339</v>
      </c>
      <c r="D117" s="5" t="s">
        <v>340</v>
      </c>
      <c r="E117" s="13" t="s">
        <v>230</v>
      </c>
    </row>
    <row r="118" spans="1:5" x14ac:dyDescent="0.45">
      <c r="A118" s="22" t="s">
        <v>30</v>
      </c>
      <c r="C118" s="5" t="s">
        <v>339</v>
      </c>
      <c r="D118" s="5" t="s">
        <v>340</v>
      </c>
      <c r="E118" s="13" t="s">
        <v>231</v>
      </c>
    </row>
    <row r="119" spans="1:5" x14ac:dyDescent="0.45">
      <c r="A119" s="22" t="s">
        <v>30</v>
      </c>
      <c r="C119" s="5" t="s">
        <v>341</v>
      </c>
      <c r="D119" s="5" t="s">
        <v>342</v>
      </c>
      <c r="E119" s="26" t="s">
        <v>233</v>
      </c>
    </row>
    <row r="120" spans="1:5" x14ac:dyDescent="0.45">
      <c r="A120" s="22" t="s">
        <v>30</v>
      </c>
      <c r="C120" s="5" t="s">
        <v>341</v>
      </c>
      <c r="D120" s="5" t="s">
        <v>342</v>
      </c>
      <c r="E120" s="26" t="s">
        <v>234</v>
      </c>
    </row>
    <row r="121" spans="1:5" x14ac:dyDescent="0.45">
      <c r="A121" s="22" t="s">
        <v>30</v>
      </c>
      <c r="C121" s="5" t="s">
        <v>341</v>
      </c>
      <c r="D121" s="5" t="s">
        <v>342</v>
      </c>
      <c r="E121" s="26" t="s">
        <v>235</v>
      </c>
    </row>
    <row r="122" spans="1:5" x14ac:dyDescent="0.45">
      <c r="A122" s="7" t="s">
        <v>46</v>
      </c>
      <c r="C122" s="5" t="s">
        <v>236</v>
      </c>
      <c r="D122" s="5" t="s">
        <v>343</v>
      </c>
      <c r="E122" s="24" t="s">
        <v>237</v>
      </c>
    </row>
    <row r="123" spans="1:5" x14ac:dyDescent="0.45">
      <c r="A123" s="7" t="s">
        <v>46</v>
      </c>
      <c r="C123" s="5" t="s">
        <v>236</v>
      </c>
      <c r="D123" s="5" t="s">
        <v>343</v>
      </c>
      <c r="E123" s="33" t="s">
        <v>238</v>
      </c>
    </row>
    <row r="124" spans="1:5" x14ac:dyDescent="0.45">
      <c r="A124" s="7" t="s">
        <v>46</v>
      </c>
      <c r="C124" s="5" t="s">
        <v>236</v>
      </c>
      <c r="D124" s="5" t="s">
        <v>343</v>
      </c>
      <c r="E124" s="33" t="s">
        <v>240</v>
      </c>
    </row>
    <row r="125" spans="1:5" x14ac:dyDescent="0.45">
      <c r="A125" s="7" t="s">
        <v>46</v>
      </c>
      <c r="B125" s="7" t="s">
        <v>51</v>
      </c>
      <c r="C125" s="5" t="s">
        <v>344</v>
      </c>
      <c r="D125" s="5" t="s">
        <v>345</v>
      </c>
      <c r="E125" s="7" t="s">
        <v>242</v>
      </c>
    </row>
    <row r="126" spans="1:5" x14ac:dyDescent="0.45">
      <c r="A126" s="7" t="s">
        <v>46</v>
      </c>
      <c r="B126" s="7" t="s">
        <v>51</v>
      </c>
      <c r="C126" s="5" t="s">
        <v>241</v>
      </c>
      <c r="D126" s="5" t="s">
        <v>345</v>
      </c>
      <c r="E126" s="7" t="s">
        <v>243</v>
      </c>
    </row>
    <row r="127" spans="1:5" x14ac:dyDescent="0.45">
      <c r="A127" s="7" t="s">
        <v>46</v>
      </c>
      <c r="B127" s="7" t="s">
        <v>51</v>
      </c>
      <c r="C127" s="5" t="s">
        <v>241</v>
      </c>
      <c r="D127" s="5" t="s">
        <v>345</v>
      </c>
      <c r="E127" s="7" t="s">
        <v>244</v>
      </c>
    </row>
    <row r="128" spans="1:5" x14ac:dyDescent="0.45">
      <c r="A128" s="7" t="s">
        <v>46</v>
      </c>
      <c r="B128" s="7" t="s">
        <v>51</v>
      </c>
      <c r="C128" s="5" t="s">
        <v>241</v>
      </c>
      <c r="D128" s="5" t="s">
        <v>345</v>
      </c>
      <c r="E128" s="7" t="s">
        <v>245</v>
      </c>
    </row>
    <row r="129" spans="1:5" x14ac:dyDescent="0.45">
      <c r="A129" s="7" t="s">
        <v>53</v>
      </c>
      <c r="B129" s="7" t="s">
        <v>346</v>
      </c>
      <c r="C129" s="5" t="s">
        <v>247</v>
      </c>
      <c r="D129" s="5" t="s">
        <v>347</v>
      </c>
      <c r="E129" s="37" t="s">
        <v>248</v>
      </c>
    </row>
    <row r="130" spans="1:5" x14ac:dyDescent="0.45">
      <c r="A130" s="7" t="s">
        <v>53</v>
      </c>
      <c r="B130" s="7" t="s">
        <v>346</v>
      </c>
      <c r="C130" s="5" t="s">
        <v>247</v>
      </c>
      <c r="D130" s="5" t="s">
        <v>347</v>
      </c>
      <c r="E130" s="37" t="s">
        <v>249</v>
      </c>
    </row>
    <row r="131" spans="1:5" x14ac:dyDescent="0.45">
      <c r="A131" s="7" t="s">
        <v>53</v>
      </c>
      <c r="B131" s="7" t="s">
        <v>346</v>
      </c>
      <c r="C131" s="5" t="s">
        <v>247</v>
      </c>
      <c r="D131" s="5" t="s">
        <v>347</v>
      </c>
      <c r="E131" s="37" t="s">
        <v>250</v>
      </c>
    </row>
    <row r="132" spans="1:5" x14ac:dyDescent="0.45">
      <c r="A132" s="7" t="s">
        <v>60</v>
      </c>
      <c r="B132" s="7" t="s">
        <v>61</v>
      </c>
      <c r="C132" s="73" t="s">
        <v>251</v>
      </c>
      <c r="D132" s="5" t="s">
        <v>348</v>
      </c>
      <c r="E132" s="39" t="s">
        <v>252</v>
      </c>
    </row>
    <row r="133" spans="1:5" x14ac:dyDescent="0.45">
      <c r="A133" s="7" t="s">
        <v>60</v>
      </c>
      <c r="B133" s="7" t="s">
        <v>61</v>
      </c>
      <c r="C133" s="73" t="s">
        <v>251</v>
      </c>
      <c r="D133" s="5" t="s">
        <v>348</v>
      </c>
      <c r="E133" s="39" t="s">
        <v>253</v>
      </c>
    </row>
    <row r="134" spans="1:5" x14ac:dyDescent="0.45">
      <c r="A134" s="7" t="s">
        <v>60</v>
      </c>
      <c r="B134" s="7" t="s">
        <v>61</v>
      </c>
      <c r="C134" s="73" t="s">
        <v>251</v>
      </c>
      <c r="D134" s="5" t="s">
        <v>348</v>
      </c>
      <c r="E134" s="39" t="s">
        <v>254</v>
      </c>
    </row>
    <row r="135" spans="1:5" x14ac:dyDescent="0.45">
      <c r="A135" s="7" t="s">
        <v>60</v>
      </c>
      <c r="B135" s="7" t="s">
        <v>61</v>
      </c>
      <c r="C135" s="73" t="s">
        <v>251</v>
      </c>
      <c r="D135" s="5" t="s">
        <v>348</v>
      </c>
      <c r="E135" s="39" t="s">
        <v>255</v>
      </c>
    </row>
    <row r="136" spans="1:5" x14ac:dyDescent="0.45">
      <c r="A136" s="7" t="s">
        <v>60</v>
      </c>
      <c r="B136" s="7" t="s">
        <v>61</v>
      </c>
      <c r="C136" s="73" t="s">
        <v>251</v>
      </c>
      <c r="D136" s="5" t="s">
        <v>348</v>
      </c>
      <c r="E136" s="39" t="s">
        <v>256</v>
      </c>
    </row>
    <row r="137" spans="1:5" x14ac:dyDescent="0.45">
      <c r="A137" s="7" t="s">
        <v>60</v>
      </c>
      <c r="B137" s="7" t="s">
        <v>62</v>
      </c>
      <c r="C137" s="73" t="s">
        <v>349</v>
      </c>
      <c r="D137" s="5" t="s">
        <v>350</v>
      </c>
      <c r="E137" s="7" t="s">
        <v>252</v>
      </c>
    </row>
    <row r="138" spans="1:5" x14ac:dyDescent="0.45">
      <c r="A138" s="7" t="s">
        <v>60</v>
      </c>
      <c r="B138" s="7" t="s">
        <v>62</v>
      </c>
      <c r="C138" s="73" t="s">
        <v>349</v>
      </c>
      <c r="D138" s="5" t="s">
        <v>350</v>
      </c>
      <c r="E138" s="7" t="s">
        <v>258</v>
      </c>
    </row>
    <row r="139" spans="1:5" x14ac:dyDescent="0.45">
      <c r="A139" s="7" t="s">
        <v>60</v>
      </c>
      <c r="B139" s="7" t="s">
        <v>62</v>
      </c>
      <c r="C139" s="73" t="s">
        <v>349</v>
      </c>
      <c r="D139" s="5" t="s">
        <v>350</v>
      </c>
      <c r="E139" s="7" t="s">
        <v>259</v>
      </c>
    </row>
    <row r="140" spans="1:5" x14ac:dyDescent="0.45">
      <c r="A140" s="7" t="s">
        <v>60</v>
      </c>
      <c r="B140" s="7" t="s">
        <v>62</v>
      </c>
      <c r="C140" s="73" t="s">
        <v>349</v>
      </c>
      <c r="D140" s="5" t="s">
        <v>350</v>
      </c>
      <c r="E140" s="7" t="s">
        <v>260</v>
      </c>
    </row>
    <row r="141" spans="1:5" x14ac:dyDescent="0.45">
      <c r="A141" s="7" t="s">
        <v>60</v>
      </c>
      <c r="B141" s="7" t="s">
        <v>63</v>
      </c>
      <c r="C141" s="73" t="s">
        <v>351</v>
      </c>
      <c r="D141" s="5" t="s">
        <v>352</v>
      </c>
      <c r="E141" s="7" t="s">
        <v>262</v>
      </c>
    </row>
    <row r="142" spans="1:5" x14ac:dyDescent="0.45">
      <c r="A142" s="7" t="s">
        <v>60</v>
      </c>
      <c r="B142" s="7" t="s">
        <v>63</v>
      </c>
      <c r="C142" s="73" t="s">
        <v>351</v>
      </c>
      <c r="D142" s="5" t="s">
        <v>352</v>
      </c>
      <c r="E142" s="7" t="s">
        <v>263</v>
      </c>
    </row>
    <row r="143" spans="1:5" x14ac:dyDescent="0.45">
      <c r="A143" s="7" t="s">
        <v>60</v>
      </c>
      <c r="B143" s="7" t="s">
        <v>63</v>
      </c>
      <c r="C143" s="73" t="s">
        <v>351</v>
      </c>
      <c r="D143" s="5" t="s">
        <v>352</v>
      </c>
      <c r="E143" s="7" t="s">
        <v>264</v>
      </c>
    </row>
    <row r="144" spans="1:5" x14ac:dyDescent="0.45">
      <c r="A144" s="7" t="s">
        <v>60</v>
      </c>
      <c r="B144" s="7" t="s">
        <v>63</v>
      </c>
      <c r="C144" s="73" t="s">
        <v>351</v>
      </c>
      <c r="D144" s="5" t="s">
        <v>352</v>
      </c>
      <c r="E144" s="7" t="s">
        <v>265</v>
      </c>
    </row>
    <row r="145" spans="1:5" x14ac:dyDescent="0.45">
      <c r="A145" s="7" t="s">
        <v>46</v>
      </c>
      <c r="B145" s="7" t="s">
        <v>353</v>
      </c>
      <c r="C145" s="73" t="s">
        <v>266</v>
      </c>
      <c r="D145" s="5" t="s">
        <v>354</v>
      </c>
      <c r="E145" s="5" t="s">
        <v>252</v>
      </c>
    </row>
    <row r="146" spans="1:5" x14ac:dyDescent="0.45">
      <c r="C146" s="38"/>
      <c r="D146" s="5" t="s">
        <v>354</v>
      </c>
      <c r="E146" s="5" t="s">
        <v>267</v>
      </c>
    </row>
    <row r="147" spans="1:5" x14ac:dyDescent="0.45">
      <c r="D147" s="5" t="s">
        <v>354</v>
      </c>
      <c r="E147" s="5" t="s">
        <v>268</v>
      </c>
    </row>
    <row r="148" spans="1:5" x14ac:dyDescent="0.45">
      <c r="D148" s="5" t="s">
        <v>354</v>
      </c>
      <c r="E148" s="5" t="s">
        <v>269</v>
      </c>
    </row>
    <row r="149" spans="1:5" x14ac:dyDescent="0.45">
      <c r="A149" s="7" t="s">
        <v>42</v>
      </c>
      <c r="C149" s="7" t="s">
        <v>376</v>
      </c>
      <c r="D149" s="5" t="s">
        <v>356</v>
      </c>
      <c r="E149" s="5" t="s">
        <v>379</v>
      </c>
    </row>
    <row r="150" spans="1:5" x14ac:dyDescent="0.45">
      <c r="A150" s="7" t="s">
        <v>42</v>
      </c>
      <c r="C150" s="7" t="s">
        <v>376</v>
      </c>
      <c r="D150" s="5" t="s">
        <v>356</v>
      </c>
      <c r="E150" s="5" t="s">
        <v>380</v>
      </c>
    </row>
    <row r="151" spans="1:5" x14ac:dyDescent="0.45">
      <c r="A151" s="7" t="s">
        <v>42</v>
      </c>
      <c r="C151" s="7" t="s">
        <v>376</v>
      </c>
      <c r="D151" s="5" t="s">
        <v>356</v>
      </c>
      <c r="E151" s="5" t="s">
        <v>386</v>
      </c>
    </row>
    <row r="152" spans="1:5" x14ac:dyDescent="0.45">
      <c r="A152" s="7" t="s">
        <v>300</v>
      </c>
      <c r="B152" s="7" t="s">
        <v>355</v>
      </c>
      <c r="C152" s="7" t="s">
        <v>270</v>
      </c>
      <c r="D152" s="5" t="s">
        <v>357</v>
      </c>
      <c r="E152" s="5" t="s">
        <v>271</v>
      </c>
    </row>
    <row r="153" spans="1:5" x14ac:dyDescent="0.45">
      <c r="A153" s="7" t="s">
        <v>300</v>
      </c>
      <c r="B153" s="7" t="s">
        <v>355</v>
      </c>
      <c r="D153" s="5" t="s">
        <v>357</v>
      </c>
      <c r="E153" s="5" t="s">
        <v>272</v>
      </c>
    </row>
    <row r="154" spans="1:5" x14ac:dyDescent="0.45">
      <c r="A154" s="7" t="s">
        <v>300</v>
      </c>
      <c r="B154" s="7" t="s">
        <v>355</v>
      </c>
      <c r="D154" s="5" t="s">
        <v>357</v>
      </c>
      <c r="E154" s="5" t="s">
        <v>273</v>
      </c>
    </row>
    <row r="155" spans="1:5" x14ac:dyDescent="0.45">
      <c r="A155" s="7" t="s">
        <v>300</v>
      </c>
      <c r="B155" s="7" t="s">
        <v>355</v>
      </c>
      <c r="C155" s="7" t="s">
        <v>274</v>
      </c>
      <c r="D155" s="5" t="s">
        <v>358</v>
      </c>
      <c r="E155" s="5" t="s">
        <v>275</v>
      </c>
    </row>
    <row r="156" spans="1:5" x14ac:dyDescent="0.45">
      <c r="A156" s="7" t="s">
        <v>300</v>
      </c>
      <c r="B156" s="7" t="s">
        <v>355</v>
      </c>
      <c r="D156" s="5" t="s">
        <v>358</v>
      </c>
      <c r="E156" s="5" t="s">
        <v>276</v>
      </c>
    </row>
    <row r="157" spans="1:5" x14ac:dyDescent="0.45">
      <c r="A157" s="7" t="s">
        <v>300</v>
      </c>
      <c r="B157" s="7" t="s">
        <v>355</v>
      </c>
      <c r="D157" s="5" t="s">
        <v>358</v>
      </c>
      <c r="E157" s="5" t="s">
        <v>277</v>
      </c>
    </row>
    <row r="158" spans="1:5" x14ac:dyDescent="0.45">
      <c r="D158" s="5"/>
    </row>
  </sheetData>
  <sheetProtection algorithmName="SHA-512" hashValue="Q6vio/g144tZptvc6pGVDT93jwhXWPB2ptZdRNtMbi7yVNpB2s4bZhNxGHMkyGCWozgkbP8gvOrWUUgm5J+RjQ==" saltValue="kAPLVNPfC0XJ6EDXj0y7Sg==" spinCount="100000" sheet="1" objects="1" scenarios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F64E9B27E3D4AB9B97599CC7086C8" ma:contentTypeVersion="3" ma:contentTypeDescription="Create a new document." ma:contentTypeScope="" ma:versionID="e650bd91bc6ce981bd5eda8296e803cf">
  <xsd:schema xmlns:xsd="http://www.w3.org/2001/XMLSchema" xmlns:xs="http://www.w3.org/2001/XMLSchema" xmlns:p="http://schemas.microsoft.com/office/2006/metadata/properties" xmlns:ns2="465cb3a4-2e36-437c-b0da-49e0a0ad954a" xmlns:ns3="6e4b2f60-12bf-4258-8221-ec37e1d276c4" targetNamespace="http://schemas.microsoft.com/office/2006/metadata/properties" ma:root="true" ma:fieldsID="dfd6bfe13f09f8737e84469ac7d29866" ns2:_="" ns3:_="">
    <xsd:import namespace="465cb3a4-2e36-437c-b0da-49e0a0ad954a"/>
    <xsd:import namespace="6e4b2f60-12bf-4258-8221-ec37e1d276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b3a4-2e36-437c-b0da-49e0a0ad95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b2f60-12bf-4258-8221-ec37e1d276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4B11F1-DB87-4D8D-94D6-1183043F32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8FBAFE-23FA-4151-BF78-F1F36EAB704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65cb3a4-2e36-437c-b0da-49e0a0ad954a"/>
    <ds:schemaRef ds:uri="http://purl.org/dc/elements/1.1/"/>
    <ds:schemaRef ds:uri="http://schemas.microsoft.com/office/2006/metadata/properties"/>
    <ds:schemaRef ds:uri="6e4b2f60-12bf-4258-8221-ec37e1d276c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91F1396-1F1F-4FD1-9131-F86C2434DF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cb3a4-2e36-437c-b0da-49e0a0ad954a"/>
    <ds:schemaRef ds:uri="6e4b2f60-12bf-4258-8221-ec37e1d27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49</vt:i4>
      </vt:variant>
    </vt:vector>
  </HeadingPairs>
  <TitlesOfParts>
    <vt:vector size="55" baseType="lpstr">
      <vt:lpstr>Readme</vt:lpstr>
      <vt:lpstr>Survey</vt:lpstr>
      <vt:lpstr>Assessment</vt:lpstr>
      <vt:lpstr>ReferenceMatrix</vt:lpstr>
      <vt:lpstr>FollowupActions</vt:lpstr>
      <vt:lpstr>ResponseOptions</vt:lpstr>
      <vt:lpstr>DevopsSection</vt:lpstr>
      <vt:lpstr>ReferenceMatrixTable</vt:lpstr>
      <vt:lpstr>Response10Table</vt:lpstr>
      <vt:lpstr>Response11Table</vt:lpstr>
      <vt:lpstr>Response12Table</vt:lpstr>
      <vt:lpstr>Response13Table</vt:lpstr>
      <vt:lpstr>Response14Table</vt:lpstr>
      <vt:lpstr>Response15Table</vt:lpstr>
      <vt:lpstr>Response16Table</vt:lpstr>
      <vt:lpstr>Response17Table</vt:lpstr>
      <vt:lpstr>Response18Table</vt:lpstr>
      <vt:lpstr>Response19Table</vt:lpstr>
      <vt:lpstr>Response1Table</vt:lpstr>
      <vt:lpstr>Response20Table</vt:lpstr>
      <vt:lpstr>Response21Table</vt:lpstr>
      <vt:lpstr>Response22Table</vt:lpstr>
      <vt:lpstr>Response23Table</vt:lpstr>
      <vt:lpstr>Response24Table</vt:lpstr>
      <vt:lpstr>Response25Table</vt:lpstr>
      <vt:lpstr>Response26Table</vt:lpstr>
      <vt:lpstr>Response27Table</vt:lpstr>
      <vt:lpstr>Response28Table</vt:lpstr>
      <vt:lpstr>Response29Table</vt:lpstr>
      <vt:lpstr>Response2Table</vt:lpstr>
      <vt:lpstr>Response30Table</vt:lpstr>
      <vt:lpstr>Response31Table</vt:lpstr>
      <vt:lpstr>Response32Table</vt:lpstr>
      <vt:lpstr>Response33Table</vt:lpstr>
      <vt:lpstr>Response34Table</vt:lpstr>
      <vt:lpstr>Response35Table</vt:lpstr>
      <vt:lpstr>Response36Table</vt:lpstr>
      <vt:lpstr>Response37Table</vt:lpstr>
      <vt:lpstr>Response38Table</vt:lpstr>
      <vt:lpstr>Response39Table</vt:lpstr>
      <vt:lpstr>Response3Table</vt:lpstr>
      <vt:lpstr>Response40Table</vt:lpstr>
      <vt:lpstr>Response41Table</vt:lpstr>
      <vt:lpstr>Response42Table</vt:lpstr>
      <vt:lpstr>Response43Table</vt:lpstr>
      <vt:lpstr>Response44Table</vt:lpstr>
      <vt:lpstr>Response45Table</vt:lpstr>
      <vt:lpstr>Response4Table</vt:lpstr>
      <vt:lpstr>Response5Table</vt:lpstr>
      <vt:lpstr>Response6Table</vt:lpstr>
      <vt:lpstr>Response7Table</vt:lpstr>
      <vt:lpstr>Response8Table</vt:lpstr>
      <vt:lpstr>Response9Table</vt:lpstr>
      <vt:lpstr>SurveyTable</vt:lpstr>
      <vt:lpstr>TableHeader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Srikantan Sankaran</dc:creator>
  <cp:keywords/>
  <dc:description/>
  <cp:lastModifiedBy>Srikantan Sankaran</cp:lastModifiedBy>
  <cp:revision/>
  <dcterms:created xsi:type="dcterms:W3CDTF">2016-07-21T05:05:51Z</dcterms:created>
  <dcterms:modified xsi:type="dcterms:W3CDTF">2019-02-10T12:44:57Z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0x010100449F64E9B27E3D4AB9B97599CC7086C8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sansri@microsoft.com</vt:lpwstr>
  </property>
  <property fmtid="{D5CDD505-2E9C-101B-9397-08002B2CF9AE}" pid="6" name="MSIP_Label_f42aa342-8706-4288-bd11-ebb85995028c_SetDate">
    <vt:lpwstr>2018-01-08T09:40:37.2253824Z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