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t98wu_uwaterloo_ca/Documents/TBL2/sheets/"/>
    </mc:Choice>
  </mc:AlternateContent>
  <xr:revisionPtr revIDLastSave="611" documentId="11_F25DC773A252ABDACC104852D15B4E8E5ADE58E4" xr6:coauthVersionLast="47" xr6:coauthVersionMax="47" xr10:uidLastSave="{42597729-32C8-447E-8546-74BA340508A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Sheet1!$D$7:$D$29</definedName>
    <definedName name="_xlchart.v1.1" hidden="1">Sheet1!$H$7</definedName>
    <definedName name="_xlchart.v1.10" hidden="1">Sheet1!$D$7:$D$29</definedName>
    <definedName name="_xlchart.v1.11" hidden="1">Sheet1!$H$7</definedName>
    <definedName name="_xlchart.v1.12" hidden="1">Sheet1!$L$7:$L$29</definedName>
    <definedName name="_xlchart.v1.13" hidden="1">Sheet1!$M$10</definedName>
    <definedName name="_xlchart.v1.14" hidden="1">Sheet1!$M$7</definedName>
    <definedName name="_xlchart.v1.15" hidden="1">Sheet1!$Q$7:$Q$29</definedName>
    <definedName name="_xlchart.v1.16" hidden="1">Sheet1!$D$7:$D$29</definedName>
    <definedName name="_xlchart.v1.17" hidden="1">Sheet1!$L$7:$L$29</definedName>
    <definedName name="_xlchart.v1.2" hidden="1">Sheet1!$L$7:$L$29</definedName>
    <definedName name="_xlchart.v1.3" hidden="1">Sheet1!$M$7</definedName>
    <definedName name="_xlchart.v1.4" hidden="1">Sheet1!$Q$7:$Q$29</definedName>
    <definedName name="_xlchart.v1.5" hidden="1">Sheet1!$D$7:$D$29</definedName>
    <definedName name="_xlchart.v1.6" hidden="1">Sheet1!$M$7</definedName>
    <definedName name="_xlchart.v1.7" hidden="1">Sheet1!$Q$7:$Q$29</definedName>
    <definedName name="_xlchart.v1.8" hidden="1">Sheet1!$R$7</definedName>
    <definedName name="_xlchart.v1.9" hidden="1">Sheet1!$V$7:$V$29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6" i="1" l="1"/>
  <c r="P16" i="1"/>
  <c r="K16" i="1"/>
  <c r="V28" i="1"/>
  <c r="V29" i="1"/>
  <c r="V30" i="1"/>
  <c r="V31" i="1"/>
  <c r="V32" i="1"/>
  <c r="V33" i="1"/>
  <c r="V34" i="1"/>
  <c r="V35" i="1"/>
  <c r="V36" i="1"/>
  <c r="V37" i="1"/>
  <c r="V38" i="1"/>
  <c r="Q28" i="1"/>
  <c r="Q29" i="1"/>
  <c r="Q30" i="1"/>
  <c r="Q31" i="1"/>
  <c r="Q32" i="1"/>
  <c r="Q33" i="1"/>
  <c r="Q34" i="1"/>
  <c r="Q35" i="1"/>
  <c r="Q36" i="1"/>
  <c r="Q37" i="1"/>
  <c r="L29" i="1"/>
  <c r="L30" i="1"/>
  <c r="L31" i="1"/>
  <c r="L32" i="1"/>
  <c r="L33" i="1"/>
  <c r="L34" i="1"/>
  <c r="L35" i="1"/>
  <c r="L36" i="1"/>
  <c r="L37" i="1"/>
  <c r="T28" i="1"/>
  <c r="T29" i="1"/>
  <c r="T30" i="1"/>
  <c r="T31" i="1"/>
  <c r="T32" i="1"/>
  <c r="T33" i="1"/>
  <c r="T34" i="1"/>
  <c r="T35" i="1"/>
  <c r="T36" i="1"/>
  <c r="T37" i="1"/>
  <c r="T38" i="1"/>
  <c r="O28" i="1"/>
  <c r="O29" i="1"/>
  <c r="O30" i="1"/>
  <c r="O31" i="1"/>
  <c r="O32" i="1"/>
  <c r="O33" i="1"/>
  <c r="O34" i="1"/>
  <c r="O35" i="1"/>
  <c r="O36" i="1"/>
  <c r="O37" i="1"/>
  <c r="U28" i="1"/>
  <c r="U29" i="1"/>
  <c r="P29" i="1"/>
  <c r="P28" i="1"/>
  <c r="K29" i="1"/>
  <c r="K28" i="1"/>
  <c r="L28" i="1" s="1"/>
  <c r="J29" i="1"/>
  <c r="J28" i="1"/>
  <c r="U27" i="1"/>
  <c r="P27" i="1"/>
  <c r="K27" i="1"/>
  <c r="U23" i="1"/>
  <c r="P23" i="1"/>
  <c r="L16" i="1"/>
  <c r="J16" i="1"/>
  <c r="J15" i="1"/>
  <c r="K15" i="1" s="1"/>
  <c r="L15" i="1" s="1"/>
  <c r="S7" i="1" a="1"/>
  <c r="T15" i="1" s="1"/>
  <c r="U15" i="1" s="1"/>
  <c r="V15" i="1" s="1"/>
  <c r="N7" i="1" a="1"/>
  <c r="O20" i="1" s="1"/>
  <c r="L7" i="1"/>
  <c r="U17" i="1"/>
  <c r="P17" i="1"/>
  <c r="Q17" i="1" s="1"/>
  <c r="Q8" i="1"/>
  <c r="Q9" i="1"/>
  <c r="Q10" i="1"/>
  <c r="Q11" i="1"/>
  <c r="Q12" i="1"/>
  <c r="Q13" i="1"/>
  <c r="Q14" i="1"/>
  <c r="Q18" i="1"/>
  <c r="Q19" i="1"/>
  <c r="Q20" i="1"/>
  <c r="Q22" i="1"/>
  <c r="Q23" i="1"/>
  <c r="Q24" i="1"/>
  <c r="Q25" i="1"/>
  <c r="Q26" i="1"/>
  <c r="Q27" i="1"/>
  <c r="V8" i="1"/>
  <c r="V9" i="1"/>
  <c r="V10" i="1"/>
  <c r="V11" i="1"/>
  <c r="V12" i="1"/>
  <c r="V13" i="1"/>
  <c r="V14" i="1"/>
  <c r="V17" i="1"/>
  <c r="V18" i="1"/>
  <c r="V19" i="1"/>
  <c r="V20" i="1"/>
  <c r="V22" i="1"/>
  <c r="V23" i="1"/>
  <c r="V24" i="1"/>
  <c r="V25" i="1"/>
  <c r="V26" i="1"/>
  <c r="V27" i="1"/>
  <c r="V7" i="1"/>
  <c r="Q7" i="1"/>
  <c r="L18" i="1"/>
  <c r="L19" i="1"/>
  <c r="L20" i="1"/>
  <c r="L22" i="1"/>
  <c r="L23" i="1"/>
  <c r="L24" i="1"/>
  <c r="L25" i="1"/>
  <c r="L26" i="1"/>
  <c r="L27" i="1"/>
  <c r="L8" i="1"/>
  <c r="L9" i="1"/>
  <c r="L10" i="1"/>
  <c r="L11" i="1"/>
  <c r="L12" i="1"/>
  <c r="L13" i="1"/>
  <c r="L14" i="1"/>
  <c r="K17" i="1"/>
  <c r="L17" i="1" s="1"/>
  <c r="J17" i="1"/>
  <c r="J18" i="1"/>
  <c r="J19" i="1"/>
  <c r="J20" i="1"/>
  <c r="J21" i="1"/>
  <c r="K21" i="1" s="1"/>
  <c r="L21" i="1" s="1"/>
  <c r="J22" i="1"/>
  <c r="J23" i="1"/>
  <c r="J24" i="1"/>
  <c r="J25" i="1"/>
  <c r="J26" i="1"/>
  <c r="J27" i="1"/>
  <c r="J8" i="1"/>
  <c r="J9" i="1"/>
  <c r="J10" i="1"/>
  <c r="J11" i="1"/>
  <c r="J12" i="1"/>
  <c r="J13" i="1"/>
  <c r="J14" i="1"/>
  <c r="J7" i="1"/>
  <c r="T16" i="1" l="1"/>
  <c r="V16" i="1" s="1"/>
  <c r="O16" i="1"/>
  <c r="Q16" i="1" s="1"/>
  <c r="T20" i="1"/>
  <c r="N7" i="1"/>
  <c r="O7" i="1" s="1"/>
  <c r="O15" i="1"/>
  <c r="P15" i="1" s="1"/>
  <c r="Q15" i="1" s="1"/>
  <c r="S7" i="1"/>
  <c r="T7" i="1" s="1"/>
  <c r="T17" i="1"/>
  <c r="T18" i="1"/>
  <c r="T19" i="1"/>
  <c r="O14" i="1"/>
  <c r="T26" i="1"/>
  <c r="T13" i="1"/>
  <c r="O26" i="1"/>
  <c r="O13" i="1"/>
  <c r="T27" i="1"/>
  <c r="T25" i="1"/>
  <c r="T12" i="1"/>
  <c r="O25" i="1"/>
  <c r="O12" i="1"/>
  <c r="T24" i="1"/>
  <c r="T11" i="1"/>
  <c r="O24" i="1"/>
  <c r="O11" i="1"/>
  <c r="O27" i="1"/>
  <c r="T23" i="1"/>
  <c r="T10" i="1"/>
  <c r="O23" i="1"/>
  <c r="O10" i="1"/>
  <c r="T22" i="1"/>
  <c r="T9" i="1"/>
  <c r="O22" i="1"/>
  <c r="O9" i="1"/>
  <c r="T14" i="1"/>
  <c r="T21" i="1"/>
  <c r="U21" i="1" s="1"/>
  <c r="V21" i="1" s="1"/>
  <c r="V5" i="1" s="1"/>
  <c r="T8" i="1"/>
  <c r="O21" i="1"/>
  <c r="P21" i="1" s="1"/>
  <c r="Q21" i="1" s="1"/>
  <c r="Q5" i="1" s="1"/>
  <c r="O8" i="1"/>
  <c r="O19" i="1"/>
  <c r="O18" i="1"/>
  <c r="O17" i="1"/>
  <c r="L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<sst xmlns="http://schemas.openxmlformats.org/spreadsheetml/2006/main" count="162" uniqueCount="82">
  <si>
    <t>Name</t>
  </si>
  <si>
    <t>Description</t>
  </si>
  <si>
    <t>Seeeduino Xiao</t>
  </si>
  <si>
    <t>MCU</t>
  </si>
  <si>
    <t>REF Number (s)</t>
  </si>
  <si>
    <t>Pieces/Unit</t>
  </si>
  <si>
    <t>Cost/Unit</t>
  </si>
  <si>
    <t>U1</t>
  </si>
  <si>
    <t>CAD Part Number</t>
  </si>
  <si>
    <t>MFG Part Number</t>
  </si>
  <si>
    <t>Subsystem</t>
  </si>
  <si>
    <t>Base PCB</t>
  </si>
  <si>
    <t>Base</t>
  </si>
  <si>
    <t>Total Pieces</t>
  </si>
  <si>
    <t>-</t>
  </si>
  <si>
    <t>011</t>
  </si>
  <si>
    <t>Qty of Units</t>
  </si>
  <si>
    <t>Prod Run A</t>
  </si>
  <si>
    <t>Prod Run B</t>
  </si>
  <si>
    <t>Prod Run C</t>
  </si>
  <si>
    <t>Piece: Non-sellable Individual part</t>
  </si>
  <si>
    <t>Unit: One Sellable product</t>
  </si>
  <si>
    <t>Cost: Amount Paid For parts/shipping</t>
  </si>
  <si>
    <t>R5</t>
  </si>
  <si>
    <t>SW2</t>
  </si>
  <si>
    <t>U2</t>
  </si>
  <si>
    <t>Capacitor</t>
  </si>
  <si>
    <t>0805 100nF</t>
  </si>
  <si>
    <t>SM05B-NSHSS-TBLFSN</t>
  </si>
  <si>
    <t>Connector</t>
  </si>
  <si>
    <t>JST NSH 5 Pin</t>
  </si>
  <si>
    <t>BJT</t>
  </si>
  <si>
    <t>LED Switch BJT</t>
  </si>
  <si>
    <t>Total Cost</t>
  </si>
  <si>
    <t>0805 10k</t>
  </si>
  <si>
    <t>0805 5.1k</t>
  </si>
  <si>
    <t>Resistor</t>
  </si>
  <si>
    <t>R2, R3, R4</t>
  </si>
  <si>
    <t>R1, R8, R9, R10</t>
  </si>
  <si>
    <t>R6, R7</t>
  </si>
  <si>
    <t>0805 10R</t>
  </si>
  <si>
    <t>Keyswitch</t>
  </si>
  <si>
    <t>AS5600</t>
  </si>
  <si>
    <t>Encoder</t>
  </si>
  <si>
    <t>Rot Hall Encoder 12-Bit</t>
  </si>
  <si>
    <t>NC7SB3257P6X</t>
  </si>
  <si>
    <t>I2C Switch</t>
  </si>
  <si>
    <t>MX Switch</t>
  </si>
  <si>
    <t>RGB LED</t>
  </si>
  <si>
    <t xml:space="preserve">RGB Switch LED </t>
  </si>
  <si>
    <t>BC847BW-7-F</t>
  </si>
  <si>
    <t>QBLP677R-RGB</t>
  </si>
  <si>
    <t>Q1, Q2, Q3</t>
  </si>
  <si>
    <t>RMCF0805FT10K0</t>
  </si>
  <si>
    <t>RC0805FR-075K1L</t>
  </si>
  <si>
    <t>08055C104KAT2A</t>
  </si>
  <si>
    <t>C1, C1</t>
  </si>
  <si>
    <t>J1, J1</t>
  </si>
  <si>
    <t>0805 68R</t>
  </si>
  <si>
    <t>RC0805JR-0768RL</t>
  </si>
  <si>
    <t>RC0805FR-0710RL</t>
  </si>
  <si>
    <t>U3, U1</t>
  </si>
  <si>
    <t>Mixed</t>
  </si>
  <si>
    <t>Wire Assy</t>
  </si>
  <si>
    <t>Upper Arm</t>
  </si>
  <si>
    <t>Upper Arm PCB</t>
  </si>
  <si>
    <t>008</t>
  </si>
  <si>
    <t>Magnet</t>
  </si>
  <si>
    <t>6x2.5mm N35 Radial</t>
  </si>
  <si>
    <t>009</t>
  </si>
  <si>
    <t>10CM JST NSH 5-Pin Wire</t>
  </si>
  <si>
    <t>Keycap</t>
  </si>
  <si>
    <t>Area</t>
  </si>
  <si>
    <t>Area PCB</t>
  </si>
  <si>
    <t>Standoff</t>
  </si>
  <si>
    <t>4-40 1/4 inch standoff</t>
  </si>
  <si>
    <t>020</t>
  </si>
  <si>
    <t>#4-40 1/4 Screw</t>
  </si>
  <si>
    <t>#4-40 Screw</t>
  </si>
  <si>
    <t>M2x5 ST Screw</t>
  </si>
  <si>
    <t>Bearing Mount Male</t>
  </si>
  <si>
    <t>Bearing Mount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</si>
</sst>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0" xfId="0" applyFill="1" applyBorder="1"/>
    <xf numFmtId="0" fontId="1" fillId="0" borderId="3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Cost Breakdown @</a:t>
            </a:r>
            <a:r>
              <a:rPr lang="en-CA" baseline="0"/>
              <a:t> QTY 5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58934350997535"/>
          <c:y val="0.13852064959251406"/>
          <c:w val="0.66565173985153692"/>
          <c:h val="0.6555514571556160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A2B-4BB0-BCE8-55933FCFA5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A2B-4BB0-BCE8-55933FCFA5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A2B-4BB0-BCE8-55933FCFA5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A2B-4BB0-BCE8-55933FCFA5A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A2B-4BB0-BCE8-55933FCFA5A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A2B-4BB0-BCE8-55933FCFA5A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A2B-4BB0-BCE8-55933FCFA5A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A2B-4BB0-BCE8-55933FCFA5A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A2B-4BB0-BCE8-55933FCFA5A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A2B-4BB0-BCE8-55933FCFA5A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0A2B-4BB0-BCE8-55933FCFA5A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A2B-4BB0-BCE8-55933FCFA5A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0A2B-4BB0-BCE8-55933FCFA5A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A2B-4BB0-BCE8-55933FCFA5A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0A2B-4BB0-BCE8-55933FCFA5A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A2B-4BB0-BCE8-55933FCFA5A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0A2B-4BB0-BCE8-55933FCFA5A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A2B-4BB0-BCE8-55933FCFA5A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0A2B-4BB0-BCE8-55933FCFA5A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A2B-4BB0-BCE8-55933FCFA5A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0A2B-4BB0-BCE8-55933FCFA5A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A2B-4BB0-BCE8-55933FCFA5A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0A2B-4BB0-BCE8-55933FCFA5A5}"/>
              </c:ext>
            </c:extLst>
          </c:dPt>
          <c:dLbls>
            <c:dLbl>
              <c:idx val="0"/>
              <c:layout>
                <c:manualLayout>
                  <c:x val="-4.2437482891325699E-2"/>
                  <c:y val="-2.9502349045066247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2B-4BB0-BCE8-55933FCFA5A5}"/>
                </c:ext>
              </c:extLst>
            </c:dLbl>
            <c:dLbl>
              <c:idx val="1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0A2B-4BB0-BCE8-55933FCFA5A5}"/>
                </c:ext>
              </c:extLst>
            </c:dLbl>
            <c:dLbl>
              <c:idx val="2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A2B-4BB0-BCE8-55933FCFA5A5}"/>
                </c:ext>
              </c:extLst>
            </c:dLbl>
            <c:dLbl>
              <c:idx val="3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A2B-4BB0-BCE8-55933FCFA5A5}"/>
                </c:ext>
              </c:extLst>
            </c:dLbl>
            <c:dLbl>
              <c:idx val="4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A2B-4BB0-BCE8-55933FCFA5A5}"/>
                </c:ext>
              </c:extLst>
            </c:dLbl>
            <c:dLbl>
              <c:idx val="5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0A2B-4BB0-BCE8-55933FCFA5A5}"/>
                </c:ext>
              </c:extLst>
            </c:dLbl>
            <c:dLbl>
              <c:idx val="6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A2B-4BB0-BCE8-55933FCFA5A5}"/>
                </c:ext>
              </c:extLst>
            </c:dLbl>
            <c:dLbl>
              <c:idx val="7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0A2B-4BB0-BCE8-55933FCFA5A5}"/>
                </c:ext>
              </c:extLst>
            </c:dLbl>
            <c:dLbl>
              <c:idx val="8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A2B-4BB0-BCE8-55933FCFA5A5}"/>
                </c:ext>
              </c:extLst>
            </c:dLbl>
            <c:dLbl>
              <c:idx val="9"/>
              <c:layout>
                <c:manualLayout>
                  <c:x val="7.0818170927296711E-2"/>
                  <c:y val="7.9307210421085753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A2B-4BB0-BCE8-55933FCFA5A5}"/>
                </c:ext>
              </c:extLst>
            </c:dLbl>
            <c:dLbl>
              <c:idx val="10"/>
              <c:layout>
                <c:manualLayout>
                  <c:x val="2.8020385488623737E-2"/>
                  <c:y val="8.7480171262525261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A2B-4BB0-BCE8-55933FCFA5A5}"/>
                </c:ext>
              </c:extLst>
            </c:dLbl>
            <c:dLbl>
              <c:idx val="11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0A2B-4BB0-BCE8-55933FCFA5A5}"/>
                </c:ext>
              </c:extLst>
            </c:dLbl>
            <c:dLbl>
              <c:idx val="12"/>
              <c:layout>
                <c:manualLayout>
                  <c:x val="4.3319324348260149E-2"/>
                  <c:y val="-2.4630579314569856E-3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A2B-4BB0-BCE8-55933FCFA5A5}"/>
                </c:ext>
              </c:extLst>
            </c:dLbl>
            <c:dLbl>
              <c:idx val="13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0A2B-4BB0-BCE8-55933FCFA5A5}"/>
                </c:ext>
              </c:extLst>
            </c:dLbl>
            <c:dLbl>
              <c:idx val="14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0A2B-4BB0-BCE8-55933FCFA5A5}"/>
                </c:ext>
              </c:extLst>
            </c:dLbl>
            <c:dLbl>
              <c:idx val="15"/>
              <c:layout>
                <c:manualLayout>
                  <c:x val="-1.2621773505305684E-2"/>
                  <c:y val="-2.7002806996741513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A2B-4BB0-BCE8-55933FCFA5A5}"/>
                </c:ext>
              </c:extLst>
            </c:dLbl>
            <c:dLbl>
              <c:idx val="16"/>
              <c:layout>
                <c:manualLayout>
                  <c:x val="0"/>
                  <c:y val="9.0075236473799974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A2B-4BB0-BCE8-55933FCFA5A5}"/>
                </c:ext>
              </c:extLst>
            </c:dLbl>
            <c:dLbl>
              <c:idx val="17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0A2B-4BB0-BCE8-55933FCFA5A5}"/>
                </c:ext>
              </c:extLst>
            </c:dLbl>
            <c:dLbl>
              <c:idx val="18"/>
              <c:layout>
                <c:manualLayout>
                  <c:x val="7.8891518928232134E-3"/>
                  <c:y val="-4.8151433407745727E-3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A2B-4BB0-BCE8-55933FCFA5A5}"/>
                </c:ext>
              </c:extLst>
            </c:dLbl>
            <c:dLbl>
              <c:idx val="19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0A2B-4BB0-BCE8-55933FCFA5A5}"/>
                </c:ext>
              </c:extLst>
            </c:dLbl>
            <c:dLbl>
              <c:idx val="20"/>
              <c:layout>
                <c:manualLayout>
                  <c:x val="-4.0316087789639792E-2"/>
                  <c:y val="-1.2630535229595308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A2B-4BB0-BCE8-55933FCFA5A5}"/>
                </c:ext>
              </c:extLst>
            </c:dLbl>
            <c:dLbl>
              <c:idx val="21"/>
              <c:layout>
                <c:manualLayout>
                  <c:x val="-8.2642545448690083E-2"/>
                  <c:y val="-2.1220264494645577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A2B-4BB0-BCE8-55933FCFA5A5}"/>
                </c:ext>
              </c:extLst>
            </c:dLbl>
            <c:dLbl>
              <c:idx val="22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0A2B-4BB0-BCE8-55933FCFA5A5}"/>
                </c:ext>
              </c:extLst>
            </c:dLbl>
            <c:numFmt formatCode="&quot;$&quot;#,##0.00" sourceLinked="0"/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Sheet1!$D$7:$D$29</c:f>
              <c:strCache>
                <c:ptCount val="23"/>
                <c:pt idx="0">
                  <c:v>Base PCB</c:v>
                </c:pt>
                <c:pt idx="1">
                  <c:v>0805 100nF</c:v>
                </c:pt>
                <c:pt idx="2">
                  <c:v>JST NSH 5 Pin</c:v>
                </c:pt>
                <c:pt idx="3">
                  <c:v>LED Switch BJT</c:v>
                </c:pt>
                <c:pt idx="4">
                  <c:v>0805 5.1k</c:v>
                </c:pt>
                <c:pt idx="5">
                  <c:v>0805 10k</c:v>
                </c:pt>
                <c:pt idx="6">
                  <c:v>0805 68R</c:v>
                </c:pt>
                <c:pt idx="7">
                  <c:v>0805 10R</c:v>
                </c:pt>
                <c:pt idx="8">
                  <c:v>MX Switch</c:v>
                </c:pt>
                <c:pt idx="9">
                  <c:v>Keycap</c:v>
                </c:pt>
                <c:pt idx="10">
                  <c:v>MCU</c:v>
                </c:pt>
                <c:pt idx="11">
                  <c:v>I2C Switch</c:v>
                </c:pt>
                <c:pt idx="12">
                  <c:v>Rot Hall Encoder 12-Bit</c:v>
                </c:pt>
                <c:pt idx="13">
                  <c:v>RGB Switch LED </c:v>
                </c:pt>
                <c:pt idx="14">
                  <c:v>10CM JST NSH 5-Pin Wire</c:v>
                </c:pt>
                <c:pt idx="15">
                  <c:v>4-40 1/4 inch standoff</c:v>
                </c:pt>
                <c:pt idx="16">
                  <c:v>Area PCB</c:v>
                </c:pt>
                <c:pt idx="17">
                  <c:v>#4-40 1/4 Screw</c:v>
                </c:pt>
                <c:pt idx="18">
                  <c:v>Upper Arm PCB</c:v>
                </c:pt>
                <c:pt idx="19">
                  <c:v>6x2.5mm N35 Radial</c:v>
                </c:pt>
                <c:pt idx="20">
                  <c:v>M2x5 ST Screw</c:v>
                </c:pt>
                <c:pt idx="21">
                  <c:v>Bearing Mount Male</c:v>
                </c:pt>
                <c:pt idx="22">
                  <c:v>Bearing Mount Female</c:v>
                </c:pt>
              </c:strCache>
            </c:strRef>
          </c:cat>
          <c:val>
            <c:numRef>
              <c:f>Sheet1!$L$7:$L$29</c:f>
              <c:numCache>
                <c:formatCode>General</c:formatCode>
                <c:ptCount val="23"/>
                <c:pt idx="0">
                  <c:v>4.2</c:v>
                </c:pt>
                <c:pt idx="1">
                  <c:v>0.20200000000000001</c:v>
                </c:pt>
                <c:pt idx="2">
                  <c:v>1.8219999999999998</c:v>
                </c:pt>
                <c:pt idx="3">
                  <c:v>0.84199999999999997</c:v>
                </c:pt>
                <c:pt idx="4">
                  <c:v>0.248</c:v>
                </c:pt>
                <c:pt idx="5">
                  <c:v>0.12</c:v>
                </c:pt>
                <c:pt idx="6">
                  <c:v>0.15</c:v>
                </c:pt>
                <c:pt idx="7">
                  <c:v>0.24399999999999999</c:v>
                </c:pt>
                <c:pt idx="8">
                  <c:v>0.25</c:v>
                </c:pt>
                <c:pt idx="9">
                  <c:v>0.3</c:v>
                </c:pt>
                <c:pt idx="10">
                  <c:v>7.45</c:v>
                </c:pt>
                <c:pt idx="11">
                  <c:v>0.82</c:v>
                </c:pt>
                <c:pt idx="12">
                  <c:v>8.0879999999999992</c:v>
                </c:pt>
                <c:pt idx="13">
                  <c:v>1.45</c:v>
                </c:pt>
                <c:pt idx="14">
                  <c:v>2</c:v>
                </c:pt>
                <c:pt idx="15">
                  <c:v>3.4</c:v>
                </c:pt>
                <c:pt idx="16">
                  <c:v>5.39</c:v>
                </c:pt>
                <c:pt idx="17">
                  <c:v>0.60399999999999998</c:v>
                </c:pt>
                <c:pt idx="18">
                  <c:v>4.2</c:v>
                </c:pt>
                <c:pt idx="19">
                  <c:v>0.8</c:v>
                </c:pt>
                <c:pt idx="20">
                  <c:v>3.8759999999999999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2B-4BB0-BCE8-55933FCFA5A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Cost Breakdown @ Qty 5 </a:t>
            </a:r>
          </a:p>
        </cx:rich>
      </cx:tx>
    </cx:title>
    <cx:plotArea>
      <cx:plotAreaRegion>
        <cx:series layoutId="clusteredColumn" uniqueId="{7914E231-44AB-47F6-ABBD-C1A7275B76BA}" formatIdx="0">
          <cx:tx>
            <cx:txData>
              <cx:f>_xlchart.v1.11</cx:f>
              <cx:v>5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DE0BCD5-3514-4820-8B5C-823233A97555}" formatIdx="1">
          <cx:axisId val="2"/>
        </cx:series>
        <cx:series layoutId="clusteredColumn" hidden="1" uniqueId="{00000001-FD3F-40EA-BC58-11BC2928573D}" formatIdx="2">
          <cx:tx>
            <cx:txData>
              <cx:f>_xlchart.v1.14</cx:f>
              <cx:v>20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26864068-2DD4-47F7-9CB8-A8101BE91929}" formatIdx="3">
          <cx:axisId val="2"/>
        </cx:series>
      </cx:plotAreaRegion>
      <cx:axis id="0">
        <cx:catScaling gapWidth="0"/>
        <cx:title>
          <cx:tx>
            <cx:txData>
              <cx:v>Part Desc.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Part Desc.</a:t>
              </a:r>
            </a:p>
          </cx:txPr>
        </cx:title>
        <cx:tickLabels/>
      </cx:axis>
      <cx:axis id="1">
        <cx:valScaling/>
        <cx:title>
          <cx:tx>
            <cx:txData>
              <cx:v>Cost/Unit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Cost/Unit</a:t>
              </a:r>
            </a:p>
          </cx:txPr>
        </cx:title>
        <cx:majorGridlines/>
        <cx:tickLabels/>
      </cx:axis>
      <cx:axis id="2">
        <cx:valScaling max="1" min="0"/>
        <cx:title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Cost Breakdown @ Qty 20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 Breakdown @ Qty 20 </a:t>
          </a:r>
        </a:p>
      </cx:txPr>
    </cx:title>
    <cx:plotArea>
      <cx:plotAreaRegion>
        <cx:series layoutId="clusteredColumn" uniqueId="{7914E231-44AB-47F6-ABBD-C1A7275B76BA}" formatIdx="0">
          <cx:tx>
            <cx:txData>
              <cx:f>_xlchart.v1.3</cx:f>
              <cx:v>20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DE0BCD5-3514-4820-8B5C-823233A97555}" formatIdx="1">
          <cx:axisId val="2"/>
        </cx:series>
      </cx:plotAreaRegion>
      <cx:axis id="0">
        <cx:catScaling gapWidth="0"/>
        <cx:title>
          <cx:tx>
            <cx:txData>
              <cx:v>Part Desc.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Part Desc.</a:t>
              </a:r>
            </a:p>
          </cx:txPr>
        </cx:title>
        <cx:tickLabels/>
      </cx:axis>
      <cx:axis id="1">
        <cx:valScaling/>
        <cx:title>
          <cx:tx>
            <cx:txData>
              <cx:v>Cost/Unit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Cost/Unit</a:t>
              </a:r>
            </a:p>
          </cx:txPr>
        </cx:title>
        <cx:majorGridlines/>
        <cx:tickLabels/>
      </cx:axis>
      <cx:axis id="2">
        <cx:valScaling max="1" min="0"/>
        <cx:title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txData>
          <cx:v>Cost Breakdown @ Qty 50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 Breakdown @ Qty 50</a:t>
          </a:r>
        </a:p>
      </cx:txPr>
    </cx:title>
    <cx:plotArea>
      <cx:plotAreaRegion>
        <cx:series layoutId="clusteredColumn" uniqueId="{7914E231-44AB-47F6-ABBD-C1A7275B76BA}" formatIdx="0">
          <cx:tx>
            <cx:txData>
              <cx:f>_xlchart.v1.8</cx:f>
              <cx:v>50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DE0BCD5-3514-4820-8B5C-823233A97555}" formatIdx="1">
          <cx:axisId val="2"/>
        </cx:series>
      </cx:plotAreaRegion>
      <cx:axis id="0">
        <cx:catScaling gapWidth="0"/>
        <cx:title>
          <cx:tx>
            <cx:txData>
              <cx:v>Part Desc.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Part Desc.</a:t>
              </a:r>
            </a:p>
          </cx:txPr>
        </cx:title>
        <cx:tickLabels/>
      </cx:axis>
      <cx:axis id="1">
        <cx:valScaling/>
        <cx:title>
          <cx:tx>
            <cx:txData>
              <cx:v>Cost/Unit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Cost/Unit</a:t>
              </a:r>
            </a:p>
          </cx:txPr>
        </cx:title>
        <cx:majorGridlines/>
        <cx:tickLabels/>
      </cx:axis>
      <cx:axis id="2">
        <cx:valScaling max="1" min="0"/>
        <cx:title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94384</xdr:colOff>
      <xdr:row>35</xdr:row>
      <xdr:rowOff>28141</xdr:rowOff>
    </xdr:from>
    <xdr:to>
      <xdr:col>6</xdr:col>
      <xdr:colOff>780184</xdr:colOff>
      <xdr:row>68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D37F62-C031-4E25-A672-26AB020AC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467972</xdr:colOff>
      <xdr:row>38</xdr:row>
      <xdr:rowOff>40262</xdr:rowOff>
    </xdr:from>
    <xdr:to>
      <xdr:col>11</xdr:col>
      <xdr:colOff>363197</xdr:colOff>
      <xdr:row>60</xdr:row>
      <xdr:rowOff>6925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BF1AB8B-D4F3-4D2B-ABF9-5FE41B2C0D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7119" y="7279262"/>
              <a:ext cx="4590490" cy="4157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357187</xdr:colOff>
      <xdr:row>37</xdr:row>
      <xdr:rowOff>186171</xdr:rowOff>
    </xdr:from>
    <xdr:to>
      <xdr:col>16</xdr:col>
      <xdr:colOff>666750</xdr:colOff>
      <xdr:row>59</xdr:row>
      <xdr:rowOff>152834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0A5EE2D-E182-488A-BA49-8D4D9D7A2F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88278" y="7234671"/>
              <a:ext cx="5002790" cy="4157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407842</xdr:colOff>
      <xdr:row>38</xdr:row>
      <xdr:rowOff>63645</xdr:rowOff>
    </xdr:from>
    <xdr:to>
      <xdr:col>21</xdr:col>
      <xdr:colOff>717405</xdr:colOff>
      <xdr:row>60</xdr:row>
      <xdr:rowOff>30308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724DA1F-0836-45E6-9B63-15B44648A4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36615" y="7302645"/>
              <a:ext cx="5002790" cy="4157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971549</xdr:colOff>
      <xdr:row>64</xdr:row>
      <xdr:rowOff>171450</xdr:rowOff>
    </xdr:from>
    <xdr:to>
      <xdr:col>5</xdr:col>
      <xdr:colOff>104774</xdr:colOff>
      <xdr:row>67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42EE706-3FBE-42B0-A31B-D2A0DCFB597A}"/>
            </a:ext>
          </a:extLst>
        </xdr:cNvPr>
        <xdr:cNvSpPr/>
      </xdr:nvSpPr>
      <xdr:spPr>
        <a:xfrm>
          <a:off x="2285999" y="12363450"/>
          <a:ext cx="2847975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400" b="1">
              <a:solidFill>
                <a:sysClr val="windowText" lastClr="000000"/>
              </a:solidFill>
            </a:rPr>
            <a:t>Total</a:t>
          </a:r>
          <a:r>
            <a:rPr lang="en-CA" sz="1400" b="1" baseline="0">
              <a:solidFill>
                <a:sysClr val="windowText" lastClr="000000"/>
              </a:solidFill>
            </a:rPr>
            <a:t> Cost: $48.46</a:t>
          </a:r>
          <a:endParaRPr lang="en-CA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93"/>
  <sheetViews>
    <sheetView tabSelected="1" topLeftCell="H28" zoomScale="85" zoomScaleNormal="85" workbookViewId="0">
      <selection activeCell="V17" sqref="V17"/>
    </sheetView>
  </sheetViews>
  <sheetFormatPr defaultRowHeight="15" x14ac:dyDescent="0.25"/>
  <cols>
    <col min="2" max="2" width="10.5703125" bestFit="1" customWidth="1"/>
    <col min="3" max="3" width="16.85546875" customWidth="1"/>
    <col min="4" max="4" width="23.28515625" bestFit="1" customWidth="1"/>
    <col min="5" max="5" width="15.5703125" customWidth="1"/>
    <col min="6" max="6" width="16.5703125" bestFit="1" customWidth="1"/>
    <col min="7" max="7" width="20.7109375" bestFit="1" customWidth="1"/>
    <col min="8" max="8" width="18" bestFit="1" customWidth="1"/>
    <col min="9" max="9" width="18" customWidth="1"/>
    <col min="10" max="10" width="18.7109375" customWidth="1"/>
    <col min="11" max="11" width="15.85546875" bestFit="1" customWidth="1"/>
    <col min="12" max="12" width="15.140625" bestFit="1" customWidth="1"/>
    <col min="13" max="14" width="18" bestFit="1" customWidth="1"/>
    <col min="15" max="15" width="18.7109375" bestFit="1" customWidth="1"/>
    <col min="16" max="16" width="15.85546875" bestFit="1" customWidth="1"/>
    <col min="17" max="17" width="15.140625" bestFit="1" customWidth="1"/>
    <col min="18" max="19" width="18" bestFit="1" customWidth="1"/>
    <col min="20" max="20" width="18.7109375" bestFit="1" customWidth="1"/>
    <col min="21" max="21" width="15.85546875" bestFit="1" customWidth="1"/>
    <col min="22" max="22" width="15.140625" bestFit="1" customWidth="1"/>
  </cols>
  <sheetData>
    <row r="2" spans="2:22" x14ac:dyDescent="0.25">
      <c r="B2" t="s">
        <v>21</v>
      </c>
    </row>
    <row r="3" spans="2:22" x14ac:dyDescent="0.25">
      <c r="B3" s="5" t="s">
        <v>20</v>
      </c>
    </row>
    <row r="4" spans="2:22" x14ac:dyDescent="0.25">
      <c r="B4" s="5" t="s">
        <v>22</v>
      </c>
      <c r="I4" s="4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2:22" x14ac:dyDescent="0.25">
      <c r="B5" s="7"/>
      <c r="C5" s="7"/>
      <c r="D5" s="7"/>
      <c r="E5" s="7"/>
      <c r="F5" s="7"/>
      <c r="G5" s="7"/>
      <c r="H5" s="15" t="s">
        <v>17</v>
      </c>
      <c r="I5" s="16"/>
      <c r="J5" s="16"/>
      <c r="K5" s="12"/>
      <c r="L5" s="14">
        <f>SUM(L7:L81)</f>
        <v>48.455999999999989</v>
      </c>
      <c r="M5" s="15" t="s">
        <v>18</v>
      </c>
      <c r="N5" s="16"/>
      <c r="O5" s="16"/>
      <c r="P5" s="16"/>
      <c r="Q5" s="14">
        <f>SUM(Q7:Q81)</f>
        <v>37.034500000000001</v>
      </c>
      <c r="R5" s="15" t="s">
        <v>19</v>
      </c>
      <c r="S5" s="16"/>
      <c r="T5" s="16"/>
      <c r="U5" s="12"/>
      <c r="V5" s="14">
        <f>SUM(V7:V81)</f>
        <v>32.625200000000007</v>
      </c>
    </row>
    <row r="6" spans="2:22" x14ac:dyDescent="0.25">
      <c r="B6" s="10" t="s">
        <v>10</v>
      </c>
      <c r="C6" s="10" t="s">
        <v>0</v>
      </c>
      <c r="D6" s="10" t="s">
        <v>1</v>
      </c>
      <c r="E6" s="10" t="s">
        <v>4</v>
      </c>
      <c r="F6" s="10" t="s">
        <v>8</v>
      </c>
      <c r="G6" s="10" t="s">
        <v>9</v>
      </c>
      <c r="H6" s="10" t="s">
        <v>16</v>
      </c>
      <c r="I6" s="11" t="s">
        <v>5</v>
      </c>
      <c r="J6" s="10" t="s">
        <v>13</v>
      </c>
      <c r="K6" s="11" t="s">
        <v>33</v>
      </c>
      <c r="L6" s="10" t="s">
        <v>6</v>
      </c>
      <c r="M6" s="10" t="s">
        <v>16</v>
      </c>
      <c r="N6" s="10" t="s">
        <v>5</v>
      </c>
      <c r="O6" s="10" t="s">
        <v>13</v>
      </c>
      <c r="P6" s="11" t="s">
        <v>33</v>
      </c>
      <c r="Q6" s="10" t="s">
        <v>6</v>
      </c>
      <c r="R6" s="10" t="s">
        <v>16</v>
      </c>
      <c r="S6" s="10" t="s">
        <v>5</v>
      </c>
      <c r="T6" s="10" t="s">
        <v>13</v>
      </c>
      <c r="U6" s="11" t="s">
        <v>33</v>
      </c>
      <c r="V6" s="10" t="s">
        <v>6</v>
      </c>
    </row>
    <row r="7" spans="2:22" x14ac:dyDescent="0.25">
      <c r="B7" t="s">
        <v>12</v>
      </c>
      <c r="C7" t="s">
        <v>11</v>
      </c>
      <c r="D7" t="s">
        <v>11</v>
      </c>
      <c r="E7" s="1" t="s">
        <v>14</v>
      </c>
      <c r="F7" s="3" t="s">
        <v>15</v>
      </c>
      <c r="G7" s="1" t="s">
        <v>14</v>
      </c>
      <c r="H7" s="9">
        <v>5</v>
      </c>
      <c r="I7" s="7">
        <v>1</v>
      </c>
      <c r="J7" s="7">
        <f>H7*I7</f>
        <v>5</v>
      </c>
      <c r="K7" s="7">
        <v>21</v>
      </c>
      <c r="L7" s="8">
        <f>K7/H7</f>
        <v>4.2</v>
      </c>
      <c r="M7" s="6">
        <v>20</v>
      </c>
      <c r="N7" s="7" cm="1">
        <f t="array" ref="N7:N91">I7:I91</f>
        <v>1</v>
      </c>
      <c r="O7" s="7">
        <f>M7*N7</f>
        <v>20</v>
      </c>
      <c r="P7" s="7">
        <v>22.98</v>
      </c>
      <c r="Q7" s="8">
        <f t="shared" ref="Q7:Q37" si="0">P7/M7</f>
        <v>1.149</v>
      </c>
      <c r="R7">
        <v>50</v>
      </c>
      <c r="S7" s="7" cm="1">
        <f t="array" ref="S7:S91">I7:I91</f>
        <v>1</v>
      </c>
      <c r="T7" s="7">
        <f>R7*S7</f>
        <v>50</v>
      </c>
      <c r="U7">
        <v>44.73</v>
      </c>
      <c r="V7" s="8">
        <f t="shared" ref="V7:V38" si="1">U7/R7</f>
        <v>0.89459999999999995</v>
      </c>
    </row>
    <row r="8" spans="2:22" x14ac:dyDescent="0.25">
      <c r="B8" t="s">
        <v>12</v>
      </c>
      <c r="C8" t="s">
        <v>26</v>
      </c>
      <c r="D8" t="s">
        <v>27</v>
      </c>
      <c r="E8" t="s">
        <v>56</v>
      </c>
      <c r="F8" s="3" t="s">
        <v>14</v>
      </c>
      <c r="G8" s="1" t="s">
        <v>55</v>
      </c>
      <c r="H8" s="9">
        <v>5</v>
      </c>
      <c r="I8" s="7">
        <v>2</v>
      </c>
      <c r="J8" s="7">
        <f t="shared" ref="J8:J29" si="2">H8*I8</f>
        <v>10</v>
      </c>
      <c r="K8" s="7">
        <v>1.01</v>
      </c>
      <c r="L8" s="8">
        <f t="shared" ref="L8:L16" si="3">K8/H8</f>
        <v>0.20200000000000001</v>
      </c>
      <c r="M8" s="6">
        <v>20</v>
      </c>
      <c r="N8" s="7">
        <v>2</v>
      </c>
      <c r="O8" s="7">
        <f t="shared" ref="O8:O37" si="4">M8*N8</f>
        <v>40</v>
      </c>
      <c r="P8" s="13">
        <v>4.04</v>
      </c>
      <c r="Q8" s="8">
        <f t="shared" si="0"/>
        <v>0.20200000000000001</v>
      </c>
      <c r="R8">
        <v>50</v>
      </c>
      <c r="S8" s="7">
        <v>2</v>
      </c>
      <c r="T8" s="7">
        <f t="shared" ref="T8:T38" si="5">R8*S8</f>
        <v>100</v>
      </c>
      <c r="U8" s="13">
        <v>4.46</v>
      </c>
      <c r="V8" s="8">
        <f t="shared" si="1"/>
        <v>8.9200000000000002E-2</v>
      </c>
    </row>
    <row r="9" spans="2:22" x14ac:dyDescent="0.25">
      <c r="B9" t="s">
        <v>62</v>
      </c>
      <c r="C9" t="s">
        <v>29</v>
      </c>
      <c r="D9" t="s">
        <v>30</v>
      </c>
      <c r="E9" t="s">
        <v>57</v>
      </c>
      <c r="F9" s="3" t="s">
        <v>14</v>
      </c>
      <c r="G9" s="1" t="s">
        <v>28</v>
      </c>
      <c r="H9" s="9">
        <v>5</v>
      </c>
      <c r="I9" s="7">
        <v>2</v>
      </c>
      <c r="J9" s="7">
        <f t="shared" si="2"/>
        <v>10</v>
      </c>
      <c r="K9" s="7">
        <v>9.11</v>
      </c>
      <c r="L9" s="8">
        <f t="shared" si="3"/>
        <v>1.8219999999999998</v>
      </c>
      <c r="M9" s="6">
        <v>20</v>
      </c>
      <c r="N9" s="7">
        <v>2</v>
      </c>
      <c r="O9" s="7">
        <f t="shared" si="4"/>
        <v>40</v>
      </c>
      <c r="P9" s="13">
        <v>36.44</v>
      </c>
      <c r="Q9" s="8">
        <f t="shared" si="0"/>
        <v>1.8219999999999998</v>
      </c>
      <c r="R9">
        <v>50</v>
      </c>
      <c r="S9" s="7">
        <v>2</v>
      </c>
      <c r="T9" s="7">
        <f t="shared" si="5"/>
        <v>100</v>
      </c>
      <c r="U9" s="13">
        <v>81.8</v>
      </c>
      <c r="V9" s="8">
        <f t="shared" si="1"/>
        <v>1.6359999999999999</v>
      </c>
    </row>
    <row r="10" spans="2:22" x14ac:dyDescent="0.25">
      <c r="B10" t="s">
        <v>12</v>
      </c>
      <c r="C10" t="s">
        <v>31</v>
      </c>
      <c r="D10" t="s">
        <v>32</v>
      </c>
      <c r="E10" t="s">
        <v>52</v>
      </c>
      <c r="F10" s="3" t="s">
        <v>14</v>
      </c>
      <c r="G10" s="1" t="s">
        <v>50</v>
      </c>
      <c r="H10" s="9">
        <v>5</v>
      </c>
      <c r="I10" s="7">
        <v>3</v>
      </c>
      <c r="J10" s="7">
        <f t="shared" si="2"/>
        <v>15</v>
      </c>
      <c r="K10" s="13">
        <v>4.21</v>
      </c>
      <c r="L10" s="8">
        <f t="shared" si="3"/>
        <v>0.84199999999999997</v>
      </c>
      <c r="M10" s="6">
        <v>20</v>
      </c>
      <c r="N10" s="7">
        <v>3</v>
      </c>
      <c r="O10" s="7">
        <f t="shared" si="4"/>
        <v>60</v>
      </c>
      <c r="P10" s="13">
        <v>16.86</v>
      </c>
      <c r="Q10" s="8">
        <f t="shared" si="0"/>
        <v>0.84299999999999997</v>
      </c>
      <c r="R10">
        <v>50</v>
      </c>
      <c r="S10" s="7">
        <v>3</v>
      </c>
      <c r="T10" s="7">
        <f t="shared" si="5"/>
        <v>150</v>
      </c>
      <c r="U10" s="13">
        <v>22.88</v>
      </c>
      <c r="V10" s="8">
        <f t="shared" si="1"/>
        <v>0.45760000000000001</v>
      </c>
    </row>
    <row r="11" spans="2:22" x14ac:dyDescent="0.25">
      <c r="B11" t="s">
        <v>12</v>
      </c>
      <c r="C11" t="s">
        <v>36</v>
      </c>
      <c r="D11" t="s">
        <v>35</v>
      </c>
      <c r="E11" t="s">
        <v>38</v>
      </c>
      <c r="F11" s="3" t="s">
        <v>14</v>
      </c>
      <c r="G11" s="1" t="s">
        <v>54</v>
      </c>
      <c r="H11" s="9">
        <v>5</v>
      </c>
      <c r="I11" s="7">
        <v>4</v>
      </c>
      <c r="J11" s="7">
        <f t="shared" si="2"/>
        <v>20</v>
      </c>
      <c r="K11" s="7">
        <v>1.24</v>
      </c>
      <c r="L11" s="8">
        <f t="shared" si="3"/>
        <v>0.248</v>
      </c>
      <c r="M11" s="6">
        <v>20</v>
      </c>
      <c r="N11" s="7">
        <v>4</v>
      </c>
      <c r="O11" s="7">
        <f t="shared" si="4"/>
        <v>80</v>
      </c>
      <c r="P11" s="13">
        <v>2.48</v>
      </c>
      <c r="Q11" s="8">
        <f t="shared" si="0"/>
        <v>0.124</v>
      </c>
      <c r="R11">
        <v>50</v>
      </c>
      <c r="S11" s="7">
        <v>4</v>
      </c>
      <c r="T11" s="7">
        <f t="shared" si="5"/>
        <v>200</v>
      </c>
      <c r="U11" s="13">
        <v>4.96</v>
      </c>
      <c r="V11" s="8">
        <f t="shared" si="1"/>
        <v>9.9199999999999997E-2</v>
      </c>
    </row>
    <row r="12" spans="2:22" x14ac:dyDescent="0.25">
      <c r="B12" t="s">
        <v>12</v>
      </c>
      <c r="C12" t="s">
        <v>36</v>
      </c>
      <c r="D12" t="s">
        <v>34</v>
      </c>
      <c r="E12" t="s">
        <v>37</v>
      </c>
      <c r="F12" s="3" t="s">
        <v>14</v>
      </c>
      <c r="G12" s="1" t="s">
        <v>53</v>
      </c>
      <c r="H12" s="9">
        <v>5</v>
      </c>
      <c r="I12" s="7">
        <v>3</v>
      </c>
      <c r="J12" s="7">
        <f t="shared" si="2"/>
        <v>15</v>
      </c>
      <c r="K12" s="13">
        <v>0.6</v>
      </c>
      <c r="L12" s="8">
        <f t="shared" si="3"/>
        <v>0.12</v>
      </c>
      <c r="M12" s="6">
        <v>20</v>
      </c>
      <c r="N12" s="7">
        <v>3</v>
      </c>
      <c r="O12" s="7">
        <f t="shared" si="4"/>
        <v>60</v>
      </c>
      <c r="P12" s="13">
        <v>1.6</v>
      </c>
      <c r="Q12" s="8">
        <f t="shared" si="0"/>
        <v>0.08</v>
      </c>
      <c r="R12">
        <v>50</v>
      </c>
      <c r="S12" s="7">
        <v>3</v>
      </c>
      <c r="T12" s="7">
        <f t="shared" si="5"/>
        <v>150</v>
      </c>
      <c r="U12" s="13">
        <v>2.4</v>
      </c>
      <c r="V12" s="8">
        <f t="shared" si="1"/>
        <v>4.8000000000000001E-2</v>
      </c>
    </row>
    <row r="13" spans="2:22" x14ac:dyDescent="0.25">
      <c r="B13" t="s">
        <v>12</v>
      </c>
      <c r="C13" t="s">
        <v>36</v>
      </c>
      <c r="D13" t="s">
        <v>58</v>
      </c>
      <c r="E13" t="s">
        <v>23</v>
      </c>
      <c r="F13" s="3" t="s">
        <v>14</v>
      </c>
      <c r="G13" s="1" t="s">
        <v>59</v>
      </c>
      <c r="H13" s="9">
        <v>5</v>
      </c>
      <c r="I13" s="7">
        <v>1</v>
      </c>
      <c r="J13" s="7">
        <f t="shared" si="2"/>
        <v>5</v>
      </c>
      <c r="K13" s="13">
        <v>0.75</v>
      </c>
      <c r="L13" s="8">
        <f t="shared" si="3"/>
        <v>0.15</v>
      </c>
      <c r="M13" s="6">
        <v>20</v>
      </c>
      <c r="N13" s="7">
        <v>1</v>
      </c>
      <c r="O13" s="7">
        <f t="shared" si="4"/>
        <v>20</v>
      </c>
      <c r="P13" s="13">
        <v>1.06</v>
      </c>
      <c r="Q13" s="8">
        <f t="shared" si="0"/>
        <v>5.3000000000000005E-2</v>
      </c>
      <c r="R13">
        <v>50</v>
      </c>
      <c r="S13" s="7">
        <v>1</v>
      </c>
      <c r="T13" s="7">
        <f t="shared" si="5"/>
        <v>50</v>
      </c>
      <c r="U13" s="13">
        <v>2.13</v>
      </c>
      <c r="V13" s="8">
        <f t="shared" si="1"/>
        <v>4.2599999999999999E-2</v>
      </c>
    </row>
    <row r="14" spans="2:22" x14ac:dyDescent="0.25">
      <c r="B14" t="s">
        <v>12</v>
      </c>
      <c r="C14" t="s">
        <v>36</v>
      </c>
      <c r="D14" t="s">
        <v>40</v>
      </c>
      <c r="E14" t="s">
        <v>39</v>
      </c>
      <c r="F14" s="3" t="s">
        <v>14</v>
      </c>
      <c r="G14" s="1" t="s">
        <v>60</v>
      </c>
      <c r="H14" s="9">
        <v>5</v>
      </c>
      <c r="I14" s="13">
        <v>2</v>
      </c>
      <c r="J14" s="7">
        <f t="shared" si="2"/>
        <v>10</v>
      </c>
      <c r="K14" s="13">
        <v>1.22</v>
      </c>
      <c r="L14" s="8">
        <f t="shared" si="3"/>
        <v>0.24399999999999999</v>
      </c>
      <c r="M14" s="6">
        <v>20</v>
      </c>
      <c r="N14" s="13">
        <v>2</v>
      </c>
      <c r="O14" s="7">
        <f t="shared" si="4"/>
        <v>40</v>
      </c>
      <c r="P14" s="13">
        <v>4.88</v>
      </c>
      <c r="Q14" s="8">
        <f t="shared" si="0"/>
        <v>0.24399999999999999</v>
      </c>
      <c r="R14">
        <v>50</v>
      </c>
      <c r="S14" s="7">
        <v>2</v>
      </c>
      <c r="T14" s="7">
        <f t="shared" si="5"/>
        <v>100</v>
      </c>
      <c r="U14" s="13">
        <v>4.9800000000000004</v>
      </c>
      <c r="V14" s="8">
        <f t="shared" si="1"/>
        <v>9.9600000000000008E-2</v>
      </c>
    </row>
    <row r="15" spans="2:22" x14ac:dyDescent="0.25">
      <c r="B15" t="s">
        <v>12</v>
      </c>
      <c r="C15" t="s">
        <v>41</v>
      </c>
      <c r="D15" t="s">
        <v>47</v>
      </c>
      <c r="E15" t="s">
        <v>24</v>
      </c>
      <c r="F15" s="3" t="s">
        <v>14</v>
      </c>
      <c r="G15" s="1" t="s">
        <v>14</v>
      </c>
      <c r="H15" s="9">
        <v>5</v>
      </c>
      <c r="I15" s="13">
        <v>1</v>
      </c>
      <c r="J15" s="7">
        <f t="shared" si="2"/>
        <v>5</v>
      </c>
      <c r="K15" s="7">
        <f>0.25*J15</f>
        <v>1.25</v>
      </c>
      <c r="L15" s="8">
        <f t="shared" si="3"/>
        <v>0.25</v>
      </c>
      <c r="M15" s="6">
        <v>20</v>
      </c>
      <c r="N15" s="13">
        <v>1</v>
      </c>
      <c r="O15" s="7">
        <f t="shared" si="4"/>
        <v>20</v>
      </c>
      <c r="P15" s="7">
        <f>0.25*O15</f>
        <v>5</v>
      </c>
      <c r="Q15" s="8">
        <f t="shared" si="0"/>
        <v>0.25</v>
      </c>
      <c r="R15">
        <v>50</v>
      </c>
      <c r="S15" s="7">
        <v>1</v>
      </c>
      <c r="T15" s="7">
        <f t="shared" si="5"/>
        <v>50</v>
      </c>
      <c r="U15">
        <f>0.25*T15</f>
        <v>12.5</v>
      </c>
      <c r="V15" s="8">
        <f t="shared" si="1"/>
        <v>0.25</v>
      </c>
    </row>
    <row r="16" spans="2:22" x14ac:dyDescent="0.25">
      <c r="B16" t="s">
        <v>12</v>
      </c>
      <c r="C16" t="s">
        <v>71</v>
      </c>
      <c r="D16" t="s">
        <v>71</v>
      </c>
      <c r="E16" t="s">
        <v>14</v>
      </c>
      <c r="F16" s="3" t="s">
        <v>14</v>
      </c>
      <c r="G16" s="1" t="s">
        <v>14</v>
      </c>
      <c r="H16" s="9">
        <v>5</v>
      </c>
      <c r="I16" s="13">
        <v>1</v>
      </c>
      <c r="J16" s="13">
        <f t="shared" si="2"/>
        <v>5</v>
      </c>
      <c r="K16" s="7">
        <f>J16*0.3</f>
        <v>1.5</v>
      </c>
      <c r="L16" s="8">
        <f t="shared" si="3"/>
        <v>0.3</v>
      </c>
      <c r="M16" s="6">
        <v>20</v>
      </c>
      <c r="N16" s="13">
        <v>1</v>
      </c>
      <c r="O16" s="13">
        <f t="shared" si="4"/>
        <v>20</v>
      </c>
      <c r="P16" s="7">
        <f>O16*0.3</f>
        <v>6</v>
      </c>
      <c r="Q16" s="8">
        <f t="shared" si="0"/>
        <v>0.3</v>
      </c>
      <c r="R16">
        <v>50</v>
      </c>
      <c r="S16" s="7">
        <v>1</v>
      </c>
      <c r="T16" s="13">
        <f t="shared" si="5"/>
        <v>50</v>
      </c>
      <c r="U16" s="7">
        <f>T16*0.3</f>
        <v>15</v>
      </c>
      <c r="V16" s="8">
        <f t="shared" si="1"/>
        <v>0.3</v>
      </c>
    </row>
    <row r="17" spans="2:22" x14ac:dyDescent="0.25">
      <c r="B17" t="s">
        <v>12</v>
      </c>
      <c r="C17" t="s">
        <v>2</v>
      </c>
      <c r="D17" t="s">
        <v>3</v>
      </c>
      <c r="E17" t="s">
        <v>7</v>
      </c>
      <c r="F17" s="3" t="s">
        <v>14</v>
      </c>
      <c r="G17" s="1">
        <v>102010328</v>
      </c>
      <c r="H17" s="9">
        <v>5</v>
      </c>
      <c r="I17" s="7">
        <v>1</v>
      </c>
      <c r="J17" s="7">
        <f t="shared" si="2"/>
        <v>5</v>
      </c>
      <c r="K17" s="7">
        <f>7.45*H17</f>
        <v>37.25</v>
      </c>
      <c r="L17" s="8">
        <f>K17/H17</f>
        <v>7.45</v>
      </c>
      <c r="M17" s="6">
        <v>20</v>
      </c>
      <c r="N17" s="7">
        <v>1</v>
      </c>
      <c r="O17" s="7">
        <f t="shared" si="4"/>
        <v>20</v>
      </c>
      <c r="P17" s="7">
        <f>7.45*M17</f>
        <v>149</v>
      </c>
      <c r="Q17" s="8">
        <f t="shared" si="0"/>
        <v>7.45</v>
      </c>
      <c r="R17">
        <v>50</v>
      </c>
      <c r="S17" s="7">
        <v>1</v>
      </c>
      <c r="T17" s="7">
        <f t="shared" si="5"/>
        <v>50</v>
      </c>
      <c r="U17">
        <f>7.45*R17</f>
        <v>372.5</v>
      </c>
      <c r="V17" s="8">
        <f t="shared" si="1"/>
        <v>7.45</v>
      </c>
    </row>
    <row r="18" spans="2:22" x14ac:dyDescent="0.25">
      <c r="B18" t="s">
        <v>12</v>
      </c>
      <c r="C18" t="s">
        <v>46</v>
      </c>
      <c r="D18" t="s">
        <v>46</v>
      </c>
      <c r="E18" t="s">
        <v>25</v>
      </c>
      <c r="F18" s="3" t="s">
        <v>14</v>
      </c>
      <c r="G18" s="1" t="s">
        <v>45</v>
      </c>
      <c r="H18" s="9">
        <v>5</v>
      </c>
      <c r="I18" s="13">
        <v>1</v>
      </c>
      <c r="J18" s="7">
        <f t="shared" si="2"/>
        <v>5</v>
      </c>
      <c r="K18" s="7">
        <v>4.0999999999999996</v>
      </c>
      <c r="L18" s="8">
        <f t="shared" ref="L18:L37" si="6">K18/H18</f>
        <v>0.82</v>
      </c>
      <c r="M18" s="6">
        <v>20</v>
      </c>
      <c r="N18" s="13">
        <v>1</v>
      </c>
      <c r="O18" s="7">
        <f t="shared" si="4"/>
        <v>20</v>
      </c>
      <c r="P18" s="13">
        <v>14.14</v>
      </c>
      <c r="Q18" s="8">
        <f t="shared" si="0"/>
        <v>0.70700000000000007</v>
      </c>
      <c r="R18">
        <v>50</v>
      </c>
      <c r="S18" s="7">
        <v>1</v>
      </c>
      <c r="T18" s="7">
        <f t="shared" si="5"/>
        <v>50</v>
      </c>
      <c r="U18" s="13">
        <v>32.94</v>
      </c>
      <c r="V18" s="8">
        <f t="shared" si="1"/>
        <v>0.65879999999999994</v>
      </c>
    </row>
    <row r="19" spans="2:22" x14ac:dyDescent="0.25">
      <c r="B19" t="s">
        <v>62</v>
      </c>
      <c r="C19" t="s">
        <v>43</v>
      </c>
      <c r="D19" t="s">
        <v>44</v>
      </c>
      <c r="E19" t="s">
        <v>61</v>
      </c>
      <c r="F19" s="3" t="s">
        <v>14</v>
      </c>
      <c r="G19" s="1" t="s">
        <v>42</v>
      </c>
      <c r="H19" s="9">
        <v>5</v>
      </c>
      <c r="I19" s="13">
        <v>2</v>
      </c>
      <c r="J19" s="7">
        <f t="shared" si="2"/>
        <v>10</v>
      </c>
      <c r="K19" s="13">
        <v>40.44</v>
      </c>
      <c r="L19" s="8">
        <f t="shared" si="6"/>
        <v>8.0879999999999992</v>
      </c>
      <c r="M19" s="6">
        <v>20</v>
      </c>
      <c r="N19" s="13">
        <v>2</v>
      </c>
      <c r="O19" s="7">
        <f t="shared" si="4"/>
        <v>40</v>
      </c>
      <c r="P19" s="13">
        <v>152.97999999999999</v>
      </c>
      <c r="Q19" s="8">
        <f t="shared" si="0"/>
        <v>7.6489999999999991</v>
      </c>
      <c r="R19">
        <v>50</v>
      </c>
      <c r="S19" s="7">
        <v>2</v>
      </c>
      <c r="T19" s="7">
        <f t="shared" si="5"/>
        <v>100</v>
      </c>
      <c r="U19" s="13">
        <v>331.42</v>
      </c>
      <c r="V19" s="8">
        <f t="shared" si="1"/>
        <v>6.6284000000000001</v>
      </c>
    </row>
    <row r="20" spans="2:22" ht="15" customHeight="1" x14ac:dyDescent="0.25">
      <c r="B20" t="s">
        <v>12</v>
      </c>
      <c r="C20" t="s">
        <v>48</v>
      </c>
      <c r="D20" t="s">
        <v>49</v>
      </c>
      <c r="E20" s="1" t="s">
        <v>14</v>
      </c>
      <c r="F20" s="3" t="s">
        <v>14</v>
      </c>
      <c r="G20" s="1" t="s">
        <v>51</v>
      </c>
      <c r="H20" s="9">
        <v>5</v>
      </c>
      <c r="I20" s="13">
        <v>1</v>
      </c>
      <c r="J20" s="7">
        <f t="shared" si="2"/>
        <v>5</v>
      </c>
      <c r="K20" s="7">
        <v>7.25</v>
      </c>
      <c r="L20" s="8">
        <f t="shared" si="6"/>
        <v>1.45</v>
      </c>
      <c r="M20" s="6">
        <v>20</v>
      </c>
      <c r="N20" s="13">
        <v>1</v>
      </c>
      <c r="O20" s="7">
        <f t="shared" si="4"/>
        <v>20</v>
      </c>
      <c r="P20" s="7">
        <v>18.260000000000002</v>
      </c>
      <c r="Q20" s="8">
        <f t="shared" si="0"/>
        <v>0.91300000000000003</v>
      </c>
      <c r="R20">
        <v>50</v>
      </c>
      <c r="S20" s="7">
        <v>1</v>
      </c>
      <c r="T20" s="7">
        <f t="shared" si="5"/>
        <v>50</v>
      </c>
      <c r="U20">
        <v>45.65</v>
      </c>
      <c r="V20" s="8">
        <f t="shared" si="1"/>
        <v>0.91299999999999992</v>
      </c>
    </row>
    <row r="21" spans="2:22" x14ac:dyDescent="0.25">
      <c r="B21" t="s">
        <v>62</v>
      </c>
      <c r="C21" t="s">
        <v>63</v>
      </c>
      <c r="D21" t="s">
        <v>70</v>
      </c>
      <c r="E21" s="1" t="s">
        <v>14</v>
      </c>
      <c r="F21" s="3" t="s">
        <v>14</v>
      </c>
      <c r="G21" s="1" t="s">
        <v>14</v>
      </c>
      <c r="H21" s="9">
        <v>5</v>
      </c>
      <c r="I21" s="13">
        <v>1</v>
      </c>
      <c r="J21" s="7">
        <f t="shared" si="2"/>
        <v>5</v>
      </c>
      <c r="K21" s="7">
        <f>J21*2</f>
        <v>10</v>
      </c>
      <c r="L21" s="8">
        <f t="shared" si="6"/>
        <v>2</v>
      </c>
      <c r="M21" s="6">
        <v>20</v>
      </c>
      <c r="N21" s="13">
        <v>1</v>
      </c>
      <c r="O21" s="7">
        <f t="shared" si="4"/>
        <v>20</v>
      </c>
      <c r="P21" s="7">
        <f>O21*2</f>
        <v>40</v>
      </c>
      <c r="Q21" s="8">
        <f t="shared" si="0"/>
        <v>2</v>
      </c>
      <c r="R21">
        <v>50</v>
      </c>
      <c r="S21" s="7">
        <v>1</v>
      </c>
      <c r="T21" s="7">
        <f t="shared" si="5"/>
        <v>50</v>
      </c>
      <c r="U21" s="7">
        <f>T21*2</f>
        <v>100</v>
      </c>
      <c r="V21" s="8">
        <f t="shared" si="1"/>
        <v>2</v>
      </c>
    </row>
    <row r="22" spans="2:22" x14ac:dyDescent="0.25">
      <c r="B22" t="s">
        <v>72</v>
      </c>
      <c r="C22" t="s">
        <v>74</v>
      </c>
      <c r="D22" t="s">
        <v>75</v>
      </c>
      <c r="E22" s="1" t="s">
        <v>14</v>
      </c>
      <c r="F22" s="3" t="s">
        <v>76</v>
      </c>
      <c r="G22" s="1">
        <v>4883</v>
      </c>
      <c r="H22" s="9">
        <v>5</v>
      </c>
      <c r="I22" s="13">
        <v>4</v>
      </c>
      <c r="J22" s="7">
        <f t="shared" si="2"/>
        <v>20</v>
      </c>
      <c r="K22" s="13">
        <v>17</v>
      </c>
      <c r="L22" s="8">
        <f t="shared" si="6"/>
        <v>3.4</v>
      </c>
      <c r="M22" s="6">
        <v>20</v>
      </c>
      <c r="N22" s="7">
        <v>4</v>
      </c>
      <c r="O22" s="7">
        <f t="shared" si="4"/>
        <v>80</v>
      </c>
      <c r="P22" s="13">
        <v>61.63</v>
      </c>
      <c r="Q22" s="8">
        <f t="shared" si="0"/>
        <v>3.0815000000000001</v>
      </c>
      <c r="R22">
        <v>50</v>
      </c>
      <c r="S22" s="7">
        <v>4</v>
      </c>
      <c r="T22" s="7">
        <f t="shared" si="5"/>
        <v>200</v>
      </c>
      <c r="U22" s="13">
        <v>116.32</v>
      </c>
      <c r="V22" s="8">
        <f t="shared" si="1"/>
        <v>2.3264</v>
      </c>
    </row>
    <row r="23" spans="2:22" x14ac:dyDescent="0.25">
      <c r="B23" t="s">
        <v>72</v>
      </c>
      <c r="C23" t="s">
        <v>73</v>
      </c>
      <c r="D23" t="s">
        <v>73</v>
      </c>
      <c r="E23" s="1" t="s">
        <v>14</v>
      </c>
      <c r="F23" s="3" t="s">
        <v>14</v>
      </c>
      <c r="G23" s="1" t="s">
        <v>14</v>
      </c>
      <c r="H23" s="9">
        <v>5</v>
      </c>
      <c r="I23" s="13">
        <v>1</v>
      </c>
      <c r="J23" s="7">
        <f t="shared" si="2"/>
        <v>5</v>
      </c>
      <c r="K23" s="13">
        <v>26.95</v>
      </c>
      <c r="L23" s="8">
        <f t="shared" si="6"/>
        <v>5.39</v>
      </c>
      <c r="M23" s="6">
        <v>20</v>
      </c>
      <c r="N23" s="7">
        <v>1</v>
      </c>
      <c r="O23" s="7">
        <f t="shared" si="4"/>
        <v>20</v>
      </c>
      <c r="P23" s="7">
        <f>41.13+33.49</f>
        <v>74.62</v>
      </c>
      <c r="Q23" s="8">
        <f t="shared" si="0"/>
        <v>3.7310000000000003</v>
      </c>
      <c r="R23">
        <v>50</v>
      </c>
      <c r="S23" s="7">
        <v>1</v>
      </c>
      <c r="T23" s="7">
        <f t="shared" si="5"/>
        <v>50</v>
      </c>
      <c r="U23">
        <f>84.05+58.75</f>
        <v>142.80000000000001</v>
      </c>
      <c r="V23" s="8">
        <f t="shared" si="1"/>
        <v>2.8560000000000003</v>
      </c>
    </row>
    <row r="24" spans="2:22" x14ac:dyDescent="0.25">
      <c r="B24" t="s">
        <v>62</v>
      </c>
      <c r="C24" t="s">
        <v>78</v>
      </c>
      <c r="D24" t="s">
        <v>77</v>
      </c>
      <c r="E24" s="1" t="s">
        <v>14</v>
      </c>
      <c r="F24" s="3" t="s">
        <v>14</v>
      </c>
      <c r="G24" s="1" t="s">
        <v>14</v>
      </c>
      <c r="H24" s="9">
        <v>5</v>
      </c>
      <c r="I24" s="13">
        <v>4</v>
      </c>
      <c r="J24" s="7">
        <f t="shared" si="2"/>
        <v>20</v>
      </c>
      <c r="K24" s="13">
        <v>3.02</v>
      </c>
      <c r="L24" s="8">
        <f t="shared" si="6"/>
        <v>0.60399999999999998</v>
      </c>
      <c r="M24" s="6">
        <v>20</v>
      </c>
      <c r="N24" s="7">
        <v>4</v>
      </c>
      <c r="O24" s="7">
        <f t="shared" si="4"/>
        <v>80</v>
      </c>
      <c r="P24" s="13">
        <v>3.02</v>
      </c>
      <c r="Q24" s="8">
        <f t="shared" si="0"/>
        <v>0.151</v>
      </c>
      <c r="R24">
        <v>50</v>
      </c>
      <c r="S24" s="7">
        <v>4</v>
      </c>
      <c r="T24" s="7">
        <f t="shared" si="5"/>
        <v>200</v>
      </c>
      <c r="U24">
        <v>6.04</v>
      </c>
      <c r="V24" s="8">
        <f t="shared" si="1"/>
        <v>0.1208</v>
      </c>
    </row>
    <row r="25" spans="2:22" x14ac:dyDescent="0.25">
      <c r="B25" t="s">
        <v>64</v>
      </c>
      <c r="C25" t="s">
        <v>65</v>
      </c>
      <c r="D25" t="s">
        <v>65</v>
      </c>
      <c r="E25" s="1" t="s">
        <v>14</v>
      </c>
      <c r="F25" s="3" t="s">
        <v>66</v>
      </c>
      <c r="G25" s="1" t="s">
        <v>14</v>
      </c>
      <c r="H25" s="9">
        <v>5</v>
      </c>
      <c r="I25" s="13">
        <v>1</v>
      </c>
      <c r="J25" s="7">
        <f t="shared" si="2"/>
        <v>5</v>
      </c>
      <c r="K25" s="7">
        <v>21</v>
      </c>
      <c r="L25" s="8">
        <f t="shared" si="6"/>
        <v>4.2</v>
      </c>
      <c r="M25" s="6">
        <v>20</v>
      </c>
      <c r="N25" s="7">
        <v>1</v>
      </c>
      <c r="O25" s="7">
        <f t="shared" si="4"/>
        <v>20</v>
      </c>
      <c r="P25" s="7">
        <v>22.98</v>
      </c>
      <c r="Q25" s="8">
        <f t="shared" si="0"/>
        <v>1.149</v>
      </c>
      <c r="R25">
        <v>50</v>
      </c>
      <c r="S25" s="7">
        <v>1</v>
      </c>
      <c r="T25" s="7">
        <f t="shared" si="5"/>
        <v>50</v>
      </c>
      <c r="U25">
        <v>44.73</v>
      </c>
      <c r="V25" s="8">
        <f t="shared" si="1"/>
        <v>0.89459999999999995</v>
      </c>
    </row>
    <row r="26" spans="2:22" x14ac:dyDescent="0.25">
      <c r="B26" t="s">
        <v>62</v>
      </c>
      <c r="C26" t="s">
        <v>67</v>
      </c>
      <c r="D26" t="s">
        <v>68</v>
      </c>
      <c r="E26" s="1" t="s">
        <v>14</v>
      </c>
      <c r="F26" s="3" t="s">
        <v>69</v>
      </c>
      <c r="G26" s="1">
        <v>8995</v>
      </c>
      <c r="H26" s="9">
        <v>5</v>
      </c>
      <c r="I26" s="7">
        <v>2</v>
      </c>
      <c r="J26" s="7">
        <f t="shared" si="2"/>
        <v>10</v>
      </c>
      <c r="K26" s="7">
        <v>4</v>
      </c>
      <c r="L26" s="8">
        <f t="shared" si="6"/>
        <v>0.8</v>
      </c>
      <c r="M26" s="6">
        <v>20</v>
      </c>
      <c r="N26" s="7">
        <v>2</v>
      </c>
      <c r="O26" s="7">
        <f t="shared" si="4"/>
        <v>40</v>
      </c>
      <c r="P26" s="7">
        <v>14.27</v>
      </c>
      <c r="Q26" s="8">
        <f t="shared" si="0"/>
        <v>0.71350000000000002</v>
      </c>
      <c r="R26">
        <v>50</v>
      </c>
      <c r="S26" s="7">
        <v>2</v>
      </c>
      <c r="T26" s="7">
        <f t="shared" si="5"/>
        <v>100</v>
      </c>
      <c r="U26">
        <v>26.74</v>
      </c>
      <c r="V26" s="8">
        <f t="shared" si="1"/>
        <v>0.53479999999999994</v>
      </c>
    </row>
    <row r="27" spans="2:22" x14ac:dyDescent="0.25">
      <c r="B27" t="s">
        <v>62</v>
      </c>
      <c r="C27" t="s">
        <v>79</v>
      </c>
      <c r="D27" t="s">
        <v>79</v>
      </c>
      <c r="E27" s="1" t="s">
        <v>14</v>
      </c>
      <c r="F27" s="3" t="s">
        <v>14</v>
      </c>
      <c r="G27" s="1" t="s">
        <v>14</v>
      </c>
      <c r="H27" s="9">
        <v>5</v>
      </c>
      <c r="I27" s="13">
        <v>12</v>
      </c>
      <c r="J27" s="7">
        <f t="shared" si="2"/>
        <v>60</v>
      </c>
      <c r="K27" s="7">
        <f>9.69*2</f>
        <v>19.38</v>
      </c>
      <c r="L27" s="8">
        <f t="shared" si="6"/>
        <v>3.8759999999999999</v>
      </c>
      <c r="M27" s="6">
        <v>20</v>
      </c>
      <c r="N27" s="7">
        <v>12</v>
      </c>
      <c r="O27" s="7">
        <f t="shared" si="4"/>
        <v>240</v>
      </c>
      <c r="P27" s="7">
        <f>9.69*5</f>
        <v>48.449999999999996</v>
      </c>
      <c r="Q27" s="8">
        <f t="shared" si="0"/>
        <v>2.4224999999999999</v>
      </c>
      <c r="R27">
        <v>50</v>
      </c>
      <c r="S27" s="7">
        <v>12</v>
      </c>
      <c r="T27" s="7">
        <f t="shared" si="5"/>
        <v>600</v>
      </c>
      <c r="U27">
        <f>9.69*12</f>
        <v>116.28</v>
      </c>
      <c r="V27" s="8">
        <f t="shared" si="1"/>
        <v>2.3256000000000001</v>
      </c>
    </row>
    <row r="28" spans="2:22" x14ac:dyDescent="0.25">
      <c r="B28" t="s">
        <v>62</v>
      </c>
      <c r="C28" t="s">
        <v>80</v>
      </c>
      <c r="D28" t="s">
        <v>80</v>
      </c>
      <c r="E28" s="1" t="s">
        <v>14</v>
      </c>
      <c r="F28" s="3" t="s">
        <v>14</v>
      </c>
      <c r="G28" s="1" t="s">
        <v>14</v>
      </c>
      <c r="H28" s="9">
        <v>5</v>
      </c>
      <c r="I28" s="13">
        <v>2</v>
      </c>
      <c r="J28" s="13">
        <f t="shared" si="2"/>
        <v>10</v>
      </c>
      <c r="K28" s="7">
        <f>J28*0.5</f>
        <v>5</v>
      </c>
      <c r="L28" s="8">
        <f t="shared" si="6"/>
        <v>1</v>
      </c>
      <c r="M28" s="6">
        <v>20</v>
      </c>
      <c r="N28" s="7">
        <v>2</v>
      </c>
      <c r="O28" s="7">
        <f t="shared" si="4"/>
        <v>40</v>
      </c>
      <c r="P28" s="7">
        <f>O28*0.5</f>
        <v>20</v>
      </c>
      <c r="Q28" s="8">
        <f t="shared" si="0"/>
        <v>1</v>
      </c>
      <c r="R28">
        <v>50</v>
      </c>
      <c r="S28" s="7">
        <v>2</v>
      </c>
      <c r="T28" s="7">
        <f t="shared" si="5"/>
        <v>100</v>
      </c>
      <c r="U28" s="7">
        <f>T28*0.5</f>
        <v>50</v>
      </c>
      <c r="V28" s="8">
        <f t="shared" si="1"/>
        <v>1</v>
      </c>
    </row>
    <row r="29" spans="2:22" x14ac:dyDescent="0.25">
      <c r="B29" t="s">
        <v>62</v>
      </c>
      <c r="C29" t="s">
        <v>81</v>
      </c>
      <c r="D29" t="s">
        <v>81</v>
      </c>
      <c r="E29" s="1" t="s">
        <v>14</v>
      </c>
      <c r="F29" s="3" t="s">
        <v>14</v>
      </c>
      <c r="G29" s="1" t="s">
        <v>14</v>
      </c>
      <c r="H29" s="9">
        <v>5</v>
      </c>
      <c r="I29" s="13">
        <v>2</v>
      </c>
      <c r="J29" s="13">
        <f t="shared" si="2"/>
        <v>10</v>
      </c>
      <c r="K29" s="7">
        <f>J29*0.5</f>
        <v>5</v>
      </c>
      <c r="L29" s="8">
        <f t="shared" si="6"/>
        <v>1</v>
      </c>
      <c r="M29" s="6">
        <v>20</v>
      </c>
      <c r="N29" s="7">
        <v>2</v>
      </c>
      <c r="O29" s="7">
        <f t="shared" si="4"/>
        <v>40</v>
      </c>
      <c r="P29" s="7">
        <f>O29*0.5</f>
        <v>20</v>
      </c>
      <c r="Q29" s="8">
        <f t="shared" si="0"/>
        <v>1</v>
      </c>
      <c r="R29">
        <v>50</v>
      </c>
      <c r="S29" s="7">
        <v>2</v>
      </c>
      <c r="T29" s="7">
        <f t="shared" si="5"/>
        <v>100</v>
      </c>
      <c r="U29" s="7">
        <f>T29*0.5</f>
        <v>50</v>
      </c>
      <c r="V29" s="8">
        <f t="shared" si="1"/>
        <v>1</v>
      </c>
    </row>
    <row r="30" spans="2:22" x14ac:dyDescent="0.25">
      <c r="F30" s="3"/>
      <c r="H30" s="9">
        <v>5</v>
      </c>
      <c r="I30" s="7"/>
      <c r="J30" s="7"/>
      <c r="K30" s="7"/>
      <c r="L30" s="8">
        <f t="shared" si="6"/>
        <v>0</v>
      </c>
      <c r="M30" s="6">
        <v>20</v>
      </c>
      <c r="N30" s="7">
        <v>0</v>
      </c>
      <c r="O30" s="7">
        <f t="shared" si="4"/>
        <v>0</v>
      </c>
      <c r="P30" s="7"/>
      <c r="Q30" s="8">
        <f t="shared" si="0"/>
        <v>0</v>
      </c>
      <c r="R30">
        <v>50</v>
      </c>
      <c r="S30" s="7">
        <v>0</v>
      </c>
      <c r="T30" s="7">
        <f t="shared" si="5"/>
        <v>0</v>
      </c>
      <c r="V30" s="8">
        <f t="shared" si="1"/>
        <v>0</v>
      </c>
    </row>
    <row r="31" spans="2:22" x14ac:dyDescent="0.25">
      <c r="F31" s="3"/>
      <c r="H31" s="9">
        <v>5</v>
      </c>
      <c r="I31" s="7"/>
      <c r="J31" s="7"/>
      <c r="K31" s="7"/>
      <c r="L31" s="8">
        <f t="shared" si="6"/>
        <v>0</v>
      </c>
      <c r="M31" s="6">
        <v>20</v>
      </c>
      <c r="N31" s="7">
        <v>0</v>
      </c>
      <c r="O31" s="7">
        <f t="shared" si="4"/>
        <v>0</v>
      </c>
      <c r="P31" s="7"/>
      <c r="Q31" s="8">
        <f t="shared" si="0"/>
        <v>0</v>
      </c>
      <c r="R31">
        <v>50</v>
      </c>
      <c r="S31" s="7">
        <v>0</v>
      </c>
      <c r="T31" s="7">
        <f t="shared" si="5"/>
        <v>0</v>
      </c>
      <c r="V31" s="8">
        <f t="shared" si="1"/>
        <v>0</v>
      </c>
    </row>
    <row r="32" spans="2:22" x14ac:dyDescent="0.25">
      <c r="F32" s="2"/>
      <c r="H32" s="9">
        <v>5</v>
      </c>
      <c r="I32" s="7"/>
      <c r="J32" s="7"/>
      <c r="K32" s="7"/>
      <c r="L32" s="8">
        <f t="shared" si="6"/>
        <v>0</v>
      </c>
      <c r="M32" s="6">
        <v>20</v>
      </c>
      <c r="N32" s="7">
        <v>0</v>
      </c>
      <c r="O32" s="7">
        <f t="shared" si="4"/>
        <v>0</v>
      </c>
      <c r="P32" s="7"/>
      <c r="Q32" s="8">
        <f t="shared" si="0"/>
        <v>0</v>
      </c>
      <c r="R32">
        <v>50</v>
      </c>
      <c r="S32" s="7">
        <v>0</v>
      </c>
      <c r="T32" s="7">
        <f t="shared" si="5"/>
        <v>0</v>
      </c>
      <c r="V32" s="8">
        <f t="shared" si="1"/>
        <v>0</v>
      </c>
    </row>
    <row r="33" spans="6:22" x14ac:dyDescent="0.25">
      <c r="F33" s="2"/>
      <c r="H33" s="9">
        <v>5</v>
      </c>
      <c r="I33" s="7"/>
      <c r="J33" s="7"/>
      <c r="K33" s="7"/>
      <c r="L33" s="8">
        <f t="shared" si="6"/>
        <v>0</v>
      </c>
      <c r="M33" s="6">
        <v>20</v>
      </c>
      <c r="N33" s="7">
        <v>0</v>
      </c>
      <c r="O33" s="7">
        <f t="shared" si="4"/>
        <v>0</v>
      </c>
      <c r="P33" s="7"/>
      <c r="Q33" s="8">
        <f t="shared" si="0"/>
        <v>0</v>
      </c>
      <c r="R33">
        <v>50</v>
      </c>
      <c r="S33" s="7">
        <v>0</v>
      </c>
      <c r="T33" s="7">
        <f t="shared" si="5"/>
        <v>0</v>
      </c>
      <c r="V33" s="8">
        <f t="shared" si="1"/>
        <v>0</v>
      </c>
    </row>
    <row r="34" spans="6:22" x14ac:dyDescent="0.25">
      <c r="F34" s="2"/>
      <c r="H34" s="9">
        <v>5</v>
      </c>
      <c r="I34" s="7"/>
      <c r="J34" s="7"/>
      <c r="K34" s="7"/>
      <c r="L34" s="8">
        <f t="shared" si="6"/>
        <v>0</v>
      </c>
      <c r="M34" s="6">
        <v>20</v>
      </c>
      <c r="N34" s="7">
        <v>0</v>
      </c>
      <c r="O34" s="7">
        <f t="shared" si="4"/>
        <v>0</v>
      </c>
      <c r="P34" s="7"/>
      <c r="Q34" s="8">
        <f t="shared" si="0"/>
        <v>0</v>
      </c>
      <c r="R34">
        <v>50</v>
      </c>
      <c r="S34" s="7">
        <v>0</v>
      </c>
      <c r="T34" s="7">
        <f t="shared" si="5"/>
        <v>0</v>
      </c>
      <c r="V34" s="8">
        <f t="shared" si="1"/>
        <v>0</v>
      </c>
    </row>
    <row r="35" spans="6:22" x14ac:dyDescent="0.25">
      <c r="H35" s="9">
        <v>5</v>
      </c>
      <c r="I35" s="7"/>
      <c r="J35" s="7"/>
      <c r="K35" s="7"/>
      <c r="L35" s="8">
        <f t="shared" si="6"/>
        <v>0</v>
      </c>
      <c r="M35" s="6">
        <v>20</v>
      </c>
      <c r="N35" s="7">
        <v>0</v>
      </c>
      <c r="O35" s="7">
        <f t="shared" si="4"/>
        <v>0</v>
      </c>
      <c r="P35" s="7"/>
      <c r="Q35" s="8">
        <f t="shared" si="0"/>
        <v>0</v>
      </c>
      <c r="R35">
        <v>50</v>
      </c>
      <c r="S35" s="7">
        <v>0</v>
      </c>
      <c r="T35" s="7">
        <f t="shared" si="5"/>
        <v>0</v>
      </c>
      <c r="V35" s="8">
        <f t="shared" si="1"/>
        <v>0</v>
      </c>
    </row>
    <row r="36" spans="6:22" x14ac:dyDescent="0.25">
      <c r="H36" s="9">
        <v>5</v>
      </c>
      <c r="I36" s="7"/>
      <c r="J36" s="7"/>
      <c r="K36" s="7"/>
      <c r="L36" s="8">
        <f t="shared" si="6"/>
        <v>0</v>
      </c>
      <c r="M36" s="6">
        <v>20</v>
      </c>
      <c r="N36" s="7">
        <v>0</v>
      </c>
      <c r="O36" s="7">
        <f t="shared" si="4"/>
        <v>0</v>
      </c>
      <c r="P36" s="7"/>
      <c r="Q36" s="8">
        <f t="shared" si="0"/>
        <v>0</v>
      </c>
      <c r="R36">
        <v>50</v>
      </c>
      <c r="S36" s="7">
        <v>0</v>
      </c>
      <c r="T36" s="7">
        <f t="shared" si="5"/>
        <v>0</v>
      </c>
      <c r="V36" s="8">
        <f t="shared" si="1"/>
        <v>0</v>
      </c>
    </row>
    <row r="37" spans="6:22" x14ac:dyDescent="0.25">
      <c r="H37" s="9">
        <v>5</v>
      </c>
      <c r="I37" s="7"/>
      <c r="J37" s="7"/>
      <c r="K37" s="7"/>
      <c r="L37" s="8">
        <f t="shared" si="6"/>
        <v>0</v>
      </c>
      <c r="M37" s="6">
        <v>20</v>
      </c>
      <c r="N37" s="7">
        <v>0</v>
      </c>
      <c r="O37" s="7">
        <f t="shared" si="4"/>
        <v>0</v>
      </c>
      <c r="P37" s="7"/>
      <c r="Q37" s="8">
        <f t="shared" si="0"/>
        <v>0</v>
      </c>
      <c r="R37">
        <v>50</v>
      </c>
      <c r="S37" s="7">
        <v>0</v>
      </c>
      <c r="T37" s="7">
        <f t="shared" si="5"/>
        <v>0</v>
      </c>
      <c r="V37" s="8">
        <f t="shared" si="1"/>
        <v>0</v>
      </c>
    </row>
    <row r="38" spans="6:22" x14ac:dyDescent="0.25">
      <c r="H38" s="6"/>
      <c r="I38" s="7"/>
      <c r="J38" s="7"/>
      <c r="K38" s="7"/>
      <c r="L38" s="8"/>
      <c r="M38" s="6"/>
      <c r="N38" s="7">
        <v>0</v>
      </c>
      <c r="O38" s="7"/>
      <c r="P38" s="7"/>
      <c r="Q38" s="8"/>
      <c r="R38">
        <v>50</v>
      </c>
      <c r="S38" s="7">
        <v>0</v>
      </c>
      <c r="T38" s="7">
        <f t="shared" si="5"/>
        <v>0</v>
      </c>
      <c r="V38" s="8">
        <f t="shared" si="1"/>
        <v>0</v>
      </c>
    </row>
    <row r="39" spans="6:22" x14ac:dyDescent="0.25">
      <c r="H39" s="6"/>
      <c r="I39" s="7"/>
      <c r="J39" s="7"/>
      <c r="K39" s="7"/>
      <c r="L39" s="8"/>
      <c r="M39" s="6"/>
      <c r="N39" s="7">
        <v>0</v>
      </c>
      <c r="O39" s="7"/>
      <c r="P39" s="7"/>
      <c r="Q39" s="8"/>
      <c r="S39" s="7">
        <v>0</v>
      </c>
    </row>
    <row r="40" spans="6:22" x14ac:dyDescent="0.25">
      <c r="H40" s="6"/>
      <c r="I40" s="7"/>
      <c r="J40" s="7"/>
      <c r="K40" s="7"/>
      <c r="L40" s="8"/>
      <c r="M40" s="6"/>
      <c r="N40" s="7">
        <v>0</v>
      </c>
      <c r="O40" s="7"/>
      <c r="P40" s="7"/>
      <c r="Q40" s="8"/>
      <c r="S40" s="7">
        <v>0</v>
      </c>
    </row>
    <row r="41" spans="6:22" x14ac:dyDescent="0.25">
      <c r="H41" s="6"/>
      <c r="I41" s="7"/>
      <c r="J41" s="7"/>
      <c r="K41" s="7"/>
      <c r="L41" s="8"/>
      <c r="M41" s="6"/>
      <c r="N41" s="7">
        <v>0</v>
      </c>
      <c r="O41" s="7"/>
      <c r="P41" s="7"/>
      <c r="Q41" s="8"/>
      <c r="S41" s="7">
        <v>0</v>
      </c>
    </row>
    <row r="42" spans="6:22" x14ac:dyDescent="0.25">
      <c r="H42" s="6"/>
      <c r="I42" s="7"/>
      <c r="J42" s="7"/>
      <c r="K42" s="7"/>
      <c r="L42" s="8"/>
      <c r="M42" s="6"/>
      <c r="N42" s="7">
        <v>0</v>
      </c>
      <c r="O42" s="7"/>
      <c r="P42" s="7"/>
      <c r="Q42" s="8"/>
      <c r="S42" s="7">
        <v>0</v>
      </c>
    </row>
    <row r="43" spans="6:22" x14ac:dyDescent="0.25">
      <c r="H43" s="6"/>
      <c r="I43" s="7"/>
      <c r="J43" s="7"/>
      <c r="K43" s="7"/>
      <c r="L43" s="8"/>
      <c r="M43" s="6"/>
      <c r="N43" s="7">
        <v>0</v>
      </c>
      <c r="O43" s="7"/>
      <c r="P43" s="7"/>
      <c r="Q43" s="8"/>
      <c r="S43" s="7">
        <v>0</v>
      </c>
    </row>
    <row r="44" spans="6:22" x14ac:dyDescent="0.25">
      <c r="H44" s="6"/>
      <c r="I44" s="7"/>
      <c r="J44" s="7"/>
      <c r="K44" s="7"/>
      <c r="L44" s="8"/>
      <c r="M44" s="6"/>
      <c r="N44" s="7">
        <v>0</v>
      </c>
      <c r="O44" s="7"/>
      <c r="P44" s="7"/>
      <c r="Q44" s="8"/>
      <c r="S44" s="7">
        <v>0</v>
      </c>
    </row>
    <row r="45" spans="6:22" x14ac:dyDescent="0.25">
      <c r="H45" s="6"/>
      <c r="I45" s="7"/>
      <c r="J45" s="7"/>
      <c r="K45" s="7"/>
      <c r="L45" s="8"/>
      <c r="M45" s="6"/>
      <c r="N45" s="7">
        <v>0</v>
      </c>
      <c r="O45" s="7"/>
      <c r="P45" s="7"/>
      <c r="Q45" s="8"/>
      <c r="S45" s="7">
        <v>0</v>
      </c>
    </row>
    <row r="46" spans="6:22" x14ac:dyDescent="0.25">
      <c r="H46" s="6"/>
      <c r="I46" s="7"/>
      <c r="J46" s="7"/>
      <c r="K46" s="7"/>
      <c r="L46" s="8"/>
      <c r="M46" s="6"/>
      <c r="N46" s="7">
        <v>0</v>
      </c>
      <c r="O46" s="7"/>
      <c r="P46" s="7"/>
      <c r="Q46" s="8"/>
      <c r="S46" s="7">
        <v>0</v>
      </c>
    </row>
    <row r="47" spans="6:22" x14ac:dyDescent="0.25">
      <c r="H47" s="6"/>
      <c r="I47" s="7"/>
      <c r="J47" s="7"/>
      <c r="K47" s="7"/>
      <c r="L47" s="8"/>
      <c r="M47" s="6"/>
      <c r="N47" s="7">
        <v>0</v>
      </c>
      <c r="O47" s="7"/>
      <c r="P47" s="7"/>
      <c r="Q47" s="8"/>
      <c r="S47" s="7">
        <v>0</v>
      </c>
    </row>
    <row r="48" spans="6:22" x14ac:dyDescent="0.25">
      <c r="H48" s="6"/>
      <c r="I48" s="7"/>
      <c r="J48" s="7"/>
      <c r="K48" s="7"/>
      <c r="L48" s="8"/>
      <c r="M48" s="6"/>
      <c r="N48" s="7">
        <v>0</v>
      </c>
      <c r="O48" s="7"/>
      <c r="P48" s="7"/>
      <c r="Q48" s="8"/>
      <c r="S48" s="7">
        <v>0</v>
      </c>
    </row>
    <row r="49" spans="8:19" x14ac:dyDescent="0.25">
      <c r="H49" s="6"/>
      <c r="I49" s="7"/>
      <c r="J49" s="7"/>
      <c r="K49" s="7"/>
      <c r="L49" s="8"/>
      <c r="M49" s="6"/>
      <c r="N49" s="7">
        <v>0</v>
      </c>
      <c r="O49" s="7"/>
      <c r="P49" s="7"/>
      <c r="Q49" s="8"/>
      <c r="S49" s="7">
        <v>0</v>
      </c>
    </row>
    <row r="50" spans="8:19" x14ac:dyDescent="0.25">
      <c r="H50" s="6"/>
      <c r="I50" s="7"/>
      <c r="J50" s="7"/>
      <c r="K50" s="7"/>
      <c r="L50" s="8"/>
      <c r="M50" s="6"/>
      <c r="N50" s="7">
        <v>0</v>
      </c>
      <c r="O50" s="7"/>
      <c r="P50" s="7"/>
      <c r="Q50" s="8"/>
      <c r="S50" s="7">
        <v>0</v>
      </c>
    </row>
    <row r="51" spans="8:19" x14ac:dyDescent="0.25">
      <c r="H51" s="6"/>
      <c r="I51" s="7"/>
      <c r="J51" s="7"/>
      <c r="K51" s="7"/>
      <c r="L51" s="8"/>
      <c r="M51" s="6"/>
      <c r="N51" s="7">
        <v>0</v>
      </c>
      <c r="O51" s="7"/>
      <c r="P51" s="7"/>
      <c r="Q51" s="8"/>
      <c r="S51" s="7">
        <v>0</v>
      </c>
    </row>
    <row r="52" spans="8:19" x14ac:dyDescent="0.25">
      <c r="H52" s="6"/>
      <c r="I52" s="7"/>
      <c r="J52" s="7"/>
      <c r="K52" s="7"/>
      <c r="L52" s="8"/>
      <c r="M52" s="6"/>
      <c r="N52" s="7">
        <v>0</v>
      </c>
      <c r="O52" s="7"/>
      <c r="P52" s="7"/>
      <c r="Q52" s="8"/>
      <c r="S52" s="7">
        <v>0</v>
      </c>
    </row>
    <row r="53" spans="8:19" x14ac:dyDescent="0.25">
      <c r="H53" s="6"/>
      <c r="I53" s="7"/>
      <c r="J53" s="7"/>
      <c r="K53" s="7"/>
      <c r="L53" s="8"/>
      <c r="M53" s="6"/>
      <c r="N53" s="7">
        <v>0</v>
      </c>
      <c r="O53" s="7"/>
      <c r="P53" s="7"/>
      <c r="Q53" s="8"/>
      <c r="S53" s="7">
        <v>0</v>
      </c>
    </row>
    <row r="54" spans="8:19" x14ac:dyDescent="0.25">
      <c r="H54" s="6"/>
      <c r="I54" s="7"/>
      <c r="J54" s="7"/>
      <c r="K54" s="7"/>
      <c r="L54" s="8"/>
      <c r="M54" s="6"/>
      <c r="N54" s="7">
        <v>0</v>
      </c>
      <c r="O54" s="7"/>
      <c r="P54" s="7"/>
      <c r="Q54" s="8"/>
      <c r="S54" s="7">
        <v>0</v>
      </c>
    </row>
    <row r="55" spans="8:19" x14ac:dyDescent="0.25">
      <c r="H55" s="6"/>
      <c r="I55" s="7"/>
      <c r="J55" s="7"/>
      <c r="K55" s="7"/>
      <c r="L55" s="8"/>
      <c r="M55" s="6"/>
      <c r="N55" s="7">
        <v>0</v>
      </c>
      <c r="O55" s="7"/>
      <c r="P55" s="7"/>
      <c r="Q55" s="8"/>
      <c r="S55" s="7">
        <v>0</v>
      </c>
    </row>
    <row r="56" spans="8:19" x14ac:dyDescent="0.25">
      <c r="H56" s="6"/>
      <c r="I56" s="7"/>
      <c r="J56" s="7"/>
      <c r="K56" s="7"/>
      <c r="L56" s="8"/>
      <c r="M56" s="6"/>
      <c r="N56" s="7">
        <v>0</v>
      </c>
      <c r="O56" s="7"/>
      <c r="P56" s="7"/>
      <c r="Q56" s="8"/>
      <c r="S56" s="7">
        <v>0</v>
      </c>
    </row>
    <row r="57" spans="8:19" x14ac:dyDescent="0.25">
      <c r="H57" s="6"/>
      <c r="I57" s="7"/>
      <c r="J57" s="7"/>
      <c r="K57" s="7"/>
      <c r="L57" s="8"/>
      <c r="M57" s="6"/>
      <c r="N57" s="7">
        <v>0</v>
      </c>
      <c r="O57" s="7"/>
      <c r="P57" s="7"/>
      <c r="Q57" s="8"/>
      <c r="S57" s="7">
        <v>0</v>
      </c>
    </row>
    <row r="58" spans="8:19" x14ac:dyDescent="0.25">
      <c r="H58" s="6"/>
      <c r="I58" s="7"/>
      <c r="J58" s="7"/>
      <c r="K58" s="7"/>
      <c r="L58" s="8"/>
      <c r="M58" s="6"/>
      <c r="N58" s="7">
        <v>0</v>
      </c>
      <c r="O58" s="7"/>
      <c r="P58" s="7"/>
      <c r="Q58" s="8"/>
      <c r="S58" s="7">
        <v>0</v>
      </c>
    </row>
    <row r="59" spans="8:19" x14ac:dyDescent="0.25">
      <c r="H59" s="6"/>
      <c r="I59" s="7"/>
      <c r="J59" s="7"/>
      <c r="K59" s="7"/>
      <c r="L59" s="8"/>
      <c r="M59" s="6"/>
      <c r="N59" s="7">
        <v>0</v>
      </c>
      <c r="O59" s="7"/>
      <c r="P59" s="7"/>
      <c r="Q59" s="8"/>
      <c r="S59" s="7">
        <v>0</v>
      </c>
    </row>
    <row r="60" spans="8:19" x14ac:dyDescent="0.25">
      <c r="H60" s="6"/>
      <c r="I60" s="7"/>
      <c r="J60" s="7"/>
      <c r="K60" s="7"/>
      <c r="L60" s="8"/>
      <c r="M60" s="6"/>
      <c r="N60" s="7">
        <v>0</v>
      </c>
      <c r="O60" s="7"/>
      <c r="P60" s="7"/>
      <c r="Q60" s="8"/>
      <c r="S60" s="7">
        <v>0</v>
      </c>
    </row>
    <row r="61" spans="8:19" x14ac:dyDescent="0.25">
      <c r="H61" s="6"/>
      <c r="I61" s="7"/>
      <c r="J61" s="7"/>
      <c r="K61" s="7"/>
      <c r="L61" s="8"/>
      <c r="M61" s="6"/>
      <c r="N61" s="7">
        <v>0</v>
      </c>
      <c r="O61" s="7"/>
      <c r="P61" s="7"/>
      <c r="Q61" s="8"/>
      <c r="S61" s="7">
        <v>0</v>
      </c>
    </row>
    <row r="62" spans="8:19" x14ac:dyDescent="0.25">
      <c r="H62" s="6"/>
      <c r="I62" s="7"/>
      <c r="J62" s="7"/>
      <c r="K62" s="7"/>
      <c r="L62" s="8"/>
      <c r="M62" s="6"/>
      <c r="N62" s="7">
        <v>0</v>
      </c>
      <c r="O62" s="7"/>
      <c r="P62" s="7"/>
      <c r="Q62" s="8"/>
      <c r="S62" s="7">
        <v>0</v>
      </c>
    </row>
    <row r="63" spans="8:19" x14ac:dyDescent="0.25">
      <c r="H63" s="6"/>
      <c r="I63" s="7"/>
      <c r="J63" s="7"/>
      <c r="K63" s="7"/>
      <c r="L63" s="8"/>
      <c r="M63" s="6"/>
      <c r="N63" s="7">
        <v>0</v>
      </c>
      <c r="O63" s="7"/>
      <c r="P63" s="7"/>
      <c r="Q63" s="8"/>
      <c r="S63" s="7">
        <v>0</v>
      </c>
    </row>
    <row r="64" spans="8:19" x14ac:dyDescent="0.25">
      <c r="H64" s="6"/>
      <c r="I64" s="7"/>
      <c r="J64" s="7"/>
      <c r="K64" s="7"/>
      <c r="L64" s="8"/>
      <c r="M64" s="6"/>
      <c r="N64" s="7">
        <v>0</v>
      </c>
      <c r="O64" s="7"/>
      <c r="P64" s="7"/>
      <c r="Q64" s="8"/>
      <c r="S64" s="7">
        <v>0</v>
      </c>
    </row>
    <row r="65" spans="8:19" x14ac:dyDescent="0.25">
      <c r="H65" s="6"/>
      <c r="I65" s="7"/>
      <c r="J65" s="7"/>
      <c r="K65" s="7"/>
      <c r="L65" s="8"/>
      <c r="M65" s="6"/>
      <c r="N65" s="7">
        <v>0</v>
      </c>
      <c r="O65" s="7"/>
      <c r="P65" s="7"/>
      <c r="Q65" s="8"/>
      <c r="S65" s="7">
        <v>0</v>
      </c>
    </row>
    <row r="66" spans="8:19" x14ac:dyDescent="0.25">
      <c r="H66" s="6"/>
      <c r="I66" s="7"/>
      <c r="J66" s="7"/>
      <c r="K66" s="7"/>
      <c r="L66" s="8"/>
      <c r="M66" s="6"/>
      <c r="N66" s="7">
        <v>0</v>
      </c>
      <c r="O66" s="7"/>
      <c r="P66" s="7"/>
      <c r="Q66" s="8"/>
      <c r="S66" s="7">
        <v>0</v>
      </c>
    </row>
    <row r="67" spans="8:19" x14ac:dyDescent="0.25">
      <c r="H67" s="6"/>
      <c r="I67" s="7"/>
      <c r="J67" s="7"/>
      <c r="K67" s="7"/>
      <c r="L67" s="8"/>
      <c r="M67" s="6"/>
      <c r="N67" s="7">
        <v>0</v>
      </c>
      <c r="O67" s="7"/>
      <c r="P67" s="7"/>
      <c r="Q67" s="8"/>
      <c r="S67" s="7">
        <v>0</v>
      </c>
    </row>
    <row r="68" spans="8:19" x14ac:dyDescent="0.25">
      <c r="H68" s="6"/>
      <c r="I68" s="7"/>
      <c r="J68" s="7"/>
      <c r="K68" s="7"/>
      <c r="L68" s="8"/>
      <c r="M68" s="6"/>
      <c r="N68" s="7">
        <v>0</v>
      </c>
      <c r="O68" s="7"/>
      <c r="P68" s="7"/>
      <c r="Q68" s="8"/>
      <c r="S68" s="7">
        <v>0</v>
      </c>
    </row>
    <row r="69" spans="8:19" x14ac:dyDescent="0.25">
      <c r="H69" s="6"/>
      <c r="I69" s="7"/>
      <c r="J69" s="7"/>
      <c r="K69" s="7"/>
      <c r="L69" s="8"/>
      <c r="M69" s="6"/>
      <c r="N69" s="7">
        <v>0</v>
      </c>
      <c r="O69" s="7"/>
      <c r="P69" s="7"/>
      <c r="Q69" s="8"/>
      <c r="S69" s="7">
        <v>0</v>
      </c>
    </row>
    <row r="70" spans="8:19" x14ac:dyDescent="0.25">
      <c r="H70" s="6"/>
      <c r="I70" s="7"/>
      <c r="J70" s="7"/>
      <c r="K70" s="7"/>
      <c r="L70" s="8"/>
      <c r="M70" s="6"/>
      <c r="N70" s="7">
        <v>0</v>
      </c>
      <c r="O70" s="7"/>
      <c r="P70" s="7"/>
      <c r="Q70" s="8"/>
      <c r="S70" s="7">
        <v>0</v>
      </c>
    </row>
    <row r="71" spans="8:19" x14ac:dyDescent="0.25">
      <c r="H71" s="6"/>
      <c r="I71" s="7"/>
      <c r="J71" s="7"/>
      <c r="K71" s="7"/>
      <c r="L71" s="8"/>
      <c r="M71" s="6"/>
      <c r="N71" s="7">
        <v>0</v>
      </c>
      <c r="O71" s="7"/>
      <c r="P71" s="7"/>
      <c r="Q71" s="8"/>
      <c r="S71" s="7">
        <v>0</v>
      </c>
    </row>
    <row r="72" spans="8:19" x14ac:dyDescent="0.25">
      <c r="H72" s="6"/>
      <c r="I72" s="7"/>
      <c r="J72" s="7"/>
      <c r="K72" s="7"/>
      <c r="L72" s="8"/>
      <c r="M72" s="6"/>
      <c r="N72" s="7">
        <v>0</v>
      </c>
      <c r="O72" s="7"/>
      <c r="P72" s="7"/>
      <c r="Q72" s="8"/>
      <c r="S72" s="7">
        <v>0</v>
      </c>
    </row>
    <row r="73" spans="8:19" x14ac:dyDescent="0.25">
      <c r="H73" s="6"/>
      <c r="I73" s="7"/>
      <c r="J73" s="7"/>
      <c r="K73" s="7"/>
      <c r="L73" s="8"/>
      <c r="M73" s="6"/>
      <c r="N73" s="7">
        <v>0</v>
      </c>
      <c r="O73" s="7"/>
      <c r="P73" s="7"/>
      <c r="Q73" s="8"/>
      <c r="S73" s="7">
        <v>0</v>
      </c>
    </row>
    <row r="74" spans="8:19" x14ac:dyDescent="0.25">
      <c r="H74" s="6"/>
      <c r="I74" s="7"/>
      <c r="J74" s="7"/>
      <c r="K74" s="7"/>
      <c r="L74" s="8"/>
      <c r="M74" s="6"/>
      <c r="N74" s="7">
        <v>0</v>
      </c>
      <c r="O74" s="7"/>
      <c r="P74" s="7"/>
      <c r="Q74" s="8"/>
      <c r="S74" s="7">
        <v>0</v>
      </c>
    </row>
    <row r="75" spans="8:19" x14ac:dyDescent="0.25">
      <c r="H75" s="6"/>
      <c r="I75" s="7"/>
      <c r="J75" s="7"/>
      <c r="K75" s="7"/>
      <c r="L75" s="8"/>
      <c r="M75" s="6"/>
      <c r="N75" s="7">
        <v>0</v>
      </c>
      <c r="O75" s="7"/>
      <c r="P75" s="7"/>
      <c r="Q75" s="8"/>
      <c r="S75" s="7">
        <v>0</v>
      </c>
    </row>
    <row r="76" spans="8:19" x14ac:dyDescent="0.25">
      <c r="H76" s="6"/>
      <c r="I76" s="7"/>
      <c r="J76" s="7"/>
      <c r="K76" s="7"/>
      <c r="L76" s="8"/>
      <c r="M76" s="6"/>
      <c r="N76" s="7">
        <v>0</v>
      </c>
      <c r="O76" s="7"/>
      <c r="P76" s="7"/>
      <c r="Q76" s="8"/>
      <c r="S76" s="7">
        <v>0</v>
      </c>
    </row>
    <row r="77" spans="8:19" x14ac:dyDescent="0.25">
      <c r="H77" s="6"/>
      <c r="I77" s="7"/>
      <c r="J77" s="7"/>
      <c r="K77" s="7"/>
      <c r="L77" s="8"/>
      <c r="M77" s="6"/>
      <c r="N77" s="7">
        <v>0</v>
      </c>
      <c r="O77" s="7"/>
      <c r="P77" s="7"/>
      <c r="Q77" s="8"/>
      <c r="S77" s="7">
        <v>0</v>
      </c>
    </row>
    <row r="78" spans="8:19" x14ac:dyDescent="0.25">
      <c r="H78" s="6"/>
      <c r="I78" s="7"/>
      <c r="J78" s="7"/>
      <c r="K78" s="7"/>
      <c r="L78" s="8"/>
      <c r="M78" s="6"/>
      <c r="N78" s="7">
        <v>0</v>
      </c>
      <c r="O78" s="7"/>
      <c r="P78" s="7"/>
      <c r="Q78" s="8"/>
      <c r="S78" s="7">
        <v>0</v>
      </c>
    </row>
    <row r="79" spans="8:19" x14ac:dyDescent="0.25">
      <c r="H79" s="6"/>
      <c r="I79" s="7"/>
      <c r="J79" s="7"/>
      <c r="K79" s="7"/>
      <c r="L79" s="8"/>
      <c r="M79" s="6"/>
      <c r="N79" s="7">
        <v>0</v>
      </c>
      <c r="O79" s="7"/>
      <c r="P79" s="7"/>
      <c r="Q79" s="8"/>
      <c r="S79" s="7">
        <v>0</v>
      </c>
    </row>
    <row r="80" spans="8:19" x14ac:dyDescent="0.25">
      <c r="H80" s="6"/>
      <c r="I80" s="7"/>
      <c r="J80" s="7"/>
      <c r="K80" s="7"/>
      <c r="L80" s="8"/>
      <c r="M80" s="6"/>
      <c r="N80" s="7">
        <v>0</v>
      </c>
      <c r="O80" s="7"/>
      <c r="P80" s="7"/>
      <c r="Q80" s="8"/>
      <c r="S80" s="7">
        <v>0</v>
      </c>
    </row>
    <row r="81" spans="8:19" x14ac:dyDescent="0.25">
      <c r="H81" s="6"/>
      <c r="I81" s="7"/>
      <c r="J81" s="7"/>
      <c r="K81" s="7"/>
      <c r="L81" s="8"/>
      <c r="M81" s="6"/>
      <c r="N81" s="7">
        <v>0</v>
      </c>
      <c r="O81" s="7"/>
      <c r="P81" s="7"/>
      <c r="Q81" s="8"/>
      <c r="S81" s="7">
        <v>0</v>
      </c>
    </row>
    <row r="82" spans="8:19" x14ac:dyDescent="0.25">
      <c r="H82" s="6"/>
      <c r="I82" s="7"/>
      <c r="J82" s="7"/>
      <c r="K82" s="7"/>
      <c r="L82" s="8"/>
      <c r="M82" s="6"/>
      <c r="N82" s="7">
        <v>0</v>
      </c>
      <c r="O82" s="7"/>
      <c r="P82" s="7"/>
      <c r="Q82" s="8"/>
      <c r="S82" s="7">
        <v>0</v>
      </c>
    </row>
    <row r="83" spans="8:19" x14ac:dyDescent="0.25">
      <c r="H83" s="6"/>
      <c r="I83" s="7"/>
      <c r="J83" s="7"/>
      <c r="K83" s="7"/>
      <c r="L83" s="8"/>
      <c r="M83" s="6"/>
      <c r="N83" s="7">
        <v>0</v>
      </c>
      <c r="O83" s="7"/>
      <c r="P83" s="7"/>
      <c r="Q83" s="8"/>
      <c r="S83" s="7">
        <v>0</v>
      </c>
    </row>
    <row r="84" spans="8:19" x14ac:dyDescent="0.25">
      <c r="H84" s="6"/>
      <c r="I84" s="7"/>
      <c r="J84" s="7"/>
      <c r="K84" s="7"/>
      <c r="L84" s="8"/>
      <c r="M84" s="6"/>
      <c r="N84" s="7">
        <v>0</v>
      </c>
      <c r="O84" s="7"/>
      <c r="P84" s="7"/>
      <c r="Q84" s="8"/>
      <c r="S84" s="7">
        <v>0</v>
      </c>
    </row>
    <row r="85" spans="8:19" x14ac:dyDescent="0.25">
      <c r="H85" s="6"/>
      <c r="I85" s="7"/>
      <c r="J85" s="7"/>
      <c r="K85" s="7"/>
      <c r="L85" s="8"/>
      <c r="M85" s="6"/>
      <c r="N85" s="7">
        <v>0</v>
      </c>
      <c r="O85" s="7"/>
      <c r="P85" s="7"/>
      <c r="Q85" s="8"/>
      <c r="S85" s="7">
        <v>0</v>
      </c>
    </row>
    <row r="86" spans="8:19" x14ac:dyDescent="0.25">
      <c r="H86" s="6"/>
      <c r="I86" s="7"/>
      <c r="J86" s="7"/>
      <c r="K86" s="7"/>
      <c r="L86" s="8"/>
      <c r="M86" s="6"/>
      <c r="N86" s="7">
        <v>0</v>
      </c>
      <c r="O86" s="7"/>
      <c r="P86" s="7"/>
      <c r="Q86" s="8"/>
      <c r="S86" s="7">
        <v>0</v>
      </c>
    </row>
    <row r="87" spans="8:19" x14ac:dyDescent="0.25">
      <c r="H87" s="6"/>
      <c r="I87" s="7"/>
      <c r="J87" s="7"/>
      <c r="K87" s="7"/>
      <c r="L87" s="8"/>
      <c r="M87" s="6"/>
      <c r="N87" s="7">
        <v>0</v>
      </c>
      <c r="O87" s="7"/>
      <c r="P87" s="7"/>
      <c r="Q87" s="8"/>
      <c r="S87" s="7">
        <v>0</v>
      </c>
    </row>
    <row r="88" spans="8:19" x14ac:dyDescent="0.25">
      <c r="H88" s="6"/>
      <c r="I88" s="7"/>
      <c r="J88" s="7"/>
      <c r="K88" s="7"/>
      <c r="L88" s="8"/>
      <c r="M88" s="6"/>
      <c r="N88" s="7">
        <v>0</v>
      </c>
      <c r="O88" s="7"/>
      <c r="P88" s="7"/>
      <c r="Q88" s="8"/>
      <c r="S88" s="7">
        <v>0</v>
      </c>
    </row>
    <row r="89" spans="8:19" x14ac:dyDescent="0.25">
      <c r="H89" s="6"/>
      <c r="I89" s="7"/>
      <c r="J89" s="7"/>
      <c r="K89" s="7"/>
      <c r="L89" s="8"/>
      <c r="M89" s="6"/>
      <c r="N89" s="7">
        <v>0</v>
      </c>
      <c r="O89" s="7"/>
      <c r="P89" s="7"/>
      <c r="Q89" s="8"/>
      <c r="S89" s="7">
        <v>0</v>
      </c>
    </row>
    <row r="90" spans="8:19" x14ac:dyDescent="0.25">
      <c r="H90" s="6"/>
      <c r="I90" s="7"/>
      <c r="J90" s="7"/>
      <c r="K90" s="7"/>
      <c r="L90" s="8"/>
      <c r="M90" s="6"/>
      <c r="N90" s="7">
        <v>0</v>
      </c>
      <c r="O90" s="7"/>
      <c r="P90" s="7"/>
      <c r="Q90" s="8"/>
      <c r="S90" s="7">
        <v>0</v>
      </c>
    </row>
    <row r="91" spans="8:19" x14ac:dyDescent="0.25">
      <c r="H91" s="6"/>
      <c r="I91" s="7"/>
      <c r="J91" s="7"/>
      <c r="K91" s="7"/>
      <c r="L91" s="8"/>
      <c r="M91" s="6"/>
      <c r="N91" s="7">
        <v>0</v>
      </c>
      <c r="O91" s="7"/>
      <c r="P91" s="7"/>
      <c r="Q91" s="8"/>
      <c r="S91" s="7">
        <v>0</v>
      </c>
    </row>
    <row r="92" spans="8:19" x14ac:dyDescent="0.25">
      <c r="H92" s="6"/>
      <c r="I92" s="7"/>
      <c r="J92" s="7"/>
      <c r="K92" s="7"/>
      <c r="L92" s="8"/>
      <c r="M92" s="6"/>
      <c r="N92" s="7"/>
      <c r="O92" s="7"/>
      <c r="P92" s="7"/>
      <c r="Q92" s="8"/>
    </row>
    <row r="93" spans="8:19" x14ac:dyDescent="0.25">
      <c r="H93" s="6"/>
      <c r="I93" s="7"/>
      <c r="J93" s="7"/>
      <c r="K93" s="7"/>
      <c r="L93" s="8"/>
      <c r="M93" s="6"/>
      <c r="N93" s="7"/>
      <c r="O93" s="7"/>
      <c r="P93" s="7"/>
      <c r="Q93" s="8"/>
    </row>
  </sheetData>
  <mergeCells count="3">
    <mergeCell ref="H5:K5"/>
    <mergeCell ref="M5:P5"/>
    <mergeCell ref="R5:U5"/>
  </mergeCells>
  <conditionalFormatting sqref="H7:V91">
    <cfRule type="containsBlanks" dxfId="0" priority="2">
      <formula>LEN(TRIM(H7))=0</formula>
    </cfRule>
  </conditionalFormatting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Wu</dc:creator>
  <cp:lastModifiedBy>Tony Wu</cp:lastModifiedBy>
  <dcterms:created xsi:type="dcterms:W3CDTF">2015-06-05T18:17:20Z</dcterms:created>
  <dcterms:modified xsi:type="dcterms:W3CDTF">2021-12-29T04:37:06Z</dcterms:modified>
</cp:coreProperties>
</file>