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<sst xmlns="http://schemas.openxmlformats.org/spreadsheetml/2006/main" count="70" uniqueCount="68">
  <si>
    <t>Dados de Entrada</t>
  </si>
  <si>
    <t>Valores Variaveis</t>
  </si>
  <si>
    <t>x0</t>
  </si>
  <si>
    <t>Gama</t>
  </si>
  <si>
    <t>A</t>
  </si>
  <si>
    <t>A1</t>
  </si>
  <si>
    <t>a1</t>
  </si>
  <si>
    <t>a</t>
  </si>
  <si>
    <t>Resultado</t>
  </si>
  <si>
    <t>y0</t>
  </si>
  <si>
    <t>Chi</t>
  </si>
  <si>
    <t>B</t>
  </si>
  <si>
    <t>A2</t>
  </si>
  <si>
    <t>a2</t>
  </si>
  <si>
    <t>b</t>
  </si>
  <si>
    <t>z0</t>
  </si>
  <si>
    <t>Ve</t>
  </si>
  <si>
    <t>C</t>
  </si>
  <si>
    <t>A3</t>
  </si>
  <si>
    <t>a3</t>
  </si>
  <si>
    <t>c</t>
  </si>
  <si>
    <t>xl0</t>
  </si>
  <si>
    <t>Vex</t>
  </si>
  <si>
    <t>D</t>
  </si>
  <si>
    <t>A4</t>
  </si>
  <si>
    <t>a4</t>
  </si>
  <si>
    <t>d</t>
  </si>
  <si>
    <t>yl0</t>
  </si>
  <si>
    <t>Vey</t>
  </si>
  <si>
    <t>E</t>
  </si>
  <si>
    <t>A5</t>
  </si>
  <si>
    <t>a5</t>
  </si>
  <si>
    <t>zl0</t>
  </si>
  <si>
    <t>Vez</t>
  </si>
  <si>
    <t>F</t>
  </si>
  <si>
    <t>A6</t>
  </si>
  <si>
    <t>a6</t>
  </si>
  <si>
    <t>r0</t>
  </si>
  <si>
    <t>G</t>
  </si>
  <si>
    <t>A7</t>
  </si>
  <si>
    <t>raio</t>
  </si>
  <si>
    <t>H</t>
  </si>
  <si>
    <t>A8</t>
  </si>
  <si>
    <t>w</t>
  </si>
  <si>
    <t>I</t>
  </si>
  <si>
    <t>A9</t>
  </si>
  <si>
    <t>J</t>
  </si>
  <si>
    <t>A10</t>
  </si>
  <si>
    <t>A11</t>
  </si>
  <si>
    <t>A12</t>
  </si>
  <si>
    <t>Constantes</t>
  </si>
  <si>
    <t>MI</t>
  </si>
  <si>
    <t>EARTH_RADIUS</t>
  </si>
  <si>
    <t>Somatorio em A</t>
  </si>
  <si>
    <t>Somatorio em B</t>
  </si>
  <si>
    <t>Somatorio em C</t>
  </si>
  <si>
    <t>Somatorio em F</t>
  </si>
  <si>
    <t>Somatorio em G</t>
  </si>
  <si>
    <t>Somatorio em H</t>
  </si>
  <si>
    <t>Somatorio em I</t>
  </si>
  <si>
    <t>Somatório em J</t>
  </si>
  <si>
    <t>N*Fn</t>
  </si>
  <si>
    <t>N*Cn</t>
  </si>
  <si>
    <t>N*Jn</t>
  </si>
  <si>
    <t>N^2*Fn</t>
  </si>
  <si>
    <t>N^2*Cn</t>
  </si>
  <si>
    <t>N^2*Jn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</si>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</sst>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Inconsolata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Alignment="1" applyBorder="1" applyFont="1">
      <alignment/>
    </xf>
    <xf borderId="4" fillId="0" fontId="1" numFmtId="4" xfId="0" applyAlignment="1" applyBorder="1" applyFont="1" applyNumberForma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6" fillId="2" fontId="1" numFmtId="0" xfId="0" applyBorder="1" applyFill="1" applyFont="1"/>
    <xf borderId="6" fillId="2" fontId="1" numFmtId="0" xfId="0" applyAlignment="1" applyBorder="1" applyFont="1">
      <alignment/>
    </xf>
    <xf borderId="6" fillId="2" fontId="1" numFmtId="2" xfId="0" applyBorder="1" applyFont="1" applyNumberFormat="1"/>
    <xf borderId="7" fillId="0" fontId="1" numFmtId="0" xfId="0" applyBorder="1" applyFont="1"/>
    <xf borderId="4" fillId="2" fontId="1" numFmtId="0" xfId="0" applyBorder="1" applyFont="1"/>
    <xf borderId="4" fillId="2" fontId="1" numFmtId="4" xfId="0" applyBorder="1" applyFont="1" applyNumberFormat="1"/>
    <xf borderId="4" fillId="2" fontId="1" numFmtId="2" xfId="0" applyBorder="1" applyFont="1" applyNumberFormat="1"/>
    <xf borderId="8" fillId="0" fontId="1" numFmtId="0" xfId="0" applyAlignment="1" applyBorder="1" applyFont="1">
      <alignment/>
    </xf>
    <xf borderId="9" fillId="2" fontId="1" numFmtId="0" xfId="0" applyBorder="1" applyFont="1"/>
    <xf borderId="0" fillId="0" fontId="1" numFmtId="4" xfId="0" applyAlignment="1" applyFont="1" applyNumberFormat="1">
      <alignment/>
    </xf>
    <xf borderId="5" fillId="0" fontId="1" numFmtId="0" xfId="0" applyBorder="1" applyFont="1"/>
    <xf borderId="6" fillId="0" fontId="1" numFmtId="0" xfId="0" applyBorder="1" applyFont="1"/>
    <xf borderId="0" fillId="0" fontId="1" numFmtId="0" xfId="0" applyAlignment="1" applyFont="1">
      <alignment/>
    </xf>
    <xf borderId="0" fillId="3" fontId="1" numFmtId="164" xfId="0" applyAlignment="1" applyFill="1" applyFont="1" applyNumberFormat="1">
      <alignment/>
    </xf>
    <xf borderId="3" fillId="0" fontId="1" numFmtId="0" xfId="0" applyBorder="1" applyFont="1"/>
    <xf borderId="4" fillId="0" fontId="1" numFmtId="0" xfId="0" applyBorder="1" applyFont="1"/>
    <xf borderId="0" fillId="3" fontId="1" numFmtId="164" xfId="0" applyFont="1" applyNumberFormat="1"/>
    <xf borderId="8" fillId="0" fontId="1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/>
    </xf>
    <xf borderId="0" fillId="0" fontId="1" numFmtId="164" xfId="0" applyFont="1" applyNumberFormat="1"/>
    <xf borderId="9" fillId="2" fontId="2" numFmtId="0" xfId="0" applyBorder="1" applyFont="1"/>
    <xf borderId="4" fillId="2" fontId="1" numFmtId="4" xfId="0" applyAlignment="1" applyBorder="1" applyFont="1" applyNumberFormat="1">
      <alignment horizontal="right"/>
    </xf>
    <xf borderId="1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13" fillId="0" fontId="1" numFmtId="0" xfId="0" applyBorder="1" applyFont="1"/>
    <xf borderId="13" fillId="4" fontId="3" numFmtId="0" xfId="0" applyAlignment="1" applyBorder="1" applyFill="1" applyFont="1">
      <alignment/>
    </xf>
    <xf borderId="13" fillId="0" fontId="1" numFmtId="0" xfId="0" applyAlignment="1" applyBorder="1" applyFont="1">
      <alignment/>
    </xf>
    <xf borderId="9" fillId="2" fontId="1" numFmtId="4" xfId="0" applyAlignment="1" applyBorder="1" applyFont="1" applyNumberFormat="1">
      <alignment/>
    </xf>
    <xf borderId="13" fillId="4" fontId="3" numFmtId="0" xfId="0" applyBorder="1" applyFont="1"/>
    <xf borderId="14" fillId="0" fontId="4" numFmtId="0" xfId="0" applyAlignment="1" applyBorder="1" applyFont="1">
      <alignment/>
    </xf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14" max="14" width="15.29"/>
  </cols>
  <sheetData>
    <row r="1">
      <c r="A1" s="1" t="s">
        <v>0</v>
      </c>
      <c r="B1" s="2"/>
      <c r="C1" s="1" t="s">
        <v>1</v>
      </c>
      <c r="D1" s="2"/>
    </row>
    <row r="2">
      <c r="A2" s="3" t="s">
        <v>2</v>
      </c>
      <c r="B2" s="4">
        <v>1.0</v>
      </c>
      <c r="C2" s="3" t="s">
        <v>3</v>
      </c>
      <c r="D2" s="5">
        <v>10.0</v>
      </c>
      <c r="E2" s="6" t="s">
        <v>4</v>
      </c>
      <c r="F2" s="7">
        <f>(2*B5)/B10 -3*B3 + ((2*D5)/B10)*LN((D3+1)/D3) - E27</f>
        <v>3227.936085</v>
      </c>
      <c r="G2" s="6" t="s">
        <v>5</v>
      </c>
      <c r="H2" s="8">
        <f>2*F2*B10+F6-D2*M27</f>
        <v>-734256307338</v>
      </c>
      <c r="I2" s="6" t="s">
        <v>6</v>
      </c>
      <c r="J2" s="9">
        <f>pow(H2*H2+H4*H4+H6*H6,-1)</f>
        <v>0</v>
      </c>
      <c r="K2" s="6" t="s">
        <v>7</v>
      </c>
      <c r="L2" s="7">
        <f>J6*J2</f>
        <v>-0.1218632044</v>
      </c>
      <c r="M2" s="1" t="s">
        <v>8</v>
      </c>
      <c r="N2" s="10">
        <f>pow(L3-L5,2)-4*(L2-L4)*(L3*L4-L2*L5)</f>
        <v>0.00000228599026</v>
      </c>
    </row>
    <row r="3">
      <c r="A3" s="3" t="s">
        <v>9</v>
      </c>
      <c r="B3" s="4">
        <v>1.0</v>
      </c>
      <c r="C3" s="3" t="s">
        <v>10</v>
      </c>
      <c r="D3" s="5">
        <v>10.0</v>
      </c>
      <c r="E3" s="3" t="s">
        <v>11</v>
      </c>
      <c r="F3" s="11">
        <f>B6/B10 +(D6/B10)*LN((D3+1)/D3)+F27</f>
        <v>1577.782004</v>
      </c>
      <c r="G3" s="3" t="s">
        <v>12</v>
      </c>
      <c r="H3" s="12">
        <f>F8-2*F3+H27</f>
        <v>89478826435</v>
      </c>
      <c r="I3" s="3" t="s">
        <v>13</v>
      </c>
      <c r="J3" s="11">
        <f>H3*H3+H5*H5+H7*H7</f>
        <v>8.00646E+21</v>
      </c>
      <c r="K3" s="3" t="s">
        <v>14</v>
      </c>
      <c r="L3" s="11">
        <f>J2*J3</f>
        <v>0.01485064058</v>
      </c>
    </row>
    <row r="4">
      <c r="A4" s="3" t="s">
        <v>15</v>
      </c>
      <c r="B4" s="4">
        <v>1.0</v>
      </c>
      <c r="C4" s="3" t="s">
        <v>16</v>
      </c>
      <c r="D4" s="5">
        <v>10.0</v>
      </c>
      <c r="E4" s="3" t="s">
        <v>17</v>
      </c>
      <c r="F4" s="11">
        <f>G27</f>
        <v>0.1976052606</v>
      </c>
      <c r="G4" s="3" t="s">
        <v>18</v>
      </c>
      <c r="H4" s="11">
        <f>F3*B10-D2*N27</f>
        <v>-8.999759681</v>
      </c>
      <c r="I4" s="3" t="s">
        <v>19</v>
      </c>
      <c r="J4" s="13">
        <f>1/(H8*H8+H10*H10+H12*H12)</f>
        <v>0</v>
      </c>
      <c r="K4" s="3" t="s">
        <v>20</v>
      </c>
      <c r="L4" s="11">
        <f>J7*J4</f>
        <v>-0.1607469948</v>
      </c>
    </row>
    <row r="5">
      <c r="A5" s="3" t="s">
        <v>21</v>
      </c>
      <c r="B5" s="4">
        <v>1.0</v>
      </c>
      <c r="C5" s="3" t="s">
        <v>22</v>
      </c>
      <c r="D5" s="5">
        <v>10.0</v>
      </c>
      <c r="E5" s="3" t="s">
        <v>23</v>
      </c>
      <c r="F5" s="11">
        <f>4*B3-(2*B5)/B10-((2*D5)/B10)*LN((D3+1)/D3)</f>
        <v>-3151.173562</v>
      </c>
      <c r="G5" s="3" t="s">
        <v>24</v>
      </c>
      <c r="H5" s="11">
        <f>F2+F5+G27</f>
        <v>76.96012762</v>
      </c>
      <c r="I5" s="3" t="s">
        <v>25</v>
      </c>
      <c r="J5" s="11">
        <f>H9*H9+H11*H11+H13*H13</f>
        <v>5.39132E+23</v>
      </c>
      <c r="K5" s="14" t="s">
        <v>26</v>
      </c>
      <c r="L5" s="15">
        <f>J4*J5</f>
        <v>0.02583959634</v>
      </c>
    </row>
    <row r="6">
      <c r="A6" s="3" t="s">
        <v>27</v>
      </c>
      <c r="B6" s="4">
        <v>1.0</v>
      </c>
      <c r="C6" s="3" t="s">
        <v>28</v>
      </c>
      <c r="D6" s="5">
        <v>10.0</v>
      </c>
      <c r="E6" s="3" t="s">
        <v>29</v>
      </c>
      <c r="F6" s="11">
        <f>6*B10*B3-3*B5-3*D5*LN((D3+1)/D3)</f>
        <v>-5.851877206</v>
      </c>
      <c r="G6" s="3" t="s">
        <v>30</v>
      </c>
      <c r="H6" s="11">
        <f>F10*B10+D2*O27</f>
        <v>-22.12523339</v>
      </c>
      <c r="I6" s="3" t="s">
        <v>31</v>
      </c>
      <c r="J6" s="11">
        <f>H2*H3+H4*H5+H6*H7</f>
        <v>-6.57004E+22</v>
      </c>
    </row>
    <row r="7">
      <c r="A7" s="3" t="s">
        <v>32</v>
      </c>
      <c r="B7" s="4">
        <v>1.0</v>
      </c>
      <c r="C7" s="3" t="s">
        <v>33</v>
      </c>
      <c r="D7" s="5">
        <v>10.0</v>
      </c>
      <c r="E7" s="3" t="s">
        <v>34</v>
      </c>
      <c r="F7" s="11">
        <f>H27</f>
        <v>89478828800</v>
      </c>
      <c r="G7" s="3" t="s">
        <v>35</v>
      </c>
      <c r="H7" s="12">
        <f>F9-L27</f>
        <v>1.097593004</v>
      </c>
      <c r="I7" s="14" t="s">
        <v>36</v>
      </c>
      <c r="J7" s="15">
        <f>H8*H9+H10*H11+H12*H13</f>
        <v>-3.35392E+24</v>
      </c>
    </row>
    <row r="8">
      <c r="A8" s="3" t="s">
        <v>37</v>
      </c>
      <c r="B8" s="16">
        <v>5.0</v>
      </c>
      <c r="C8" s="17"/>
      <c r="D8" s="18"/>
      <c r="E8" s="19" t="s">
        <v>38</v>
      </c>
      <c r="F8" s="12">
        <f>(2*B6/B10) + B2 + (2*D6/B10)*LN((D3+1)/D3) - I27</f>
        <v>791.0014701</v>
      </c>
      <c r="G8" s="3" t="s">
        <v>39</v>
      </c>
      <c r="H8" s="11">
        <f>2*F3*pow(B10,2)+pow(D2,2)*P27</f>
        <v>4567776263775</v>
      </c>
    </row>
    <row r="9">
      <c r="A9" s="3" t="s">
        <v>40</v>
      </c>
      <c r="B9" s="20">
        <f>B16+B8</f>
        <v>6383</v>
      </c>
      <c r="C9" s="21"/>
      <c r="D9" s="22"/>
      <c r="E9" s="19" t="s">
        <v>41</v>
      </c>
      <c r="F9" s="12">
        <f>B4+J27</f>
        <v>1.097605234</v>
      </c>
      <c r="G9" s="3" t="s">
        <v>42</v>
      </c>
      <c r="H9" s="11">
        <f>2*F2*B10+F6-D2*M27</f>
        <v>-734256307338</v>
      </c>
    </row>
    <row r="10">
      <c r="A10" s="3" t="s">
        <v>43</v>
      </c>
      <c r="B10" s="23">
        <f>sqrt(B15/pow(B9,3))</f>
        <v>0.00123803129</v>
      </c>
      <c r="C10" s="21"/>
      <c r="D10" s="22"/>
      <c r="E10" s="19" t="s">
        <v>44</v>
      </c>
      <c r="F10" s="11">
        <f>(B7/B10)-(D7/B10)*LN(D3+1/D3)+K27</f>
        <v>-17871.40147</v>
      </c>
      <c r="G10" s="3" t="s">
        <v>45</v>
      </c>
      <c r="H10" s="11">
        <f>pow(D2,2)*Q27 - F2*pow(B10,2)</f>
        <v>1009.086091</v>
      </c>
    </row>
    <row r="11">
      <c r="A11" s="24"/>
      <c r="B11" s="25"/>
      <c r="C11" s="21"/>
      <c r="D11" s="22"/>
      <c r="E11" s="26" t="s">
        <v>46</v>
      </c>
      <c r="F11" s="15">
        <f>L27</f>
        <v>0.00001222996002</v>
      </c>
      <c r="G11" s="3" t="s">
        <v>47</v>
      </c>
      <c r="H11" s="11">
        <f>F3*B10-D2*N27</f>
        <v>-8.999759681</v>
      </c>
    </row>
    <row r="12">
      <c r="B12" s="27"/>
      <c r="G12" s="3" t="s">
        <v>48</v>
      </c>
      <c r="H12" s="11">
        <f>-(pow(B10,2)*F9+pow(D2,2)*R27)</f>
        <v>-0.001181652153</v>
      </c>
    </row>
    <row r="13">
      <c r="B13" s="27"/>
      <c r="G13" s="14" t="s">
        <v>49</v>
      </c>
      <c r="H13" s="28">
        <f>F10*B10+D2*O27</f>
        <v>-22.12523339</v>
      </c>
    </row>
    <row r="14">
      <c r="A14" s="1" t="s">
        <v>50</v>
      </c>
      <c r="B14" s="2"/>
    </row>
    <row r="15">
      <c r="A15" s="3" t="s">
        <v>51</v>
      </c>
      <c r="B15" s="29">
        <v>398600.4418</v>
      </c>
    </row>
    <row r="16">
      <c r="A16" s="3" t="s">
        <v>52</v>
      </c>
      <c r="B16" s="29">
        <v>6378.0</v>
      </c>
      <c r="E16" s="30" t="s">
        <v>53</v>
      </c>
      <c r="F16" s="30" t="s">
        <v>54</v>
      </c>
      <c r="G16" s="30" t="s">
        <v>55</v>
      </c>
      <c r="H16" s="30" t="s">
        <v>56</v>
      </c>
      <c r="I16" s="30" t="s">
        <v>57</v>
      </c>
      <c r="J16" s="30" t="s">
        <v>58</v>
      </c>
      <c r="K16" s="30" t="s">
        <v>59</v>
      </c>
      <c r="L16" s="30" t="s">
        <v>60</v>
      </c>
      <c r="M16" s="30" t="s">
        <v>61</v>
      </c>
      <c r="N16" s="30" t="s">
        <v>62</v>
      </c>
      <c r="O16" s="30" t="s">
        <v>63</v>
      </c>
      <c r="P16" s="30" t="s">
        <v>64</v>
      </c>
      <c r="Q16" s="30" t="s">
        <v>65</v>
      </c>
      <c r="R16" s="30" t="s">
        <v>66</v>
      </c>
    </row>
    <row r="17">
      <c r="A17" s="3" t="s">
        <v>29</v>
      </c>
      <c r="B17" s="29">
        <v>2.71828</v>
      </c>
      <c r="D17" s="31">
        <v>1.0</v>
      </c>
      <c r="E17" s="32">
        <f>(pow(-1,D17+1)/(D17*pow(D3,D17))*((2*D5)/(B10)+(D17*D2*D6)/(pow(B9,2)))*(1/(1+pow((D17*D2)/B10,2))))</f>
        <v>0.00002476062543</v>
      </c>
      <c r="F17" s="33">
        <f>(pow(-1,D17+1)/(D17*pow(D3,D17))*((D6)/(B10)+(2*D17*D2*D5)/(pow(B10,2)))*(1/(1+pow((D17*D2)/B10,2))))</f>
        <v>0.2000123772</v>
      </c>
      <c r="G17" s="32">
        <f>(pow(-1,D17+1)/(D17*pow(D3,D17)))*(D5+((D17*D2*D6)/pow(B10,2)))*(1/(1+pow((D17*D2)/B10,2)))</f>
        <v>0.1000000138</v>
      </c>
      <c r="H17" s="32">
        <f>(pow(-1,D17+1)/(D17*pow(D3,D17))*(((2*D6)/B10)+((4*D5)/D17*D2))*(1/1+pow((D17*D2)/B10,2))) - D5/(D17*D2)</f>
        <v>108008409019</v>
      </c>
      <c r="I17" s="32">
        <f>(pow(-1,D17+1)/(pow(D17,2)*pow(D3,D17))*(3*D5/B10))</f>
        <v>2423.202082</v>
      </c>
      <c r="J17" s="34">
        <f>((pow(-1,D17+1)*D7*D2)/(pow(D3,D17)*pow(B10,2)))*((1)/(1+(pow(D17*D2/B10,2))))</f>
        <v>0.09999999847</v>
      </c>
      <c r="K17" s="32">
        <f>((pow(-1,D17+1))/(pow(D17,2)*pow(D3,D17)*B10))*D7*((1)/(1+pow(D17*D2/B10,2)))</f>
        <v>0.00001238031271</v>
      </c>
      <c r="L17" s="32">
        <f>((pow(-1,D17+1))/(D17*pow(D3,D17)*B10))*(D7)*((1)/(1+pow(D17*D2/B10,2)))</f>
        <v>0.00001238031271</v>
      </c>
      <c r="M17" s="32">
        <f t="shared" ref="M17:M26" si="1">H17*D17</f>
        <v>108008409019</v>
      </c>
      <c r="N17" s="32">
        <f t="shared" ref="N17:N26" si="2">G17*D17</f>
        <v>0.1000000138</v>
      </c>
      <c r="O17" s="32">
        <f t="shared" ref="O17:O26" si="3">L17*D17</f>
        <v>0.00001238031271</v>
      </c>
      <c r="P17" s="32">
        <f t="shared" ref="P17:P26" si="4">D17*D17*H17</f>
        <v>108008409019</v>
      </c>
      <c r="Q17" s="32">
        <f t="shared" ref="Q17:Q26" si="5">D17*D17*G17</f>
        <v>0.1000000138</v>
      </c>
      <c r="R17" s="32">
        <f t="shared" ref="R17:R26" si="6">D17*D17*L17</f>
        <v>0.00001238031271</v>
      </c>
    </row>
    <row r="18">
      <c r="A18" s="26" t="s">
        <v>67</v>
      </c>
      <c r="B18" s="35">
        <v>10.0</v>
      </c>
      <c r="D18" s="34">
        <v>2.0</v>
      </c>
      <c r="E18" s="32">
        <f>(pow(-1,D18+1)/(D18*pow(D3,D18))*((2*D5)/(B10)+(D18*D2*D6)/(pow(B9,2)))+(1/(1+pow((D18*D2)/B10,2))))</f>
        <v>-80.77340276</v>
      </c>
      <c r="F18" s="36">
        <f>(pow(-1,D18+1)/(D18*pow(D3,D18))*((D6)/(B10)+(2*D18*D2*D5)/(pow(B10,2)))*(1/(1+pow((D18*D2)/B10,2))))</f>
        <v>-0.005000154735</v>
      </c>
      <c r="G18" s="36">
        <f>(pow(-1,D18+1)/(D18*pow(D3,D18)))*(D5+((D18*D2*D6)/pow(B10,2)))*(1/(1+pow((D18*D2)/B10,2)))</f>
        <v>-0.002500000182</v>
      </c>
      <c r="H18" s="36">
        <f>(pow(-1,D18+1)/(D18*pow(D3,D18))*(((2*D6)/B10)+((4*D5)/D18*D2))*(1/1+pow((D18*D2)/B10,2))) - D5/(D18*D2)</f>
        <v>-21340707851</v>
      </c>
      <c r="I18" s="36">
        <f>(pow(-1,D18+1)/(pow(D18,2)*pow(D3,D18))*(3*D5/B10))</f>
        <v>-60.58005205</v>
      </c>
      <c r="J18" s="36">
        <f>((pow(-1,D18+1)*D7*D2)/(pow(D3,D18)*pow(B10,2)))*((1)/(1+(pow(D18*D2/B10,2))))</f>
        <v>-0.00249999999</v>
      </c>
      <c r="K18" s="36">
        <f>((pow(-1,D18+1))/(pow(D18,2)*pow(D3,D18)*B10))*D7*((1)/(1+pow(D17*D2/B10,2)))</f>
        <v>-0.0000003095078178</v>
      </c>
      <c r="L18" s="36">
        <f>((pow(-1,D18+1))/(D18*pow(D3,D18)*B10))*(D7)*((1)/(1+pow(D18*D2/B10,2)))</f>
        <v>-0.0000001547539107</v>
      </c>
      <c r="M18" s="32">
        <f t="shared" si="1"/>
        <v>-42681415703</v>
      </c>
      <c r="N18" s="32">
        <f t="shared" si="2"/>
        <v>-0.005000000364</v>
      </c>
      <c r="O18" s="32">
        <f t="shared" si="3"/>
        <v>-0.0000003095078213</v>
      </c>
      <c r="P18" s="32">
        <f t="shared" si="4"/>
        <v>-85362831406</v>
      </c>
      <c r="Q18" s="32">
        <f t="shared" si="5"/>
        <v>-0.01000000073</v>
      </c>
      <c r="R18" s="32">
        <f t="shared" si="6"/>
        <v>-0.0000006190156427</v>
      </c>
    </row>
    <row r="19">
      <c r="B19" s="27"/>
      <c r="D19" s="34">
        <v>3.0</v>
      </c>
      <c r="E19" s="32">
        <f>(pow(-1,D19+1)/(D19*pow(D3,D19))*((2*D5)/(B10)+(D19*D2*D6)/(pow(B9,2)))+(1/(1+pow((D19*D2)/B10,2))))</f>
        <v>5.38489352</v>
      </c>
      <c r="F19" s="36">
        <f>(pow(-1,D19+1)/(D19*pow(D3,D19))*((D6)/(B10)+(2*D19*D2*D5)/(pow(B10,2)))*(1/(1+pow((D19*D2)/B10,2))))</f>
        <v>0.0002222268071</v>
      </c>
      <c r="G19" s="36">
        <f>(pow(-1,D19+1)/(D19*pow(D3,D19)))*(D5+((D19*D2*D6)/pow(B10,2)))*(1/(1+pow((D19*D2)/B10,2)))</f>
        <v>0.0001111111166</v>
      </c>
      <c r="H19" s="36">
        <f>(pow(-1,D19+1)/(D19*pow(D3,D19))*(((2*D6)/B10)+((4*D5)/D19*D2))*(1/1+pow((D19*D2)/B10,2))) - D5/(D19*D2)</f>
        <v>3188057485</v>
      </c>
      <c r="I19" s="36">
        <f>(pow(-1,D19+1)/(pow(D19,2)*pow(D3,D19))*(3*D5/B10))</f>
        <v>2.692446758</v>
      </c>
      <c r="J19" s="36">
        <f>((pow(-1,D19+1)*D7*D2)/(pow(D3,D19)*pow(B10,2)))*((1)/(1+(pow(D19*D2/B10,2))))</f>
        <v>0.0001111111109</v>
      </c>
      <c r="K19" s="36">
        <f>((pow(-1,D19+1))/(pow(D19,2)*pow(D3,D19)*B10))*D7*((1)/(1+pow(D19*D2/B10,2)))</f>
        <v>0.000000001528433689</v>
      </c>
      <c r="L19" s="36">
        <f>((pow(-1,D19+1))/(D19*pow(D3,D19)*B10))*(D7)*((1)/(1+pow(D19*D2/B10,2)))</f>
        <v>0.000000004585301067</v>
      </c>
      <c r="M19" s="32">
        <f t="shared" si="1"/>
        <v>9564172456</v>
      </c>
      <c r="N19" s="32">
        <f t="shared" si="2"/>
        <v>0.0003333333498</v>
      </c>
      <c r="O19" s="32">
        <f t="shared" si="3"/>
        <v>0.0000000137559032</v>
      </c>
      <c r="P19" s="32">
        <f t="shared" si="4"/>
        <v>28692517368</v>
      </c>
      <c r="Q19" s="32">
        <f t="shared" si="5"/>
        <v>0.001000000049</v>
      </c>
      <c r="R19" s="32">
        <f t="shared" si="6"/>
        <v>0.0000000412677096</v>
      </c>
    </row>
    <row r="20">
      <c r="B20" s="27"/>
      <c r="D20" s="34">
        <v>4.0</v>
      </c>
      <c r="E20" s="32">
        <f>(pow(-1,D20+1)/(D20*pow(D3,D20))*((2*D5)/(B10)+(D20*D2*D6)/(pow(B9,2)))+(1/(1+pow((D20*D2)/B10,2))))</f>
        <v>-0.403867013</v>
      </c>
      <c r="F20" s="36">
        <f>(pow(-1,D20+1)/(D20*pow(D3,D20))*((D6)/(B10)+(2*D20*D2*D5)/(pow(B10,2)))*(1/(1+pow((D20*D2)/B10,2))))</f>
        <v>-0.00001250019343</v>
      </c>
      <c r="G20" s="36">
        <f>(pow(-1,D20+1)/(D20*pow(D3,D20)))*(D5+((D20*D2*D6)/pow(B10,2)))*(1/(1+pow((D20*D2)/B10,2)))</f>
        <v>-0.000006250000234</v>
      </c>
      <c r="H20" s="36">
        <f>(pow(-1,D20+1)/(D20*pow(D3,D20))*(((2*D6)/B10)+((4*D5)/D20*D2))*(1/1+pow((D20*D2)/B10,2))) - D5/(D20*D2)</f>
        <v>-424204419</v>
      </c>
      <c r="I20" s="36">
        <f>(pow(-1,D20+1)/(pow(D20,2)*pow(D3,D20))*(3*D5/B10))</f>
        <v>-0.1514501301</v>
      </c>
      <c r="J20" s="36">
        <f>((pow(-1,D20+1)*D7*D2)/(pow(D3,D20)*pow(B10,2)))*((1)/(1+(pow(D20*D2/B10,2))))</f>
        <v>-0.000006249999994</v>
      </c>
      <c r="K20" s="32">
        <f>((pow(-1,D20+1))/(pow(D20,2)*pow(D3,D20)*B10))*D7*((1)/(1+pow(D20*D2/B10,2)))</f>
        <v>0</v>
      </c>
      <c r="L20" s="36">
        <f>((pow(-1,D20+1))/(D20*pow(D3,D20)*B10))*(D7)*((1)/(1+pow(D20*D2/B10,2)))</f>
        <v>-0.0000000001934423889</v>
      </c>
      <c r="M20" s="32">
        <f t="shared" si="1"/>
        <v>-1696817676</v>
      </c>
      <c r="N20" s="32">
        <f t="shared" si="2"/>
        <v>-0.00002500000093</v>
      </c>
      <c r="O20" s="32">
        <f t="shared" si="3"/>
        <v>-0.0000000007737695556</v>
      </c>
      <c r="P20" s="32">
        <f t="shared" si="4"/>
        <v>-6787270704</v>
      </c>
      <c r="Q20" s="32">
        <f t="shared" si="5"/>
        <v>-0.0001000000037</v>
      </c>
      <c r="R20" s="32">
        <f t="shared" si="6"/>
        <v>-0.000000003095078222</v>
      </c>
    </row>
    <row r="21">
      <c r="B21" s="27"/>
      <c r="D21" s="34">
        <v>5.0</v>
      </c>
      <c r="E21" s="32">
        <f>(pow(-1,D21+1)/(D21*pow(D3,D21))*((2*D5)/(B10)+(D21*D2*D6)/(pow(B9,2)))+(1/(1+pow((D21*D2)/B10,2))))</f>
        <v>0.03230936173</v>
      </c>
      <c r="F21" s="36">
        <f>(pow(-1,D21+1)/(D21*pow(D3,D21))*((D6)/(B10)+(2*D21*D2*D5)/(pow(B10,2)))*(1/(1+pow((D21*D2)/B10,2))))</f>
        <v>0.0000008000099038</v>
      </c>
      <c r="G21" s="36">
        <f>(pow(-1,D21+1)/(D21*pow(D3,D21)))*(D5+((D21*D2*D6)/pow(B10,2)))*(1/(1+pow((D21*D2)/B10,2)))</f>
        <v>0.000000400000012</v>
      </c>
      <c r="H21" s="36">
        <f>(pow(-1,D21+1)/(D21*pow(D3,D21))*(((2*D6)/B10)+((4*D5)/D21*D2))*(1/1+pow((D21*D2)/B10,2))) - D5/(D21*D2)</f>
        <v>52960308.7</v>
      </c>
      <c r="I21" s="36">
        <f>(pow(-1,D21+1)/(pow(D21,2)*pow(D3,D21))*(3*D5/B10))</f>
        <v>0.009692808329</v>
      </c>
      <c r="J21" s="36">
        <f>((pow(-1,D21+1)*D7*D2)/(pow(D3,D21)*pow(B10,2)))*((1)/(1+(pow(D21*D2/B10,2))))</f>
        <v>0.0000003999999998</v>
      </c>
      <c r="K21" s="36">
        <f>((pow(-1,D21+1))/(pow(D21,2)*pow(D3,D21)*B10))*D7*((1)/(1+pow(D21*D2/B10,2)))</f>
        <v>0</v>
      </c>
      <c r="L21" s="36">
        <f>((pow(-1,D21+1))/(D21*pow(D3,D21)*B10))*(D7)*((1)/(1+pow(D21*D2/B10,2)))</f>
        <v>0</v>
      </c>
      <c r="M21" s="32">
        <f t="shared" si="1"/>
        <v>264801543.5</v>
      </c>
      <c r="N21" s="32">
        <f t="shared" si="2"/>
        <v>0.00000200000006</v>
      </c>
      <c r="O21" s="32">
        <f t="shared" si="3"/>
        <v>0</v>
      </c>
      <c r="P21" s="32">
        <f t="shared" si="4"/>
        <v>1324007718</v>
      </c>
      <c r="Q21" s="32">
        <f t="shared" si="5"/>
        <v>0.0000100000003</v>
      </c>
      <c r="R21" s="32">
        <f t="shared" si="6"/>
        <v>0.0000000002476062579</v>
      </c>
    </row>
    <row r="22">
      <c r="B22" s="27"/>
      <c r="D22" s="34">
        <v>6.0</v>
      </c>
      <c r="E22" s="32">
        <f>(pow(-1,D22+1)/(D22*pow(D3,D22))*((2*D5)/(B10)+(D22*D2*D6)/(pow(B9,2)))+(1/(1+pow((D22*D2)/B10,2))))</f>
        <v>-0.002692446335</v>
      </c>
      <c r="F22" s="36">
        <f>(pow(-1,D22+1)/(D22*pow(D3,D22))*((D6)/(B10)+(2*D22*D2*D5)/(pow(B10,2)))*(1/(1+pow((D22*D2)/B10,2))))</f>
        <v>-0.00000005555612869</v>
      </c>
      <c r="G22" s="36">
        <f>(pow(-1,D22+1)/(D22*pow(D3,D22)))*(D5+((D22*D2*D6)/pow(B10,2)))*(1/(1+pow((D22*D2)/B10,2)))</f>
        <v>-0.00000002777777848</v>
      </c>
      <c r="H22" s="36">
        <f>(pow(-1,D22+1)/(D22*pow(D3,D22))*(((2*D6)/B10)+((4*D5)/D22*D2))*(1/1+pow((D22*D2)/B10,2))) - D5/(D22*D2)</f>
        <v>-6350017.759</v>
      </c>
      <c r="I22" s="36">
        <f>(pow(-1,D22+1)/(pow(D22,2)*pow(D3,D22))*(3*D5/B10))</f>
        <v>-0.0006731116895</v>
      </c>
      <c r="J22" s="36">
        <f>((pow(-1,D22+1)*D7*D2)/(pow(D3,D22)*pow(B10,2)))*((1)/(1+(pow(D22*D2/B10,2))))</f>
        <v>-0.00000002777777777</v>
      </c>
      <c r="K22" s="36">
        <f>((pow(-1,D22+1))/(pow(D22,2)*pow(D3,D22)*B10))*D7*((1)/(1+pow(D22*D2/B10,2)))</f>
        <v>0</v>
      </c>
      <c r="L22" s="36">
        <f>((pow(-1,D22+1))/(D22*pow(D3,D22)*B10))*(D7)*((1)/(1+pow(D22*D2/B10,2)))</f>
        <v>0</v>
      </c>
      <c r="M22" s="32">
        <f t="shared" si="1"/>
        <v>-38100106.56</v>
      </c>
      <c r="N22" s="32">
        <f t="shared" si="2"/>
        <v>-0.0000001666666709</v>
      </c>
      <c r="O22" s="32">
        <f t="shared" si="3"/>
        <v>0</v>
      </c>
      <c r="P22" s="32">
        <f t="shared" si="4"/>
        <v>-228600639.3</v>
      </c>
      <c r="Q22" s="32">
        <f t="shared" si="5"/>
        <v>-0.000001000000025</v>
      </c>
      <c r="R22" s="32">
        <f t="shared" si="6"/>
        <v>0</v>
      </c>
    </row>
    <row r="23">
      <c r="B23" s="27"/>
      <c r="D23" s="34">
        <v>7.0</v>
      </c>
      <c r="E23" s="32">
        <f>(pow(-1,D23+1)/(D23*pow(D3,D23))*((2*D5)/(B10)+(D23*D2*D6)/(pow(B9,2)))+(1/(1+pow((D23*D2)/B10,2))))</f>
        <v>0.0002307814637</v>
      </c>
      <c r="F23" s="36">
        <f>(pow(-1,D23+1)/(D23*pow(D3,D23))*((D6)/(B10)+(2*D23*D2*D5)/(pow(B10,2)))*(1/(1+pow((D23*D2)/B10,2))))</f>
        <v>0.000000004081668746</v>
      </c>
      <c r="G23" s="36">
        <f>(pow(-1,D24+1)/(D24*pow(D3,D24)))*(D5+((D24*D2*D6)/pow(B10,2)))*(1/(1+pow((D24*D2)/B10,2)))</f>
        <v>-0.000000000156250003</v>
      </c>
      <c r="H23" s="36">
        <f>(pow(-1,D23+1)/(D23*pow(D3,D23))*(((2*D6)/B10)+((4*D5)/D23*D2))*(1/1+pow((D23*D2)/B10,2))) - D5/(D23*D2)</f>
        <v>740400.2867</v>
      </c>
      <c r="I23" s="36">
        <f>(pow(-1,D23+1)/(pow(D23,2)*pow(D3,D23))*(3*D5/B10))</f>
        <v>0.00004945310372</v>
      </c>
      <c r="J23" s="36">
        <f>((pow(-1,D23+1)*D7*D2)/(pow(D3,D23)*pow(B10,2)))*((1)/(1+(pow(D23*D2/B10,2))))</f>
        <v>0.000000002040816326</v>
      </c>
      <c r="K23" s="36">
        <f>((pow(-1,D23+1))/(pow(D23,2)*pow(D3,D23)*B10))*D7*((1)/(1+pow(D23*D2/B10,2)))</f>
        <v>0</v>
      </c>
      <c r="L23" s="36">
        <f>((pow(-1,D23+1))/(D23*pow(D3,D23)*B10))*(D7)*((1)/(1+pow(D23*D2/B10,2)))</f>
        <v>0</v>
      </c>
      <c r="M23" s="32">
        <f t="shared" si="1"/>
        <v>5182802.007</v>
      </c>
      <c r="N23" s="32">
        <f t="shared" si="2"/>
        <v>-0.000000001093750021</v>
      </c>
      <c r="O23" s="32">
        <f t="shared" si="3"/>
        <v>0</v>
      </c>
      <c r="P23" s="32">
        <f t="shared" si="4"/>
        <v>36279614.05</v>
      </c>
      <c r="Q23" s="32">
        <f t="shared" si="5"/>
        <v>-0.000000007656250145</v>
      </c>
      <c r="R23" s="32">
        <f t="shared" si="6"/>
        <v>0</v>
      </c>
    </row>
    <row r="24">
      <c r="B24" s="27"/>
      <c r="D24" s="34">
        <v>8.0</v>
      </c>
      <c r="E24" s="32">
        <f>(pow(-1,D24+1)/(D24*pow(D3,D24))*((2*D5)/(B10)+(D24*D2*D6)/(pow(B9,2)))+(1/(1+pow((D24*D2)/B10,2))))</f>
        <v>-0.00002019311122</v>
      </c>
      <c r="F24" s="36">
        <f>(pow(-1,D24+1)/(D24*pow(D3,D24))*((D6)/(B10)+(2*D24*D2*D5)/(pow(B10,2)))*(1/(1+pow((D24*D2)/B10,2))))</f>
        <v>-0.000000000312502418</v>
      </c>
      <c r="G24" s="36">
        <f>(pow(-1,D25+1)/(D25*pow(D3,D25)))*(D5+((D25*D2*D6)/pow(B10,2)))*(1/(1+pow((D25*D2)/B10,2)))</f>
        <v>0</v>
      </c>
      <c r="H24" s="36">
        <f>(pow(-1,D24+1)/(D24*pow(D3,D24))*(((2*D6)/B10)+((4*D5)/D24*D2))*(1/1+pow((D24*D2)/B10,2))) - D5/(D24*D2)</f>
        <v>-84580.03499</v>
      </c>
      <c r="I24" s="36">
        <f>(pow(-1,D24+1)/(pow(D24,2)*pow(D3,D24))*(3*D5/B10))</f>
        <v>-0.000003786253253</v>
      </c>
      <c r="J24" s="36">
        <f>((pow(-1,D24+1)*D7*D2)/(pow(D3,D24)*pow(B10,2)))*((1)/(1+(pow(D24*D2/B10,2))))</f>
        <v>-0.00000000015625</v>
      </c>
      <c r="K24" s="36">
        <f>((pow(-1,D24+1))/(pow(D24,2)*pow(D3,D24)*B10))*D7*((1)/(1+pow(D24*D2/B10,2)))</f>
        <v>0</v>
      </c>
      <c r="L24" s="36">
        <f>((pow(-1,D24+1))/(D24*pow(D3,D24)*B10))*(D7)*((1)/(1+pow(D24*D2/B10,2)))</f>
        <v>0</v>
      </c>
      <c r="M24" s="32">
        <f t="shared" si="1"/>
        <v>-676640.2799</v>
      </c>
      <c r="N24" s="32">
        <f t="shared" si="2"/>
        <v>0</v>
      </c>
      <c r="O24" s="32">
        <f t="shared" si="3"/>
        <v>0</v>
      </c>
      <c r="P24" s="32">
        <f t="shared" si="4"/>
        <v>-5413122.239</v>
      </c>
      <c r="Q24" s="32">
        <f t="shared" si="5"/>
        <v>0.0000000007901234701</v>
      </c>
      <c r="R24" s="32">
        <f t="shared" si="6"/>
        <v>0</v>
      </c>
    </row>
    <row r="25">
      <c r="B25" s="27"/>
      <c r="D25" s="34">
        <v>9.0</v>
      </c>
      <c r="E25" s="32">
        <f>(pow(-1,D25+1)/(D25*pow(D3,D25))*((2*D5)/(B10)+(D25*D2*D6)/(pow(B9,2)))+(1/(1+pow((D25*D2)/B10,2))))</f>
        <v>0.000001795153733</v>
      </c>
      <c r="F25" s="36">
        <f>(pow(-1,D25+1)/(D25*pow(D3,D25))*((D6)/(B10)+(2*D25*D2*D5)/(pow(B10,2)))*(1/(1+pow((D25*D2)/B10,2))))</f>
        <v>0</v>
      </c>
      <c r="G25" s="36">
        <f>(pow(-1,D26+1)/(D26*pow(D3,D26)))*(D5+((D26*D2*D6)/pow(B10,2)))*(1/(1+pow((D26*D2)/B10,2)))</f>
        <v>0</v>
      </c>
      <c r="H25" s="36">
        <f>(pow(-1,D25+1)/(D25*pow(D3,D25))*(((2*D6)/B10)+((4*D5)/D25*D2))*(1/1+pow((D25*D2)/B10,2))) - D5/(D25*D2)</f>
        <v>9511.866591</v>
      </c>
      <c r="I25" s="36">
        <f>(pow(-1,D25+1)/(pow(D25,2)*pow(D3,D25))*(3*D5/B10))</f>
        <v>0.0000002991607509</v>
      </c>
      <c r="J25" s="36">
        <f>((pow(-1,D25+1)*D7*D2)/(pow(D3,D25)*pow(B10,2)))*((1)/(1+(pow(D25*D2/B10,2))))</f>
        <v>0</v>
      </c>
      <c r="K25" s="36">
        <f>((pow(-1,D25+1))/(pow(D25,2)*pow(D3,D25)*B10))*D7*((1)/(1+pow(D25*D2/B10,2)))</f>
        <v>0</v>
      </c>
      <c r="L25" s="36">
        <f>((pow(-1,D25+1))/(D25*pow(D3,D25)*B10))*(D7)*((1)/(1+pow(D25*D2/B10,2)))</f>
        <v>0</v>
      </c>
      <c r="M25" s="32">
        <f t="shared" si="1"/>
        <v>85606.79932</v>
      </c>
      <c r="N25" s="32">
        <f t="shared" si="2"/>
        <v>0</v>
      </c>
      <c r="O25" s="32">
        <f t="shared" si="3"/>
        <v>0</v>
      </c>
      <c r="P25" s="32">
        <f t="shared" si="4"/>
        <v>770461.1938</v>
      </c>
      <c r="Q25" s="32">
        <f t="shared" si="5"/>
        <v>0</v>
      </c>
      <c r="R25" s="32">
        <f t="shared" si="6"/>
        <v>0</v>
      </c>
    </row>
    <row r="26">
      <c r="B26" s="27"/>
      <c r="D26" s="34">
        <v>10.0</v>
      </c>
      <c r="E26" s="32">
        <f>(pow(-1,D26+1)/(D26*pow(D3,D26))*((2*D5)/(B10)+(D26*D2*D6)/(pow(B9,2)))+(1/(1+pow((D26*D2)/B10,2))))</f>
        <v>-0.0000001613935336</v>
      </c>
      <c r="F26" s="36">
        <f>(pow(-1,D26+1)/(D26*pow(D3,D26))*((D6)/(B10)+(2*D26*D2*D5)/(pow(B10,2)))*(1/(1+pow((D26*D2)/B10,2))))</f>
        <v>0</v>
      </c>
      <c r="G26" s="36">
        <f>(pow(-1,D17+1)/(D17*pow(D3,D17)))*(D5+((D17*D2*D6)/pow(B10,2)))*(1/(1+pow((D17*D2)/B10,2)))</f>
        <v>0.1000000138</v>
      </c>
      <c r="H26" s="36">
        <f>(pow(-1,D26+1)/(D26*pow(D3,D26))*(((2*D6)/B10)+((4*D5)/D26*D2))*(1/1+pow((D26*D2)/B10,2))) - D5/(D26*D2)</f>
        <v>-1056.69644</v>
      </c>
      <c r="I26" s="36">
        <f>(pow(-1,D26+1)/(pow(D26,2)*pow(D3,D26))*(3*D5/B10))</f>
        <v>-0.00000002423202082</v>
      </c>
      <c r="J26" s="36">
        <f>((pow(-1,D26+1)*D7*D2)/(pow(D3,D26)*pow(B10,2)))*((1)/(1+(pow(D26*D2/B10,2))))</f>
        <v>0</v>
      </c>
      <c r="K26" s="36">
        <f>((pow(-1,D26+1))/(pow(D26,2)*pow(D3,D26)*B10))*D7*((1)/(1+pow(D26*D2/B10,2)))</f>
        <v>0</v>
      </c>
      <c r="L26" s="36">
        <f>((pow(-1,D26+1))/(D26*pow(D3,D26)*B10))*(D7)*((1)/(1+pow(D26*D2/B10,2)))</f>
        <v>0</v>
      </c>
      <c r="M26" s="32">
        <f t="shared" si="1"/>
        <v>-10566.9644</v>
      </c>
      <c r="N26" s="32">
        <f t="shared" si="2"/>
        <v>1.000000138</v>
      </c>
      <c r="O26" s="32">
        <f t="shared" si="3"/>
        <v>0</v>
      </c>
      <c r="P26" s="32">
        <f t="shared" si="4"/>
        <v>-105669.644</v>
      </c>
      <c r="Q26" s="32">
        <f t="shared" si="5"/>
        <v>10.00000138</v>
      </c>
      <c r="R26" s="32">
        <f t="shared" si="6"/>
        <v>0</v>
      </c>
    </row>
    <row r="27">
      <c r="B27" s="27"/>
      <c r="D27" s="37" t="s">
        <v>8</v>
      </c>
      <c r="E27" s="38">
        <f t="shared" ref="E27:R27" si="7">Sum(E17:E26)</f>
        <v>-75.76252235</v>
      </c>
      <c r="F27" s="38">
        <f t="shared" si="7"/>
        <v>0.1952226974</v>
      </c>
      <c r="G27" s="38">
        <f t="shared" si="7"/>
        <v>0.1976052606</v>
      </c>
      <c r="H27" s="38">
        <f t="shared" si="7"/>
        <v>89478828800</v>
      </c>
      <c r="I27" s="38">
        <f t="shared" si="7"/>
        <v>2365.172092</v>
      </c>
      <c r="J27" s="38">
        <f t="shared" si="7"/>
        <v>0.09760523371</v>
      </c>
      <c r="K27" s="38">
        <f t="shared" si="7"/>
        <v>0.00001207228686</v>
      </c>
      <c r="L27" s="38">
        <f t="shared" si="7"/>
        <v>0.00001222996002</v>
      </c>
      <c r="M27" s="38">
        <f t="shared" si="7"/>
        <v>73425630734</v>
      </c>
      <c r="N27" s="38">
        <f t="shared" si="7"/>
        <v>1.095310317</v>
      </c>
      <c r="O27" s="38">
        <f t="shared" si="7"/>
        <v>0.00001208383334</v>
      </c>
      <c r="P27" s="38">
        <f t="shared" si="7"/>
        <v>45677762638</v>
      </c>
      <c r="Q27" s="38">
        <f t="shared" si="7"/>
        <v>10.09091039</v>
      </c>
      <c r="R27" s="38">
        <f t="shared" si="7"/>
        <v>0.0000117996983</v>
      </c>
    </row>
    <row r="28">
      <c r="B28" s="27"/>
      <c r="D28" s="19"/>
    </row>
    <row r="29">
      <c r="B29" s="27"/>
    </row>
    <row r="30">
      <c r="B30" s="27"/>
    </row>
    <row r="31">
      <c r="B31" s="27"/>
    </row>
    <row r="32">
      <c r="B32" s="27"/>
    </row>
    <row r="33">
      <c r="B33" s="27"/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mergeCells count="3">
    <mergeCell ref="A1:B1"/>
    <mergeCell ref="A14:B14"/>
    <mergeCell ref="C1:D1"/>
  </mergeCells>
  <drawing r:id="rId1"/>
</worksheet>
</file>