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我的雲端硬碟\體育組\體育科預定進度表\107學年體育科進度預定表\"/>
    </mc:Choice>
  </mc:AlternateContent>
  <bookViews>
    <workbookView xWindow="0" yWindow="0" windowWidth="28800" windowHeight="11628"/>
  </bookViews>
  <sheets>
    <sheet name="工作表1" sheetId="1" r:id="rId1"/>
  </sheets>
  <definedNames>
    <definedName name="_xlnm._FilterDatabase" localSheetId="0" hidden="1">工作表1!$C$4:$T$19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V13" i="1"/>
  <c r="AF6" i="1"/>
  <c r="AF7" i="1"/>
  <c r="AF8" i="1"/>
  <c r="AF9" i="1"/>
  <c r="AF10" i="1"/>
  <c r="AF11" i="1"/>
  <c r="AF12" i="1"/>
  <c r="AF13" i="1"/>
  <c r="AF14" i="1"/>
  <c r="AE6" i="1"/>
  <c r="AE7" i="1"/>
  <c r="AE8" i="1"/>
  <c r="AE9" i="1"/>
  <c r="AE10" i="1"/>
  <c r="AE11" i="1"/>
  <c r="AE12" i="1"/>
  <c r="AE13" i="1"/>
  <c r="AE14" i="1"/>
  <c r="AD6" i="1"/>
  <c r="AD7" i="1"/>
  <c r="AD8" i="1"/>
  <c r="AD9" i="1"/>
  <c r="AD10" i="1"/>
  <c r="AD11" i="1"/>
  <c r="AD12" i="1"/>
  <c r="AD13" i="1"/>
  <c r="AD14" i="1"/>
  <c r="AC6" i="1"/>
  <c r="AC7" i="1"/>
  <c r="AC8" i="1"/>
  <c r="AC9" i="1"/>
  <c r="AC10" i="1"/>
  <c r="AC11" i="1"/>
  <c r="AC12" i="1"/>
  <c r="AC13" i="1"/>
  <c r="AC14" i="1"/>
  <c r="AB6" i="1"/>
  <c r="AB7" i="1"/>
  <c r="AB8" i="1"/>
  <c r="AB9" i="1"/>
  <c r="AB10" i="1"/>
  <c r="AB11" i="1"/>
  <c r="AB12" i="1"/>
  <c r="AB13" i="1"/>
  <c r="AB14" i="1"/>
  <c r="AA6" i="1"/>
  <c r="AA7" i="1"/>
  <c r="AA8" i="1"/>
  <c r="AA9" i="1"/>
  <c r="AA10" i="1"/>
  <c r="AA11" i="1"/>
  <c r="AA12" i="1"/>
  <c r="AA13" i="1"/>
  <c r="AA14" i="1"/>
  <c r="Z6" i="1"/>
  <c r="Z7" i="1"/>
  <c r="Z8" i="1"/>
  <c r="Z9" i="1"/>
  <c r="Z10" i="1"/>
  <c r="Z11" i="1"/>
  <c r="Z12" i="1"/>
  <c r="Z13" i="1"/>
  <c r="Z14" i="1"/>
  <c r="Y6" i="1"/>
  <c r="Y7" i="1"/>
  <c r="Y8" i="1"/>
  <c r="Y9" i="1"/>
  <c r="Y10" i="1"/>
  <c r="Y11" i="1"/>
  <c r="Y12" i="1"/>
  <c r="Y13" i="1"/>
  <c r="Y14" i="1"/>
  <c r="X6" i="1"/>
  <c r="X7" i="1"/>
  <c r="X8" i="1"/>
  <c r="X9" i="1"/>
  <c r="X10" i="1"/>
  <c r="X11" i="1"/>
  <c r="X12" i="1"/>
  <c r="X13" i="1"/>
  <c r="X14" i="1"/>
  <c r="W6" i="1"/>
  <c r="W7" i="1"/>
  <c r="W8" i="1"/>
  <c r="W9" i="1"/>
  <c r="W10" i="1"/>
  <c r="W11" i="1"/>
  <c r="W12" i="1"/>
  <c r="W13" i="1"/>
  <c r="W14" i="1"/>
  <c r="V10" i="1"/>
  <c r="V11" i="1"/>
  <c r="V14" i="1"/>
  <c r="V5" i="1"/>
  <c r="V6" i="1"/>
  <c r="V7" i="1"/>
  <c r="V8" i="1"/>
  <c r="V9" i="1"/>
  <c r="AI14" i="1" l="1"/>
  <c r="AI6" i="1"/>
  <c r="AI13" i="1"/>
  <c r="AI9" i="1"/>
  <c r="AG10" i="1"/>
  <c r="AI10" i="1"/>
  <c r="AI8" i="1"/>
  <c r="AI11" i="1"/>
  <c r="AI7" i="1"/>
  <c r="AI12" i="1"/>
  <c r="AG14" i="1"/>
  <c r="AG7" i="1"/>
  <c r="AG11" i="1"/>
  <c r="AG6" i="1"/>
  <c r="AG8" i="1"/>
  <c r="AG9" i="1"/>
  <c r="AG12" i="1"/>
  <c r="AG13" i="1"/>
  <c r="D3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C3" i="1"/>
  <c r="AE5" i="1" l="1"/>
  <c r="Z5" i="1" l="1"/>
  <c r="AF5" i="1"/>
  <c r="AD5" i="1"/>
  <c r="AC5" i="1"/>
  <c r="AB5" i="1"/>
  <c r="AA5" i="1"/>
  <c r="Y5" i="1"/>
  <c r="X5" i="1"/>
  <c r="W5" i="1"/>
  <c r="AI5" i="1" l="1"/>
  <c r="AG5" i="1"/>
</calcChain>
</file>

<file path=xl/sharedStrings.xml><?xml version="1.0" encoding="utf-8"?>
<sst xmlns="http://schemas.openxmlformats.org/spreadsheetml/2006/main" count="294" uniqueCount="139">
  <si>
    <r>
      <rPr>
        <sz val="12"/>
        <color theme="1"/>
        <rFont val="微軟正黑體"/>
        <family val="2"/>
        <charset val="136"/>
      </rPr>
      <t>游泳</t>
    </r>
    <phoneticPr fontId="1" type="noConversion"/>
  </si>
  <si>
    <r>
      <rPr>
        <sz val="12"/>
        <color theme="1"/>
        <rFont val="微軟正黑體"/>
        <family val="2"/>
        <charset val="136"/>
      </rPr>
      <t>籃球甲</t>
    </r>
    <phoneticPr fontId="1" type="noConversion"/>
  </si>
  <si>
    <r>
      <rPr>
        <sz val="12"/>
        <color theme="1"/>
        <rFont val="微軟正黑體"/>
        <family val="2"/>
        <charset val="136"/>
      </rPr>
      <t>籃球乙</t>
    </r>
    <phoneticPr fontId="1" type="noConversion"/>
  </si>
  <si>
    <r>
      <rPr>
        <sz val="12"/>
        <color theme="1"/>
        <rFont val="微軟正黑體"/>
        <family val="2"/>
        <charset val="136"/>
      </rPr>
      <t>籃球丙</t>
    </r>
    <phoneticPr fontId="1" type="noConversion"/>
  </si>
  <si>
    <r>
      <rPr>
        <sz val="12"/>
        <color theme="1"/>
        <rFont val="微軟正黑體"/>
        <family val="2"/>
        <charset val="136"/>
      </rPr>
      <t>羽球丁</t>
    </r>
    <phoneticPr fontId="1" type="noConversion"/>
  </si>
  <si>
    <r>
      <rPr>
        <sz val="12"/>
        <color theme="1"/>
        <rFont val="微軟正黑體"/>
        <family val="2"/>
        <charset val="136"/>
      </rPr>
      <t>田徑</t>
    </r>
    <phoneticPr fontId="1" type="noConversion"/>
  </si>
  <si>
    <r>
      <rPr>
        <sz val="12"/>
        <color theme="1"/>
        <rFont val="微軟正黑體"/>
        <family val="2"/>
        <charset val="136"/>
      </rPr>
      <t>排球</t>
    </r>
    <phoneticPr fontId="1" type="noConversion"/>
  </si>
  <si>
    <r>
      <rPr>
        <sz val="12"/>
        <color theme="1"/>
        <rFont val="微軟正黑體"/>
        <family val="2"/>
        <charset val="136"/>
      </rPr>
      <t>桌球</t>
    </r>
    <phoneticPr fontId="1" type="noConversion"/>
  </si>
  <si>
    <r>
      <rPr>
        <sz val="12"/>
        <color theme="1"/>
        <rFont val="微軟正黑體"/>
        <family val="2"/>
        <charset val="136"/>
      </rPr>
      <t>網球</t>
    </r>
    <phoneticPr fontId="1" type="noConversion"/>
  </si>
  <si>
    <r>
      <rPr>
        <sz val="12"/>
        <color theme="1"/>
        <rFont val="微軟正黑體"/>
        <family val="2"/>
        <charset val="136"/>
      </rPr>
      <t>總數</t>
    </r>
    <phoneticPr fontId="1" type="noConversion"/>
  </si>
  <si>
    <r>
      <rPr>
        <sz val="12"/>
        <color theme="1"/>
        <rFont val="微軟正黑體"/>
        <family val="2"/>
        <charset val="136"/>
      </rPr>
      <t>教師</t>
    </r>
    <phoneticPr fontId="1" type="noConversion"/>
  </si>
  <si>
    <t>籃球活三</t>
    <phoneticPr fontId="1" type="noConversion"/>
  </si>
  <si>
    <t>松山高中體育課程授課場地分配表</t>
    <phoneticPr fontId="1" type="noConversion"/>
  </si>
  <si>
    <t>羽球</t>
    <phoneticPr fontId="1" type="noConversion"/>
  </si>
  <si>
    <t>網球</t>
    <phoneticPr fontId="1" type="noConversion"/>
  </si>
  <si>
    <t>游泳</t>
  </si>
  <si>
    <t>桌球</t>
  </si>
  <si>
    <t>田徑</t>
  </si>
  <si>
    <t>排球</t>
  </si>
  <si>
    <t>十六</t>
    <phoneticPr fontId="1" type="noConversion"/>
  </si>
  <si>
    <t>羅如卿</t>
  </si>
  <si>
    <t>林滿榮</t>
  </si>
  <si>
    <t>黃茂生</t>
  </si>
  <si>
    <t>陳萩慈</t>
  </si>
  <si>
    <t>項  目</t>
  </si>
  <si>
    <t>籃球</t>
  </si>
  <si>
    <t>1、發球
2、高遠球
3、切球
4、挑球
5、網前球
6、規則介紹</t>
    <phoneticPr fontId="1" type="noConversion"/>
  </si>
  <si>
    <t xml:space="preserve">1、傳接球
2、運球上籃
3、二人攻防練習
4、小組比賽
5、規則介紹
</t>
  </si>
  <si>
    <t xml:space="preserve">1、耐力訓練、間歇訓練
2、短距離跑
3、中距離跑
4、急行跳遠、跳高
5、接力
</t>
  </si>
  <si>
    <t>一</t>
    <phoneticPr fontId="1" type="noConversion"/>
  </si>
  <si>
    <t>二</t>
    <phoneticPr fontId="1" type="noConversion"/>
  </si>
  <si>
    <t>三</t>
    <phoneticPr fontId="1" type="noConversion"/>
  </si>
  <si>
    <t>五</t>
    <phoneticPr fontId="1" type="noConversion"/>
  </si>
  <si>
    <t>九</t>
    <phoneticPr fontId="1" type="noConversion"/>
  </si>
  <si>
    <t>十二</t>
    <phoneticPr fontId="1" type="noConversion"/>
  </si>
  <si>
    <t>十三</t>
    <phoneticPr fontId="1" type="noConversion"/>
  </si>
  <si>
    <t>十五</t>
    <phoneticPr fontId="1" type="noConversion"/>
  </si>
  <si>
    <t>進度</t>
    <phoneticPr fontId="1" type="noConversion"/>
  </si>
  <si>
    <t xml:space="preserve">1、捷泳（基本動作、聯合動作練習)
2、仰泳（基本動作、聯合動作練習)
3、蛙泳（基本動作、聯合動作練習) 
4、游泳比賽規則介紹
5、水上救生、防溺講解與示範
</t>
    <phoneticPr fontId="1" type="noConversion"/>
  </si>
  <si>
    <t xml:space="preserve">1、正手拍擊球
2、反手拍擊球
3、發球
4、截擊
5、規則介紹
</t>
    <phoneticPr fontId="1" type="noConversion"/>
  </si>
  <si>
    <t>週次</t>
    <phoneticPr fontId="1" type="noConversion"/>
  </si>
  <si>
    <t>七</t>
    <phoneticPr fontId="1" type="noConversion"/>
  </si>
  <si>
    <t>十</t>
    <phoneticPr fontId="1" type="noConversion"/>
  </si>
  <si>
    <t>十一</t>
    <phoneticPr fontId="1" type="noConversion"/>
  </si>
  <si>
    <t>十四</t>
    <phoneticPr fontId="1" type="noConversion"/>
  </si>
  <si>
    <t>十九</t>
    <phoneticPr fontId="1" type="noConversion"/>
  </si>
  <si>
    <t xml:space="preserve">1、正手拍對打
2、反手拍推球
3、發球
4、規則介紹
</t>
    <phoneticPr fontId="1" type="noConversion"/>
  </si>
  <si>
    <t xml:space="preserve">1、低手傳接球 
2、高手傳接球
3、發球
4、接發球
5、分組比賽
6、規則介紹
</t>
    <phoneticPr fontId="1" type="noConversion"/>
  </si>
  <si>
    <t>四</t>
    <phoneticPr fontId="1" type="noConversion"/>
  </si>
  <si>
    <t>六</t>
    <phoneticPr fontId="1" type="noConversion"/>
  </si>
  <si>
    <t>十八</t>
    <phoneticPr fontId="1" type="noConversion"/>
  </si>
  <si>
    <t xml:space="preserve">1、體育成績技能60%(游泳30%、田徑15%、排球15%)、常識10%、運動精神30%。
2、免體育術科者技能測驗成績，以多元化評量為評量依據、內容由任課老師指定【一個項目一份評量，以此類推】。
3、任課教師請視狀況隨堂測驗。高三游泳檢測亦於游泳課中檢測
</t>
    <phoneticPr fontId="1" type="noConversion"/>
  </si>
  <si>
    <t>十七</t>
    <phoneticPr fontId="1" type="noConversion"/>
  </si>
  <si>
    <t>八</t>
    <phoneticPr fontId="1" type="noConversion"/>
  </si>
  <si>
    <t xml:space="preserve">1、抱膝前滾翻 8、跳上、跳下(跳箱)
2、單足前滾翻 9、分腿騰躍(跳箱)
3、直膝後滾翻10、前滾翻(跳箱)
4、魚躍前滾翻11、併腿騰躍(跳箱)
5、前水平
6、手倒立
7、聯合動作
</t>
    <phoneticPr fontId="1" type="noConversion"/>
  </si>
  <si>
    <t>墊上/足球</t>
  </si>
  <si>
    <t>墊上/足球</t>
    <phoneticPr fontId="1" type="noConversion"/>
  </si>
  <si>
    <t>足球</t>
    <phoneticPr fontId="1" type="noConversion"/>
  </si>
  <si>
    <t xml:space="preserve">1、控球
2、傳接球
3、運球上籃
4、二人攻防練習
5、小組比賽
6、規則介紹
</t>
    <phoneticPr fontId="1" type="noConversion"/>
  </si>
  <si>
    <t xml:space="preserve">1、籃球︰室外甲、乙、丙、活三
2、桌球︰桌球教室
3、游泳︰游泳池
4、排球︰室外排球場地
5、墊上︰韻律教室
6、羽球：活動中心五樓(丁場地)
7、足球：田徑場
</t>
    <phoneticPr fontId="1" type="noConversion"/>
  </si>
  <si>
    <t>墊上運動(跳箱)</t>
    <phoneticPr fontId="1" type="noConversion"/>
  </si>
  <si>
    <t>場 地 分 配</t>
    <phoneticPr fontId="1" type="noConversion"/>
  </si>
  <si>
    <t>三年級</t>
    <phoneticPr fontId="1" type="noConversion"/>
  </si>
  <si>
    <t>二年級</t>
    <phoneticPr fontId="1" type="noConversion"/>
  </si>
  <si>
    <t>一 年級</t>
    <phoneticPr fontId="1" type="noConversion"/>
  </si>
  <si>
    <t>附記</t>
    <phoneticPr fontId="1" type="noConversion"/>
  </si>
  <si>
    <t>陳悅廷</t>
  </si>
  <si>
    <t>謝文順</t>
  </si>
  <si>
    <t>林暐倫</t>
    <phoneticPr fontId="1" type="noConversion"/>
  </si>
  <si>
    <t>孫志輝</t>
  </si>
  <si>
    <t>張勝欽</t>
  </si>
  <si>
    <t>莊明煌</t>
  </si>
  <si>
    <t>籃球甲</t>
  </si>
  <si>
    <t>羽球丁</t>
  </si>
  <si>
    <t>籃球乙</t>
  </si>
  <si>
    <t>籃球丙</t>
  </si>
  <si>
    <t>網球</t>
  </si>
  <si>
    <t>籃球活三</t>
  </si>
  <si>
    <t>游泳</t>
    <phoneticPr fontId="1" type="noConversion"/>
  </si>
  <si>
    <t>回收班級運動參與時數登錄表(sh150)</t>
    <phoneticPr fontId="1" type="noConversion"/>
  </si>
  <si>
    <t>注意事項</t>
    <phoneticPr fontId="1" type="noConversion"/>
  </si>
  <si>
    <t>上課期間請同學穿著學校體育服裝</t>
    <phoneticPr fontId="1" type="noConversion"/>
  </si>
  <si>
    <t>桌球</t>
    <phoneticPr fontId="1" type="noConversion"/>
  </si>
  <si>
    <t>籃球乙</t>
    <phoneticPr fontId="1" type="noConversion"/>
  </si>
  <si>
    <t>田徑</t>
    <phoneticPr fontId="1" type="noConversion"/>
  </si>
  <si>
    <t>籃球乙</t>
    <phoneticPr fontId="1" type="noConversion"/>
  </si>
  <si>
    <t>籃球甲</t>
    <phoneticPr fontId="1" type="noConversion"/>
  </si>
  <si>
    <t>二十</t>
    <phoneticPr fontId="1" type="noConversion"/>
  </si>
  <si>
    <t>高一籃
球比賽</t>
  </si>
  <si>
    <t>高二籃
球比賽</t>
  </si>
  <si>
    <t>水上運
動會</t>
  </si>
  <si>
    <t>活三合唱比賽</t>
    <phoneticPr fontId="1" type="noConversion"/>
  </si>
  <si>
    <t>籃球丙</t>
    <phoneticPr fontId="1" type="noConversion"/>
  </si>
  <si>
    <t xml:space="preserve">1、游泳︰捷泳50M
2、籃球︰1分鐘上籃
3、田徑︰200M/網球/桌球
</t>
    <phoneticPr fontId="1" type="noConversion"/>
  </si>
  <si>
    <t xml:space="preserve">1、游泳：25M捷式+仰漂打水
2、籃球：籃下30秒
3、田徑︰200M
</t>
    <phoneticPr fontId="1" type="noConversion"/>
  </si>
  <si>
    <t xml:space="preserve">1、游泳︰四式50M(自選)
2、籃球︰
         男：罰球線20顆投籃
         女：3公尺線20顆投籃
</t>
    <phoneticPr fontId="1" type="noConversion"/>
  </si>
  <si>
    <t>籃球乙</t>
    <phoneticPr fontId="1" type="noConversion"/>
  </si>
  <si>
    <t>桌球</t>
    <phoneticPr fontId="1" type="noConversion"/>
  </si>
  <si>
    <t>臺北市立松山高級中學107學年度第2學期體育科進度預定表(108.02.26)</t>
    <phoneticPr fontId="1" type="noConversion"/>
  </si>
  <si>
    <t>籃球乙</t>
    <phoneticPr fontId="1" type="noConversion"/>
  </si>
  <si>
    <t>排球</t>
    <phoneticPr fontId="1" type="noConversion"/>
  </si>
  <si>
    <t>排球</t>
    <phoneticPr fontId="1" type="noConversion"/>
  </si>
  <si>
    <t>游泳</t>
    <phoneticPr fontId="1" type="noConversion"/>
  </si>
  <si>
    <t>羽球丁</t>
    <phoneticPr fontId="1" type="noConversion"/>
  </si>
  <si>
    <t>桌球</t>
    <phoneticPr fontId="1" type="noConversion"/>
  </si>
  <si>
    <t>墊上/足球</t>
    <phoneticPr fontId="1" type="noConversion"/>
  </si>
  <si>
    <t>羽球丁</t>
    <phoneticPr fontId="1" type="noConversion"/>
  </si>
  <si>
    <t>籃球活三</t>
    <phoneticPr fontId="1" type="noConversion"/>
  </si>
  <si>
    <t>籃球丙</t>
    <phoneticPr fontId="1" type="noConversion"/>
  </si>
  <si>
    <t>游泳</t>
    <phoneticPr fontId="1" type="noConversion"/>
  </si>
  <si>
    <t>墊上/足球</t>
    <phoneticPr fontId="1" type="noConversion"/>
  </si>
  <si>
    <t>田徑</t>
    <phoneticPr fontId="1" type="noConversion"/>
  </si>
  <si>
    <t>桌球</t>
    <phoneticPr fontId="1" type="noConversion"/>
  </si>
  <si>
    <t>游泳</t>
    <phoneticPr fontId="1" type="noConversion"/>
  </si>
  <si>
    <t>排球</t>
    <phoneticPr fontId="1" type="noConversion"/>
  </si>
  <si>
    <t>籃球課</t>
    <phoneticPr fontId="1" type="noConversion"/>
  </si>
  <si>
    <t>籃球乙</t>
    <phoneticPr fontId="1" type="noConversion"/>
  </si>
  <si>
    <t>游泳</t>
    <phoneticPr fontId="1" type="noConversion"/>
  </si>
  <si>
    <t>墊上/足球</t>
    <phoneticPr fontId="1" type="noConversion"/>
  </si>
  <si>
    <t>排球</t>
    <phoneticPr fontId="1" type="noConversion"/>
  </si>
  <si>
    <t>游泳</t>
    <phoneticPr fontId="1" type="noConversion"/>
  </si>
  <si>
    <t>羽球丁</t>
    <phoneticPr fontId="1" type="noConversion"/>
  </si>
  <si>
    <t>游泳</t>
    <phoneticPr fontId="1" type="noConversion"/>
  </si>
  <si>
    <t>籃球甲</t>
    <phoneticPr fontId="1" type="noConversion"/>
  </si>
  <si>
    <t>田徑</t>
    <phoneticPr fontId="1" type="noConversion"/>
  </si>
  <si>
    <t>網球</t>
    <phoneticPr fontId="1" type="noConversion"/>
  </si>
  <si>
    <t>籃球活三</t>
    <phoneticPr fontId="1" type="noConversion"/>
  </si>
  <si>
    <t>排球</t>
    <phoneticPr fontId="1" type="noConversion"/>
  </si>
  <si>
    <t>游泳</t>
    <phoneticPr fontId="1" type="noConversion"/>
  </si>
  <si>
    <t>籃球丙</t>
    <phoneticPr fontId="1" type="noConversion"/>
  </si>
  <si>
    <t>桌球</t>
    <phoneticPr fontId="1" type="noConversion"/>
  </si>
  <si>
    <t>排球</t>
    <phoneticPr fontId="1" type="noConversion"/>
  </si>
  <si>
    <t>網球</t>
    <phoneticPr fontId="1" type="noConversion"/>
  </si>
  <si>
    <t>田徑</t>
    <phoneticPr fontId="1" type="noConversion"/>
  </si>
  <si>
    <t>排球</t>
    <phoneticPr fontId="1" type="noConversion"/>
  </si>
  <si>
    <t>籃球丙</t>
    <phoneticPr fontId="1" type="noConversion"/>
  </si>
  <si>
    <t>籃球乙</t>
    <phoneticPr fontId="1" type="noConversion"/>
  </si>
  <si>
    <t>桌球</t>
    <phoneticPr fontId="1" type="noConversion"/>
  </si>
  <si>
    <t>籃球活三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</si>
</sst>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name val="標楷體"/>
      <family val="4"/>
      <charset val="136"/>
    </font>
    <font>
      <sz val="11"/>
      <color rgb="FF000000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b/>
      <sz val="14"/>
      <color rgb="FF000000"/>
      <name val="標楷體"/>
      <family val="4"/>
      <charset val="136"/>
    </font>
    <font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5" tint="-0.499984740745262"/>
      <name val="標楷體"/>
      <family val="4"/>
      <charset val="136"/>
    </font>
    <font>
      <sz val="24"/>
      <color theme="1"/>
      <name val="標楷體"/>
      <family val="4"/>
      <charset val="136"/>
    </font>
    <font>
      <sz val="14"/>
      <name val="標楷體"/>
      <family val="4"/>
      <charset val="136"/>
    </font>
    <font>
      <sz val="12"/>
      <color theme="9" tint="-0.249977111117893"/>
      <name val="標楷體"/>
      <family val="4"/>
      <charset val="136"/>
    </font>
    <font>
      <sz val="12"/>
      <color theme="4" tint="-0.249977111117893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4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6" fontId="10" fillId="0" borderId="12" xfId="0" applyNumberFormat="1" applyFont="1" applyBorder="1" applyAlignment="1">
      <alignment horizontal="center" vertical="center" wrapText="1"/>
    </xf>
    <xf numFmtId="176" fontId="10" fillId="0" borderId="1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5" fillId="0" borderId="19" xfId="0" applyFont="1" applyFill="1" applyBorder="1">
      <alignment vertical="center"/>
    </xf>
    <xf numFmtId="0" fontId="13" fillId="0" borderId="19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2" fillId="0" borderId="19" xfId="0" applyFont="1" applyFill="1" applyBorder="1">
      <alignment vertical="center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7" fillId="0" borderId="6" xfId="0" applyFont="1" applyBorder="1" applyAlignment="1">
      <alignment horizontal="center" vertical="center"/>
    </xf>
  </cellXfs>
  <cellStyles count="1">
    <cellStyle name="一般" xfId="0" builtinId="0"/>
  </cellStyles>
  <dxfs count="21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標楷體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  <border diagonalUp="0" diagonalDown="0" outline="0">
        <left style="double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V4:AI15" totalsRowShown="0" headerRowDxfId="20" dataDxfId="19">
  <autoFilter ref="V4:AI15"/>
  <tableColumns count="14">
    <tableColumn id="1" name="游泳" dataDxfId="18">
      <calculatedColumnFormula>COUNTIF(B5:U5,"游泳")</calculatedColumnFormula>
    </tableColumn>
    <tableColumn id="2" name="籃球甲" dataDxfId="17">
      <calculatedColumnFormula>COUNTIF(B5:U5,"籃球甲")</calculatedColumnFormula>
    </tableColumn>
    <tableColumn id="3" name="籃球乙" dataDxfId="16">
      <calculatedColumnFormula>COUNTIF(B5:U5,"籃球乙")</calculatedColumnFormula>
    </tableColumn>
    <tableColumn id="4" name="籃球丙" dataDxfId="15">
      <calculatedColumnFormula>COUNTIF(B5:U5,"籃球丙")</calculatedColumnFormula>
    </tableColumn>
    <tableColumn id="5" name="羽球丁" dataDxfId="14">
      <calculatedColumnFormula>COUNTIF(B5:U5,"羽球丁")</calculatedColumnFormula>
    </tableColumn>
    <tableColumn id="6" name="籃球活三" dataDxfId="13">
      <calculatedColumnFormula>COUNTIF(B5:U5,"籃球活三")</calculatedColumnFormula>
    </tableColumn>
    <tableColumn id="7" name="田徑" dataDxfId="12">
      <calculatedColumnFormula>COUNTIF(B5:U5,"田徑")</calculatedColumnFormula>
    </tableColumn>
    <tableColumn id="8" name="排球" dataDxfId="11">
      <calculatedColumnFormula>COUNTIF(B5:U5,"排球")</calculatedColumnFormula>
    </tableColumn>
    <tableColumn id="9" name="桌球" dataDxfId="10">
      <calculatedColumnFormula>COUNTIF(B5:U5,"桌球")</calculatedColumnFormula>
    </tableColumn>
    <tableColumn id="10" name="墊上/足球" dataDxfId="9">
      <calculatedColumnFormula>COUNTIF(B5:U5,"墊上/足球")</calculatedColumnFormula>
    </tableColumn>
    <tableColumn id="11" name="網球" dataDxfId="8">
      <calculatedColumnFormula>COUNTIF(B5:U5,"網球")</calculatedColumnFormula>
    </tableColumn>
    <tableColumn id="12" name="總數" dataDxfId="7">
      <calculatedColumnFormula>SUM(V5:AF5)</calculatedColumnFormula>
    </tableColumn>
    <tableColumn id="13" name="教師" dataDxfId="6"/>
    <tableColumn id="14" name="籃球課" dataDxfId="5">
      <calculatedColumnFormula>SUM(W5,X5,Y5,AA5)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3"/>
  <sheetViews>
    <sheetView tabSelected="1" zoomScale="55" zoomScaleNormal="55" workbookViewId="0">
      <selection activeCell="H8" sqref="H8"/>
    </sheetView>
  </sheetViews>
  <sheetFormatPr defaultColWidth="9" defaultRowHeight="15.6" x14ac:dyDescent="0.3"/>
  <cols>
    <col min="1" max="21" width="12.33203125" style="1" customWidth="1"/>
    <col min="22" max="22" width="9.44140625" style="25" bestFit="1" customWidth="1"/>
    <col min="23" max="26" width="11.6640625" style="25" bestFit="1" customWidth="1"/>
    <col min="27" max="27" width="13.88671875" style="25" bestFit="1" customWidth="1"/>
    <col min="28" max="30" width="9.44140625" style="25" bestFit="1" customWidth="1"/>
    <col min="31" max="31" width="14.88671875" style="25" bestFit="1" customWidth="1"/>
    <col min="32" max="34" width="9.44140625" style="25" bestFit="1" customWidth="1"/>
    <col min="35" max="35" width="12.21875" style="25" bestFit="1" customWidth="1"/>
    <col min="36" max="16384" width="9" style="1"/>
  </cols>
  <sheetData>
    <row r="1" spans="1:35" ht="33.6" thickBot="1" x14ac:dyDescent="0.35">
      <c r="A1" s="37" t="s">
        <v>98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35" ht="24" customHeight="1" thickTop="1" x14ac:dyDescent="0.3">
      <c r="A2" s="4" t="s">
        <v>40</v>
      </c>
      <c r="B2" s="5" t="s">
        <v>29</v>
      </c>
      <c r="C2" s="5" t="s">
        <v>30</v>
      </c>
      <c r="D2" s="5" t="s">
        <v>31</v>
      </c>
      <c r="E2" s="5" t="s">
        <v>48</v>
      </c>
      <c r="F2" s="5" t="s">
        <v>32</v>
      </c>
      <c r="G2" s="5" t="s">
        <v>49</v>
      </c>
      <c r="H2" s="5" t="s">
        <v>41</v>
      </c>
      <c r="I2" s="5" t="s">
        <v>53</v>
      </c>
      <c r="J2" s="5" t="s">
        <v>33</v>
      </c>
      <c r="K2" s="5" t="s">
        <v>42</v>
      </c>
      <c r="L2" s="5" t="s">
        <v>43</v>
      </c>
      <c r="M2" s="5" t="s">
        <v>34</v>
      </c>
      <c r="N2" s="5" t="s">
        <v>35</v>
      </c>
      <c r="O2" s="5" t="s">
        <v>44</v>
      </c>
      <c r="P2" s="5" t="s">
        <v>36</v>
      </c>
      <c r="Q2" s="5" t="s">
        <v>19</v>
      </c>
      <c r="R2" s="5" t="s">
        <v>52</v>
      </c>
      <c r="S2" s="5" t="s">
        <v>50</v>
      </c>
      <c r="T2" s="5" t="s">
        <v>45</v>
      </c>
      <c r="U2" s="6" t="s">
        <v>87</v>
      </c>
    </row>
    <row r="3" spans="1:35" ht="24" customHeight="1" x14ac:dyDescent="0.3">
      <c r="A3" s="52"/>
      <c r="B3" s="7">
        <v>43142</v>
      </c>
      <c r="C3" s="7">
        <f>B3+7</f>
        <v>43149</v>
      </c>
      <c r="D3" s="7">
        <f t="shared" ref="D3:U3" si="0">C3+7</f>
        <v>43156</v>
      </c>
      <c r="E3" s="7">
        <f t="shared" si="0"/>
        <v>43163</v>
      </c>
      <c r="F3" s="7">
        <f t="shared" si="0"/>
        <v>43170</v>
      </c>
      <c r="G3" s="7">
        <f t="shared" si="0"/>
        <v>43177</v>
      </c>
      <c r="H3" s="7">
        <f t="shared" si="0"/>
        <v>43184</v>
      </c>
      <c r="I3" s="7">
        <f t="shared" si="0"/>
        <v>43191</v>
      </c>
      <c r="J3" s="7">
        <f t="shared" si="0"/>
        <v>43198</v>
      </c>
      <c r="K3" s="7">
        <f t="shared" si="0"/>
        <v>43205</v>
      </c>
      <c r="L3" s="7">
        <f t="shared" si="0"/>
        <v>43212</v>
      </c>
      <c r="M3" s="7">
        <f t="shared" si="0"/>
        <v>43219</v>
      </c>
      <c r="N3" s="7">
        <f t="shared" si="0"/>
        <v>43226</v>
      </c>
      <c r="O3" s="7">
        <f t="shared" si="0"/>
        <v>43233</v>
      </c>
      <c r="P3" s="7">
        <f t="shared" si="0"/>
        <v>43240</v>
      </c>
      <c r="Q3" s="7">
        <f t="shared" si="0"/>
        <v>43247</v>
      </c>
      <c r="R3" s="7">
        <f t="shared" si="0"/>
        <v>43254</v>
      </c>
      <c r="S3" s="7">
        <f t="shared" si="0"/>
        <v>43261</v>
      </c>
      <c r="T3" s="7">
        <f t="shared" si="0"/>
        <v>43268</v>
      </c>
      <c r="U3" s="8">
        <f t="shared" si="0"/>
        <v>43275</v>
      </c>
      <c r="V3" s="35" t="s">
        <v>12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26"/>
    </row>
    <row r="4" spans="1:35" ht="24" customHeight="1" x14ac:dyDescent="0.3">
      <c r="A4" s="53"/>
      <c r="B4" s="7">
        <v>43146</v>
      </c>
      <c r="C4" s="7">
        <f>B4+7</f>
        <v>43153</v>
      </c>
      <c r="D4" s="7">
        <f t="shared" ref="D4:U4" si="1">C4+7</f>
        <v>43160</v>
      </c>
      <c r="E4" s="7">
        <f t="shared" si="1"/>
        <v>43167</v>
      </c>
      <c r="F4" s="7">
        <f t="shared" si="1"/>
        <v>43174</v>
      </c>
      <c r="G4" s="7">
        <f t="shared" si="1"/>
        <v>43181</v>
      </c>
      <c r="H4" s="7">
        <f t="shared" si="1"/>
        <v>43188</v>
      </c>
      <c r="I4" s="7">
        <f t="shared" si="1"/>
        <v>43195</v>
      </c>
      <c r="J4" s="7">
        <f t="shared" si="1"/>
        <v>43202</v>
      </c>
      <c r="K4" s="7">
        <f t="shared" si="1"/>
        <v>43209</v>
      </c>
      <c r="L4" s="7">
        <f t="shared" si="1"/>
        <v>43216</v>
      </c>
      <c r="M4" s="7">
        <f t="shared" si="1"/>
        <v>43223</v>
      </c>
      <c r="N4" s="7">
        <f t="shared" si="1"/>
        <v>43230</v>
      </c>
      <c r="O4" s="7">
        <f t="shared" si="1"/>
        <v>43237</v>
      </c>
      <c r="P4" s="7">
        <f t="shared" si="1"/>
        <v>43244</v>
      </c>
      <c r="Q4" s="7">
        <f t="shared" si="1"/>
        <v>43251</v>
      </c>
      <c r="R4" s="7">
        <f t="shared" si="1"/>
        <v>43258</v>
      </c>
      <c r="S4" s="7">
        <f t="shared" si="1"/>
        <v>43265</v>
      </c>
      <c r="T4" s="7">
        <f t="shared" si="1"/>
        <v>43272</v>
      </c>
      <c r="U4" s="8">
        <f t="shared" si="1"/>
        <v>43279</v>
      </c>
      <c r="V4" s="26" t="s">
        <v>0</v>
      </c>
      <c r="W4" s="26" t="s">
        <v>1</v>
      </c>
      <c r="X4" s="26" t="s">
        <v>2</v>
      </c>
      <c r="Y4" s="26" t="s">
        <v>3</v>
      </c>
      <c r="Z4" s="26" t="s">
        <v>4</v>
      </c>
      <c r="AA4" s="27" t="s">
        <v>11</v>
      </c>
      <c r="AB4" s="26" t="s">
        <v>5</v>
      </c>
      <c r="AC4" s="26" t="s">
        <v>6</v>
      </c>
      <c r="AD4" s="26" t="s">
        <v>7</v>
      </c>
      <c r="AE4" s="27" t="s">
        <v>56</v>
      </c>
      <c r="AF4" s="26" t="s">
        <v>8</v>
      </c>
      <c r="AG4" s="26" t="s">
        <v>9</v>
      </c>
      <c r="AH4" s="26" t="s">
        <v>10</v>
      </c>
      <c r="AI4" s="26" t="s">
        <v>115</v>
      </c>
    </row>
    <row r="5" spans="1:35" ht="50.1" customHeight="1" x14ac:dyDescent="0.3">
      <c r="A5" s="10" t="s">
        <v>66</v>
      </c>
      <c r="B5" s="16" t="s">
        <v>15</v>
      </c>
      <c r="C5" s="16" t="s">
        <v>15</v>
      </c>
      <c r="D5" s="16" t="s">
        <v>72</v>
      </c>
      <c r="E5" s="16" t="s">
        <v>17</v>
      </c>
      <c r="F5" s="16" t="s">
        <v>73</v>
      </c>
      <c r="G5" s="16" t="s">
        <v>74</v>
      </c>
      <c r="H5" s="16" t="s">
        <v>17</v>
      </c>
      <c r="I5" s="16" t="s">
        <v>18</v>
      </c>
      <c r="J5" s="16" t="s">
        <v>16</v>
      </c>
      <c r="K5" s="16" t="s">
        <v>75</v>
      </c>
      <c r="L5" s="16" t="s">
        <v>18</v>
      </c>
      <c r="M5" s="16" t="s">
        <v>76</v>
      </c>
      <c r="N5" s="16" t="s">
        <v>15</v>
      </c>
      <c r="O5" s="16" t="s">
        <v>15</v>
      </c>
      <c r="P5" s="16" t="s">
        <v>77</v>
      </c>
      <c r="Q5" s="16" t="s">
        <v>55</v>
      </c>
      <c r="R5" s="16" t="s">
        <v>73</v>
      </c>
      <c r="S5" s="16" t="s">
        <v>18</v>
      </c>
      <c r="T5" s="16" t="s">
        <v>72</v>
      </c>
      <c r="U5" s="17" t="s">
        <v>16</v>
      </c>
      <c r="V5" s="28">
        <f t="shared" ref="V5:V11" si="2">COUNTIF(B5:U5,"游泳")</f>
        <v>4</v>
      </c>
      <c r="W5" s="29">
        <f>COUNTIF(B5:U5,"籃球甲")</f>
        <v>2</v>
      </c>
      <c r="X5" s="29">
        <f>COUNTIF(B5:U5,"籃球乙")</f>
        <v>1</v>
      </c>
      <c r="Y5" s="29">
        <f>COUNTIF(B5:U5,"籃球丙")</f>
        <v>1</v>
      </c>
      <c r="Z5" s="29">
        <f>COUNTIF(B5:U5,"羽球丁")</f>
        <v>2</v>
      </c>
      <c r="AA5" s="29">
        <f t="shared" ref="AA5:AA14" si="3">COUNTIF(B5:U5,"籃球活三")</f>
        <v>1</v>
      </c>
      <c r="AB5" s="29">
        <f>COUNTIF(B5:U5,"田徑")</f>
        <v>2</v>
      </c>
      <c r="AC5" s="29">
        <f>COUNTIF(B5:U5,"排球")</f>
        <v>3</v>
      </c>
      <c r="AD5" s="29">
        <f>COUNTIF(B5:U5,"桌球")</f>
        <v>2</v>
      </c>
      <c r="AE5" s="29">
        <f>COUNTIF(B5:U5,"墊上/足球")</f>
        <v>1</v>
      </c>
      <c r="AF5" s="29">
        <f>COUNTIF(B5:U5,"網球")</f>
        <v>1</v>
      </c>
      <c r="AG5" s="29">
        <f>SUM(V5:AF5)</f>
        <v>20</v>
      </c>
      <c r="AH5" s="30" t="s">
        <v>66</v>
      </c>
      <c r="AI5" s="29">
        <f t="shared" ref="AI5:AI14" si="4">SUM(W5,X5,Y5,AA5)</f>
        <v>5</v>
      </c>
    </row>
    <row r="6" spans="1:35" ht="50.1" customHeight="1" x14ac:dyDescent="0.3">
      <c r="A6" s="10" t="s">
        <v>67</v>
      </c>
      <c r="B6" s="16" t="s">
        <v>72</v>
      </c>
      <c r="C6" s="16" t="s">
        <v>16</v>
      </c>
      <c r="D6" s="16" t="s">
        <v>15</v>
      </c>
      <c r="E6" s="16" t="s">
        <v>15</v>
      </c>
      <c r="F6" s="16" t="s">
        <v>72</v>
      </c>
      <c r="G6" s="16" t="s">
        <v>17</v>
      </c>
      <c r="H6" s="16" t="s">
        <v>73</v>
      </c>
      <c r="I6" s="16" t="s">
        <v>74</v>
      </c>
      <c r="J6" s="16" t="s">
        <v>17</v>
      </c>
      <c r="K6" s="16" t="s">
        <v>18</v>
      </c>
      <c r="L6" s="16" t="s">
        <v>16</v>
      </c>
      <c r="M6" s="16" t="s">
        <v>75</v>
      </c>
      <c r="N6" s="16" t="s">
        <v>18</v>
      </c>
      <c r="O6" s="16" t="s">
        <v>76</v>
      </c>
      <c r="P6" s="16" t="s">
        <v>15</v>
      </c>
      <c r="Q6" s="16" t="s">
        <v>15</v>
      </c>
      <c r="R6" s="16" t="s">
        <v>77</v>
      </c>
      <c r="S6" s="16" t="s">
        <v>55</v>
      </c>
      <c r="T6" s="16" t="s">
        <v>73</v>
      </c>
      <c r="U6" s="18" t="s">
        <v>18</v>
      </c>
      <c r="V6" s="28">
        <f t="shared" si="2"/>
        <v>4</v>
      </c>
      <c r="W6" s="29">
        <f t="shared" ref="W6:W14" si="5">COUNTIF(B6:U6,"籃球甲")</f>
        <v>2</v>
      </c>
      <c r="X6" s="29">
        <f t="shared" ref="X6:X14" si="6">COUNTIF(B6:U6,"籃球乙")</f>
        <v>1</v>
      </c>
      <c r="Y6" s="29">
        <f t="shared" ref="Y6:Y14" si="7">COUNTIF(B6:U6,"籃球丙")</f>
        <v>1</v>
      </c>
      <c r="Z6" s="29">
        <f t="shared" ref="Z6:Z14" si="8">COUNTIF(B6:U6,"羽球丁")</f>
        <v>2</v>
      </c>
      <c r="AA6" s="29">
        <f t="shared" si="3"/>
        <v>1</v>
      </c>
      <c r="AB6" s="29">
        <f t="shared" ref="AB6:AB14" si="9">COUNTIF(B6:U6,"田徑")</f>
        <v>2</v>
      </c>
      <c r="AC6" s="29">
        <f t="shared" ref="AC6:AC14" si="10">COUNTIF(B6:U6,"排球")</f>
        <v>3</v>
      </c>
      <c r="AD6" s="29">
        <f t="shared" ref="AD6:AD14" si="11">COUNTIF(B6:U6,"桌球")</f>
        <v>2</v>
      </c>
      <c r="AE6" s="29">
        <f t="shared" ref="AE6:AE14" si="12">COUNTIF(B6:U6,"墊上/足球")</f>
        <v>1</v>
      </c>
      <c r="AF6" s="29">
        <f t="shared" ref="AF6:AF14" si="13">COUNTIF(B6:U6,"網球")</f>
        <v>1</v>
      </c>
      <c r="AG6" s="29">
        <f t="shared" ref="AG6:AG14" si="14">SUM(V6:AF6)</f>
        <v>20</v>
      </c>
      <c r="AH6" s="30" t="s">
        <v>67</v>
      </c>
      <c r="AI6" s="29">
        <f t="shared" si="4"/>
        <v>5</v>
      </c>
    </row>
    <row r="7" spans="1:35" ht="50.1" customHeight="1" x14ac:dyDescent="0.3">
      <c r="A7" s="10" t="s">
        <v>22</v>
      </c>
      <c r="B7" s="16" t="s">
        <v>73</v>
      </c>
      <c r="C7" s="16" t="s">
        <v>18</v>
      </c>
      <c r="D7" s="16" t="s">
        <v>85</v>
      </c>
      <c r="E7" s="16" t="s">
        <v>82</v>
      </c>
      <c r="F7" s="16" t="s">
        <v>117</v>
      </c>
      <c r="G7" s="16" t="s">
        <v>120</v>
      </c>
      <c r="H7" s="16" t="s">
        <v>86</v>
      </c>
      <c r="I7" s="16" t="s">
        <v>110</v>
      </c>
      <c r="J7" s="16" t="s">
        <v>121</v>
      </c>
      <c r="K7" s="16" t="s">
        <v>86</v>
      </c>
      <c r="L7" s="16" t="s">
        <v>111</v>
      </c>
      <c r="M7" s="16" t="s">
        <v>101</v>
      </c>
      <c r="N7" s="16" t="s">
        <v>82</v>
      </c>
      <c r="O7" s="16" t="s">
        <v>108</v>
      </c>
      <c r="P7" s="16" t="s">
        <v>101</v>
      </c>
      <c r="Q7" s="16" t="s">
        <v>125</v>
      </c>
      <c r="R7" s="16" t="s">
        <v>102</v>
      </c>
      <c r="S7" s="16" t="s">
        <v>128</v>
      </c>
      <c r="T7" s="16" t="s">
        <v>133</v>
      </c>
      <c r="U7" s="17" t="s">
        <v>138</v>
      </c>
      <c r="V7" s="28">
        <f t="shared" si="2"/>
        <v>4</v>
      </c>
      <c r="W7" s="29">
        <f t="shared" si="5"/>
        <v>2</v>
      </c>
      <c r="X7" s="29">
        <f t="shared" si="6"/>
        <v>1</v>
      </c>
      <c r="Y7" s="29">
        <f t="shared" si="7"/>
        <v>1</v>
      </c>
      <c r="Z7" s="29">
        <f t="shared" si="8"/>
        <v>2</v>
      </c>
      <c r="AA7" s="29">
        <f t="shared" si="3"/>
        <v>1</v>
      </c>
      <c r="AB7" s="29">
        <f t="shared" si="9"/>
        <v>2</v>
      </c>
      <c r="AC7" s="29">
        <f t="shared" si="10"/>
        <v>3</v>
      </c>
      <c r="AD7" s="29">
        <f t="shared" si="11"/>
        <v>2</v>
      </c>
      <c r="AE7" s="29">
        <f t="shared" si="12"/>
        <v>1</v>
      </c>
      <c r="AF7" s="29">
        <f t="shared" si="13"/>
        <v>1</v>
      </c>
      <c r="AG7" s="29">
        <f t="shared" si="14"/>
        <v>20</v>
      </c>
      <c r="AH7" s="30" t="s">
        <v>22</v>
      </c>
      <c r="AI7" s="29">
        <f t="shared" si="4"/>
        <v>5</v>
      </c>
    </row>
    <row r="8" spans="1:35" ht="50.1" customHeight="1" x14ac:dyDescent="0.3">
      <c r="A8" s="10" t="s">
        <v>21</v>
      </c>
      <c r="B8" s="16" t="s">
        <v>76</v>
      </c>
      <c r="C8" s="16" t="s">
        <v>77</v>
      </c>
      <c r="D8" s="16" t="s">
        <v>17</v>
      </c>
      <c r="E8" s="16" t="s">
        <v>73</v>
      </c>
      <c r="F8" s="16" t="s">
        <v>18</v>
      </c>
      <c r="G8" s="16" t="s">
        <v>72</v>
      </c>
      <c r="H8" s="16" t="s">
        <v>77</v>
      </c>
      <c r="I8" s="16" t="s">
        <v>15</v>
      </c>
      <c r="J8" s="16" t="s">
        <v>72</v>
      </c>
      <c r="K8" s="16" t="s">
        <v>55</v>
      </c>
      <c r="L8" s="16" t="s">
        <v>15</v>
      </c>
      <c r="M8" s="16" t="s">
        <v>15</v>
      </c>
      <c r="N8" s="16" t="s">
        <v>103</v>
      </c>
      <c r="O8" s="16" t="s">
        <v>104</v>
      </c>
      <c r="P8" s="16" t="s">
        <v>111</v>
      </c>
      <c r="Q8" s="16" t="s">
        <v>114</v>
      </c>
      <c r="R8" s="16" t="s">
        <v>104</v>
      </c>
      <c r="S8" s="16" t="s">
        <v>129</v>
      </c>
      <c r="T8" s="16" t="s">
        <v>134</v>
      </c>
      <c r="U8" s="18" t="s">
        <v>102</v>
      </c>
      <c r="V8" s="28">
        <f t="shared" si="2"/>
        <v>4</v>
      </c>
      <c r="W8" s="29">
        <f t="shared" si="5"/>
        <v>2</v>
      </c>
      <c r="X8" s="29">
        <f t="shared" si="6"/>
        <v>0</v>
      </c>
      <c r="Y8" s="29">
        <f t="shared" si="7"/>
        <v>1</v>
      </c>
      <c r="Z8" s="29">
        <f t="shared" si="8"/>
        <v>2</v>
      </c>
      <c r="AA8" s="29">
        <f t="shared" si="3"/>
        <v>2</v>
      </c>
      <c r="AB8" s="29">
        <f t="shared" si="9"/>
        <v>2</v>
      </c>
      <c r="AC8" s="29">
        <f t="shared" si="10"/>
        <v>3</v>
      </c>
      <c r="AD8" s="29">
        <f t="shared" si="11"/>
        <v>2</v>
      </c>
      <c r="AE8" s="29">
        <f t="shared" si="12"/>
        <v>1</v>
      </c>
      <c r="AF8" s="29">
        <f t="shared" si="13"/>
        <v>1</v>
      </c>
      <c r="AG8" s="29">
        <f t="shared" si="14"/>
        <v>20</v>
      </c>
      <c r="AH8" s="30" t="s">
        <v>21</v>
      </c>
      <c r="AI8" s="29">
        <f t="shared" si="4"/>
        <v>5</v>
      </c>
    </row>
    <row r="9" spans="1:35" ht="50.1" customHeight="1" x14ac:dyDescent="0.3">
      <c r="A9" s="10" t="s">
        <v>20</v>
      </c>
      <c r="B9" s="16" t="s">
        <v>18</v>
      </c>
      <c r="C9" s="16" t="s">
        <v>73</v>
      </c>
      <c r="D9" s="16" t="s">
        <v>77</v>
      </c>
      <c r="E9" s="16" t="s">
        <v>15</v>
      </c>
      <c r="F9" s="16" t="s">
        <v>17</v>
      </c>
      <c r="G9" s="16" t="s">
        <v>73</v>
      </c>
      <c r="H9" s="16" t="s">
        <v>18</v>
      </c>
      <c r="I9" s="16" t="s">
        <v>97</v>
      </c>
      <c r="J9" s="16" t="s">
        <v>78</v>
      </c>
      <c r="K9" s="16" t="s">
        <v>78</v>
      </c>
      <c r="L9" s="16" t="s">
        <v>99</v>
      </c>
      <c r="M9" s="16" t="s">
        <v>99</v>
      </c>
      <c r="N9" s="16" t="s">
        <v>14</v>
      </c>
      <c r="O9" s="19" t="s">
        <v>124</v>
      </c>
      <c r="P9" s="16" t="s">
        <v>123</v>
      </c>
      <c r="Q9" s="16" t="s">
        <v>113</v>
      </c>
      <c r="R9" s="16" t="s">
        <v>127</v>
      </c>
      <c r="S9" s="16" t="s">
        <v>130</v>
      </c>
      <c r="T9" s="16" t="s">
        <v>135</v>
      </c>
      <c r="U9" s="17" t="s">
        <v>105</v>
      </c>
      <c r="V9" s="28">
        <f>COUNTIF(B9:U9,"游泳")</f>
        <v>4</v>
      </c>
      <c r="W9" s="29">
        <f t="shared" si="5"/>
        <v>1</v>
      </c>
      <c r="X9" s="29">
        <f t="shared" si="6"/>
        <v>2</v>
      </c>
      <c r="Y9" s="29">
        <f t="shared" si="7"/>
        <v>1</v>
      </c>
      <c r="Z9" s="29">
        <f t="shared" si="8"/>
        <v>2</v>
      </c>
      <c r="AA9" s="29">
        <f t="shared" si="3"/>
        <v>1</v>
      </c>
      <c r="AB9" s="29">
        <f t="shared" si="9"/>
        <v>2</v>
      </c>
      <c r="AC9" s="29">
        <f t="shared" si="10"/>
        <v>3</v>
      </c>
      <c r="AD9" s="29">
        <f t="shared" si="11"/>
        <v>2</v>
      </c>
      <c r="AE9" s="29">
        <f t="shared" si="12"/>
        <v>1</v>
      </c>
      <c r="AF9" s="29">
        <f t="shared" si="13"/>
        <v>1</v>
      </c>
      <c r="AG9" s="29">
        <f t="shared" si="14"/>
        <v>20</v>
      </c>
      <c r="AH9" s="30" t="s">
        <v>20</v>
      </c>
      <c r="AI9" s="29">
        <f t="shared" si="4"/>
        <v>5</v>
      </c>
    </row>
    <row r="10" spans="1:35" ht="50.1" customHeight="1" x14ac:dyDescent="0.3">
      <c r="A10" s="9" t="s">
        <v>68</v>
      </c>
      <c r="B10" s="16" t="s">
        <v>82</v>
      </c>
      <c r="C10" s="16" t="s">
        <v>116</v>
      </c>
      <c r="D10" s="16" t="s">
        <v>108</v>
      </c>
      <c r="E10" s="16" t="s">
        <v>86</v>
      </c>
      <c r="F10" s="16" t="s">
        <v>14</v>
      </c>
      <c r="G10" s="16" t="s">
        <v>100</v>
      </c>
      <c r="H10" s="16" t="s">
        <v>100</v>
      </c>
      <c r="I10" s="16" t="s">
        <v>84</v>
      </c>
      <c r="J10" s="16" t="s">
        <v>100</v>
      </c>
      <c r="K10" s="16" t="s">
        <v>78</v>
      </c>
      <c r="L10" s="16" t="s">
        <v>106</v>
      </c>
      <c r="M10" s="16" t="s">
        <v>104</v>
      </c>
      <c r="N10" s="16" t="s">
        <v>84</v>
      </c>
      <c r="O10" s="16" t="s">
        <v>109</v>
      </c>
      <c r="P10" s="16" t="s">
        <v>105</v>
      </c>
      <c r="Q10" s="16" t="s">
        <v>126</v>
      </c>
      <c r="R10" s="16" t="s">
        <v>102</v>
      </c>
      <c r="S10" s="16" t="s">
        <v>128</v>
      </c>
      <c r="T10" s="16" t="s">
        <v>136</v>
      </c>
      <c r="U10" s="18" t="s">
        <v>106</v>
      </c>
      <c r="V10" s="28">
        <f t="shared" si="2"/>
        <v>4</v>
      </c>
      <c r="W10" s="29">
        <f t="shared" si="5"/>
        <v>1</v>
      </c>
      <c r="X10" s="29">
        <f t="shared" si="6"/>
        <v>2</v>
      </c>
      <c r="Y10" s="29">
        <f t="shared" si="7"/>
        <v>1</v>
      </c>
      <c r="Z10" s="29">
        <f t="shared" si="8"/>
        <v>2</v>
      </c>
      <c r="AA10" s="29">
        <f t="shared" si="3"/>
        <v>1</v>
      </c>
      <c r="AB10" s="29">
        <f t="shared" si="9"/>
        <v>2</v>
      </c>
      <c r="AC10" s="29">
        <f t="shared" si="10"/>
        <v>3</v>
      </c>
      <c r="AD10" s="29">
        <f t="shared" si="11"/>
        <v>2</v>
      </c>
      <c r="AE10" s="29">
        <f t="shared" si="12"/>
        <v>1</v>
      </c>
      <c r="AF10" s="29">
        <f t="shared" si="13"/>
        <v>1</v>
      </c>
      <c r="AG10" s="29">
        <f t="shared" si="14"/>
        <v>20</v>
      </c>
      <c r="AH10" s="31" t="s">
        <v>68</v>
      </c>
      <c r="AI10" s="29">
        <f t="shared" si="4"/>
        <v>5</v>
      </c>
    </row>
    <row r="11" spans="1:35" ht="50.1" customHeight="1" x14ac:dyDescent="0.3">
      <c r="A11" s="10" t="s">
        <v>69</v>
      </c>
      <c r="B11" s="20" t="s">
        <v>18</v>
      </c>
      <c r="C11" s="20" t="s">
        <v>15</v>
      </c>
      <c r="D11" s="20" t="s">
        <v>18</v>
      </c>
      <c r="E11" s="20" t="s">
        <v>77</v>
      </c>
      <c r="F11" s="20" t="s">
        <v>16</v>
      </c>
      <c r="G11" s="20" t="s">
        <v>76</v>
      </c>
      <c r="H11" s="20" t="s">
        <v>75</v>
      </c>
      <c r="I11" s="20" t="s">
        <v>15</v>
      </c>
      <c r="J11" s="20" t="s">
        <v>15</v>
      </c>
      <c r="K11" s="20" t="s">
        <v>73</v>
      </c>
      <c r="L11" s="20" t="s">
        <v>15</v>
      </c>
      <c r="M11" s="20" t="s">
        <v>18</v>
      </c>
      <c r="N11" s="20" t="s">
        <v>72</v>
      </c>
      <c r="O11" s="20" t="s">
        <v>73</v>
      </c>
      <c r="P11" s="20" t="s">
        <v>74</v>
      </c>
      <c r="Q11" s="20" t="s">
        <v>16</v>
      </c>
      <c r="R11" s="20" t="s">
        <v>75</v>
      </c>
      <c r="S11" s="20" t="s">
        <v>17</v>
      </c>
      <c r="T11" s="20" t="s">
        <v>55</v>
      </c>
      <c r="U11" s="21" t="s">
        <v>17</v>
      </c>
      <c r="V11" s="28">
        <f t="shared" si="2"/>
        <v>4</v>
      </c>
      <c r="W11" s="29">
        <f t="shared" si="5"/>
        <v>1</v>
      </c>
      <c r="X11" s="29">
        <f t="shared" si="6"/>
        <v>1</v>
      </c>
      <c r="Y11" s="29">
        <f t="shared" si="7"/>
        <v>2</v>
      </c>
      <c r="Z11" s="29">
        <f t="shared" si="8"/>
        <v>2</v>
      </c>
      <c r="AA11" s="29">
        <f t="shared" si="3"/>
        <v>1</v>
      </c>
      <c r="AB11" s="29">
        <f t="shared" si="9"/>
        <v>2</v>
      </c>
      <c r="AC11" s="29">
        <f t="shared" si="10"/>
        <v>3</v>
      </c>
      <c r="AD11" s="29">
        <f t="shared" si="11"/>
        <v>2</v>
      </c>
      <c r="AE11" s="29">
        <f t="shared" si="12"/>
        <v>1</v>
      </c>
      <c r="AF11" s="29">
        <f t="shared" si="13"/>
        <v>1</v>
      </c>
      <c r="AG11" s="29">
        <f t="shared" si="14"/>
        <v>20</v>
      </c>
      <c r="AH11" s="30" t="s">
        <v>69</v>
      </c>
      <c r="AI11" s="29">
        <f t="shared" si="4"/>
        <v>5</v>
      </c>
    </row>
    <row r="12" spans="1:35" ht="50.1" customHeight="1" x14ac:dyDescent="0.3">
      <c r="A12" s="10" t="s">
        <v>70</v>
      </c>
      <c r="B12" s="20" t="s">
        <v>92</v>
      </c>
      <c r="C12" s="20" t="s">
        <v>100</v>
      </c>
      <c r="D12" s="20" t="s">
        <v>14</v>
      </c>
      <c r="E12" s="20" t="s">
        <v>84</v>
      </c>
      <c r="F12" s="20" t="s">
        <v>118</v>
      </c>
      <c r="G12" s="20" t="s">
        <v>82</v>
      </c>
      <c r="H12" s="20" t="s">
        <v>83</v>
      </c>
      <c r="I12" s="20" t="s">
        <v>78</v>
      </c>
      <c r="J12" s="20" t="s">
        <v>122</v>
      </c>
      <c r="K12" s="20" t="s">
        <v>103</v>
      </c>
      <c r="L12" s="20" t="s">
        <v>102</v>
      </c>
      <c r="M12" s="20" t="s">
        <v>107</v>
      </c>
      <c r="N12" s="20" t="s">
        <v>108</v>
      </c>
      <c r="O12" s="20" t="s">
        <v>106</v>
      </c>
      <c r="P12" s="20" t="s">
        <v>102</v>
      </c>
      <c r="Q12" s="20" t="s">
        <v>112</v>
      </c>
      <c r="R12" s="20" t="s">
        <v>101</v>
      </c>
      <c r="S12" s="20" t="s">
        <v>131</v>
      </c>
      <c r="T12" s="20" t="s">
        <v>136</v>
      </c>
      <c r="U12" s="21" t="s">
        <v>111</v>
      </c>
      <c r="V12" s="28">
        <f>COUNTIF(B12:U12,"游泳")</f>
        <v>4</v>
      </c>
      <c r="W12" s="29">
        <f t="shared" si="5"/>
        <v>0</v>
      </c>
      <c r="X12" s="29">
        <f t="shared" si="6"/>
        <v>2</v>
      </c>
      <c r="Y12" s="29">
        <f t="shared" si="7"/>
        <v>2</v>
      </c>
      <c r="Z12" s="29">
        <f t="shared" si="8"/>
        <v>2</v>
      </c>
      <c r="AA12" s="29">
        <f t="shared" si="3"/>
        <v>1</v>
      </c>
      <c r="AB12" s="29">
        <f t="shared" si="9"/>
        <v>2</v>
      </c>
      <c r="AC12" s="29">
        <f t="shared" si="10"/>
        <v>3</v>
      </c>
      <c r="AD12" s="29">
        <f t="shared" si="11"/>
        <v>2</v>
      </c>
      <c r="AE12" s="29">
        <f t="shared" si="12"/>
        <v>1</v>
      </c>
      <c r="AF12" s="29">
        <f t="shared" si="13"/>
        <v>1</v>
      </c>
      <c r="AG12" s="29">
        <f t="shared" si="14"/>
        <v>20</v>
      </c>
      <c r="AH12" s="30" t="s">
        <v>70</v>
      </c>
      <c r="AI12" s="29">
        <f t="shared" si="4"/>
        <v>5</v>
      </c>
    </row>
    <row r="13" spans="1:35" s="2" customFormat="1" ht="50.1" customHeight="1" x14ac:dyDescent="0.3">
      <c r="A13" s="10" t="s">
        <v>71</v>
      </c>
      <c r="B13" s="20" t="s">
        <v>96</v>
      </c>
      <c r="C13" s="20" t="s">
        <v>110</v>
      </c>
      <c r="D13" s="20" t="s">
        <v>103</v>
      </c>
      <c r="E13" s="20" t="s">
        <v>83</v>
      </c>
      <c r="F13" s="20" t="s">
        <v>119</v>
      </c>
      <c r="G13" s="20" t="s">
        <v>78</v>
      </c>
      <c r="H13" s="20" t="s">
        <v>78</v>
      </c>
      <c r="I13" s="20" t="s">
        <v>103</v>
      </c>
      <c r="J13" s="20" t="s">
        <v>100</v>
      </c>
      <c r="K13" s="20" t="s">
        <v>84</v>
      </c>
      <c r="L13" s="20" t="s">
        <v>123</v>
      </c>
      <c r="M13" s="20" t="s">
        <v>122</v>
      </c>
      <c r="N13" s="20" t="s">
        <v>11</v>
      </c>
      <c r="O13" s="20" t="s">
        <v>84</v>
      </c>
      <c r="P13" s="20" t="s">
        <v>104</v>
      </c>
      <c r="Q13" s="20" t="s">
        <v>114</v>
      </c>
      <c r="R13" s="20" t="s">
        <v>99</v>
      </c>
      <c r="S13" s="20" t="s">
        <v>132</v>
      </c>
      <c r="T13" s="20" t="s">
        <v>137</v>
      </c>
      <c r="U13" s="21" t="s">
        <v>102</v>
      </c>
      <c r="V13" s="28">
        <f>COUNTIF(B13:U13,"游泳")</f>
        <v>4</v>
      </c>
      <c r="W13" s="29">
        <f t="shared" si="5"/>
        <v>1</v>
      </c>
      <c r="X13" s="29">
        <f t="shared" si="6"/>
        <v>3</v>
      </c>
      <c r="Y13" s="29">
        <f t="shared" si="7"/>
        <v>0</v>
      </c>
      <c r="Z13" s="29">
        <f t="shared" si="8"/>
        <v>2</v>
      </c>
      <c r="AA13" s="29">
        <f t="shared" si="3"/>
        <v>1</v>
      </c>
      <c r="AB13" s="29">
        <f t="shared" si="9"/>
        <v>2</v>
      </c>
      <c r="AC13" s="29">
        <f t="shared" si="10"/>
        <v>3</v>
      </c>
      <c r="AD13" s="29">
        <f t="shared" si="11"/>
        <v>2</v>
      </c>
      <c r="AE13" s="29">
        <f t="shared" si="12"/>
        <v>1</v>
      </c>
      <c r="AF13" s="29">
        <f t="shared" si="13"/>
        <v>1</v>
      </c>
      <c r="AG13" s="29">
        <f t="shared" si="14"/>
        <v>20</v>
      </c>
      <c r="AH13" s="30" t="s">
        <v>71</v>
      </c>
      <c r="AI13" s="29">
        <f t="shared" si="4"/>
        <v>5</v>
      </c>
    </row>
    <row r="14" spans="1:35" ht="50.1" customHeight="1" x14ac:dyDescent="0.3">
      <c r="A14" s="10" t="s">
        <v>23</v>
      </c>
      <c r="B14" s="20" t="s">
        <v>18</v>
      </c>
      <c r="C14" s="20" t="s">
        <v>18</v>
      </c>
      <c r="D14" s="20" t="s">
        <v>17</v>
      </c>
      <c r="E14" s="20" t="s">
        <v>17</v>
      </c>
      <c r="F14" s="20" t="s">
        <v>15</v>
      </c>
      <c r="G14" s="20" t="s">
        <v>15</v>
      </c>
      <c r="H14" s="20" t="s">
        <v>16</v>
      </c>
      <c r="I14" s="20" t="s">
        <v>16</v>
      </c>
      <c r="J14" s="20" t="s">
        <v>74</v>
      </c>
      <c r="K14" s="20" t="s">
        <v>72</v>
      </c>
      <c r="L14" s="20" t="s">
        <v>76</v>
      </c>
      <c r="M14" s="20" t="s">
        <v>15</v>
      </c>
      <c r="N14" s="20" t="s">
        <v>15</v>
      </c>
      <c r="O14" s="20" t="s">
        <v>55</v>
      </c>
      <c r="P14" s="20" t="s">
        <v>73</v>
      </c>
      <c r="Q14" s="20" t="s">
        <v>73</v>
      </c>
      <c r="R14" s="20" t="s">
        <v>72</v>
      </c>
      <c r="S14" s="20" t="s">
        <v>77</v>
      </c>
      <c r="T14" s="20" t="s">
        <v>18</v>
      </c>
      <c r="U14" s="22" t="s">
        <v>75</v>
      </c>
      <c r="V14" s="28">
        <f>COUNTIF(B14:U14,"游泳")</f>
        <v>4</v>
      </c>
      <c r="W14" s="29">
        <f t="shared" si="5"/>
        <v>2</v>
      </c>
      <c r="X14" s="29">
        <f t="shared" si="6"/>
        <v>1</v>
      </c>
      <c r="Y14" s="29">
        <f t="shared" si="7"/>
        <v>1</v>
      </c>
      <c r="Z14" s="29">
        <f t="shared" si="8"/>
        <v>2</v>
      </c>
      <c r="AA14" s="29">
        <f t="shared" si="3"/>
        <v>1</v>
      </c>
      <c r="AB14" s="29">
        <f t="shared" si="9"/>
        <v>2</v>
      </c>
      <c r="AC14" s="29">
        <f t="shared" si="10"/>
        <v>3</v>
      </c>
      <c r="AD14" s="29">
        <f t="shared" si="11"/>
        <v>2</v>
      </c>
      <c r="AE14" s="29">
        <f t="shared" si="12"/>
        <v>1</v>
      </c>
      <c r="AF14" s="29">
        <f t="shared" si="13"/>
        <v>1</v>
      </c>
      <c r="AG14" s="29">
        <f t="shared" si="14"/>
        <v>20</v>
      </c>
      <c r="AH14" s="30" t="s">
        <v>23</v>
      </c>
      <c r="AI14" s="29">
        <f t="shared" si="4"/>
        <v>5</v>
      </c>
    </row>
    <row r="15" spans="1:35" ht="58.2" customHeight="1" x14ac:dyDescent="0.3">
      <c r="A15" s="11" t="s">
        <v>80</v>
      </c>
      <c r="B15" s="56" t="s">
        <v>81</v>
      </c>
      <c r="C15" s="57"/>
      <c r="D15" s="58"/>
      <c r="E15" s="13"/>
      <c r="F15" s="12"/>
      <c r="G15" s="12"/>
      <c r="H15" s="14"/>
      <c r="I15" s="14"/>
      <c r="J15" s="14" t="s">
        <v>88</v>
      </c>
      <c r="K15" s="23" t="s">
        <v>89</v>
      </c>
      <c r="L15" s="13" t="s">
        <v>91</v>
      </c>
      <c r="M15" s="15"/>
      <c r="N15" s="15"/>
      <c r="O15" s="24" t="s">
        <v>90</v>
      </c>
      <c r="P15" s="12"/>
      <c r="Q15" s="12"/>
      <c r="R15" s="42" t="s">
        <v>79</v>
      </c>
      <c r="S15" s="43"/>
      <c r="T15" s="43"/>
      <c r="U15" s="44"/>
      <c r="V15" s="32"/>
      <c r="W15" s="29"/>
      <c r="X15" s="29"/>
      <c r="Y15" s="29"/>
      <c r="Z15" s="33"/>
      <c r="AA15" s="29"/>
      <c r="AB15" s="29"/>
      <c r="AC15" s="29"/>
      <c r="AD15" s="29"/>
      <c r="AE15" s="33"/>
      <c r="AF15" s="29"/>
      <c r="AG15" s="29"/>
      <c r="AH15" s="34"/>
      <c r="AI15" s="29"/>
    </row>
    <row r="16" spans="1:35" ht="20.399999999999999" customHeight="1" x14ac:dyDescent="0.3">
      <c r="A16" s="10" t="s">
        <v>24</v>
      </c>
      <c r="B16" s="39" t="s">
        <v>60</v>
      </c>
      <c r="C16" s="39"/>
      <c r="D16" s="39"/>
      <c r="E16" s="39" t="s">
        <v>13</v>
      </c>
      <c r="F16" s="39"/>
      <c r="G16" s="39" t="s">
        <v>16</v>
      </c>
      <c r="H16" s="39"/>
      <c r="I16" s="39" t="s">
        <v>18</v>
      </c>
      <c r="J16" s="39"/>
      <c r="K16" s="39" t="s">
        <v>25</v>
      </c>
      <c r="L16" s="39"/>
      <c r="M16" s="39" t="s">
        <v>17</v>
      </c>
      <c r="N16" s="39"/>
      <c r="O16" s="40" t="s">
        <v>15</v>
      </c>
      <c r="P16" s="55"/>
      <c r="Q16" s="54"/>
      <c r="R16" s="40" t="s">
        <v>14</v>
      </c>
      <c r="S16" s="54"/>
      <c r="T16" s="40" t="s">
        <v>57</v>
      </c>
      <c r="U16" s="41"/>
    </row>
    <row r="17" spans="1:21" ht="138" customHeight="1" x14ac:dyDescent="0.3">
      <c r="A17" s="3" t="s">
        <v>37</v>
      </c>
      <c r="B17" s="49" t="s">
        <v>54</v>
      </c>
      <c r="C17" s="50"/>
      <c r="D17" s="51"/>
      <c r="E17" s="48" t="s">
        <v>26</v>
      </c>
      <c r="F17" s="48"/>
      <c r="G17" s="48" t="s">
        <v>46</v>
      </c>
      <c r="H17" s="48"/>
      <c r="I17" s="48" t="s">
        <v>47</v>
      </c>
      <c r="J17" s="48"/>
      <c r="K17" s="48" t="s">
        <v>27</v>
      </c>
      <c r="L17" s="48"/>
      <c r="M17" s="48" t="s">
        <v>28</v>
      </c>
      <c r="N17" s="48"/>
      <c r="O17" s="49" t="s">
        <v>38</v>
      </c>
      <c r="P17" s="50"/>
      <c r="Q17" s="51"/>
      <c r="R17" s="48" t="s">
        <v>39</v>
      </c>
      <c r="S17" s="48"/>
      <c r="T17" s="45" t="s">
        <v>58</v>
      </c>
      <c r="U17" s="46"/>
    </row>
    <row r="18" spans="1:21" ht="24" customHeight="1" x14ac:dyDescent="0.3">
      <c r="A18" s="64" t="s">
        <v>64</v>
      </c>
      <c r="B18" s="47"/>
      <c r="C18" s="47"/>
      <c r="D18" s="47"/>
      <c r="E18" s="47" t="s">
        <v>63</v>
      </c>
      <c r="F18" s="47"/>
      <c r="G18" s="47"/>
      <c r="H18" s="47"/>
      <c r="I18" s="47" t="s">
        <v>62</v>
      </c>
      <c r="J18" s="47"/>
      <c r="K18" s="47"/>
      <c r="L18" s="47"/>
      <c r="M18" s="47" t="s">
        <v>61</v>
      </c>
      <c r="N18" s="47"/>
      <c r="O18" s="47"/>
      <c r="P18" s="47"/>
      <c r="Q18" s="47" t="s">
        <v>65</v>
      </c>
      <c r="R18" s="47"/>
      <c r="S18" s="47"/>
      <c r="T18" s="47"/>
      <c r="U18" s="66"/>
    </row>
    <row r="19" spans="1:21" ht="121.2" customHeight="1" thickBot="1" x14ac:dyDescent="0.35">
      <c r="A19" s="59" t="s">
        <v>94</v>
      </c>
      <c r="B19" s="60"/>
      <c r="C19" s="60"/>
      <c r="D19" s="60"/>
      <c r="E19" s="60" t="s">
        <v>93</v>
      </c>
      <c r="F19" s="61"/>
      <c r="G19" s="61"/>
      <c r="H19" s="61"/>
      <c r="I19" s="60" t="s">
        <v>95</v>
      </c>
      <c r="J19" s="61"/>
      <c r="K19" s="61"/>
      <c r="L19" s="61"/>
      <c r="M19" s="62" t="s">
        <v>59</v>
      </c>
      <c r="N19" s="65"/>
      <c r="O19" s="65"/>
      <c r="P19" s="65"/>
      <c r="Q19" s="62" t="s">
        <v>51</v>
      </c>
      <c r="R19" s="62"/>
      <c r="S19" s="62"/>
      <c r="T19" s="62"/>
      <c r="U19" s="63"/>
    </row>
    <row r="20" spans="1:21" ht="16.350000000000001" customHeight="1" thickTop="1" x14ac:dyDescent="0.3"/>
    <row r="21" spans="1:21" ht="16.350000000000001" customHeight="1" x14ac:dyDescent="0.3"/>
    <row r="22" spans="1:21" ht="16.350000000000001" customHeight="1" x14ac:dyDescent="0.3"/>
    <row r="23" spans="1:21" ht="16.95" customHeight="1" x14ac:dyDescent="0.3"/>
  </sheetData>
  <mergeCells count="33">
    <mergeCell ref="A19:D19"/>
    <mergeCell ref="E19:H19"/>
    <mergeCell ref="Q19:U19"/>
    <mergeCell ref="A18:D18"/>
    <mergeCell ref="I19:L19"/>
    <mergeCell ref="M19:P19"/>
    <mergeCell ref="Q18:U18"/>
    <mergeCell ref="E18:H18"/>
    <mergeCell ref="B17:D17"/>
    <mergeCell ref="A3:A4"/>
    <mergeCell ref="R16:S16"/>
    <mergeCell ref="R17:S17"/>
    <mergeCell ref="B16:D16"/>
    <mergeCell ref="G16:H16"/>
    <mergeCell ref="I16:J16"/>
    <mergeCell ref="K16:L16"/>
    <mergeCell ref="O17:Q17"/>
    <mergeCell ref="O16:Q16"/>
    <mergeCell ref="G17:H17"/>
    <mergeCell ref="I17:J17"/>
    <mergeCell ref="E17:F17"/>
    <mergeCell ref="B15:D15"/>
    <mergeCell ref="T17:U17"/>
    <mergeCell ref="M18:P18"/>
    <mergeCell ref="K17:L17"/>
    <mergeCell ref="M17:N17"/>
    <mergeCell ref="I18:L18"/>
    <mergeCell ref="V3:AH3"/>
    <mergeCell ref="A1:U1"/>
    <mergeCell ref="E16:F16"/>
    <mergeCell ref="M16:N16"/>
    <mergeCell ref="T16:U16"/>
    <mergeCell ref="R15:U15"/>
  </mergeCells>
  <phoneticPr fontId="1" type="noConversion"/>
  <conditionalFormatting sqref="B5:B10">
    <cfRule type="duplicateValues" dxfId="4" priority="7"/>
  </conditionalFormatting>
  <conditionalFormatting sqref="C5 C7:C10">
    <cfRule type="duplicateValues" dxfId="3" priority="6"/>
  </conditionalFormatting>
  <conditionalFormatting sqref="D5:D10">
    <cfRule type="duplicateValues" dxfId="2" priority="5"/>
  </conditionalFormatting>
  <conditionalFormatting sqref="B5:U7 B9:U14 B8:G8 I8:U8">
    <cfRule type="cellIs" dxfId="1" priority="3" operator="equal">
      <formula>"游泳"</formula>
    </cfRule>
  </conditionalFormatting>
  <conditionalFormatting sqref="B5:B14">
    <cfRule type="duplicateValues" priority="2"/>
  </conditionalFormatting>
  <conditionalFormatting sqref="H8">
    <cfRule type="cellIs" dxfId="0" priority="1" operator="equal">
      <formula>"游泳"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suer</cp:lastModifiedBy>
  <cp:lastPrinted>2019-02-26T03:38:11Z</cp:lastPrinted>
  <dcterms:created xsi:type="dcterms:W3CDTF">2017-02-08T03:15:25Z</dcterms:created>
  <dcterms:modified xsi:type="dcterms:W3CDTF">2019-02-27T00:55:03Z</dcterms:modified>
</cp:coreProperties>
</file>