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740" activeTab="4"/>
  </bookViews>
  <sheets>
    <sheet name="Az=0 (4-3-18)" sheetId="1" r:id="rId1"/>
    <sheet name="Az=0 (4-4-18 retest)" sheetId="2" r:id="rId2"/>
    <sheet name="Az=10 (4-4-18)" sheetId="3" r:id="rId3"/>
    <sheet name="Az=10 (4-6-18)(angle apparatus)" sheetId="4" r:id="rId4"/>
    <sheet name="Grid Measurements" sheetId="5" r:id="rId5"/>
  </sheets>
  <calcPr calcId="145621"/>
</workbook>
</file>

<file path=xl/calcChain.xml><?xml version="1.0" encoding="utf-8"?>
<calcChain xmlns="http://schemas.openxmlformats.org/spreadsheetml/2006/main">
  <c r="K6" i="5" l="1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D45" i="4"/>
  <c r="D44" i="4"/>
  <c r="D43" i="4"/>
  <c r="D42" i="4"/>
  <c r="D41" i="4"/>
  <c r="D40" i="4"/>
  <c r="D39" i="4"/>
  <c r="C12" i="4"/>
  <c r="D12" i="4" s="1"/>
  <c r="F12" i="4" s="1"/>
  <c r="A12" i="4"/>
  <c r="D11" i="4"/>
  <c r="F11" i="4" s="1"/>
  <c r="C11" i="4"/>
  <c r="A11" i="4"/>
  <c r="D10" i="4"/>
  <c r="F10" i="4" s="1"/>
  <c r="G10" i="4" s="1"/>
  <c r="C10" i="4"/>
  <c r="A10" i="4"/>
  <c r="C9" i="4"/>
  <c r="D9" i="4" s="1"/>
  <c r="F9" i="4" s="1"/>
  <c r="A9" i="4"/>
  <c r="C8" i="4"/>
  <c r="D8" i="4" s="1"/>
  <c r="F8" i="4" s="1"/>
  <c r="A8" i="4"/>
  <c r="C7" i="4"/>
  <c r="D7" i="4" s="1"/>
  <c r="F7" i="4" s="1"/>
  <c r="A7" i="4"/>
  <c r="F6" i="4"/>
  <c r="G6" i="4" s="1"/>
  <c r="D6" i="4"/>
  <c r="C6" i="4"/>
  <c r="A6" i="4"/>
  <c r="C5" i="4"/>
  <c r="D5" i="4" s="1"/>
  <c r="F5" i="4" s="1"/>
  <c r="A5" i="4"/>
  <c r="C4" i="4"/>
  <c r="D4" i="4" s="1"/>
  <c r="F4" i="4" s="1"/>
  <c r="G4" i="4" s="1"/>
  <c r="A4" i="4"/>
  <c r="D3" i="4"/>
  <c r="F3" i="4" s="1"/>
  <c r="G3" i="4" s="1"/>
  <c r="C3" i="4"/>
  <c r="A3" i="4"/>
  <c r="K2" i="4"/>
  <c r="C2" i="4"/>
  <c r="D2" i="4" s="1"/>
  <c r="F2" i="4" s="1"/>
  <c r="G2" i="4" s="1"/>
  <c r="A2" i="4"/>
  <c r="C12" i="3"/>
  <c r="D12" i="3" s="1"/>
  <c r="F12" i="3" s="1"/>
  <c r="A12" i="3"/>
  <c r="D11" i="3"/>
  <c r="F11" i="3" s="1"/>
  <c r="G11" i="3" s="1"/>
  <c r="C11" i="3"/>
  <c r="A11" i="3"/>
  <c r="D10" i="3"/>
  <c r="F10" i="3" s="1"/>
  <c r="C10" i="3"/>
  <c r="A10" i="3"/>
  <c r="C9" i="3"/>
  <c r="A9" i="3"/>
  <c r="C8" i="3"/>
  <c r="D8" i="3" s="1"/>
  <c r="F8" i="3" s="1"/>
  <c r="G8" i="3" s="1"/>
  <c r="A8" i="3"/>
  <c r="C7" i="3"/>
  <c r="D7" i="3" s="1"/>
  <c r="F7" i="3" s="1"/>
  <c r="A7" i="3"/>
  <c r="F6" i="3"/>
  <c r="D6" i="3"/>
  <c r="C6" i="3"/>
  <c r="A6" i="3"/>
  <c r="C5" i="3"/>
  <c r="D5" i="3" s="1"/>
  <c r="F5" i="3" s="1"/>
  <c r="G5" i="3" s="1"/>
  <c r="A5" i="3"/>
  <c r="C4" i="3"/>
  <c r="D4" i="3" s="1"/>
  <c r="F4" i="3" s="1"/>
  <c r="A4" i="3"/>
  <c r="D3" i="3"/>
  <c r="F3" i="3" s="1"/>
  <c r="C3" i="3"/>
  <c r="A3" i="3"/>
  <c r="K2" i="3"/>
  <c r="D9" i="3" s="1"/>
  <c r="F9" i="3" s="1"/>
  <c r="C2" i="3"/>
  <c r="D2" i="3" s="1"/>
  <c r="F2" i="3" s="1"/>
  <c r="G2" i="3" s="1"/>
  <c r="A2" i="3"/>
  <c r="D13" i="2"/>
  <c r="F13" i="2" s="1"/>
  <c r="C13" i="2"/>
  <c r="A13" i="2"/>
  <c r="F12" i="2"/>
  <c r="D12" i="2"/>
  <c r="C12" i="2"/>
  <c r="A12" i="2"/>
  <c r="C11" i="2"/>
  <c r="D11" i="2" s="1"/>
  <c r="A11" i="2"/>
  <c r="C10" i="2"/>
  <c r="D10" i="2" s="1"/>
  <c r="F10" i="2" s="1"/>
  <c r="A10" i="2"/>
  <c r="F9" i="2"/>
  <c r="D9" i="2"/>
  <c r="C9" i="2"/>
  <c r="A9" i="2"/>
  <c r="C8" i="2"/>
  <c r="D8" i="2" s="1"/>
  <c r="F8" i="2" s="1"/>
  <c r="A8" i="2"/>
  <c r="C7" i="2"/>
  <c r="D7" i="2" s="1"/>
  <c r="F7" i="2" s="1"/>
  <c r="A7" i="2"/>
  <c r="D6" i="2"/>
  <c r="F6" i="2" s="1"/>
  <c r="C6" i="2"/>
  <c r="A6" i="2"/>
  <c r="D5" i="2"/>
  <c r="F5" i="2" s="1"/>
  <c r="C5" i="2"/>
  <c r="A5" i="2"/>
  <c r="F4" i="2"/>
  <c r="D4" i="2"/>
  <c r="C4" i="2"/>
  <c r="A4" i="2"/>
  <c r="C3" i="2"/>
  <c r="D3" i="2" s="1"/>
  <c r="F3" i="2" s="1"/>
  <c r="G3" i="2" s="1"/>
  <c r="A3" i="2"/>
  <c r="C2" i="2"/>
  <c r="D2" i="2" s="1"/>
  <c r="A2" i="2"/>
  <c r="D5" i="1"/>
  <c r="C5" i="1"/>
  <c r="E5" i="1" s="1"/>
  <c r="E11" i="1" s="1"/>
  <c r="B5" i="1"/>
  <c r="D4" i="1"/>
  <c r="C4" i="1"/>
  <c r="C10" i="1" s="1"/>
  <c r="B4" i="1"/>
  <c r="D3" i="1"/>
  <c r="C3" i="1"/>
  <c r="E3" i="1" s="1"/>
  <c r="E9" i="1" s="1"/>
  <c r="B3" i="1"/>
  <c r="B2" i="1"/>
  <c r="C2" i="1" s="1"/>
  <c r="D16" i="2" l="1"/>
  <c r="F2" i="2"/>
  <c r="G4" i="2"/>
  <c r="F18" i="2"/>
  <c r="G12" i="2"/>
  <c r="G8" i="2"/>
  <c r="D19" i="2"/>
  <c r="F11" i="2"/>
  <c r="D18" i="2"/>
  <c r="G7" i="4"/>
  <c r="G9" i="3"/>
  <c r="G12" i="3"/>
  <c r="G6" i="2"/>
  <c r="G9" i="2"/>
  <c r="G5" i="2"/>
  <c r="F17" i="2"/>
  <c r="G6" i="3"/>
  <c r="G5" i="4"/>
  <c r="G8" i="4"/>
  <c r="G11" i="4"/>
  <c r="C9" i="1"/>
  <c r="E2" i="1"/>
  <c r="E8" i="1" s="1"/>
  <c r="C8" i="1"/>
  <c r="C11" i="1"/>
  <c r="G3" i="3"/>
  <c r="G7" i="2"/>
  <c r="G10" i="2"/>
  <c r="G10" i="3"/>
  <c r="F20" i="2"/>
  <c r="G13" i="2"/>
  <c r="G4" i="3"/>
  <c r="G7" i="3"/>
  <c r="G9" i="4"/>
  <c r="G12" i="4"/>
  <c r="D17" i="2"/>
  <c r="E4" i="1"/>
  <c r="E10" i="1" s="1"/>
  <c r="D20" i="2"/>
  <c r="F19" i="2" l="1"/>
  <c r="G11" i="2"/>
  <c r="F16" i="2"/>
  <c r="G2" i="2"/>
</calcChain>
</file>

<file path=xl/sharedStrings.xml><?xml version="1.0" encoding="utf-8"?>
<sst xmlns="http://schemas.openxmlformats.org/spreadsheetml/2006/main" count="47" uniqueCount="29">
  <si>
    <t>TAN</t>
  </si>
  <si>
    <t>opposite length</t>
  </si>
  <si>
    <t>Measured above 17deg</t>
  </si>
  <si>
    <t>height of 17 above 0</t>
  </si>
  <si>
    <t>Normalized</t>
  </si>
  <si>
    <t>Azimuth Angle</t>
  </si>
  <si>
    <t>Length to board at Az = 0</t>
  </si>
  <si>
    <t>Length to board at Azimuth Angle</t>
  </si>
  <si>
    <t>height above 0</t>
  </si>
  <si>
    <t>adjacent length</t>
  </si>
  <si>
    <t>Points appear to slope to the right. This is likely due to the slant of the table. Future tests will level the table first!</t>
  </si>
  <si>
    <t>Retest from 4/3/18. Built new mount system for laser which places it in line with the ball joint better and should aim it better</t>
  </si>
  <si>
    <t>-10 az</t>
  </si>
  <si>
    <t>-10 az +-</t>
  </si>
  <si>
    <t>-5 az</t>
  </si>
  <si>
    <t>-5 az +-</t>
  </si>
  <si>
    <t>0 az</t>
  </si>
  <si>
    <t>0 az +-</t>
  </si>
  <si>
    <t>5 az</t>
  </si>
  <si>
    <t>5 az +-</t>
  </si>
  <si>
    <t>10 az</t>
  </si>
  <si>
    <t>10 az +-</t>
  </si>
  <si>
    <t>35 alt</t>
  </si>
  <si>
    <t>30 alt</t>
  </si>
  <si>
    <t>25 alt</t>
  </si>
  <si>
    <t>20 alt</t>
  </si>
  <si>
    <t>17 alt</t>
  </si>
  <si>
    <t>distance to board 1265mm</t>
  </si>
  <si>
    <t>Numbers are width of horizontal movement when commanded to each 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</si>
</sst>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quotePrefix="1" applyFont="1"/>
    <xf numFmtId="0" fontId="0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'Az=0 (4-3-18)'!$C$2:$C$5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592.21072585684817</c:v>
                </c:pt>
                <c:pt idx="2">
                  <c:v>889.26357352633136</c:v>
                </c:pt>
                <c:pt idx="3">
                  <c:v>1269.9999999999998</c:v>
                </c:pt>
              </c:numCache>
            </c:numRef>
          </c:xVal>
          <c:yVal>
            <c:numRef>
              <c:f>'Az=0 (4-3-18)'!$E$2:$E$5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388.20427607143631</c:v>
                </c:pt>
                <c:pt idx="2">
                  <c:v>402.51165488769612</c:v>
                </c:pt>
                <c:pt idx="3">
                  <c:v>436.01974387893063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6080"/>
        <c:axId val="162208000"/>
      </c:scatterChart>
      <c:valAx>
        <c:axId val="1622060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208000"/>
        <c:crosses val="autoZero"/>
        <c:crossBetween val="midCat"/>
      </c:valAx>
      <c:valAx>
        <c:axId val="16220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2060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'Az=0 (4-4-18 retest)'!$D$2:$D$13</c:f>
              <c:numCache>
                <c:formatCode>General</c:formatCode>
                <c:ptCount val="12"/>
                <c:pt idx="0">
                  <c:v>395.92123248896519</c:v>
                </c:pt>
                <c:pt idx="1">
                  <c:v>471.34145337473205</c:v>
                </c:pt>
                <c:pt idx="2">
                  <c:v>536.4065632731581</c:v>
                </c:pt>
                <c:pt idx="3">
                  <c:v>603.8684173107232</c:v>
                </c:pt>
                <c:pt idx="4">
                  <c:v>674.13433046451132</c:v>
                </c:pt>
                <c:pt idx="5">
                  <c:v>747.66859860056536</c:v>
                </c:pt>
                <c:pt idx="6">
                  <c:v>825.00598774570369</c:v>
                </c:pt>
                <c:pt idx="7">
                  <c:v>906.76876198157413</c:v>
                </c:pt>
                <c:pt idx="8">
                  <c:v>993.68844943275371</c:v>
                </c:pt>
                <c:pt idx="9">
                  <c:v>1086.6340223745774</c:v>
                </c:pt>
                <c:pt idx="10">
                  <c:v>1166.0232373657027</c:v>
                </c:pt>
                <c:pt idx="11">
                  <c:v>1294.9999999999998</c:v>
                </c:pt>
              </c:numCache>
            </c:numRef>
          </c:xVal>
          <c:yVal>
            <c:numRef>
              <c:f>'Az=0 (4-4-18 retest)'!$G$2:$G$13</c:f>
              <c:numCache>
                <c:formatCode>General</c:formatCode>
                <c:ptCount val="12"/>
                <c:pt idx="0">
                  <c:v>1</c:v>
                </c:pt>
                <c:pt idx="1">
                  <c:v>0.99853562005101781</c:v>
                </c:pt>
                <c:pt idx="2">
                  <c:v>1.0012258266149099</c:v>
                </c:pt>
                <c:pt idx="3">
                  <c:v>1.0074438665570686</c:v>
                </c:pt>
                <c:pt idx="4">
                  <c:v>1.0055897430951946</c:v>
                </c:pt>
                <c:pt idx="5">
                  <c:v>1.0044134185494811</c:v>
                </c:pt>
                <c:pt idx="6">
                  <c:v>1.0153686005130025</c:v>
                </c:pt>
                <c:pt idx="7">
                  <c:v>1.0172951812903841</c:v>
                </c:pt>
                <c:pt idx="8">
                  <c:v>1.0297211060639859</c:v>
                </c:pt>
                <c:pt idx="9">
                  <c:v>1.0371609014073835</c:v>
                </c:pt>
                <c:pt idx="10">
                  <c:v>1.0532984925917699</c:v>
                </c:pt>
                <c:pt idx="11">
                  <c:v>1.065868575289812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9248"/>
        <c:axId val="162407168"/>
      </c:scatterChart>
      <c:valAx>
        <c:axId val="16222924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407168"/>
        <c:crosses val="autoZero"/>
        <c:crossBetween val="midCat"/>
      </c:valAx>
      <c:valAx>
        <c:axId val="16240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22924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'Az=10 (4-4-18)'!$D$2:$D$12</c:f>
              <c:numCache>
                <c:formatCode>General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(4-4-18)'!$G$2:$G$12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0.9989645008589314</c:v>
                </c:pt>
                <c:pt idx="2">
                  <c:v>1.0041105085454514</c:v>
                </c:pt>
                <c:pt idx="3">
                  <c:v>1.0053605724271575</c:v>
                </c:pt>
                <c:pt idx="4">
                  <c:v>1.0112056193861136</c:v>
                </c:pt>
                <c:pt idx="5">
                  <c:v>1.0153561979136458</c:v>
                </c:pt>
                <c:pt idx="6">
                  <c:v>1.021650378957043</c:v>
                </c:pt>
                <c:pt idx="7">
                  <c:v>1.0217103169798361</c:v>
                </c:pt>
                <c:pt idx="8">
                  <c:v>1.0347953539165977</c:v>
                </c:pt>
                <c:pt idx="9">
                  <c:v>1.0432012365634842</c:v>
                </c:pt>
                <c:pt idx="10">
                  <c:v>1.0546778268277461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4320"/>
        <c:axId val="162425856"/>
      </c:scatterChart>
      <c:valAx>
        <c:axId val="16242432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425856"/>
        <c:crosses val="autoZero"/>
        <c:crossBetween val="midCat"/>
      </c:valAx>
      <c:valAx>
        <c:axId val="16242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42432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'Az=10 (4-6-18)(angle apparatus)'!$D$2:$D$12</c:f>
              <c:numCache>
                <c:formatCode>General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(4-6-18)(angle apparatus)'!$G$2:$G$12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0.9989645008589314</c:v>
                </c:pt>
                <c:pt idx="2">
                  <c:v>1.0041105085454514</c:v>
                </c:pt>
                <c:pt idx="3">
                  <c:v>1.0053605724271575</c:v>
                </c:pt>
                <c:pt idx="4">
                  <c:v>1.0112056193861136</c:v>
                </c:pt>
                <c:pt idx="5">
                  <c:v>1.0153561979136458</c:v>
                </c:pt>
                <c:pt idx="6">
                  <c:v>1.021650378957043</c:v>
                </c:pt>
                <c:pt idx="7">
                  <c:v>1.0217103169798361</c:v>
                </c:pt>
                <c:pt idx="8">
                  <c:v>1.0347953539165977</c:v>
                </c:pt>
                <c:pt idx="9">
                  <c:v>1.0432012365634842</c:v>
                </c:pt>
                <c:pt idx="10">
                  <c:v>1.0546778268277461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9968"/>
        <c:axId val="162581504"/>
      </c:scatterChart>
      <c:valAx>
        <c:axId val="1625799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581504"/>
        <c:crosses val="autoZero"/>
        <c:crossBetween val="midCat"/>
      </c:valAx>
      <c:valAx>
        <c:axId val="162581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57996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13</xdr:row>
      <xdr:rowOff>142875</xdr:rowOff>
    </xdr:from>
    <xdr:ext cx="4343400" cy="28860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22</xdr:row>
      <xdr:rowOff>142875</xdr:rowOff>
    </xdr:from>
    <xdr:ext cx="4343400" cy="28860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2" width="8.7109375" customWidth="1"/>
    <col min="3" max="3" width="15.140625" customWidth="1"/>
    <col min="4" max="4" width="21.85546875" customWidth="1"/>
    <col min="5" max="5" width="19" customWidth="1"/>
    <col min="6" max="26" width="8.7109375" customWidth="1"/>
  </cols>
  <sheetData>
    <row r="1" spans="1:10">
      <c r="B1" t="s">
        <v>0</v>
      </c>
      <c r="C1" t="s">
        <v>1</v>
      </c>
      <c r="D1" t="s">
        <v>2</v>
      </c>
      <c r="E1" s="1" t="s">
        <v>8</v>
      </c>
      <c r="J1" t="s">
        <v>9</v>
      </c>
    </row>
    <row r="2" spans="1:10">
      <c r="A2">
        <v>17</v>
      </c>
      <c r="B2">
        <f t="shared" ref="B2:B5" si="0">TAN(RADIANS(A2))</f>
        <v>0.30573068145866039</v>
      </c>
      <c r="C2">
        <f t="shared" ref="C2:C5" si="1">B2*$J$2</f>
        <v>388.27796545249868</v>
      </c>
      <c r="D2">
        <v>0</v>
      </c>
      <c r="E2">
        <f t="shared" ref="E2:E5" si="2">C2-D2</f>
        <v>388.27796545249868</v>
      </c>
      <c r="J2">
        <v>1270</v>
      </c>
    </row>
    <row r="3" spans="1:10">
      <c r="A3">
        <v>25</v>
      </c>
      <c r="B3">
        <f t="shared" si="0"/>
        <v>0.46630765815499858</v>
      </c>
      <c r="C3">
        <f t="shared" si="1"/>
        <v>592.21072585684817</v>
      </c>
      <c r="D3">
        <f>197+6.35/COS(RADIANS(25))</f>
        <v>204.00644978541183</v>
      </c>
      <c r="E3">
        <f t="shared" si="2"/>
        <v>388.20427607143631</v>
      </c>
    </row>
    <row r="4" spans="1:10">
      <c r="A4">
        <v>35</v>
      </c>
      <c r="B4">
        <f t="shared" si="0"/>
        <v>0.70020753820970971</v>
      </c>
      <c r="C4">
        <f t="shared" si="1"/>
        <v>889.26357352633136</v>
      </c>
      <c r="D4">
        <f>479+6.35/COS(RADIANS(35))</f>
        <v>486.75191863863523</v>
      </c>
      <c r="E4">
        <f t="shared" si="2"/>
        <v>402.51165488769612</v>
      </c>
    </row>
    <row r="5" spans="1:10">
      <c r="A5">
        <v>45</v>
      </c>
      <c r="B5">
        <f t="shared" si="0"/>
        <v>0.99999999999999989</v>
      </c>
      <c r="C5">
        <f t="shared" si="1"/>
        <v>1269.9999999999998</v>
      </c>
      <c r="D5">
        <f>825+6.35/COS(RADIANS(45))</f>
        <v>833.98025612106915</v>
      </c>
      <c r="E5">
        <f t="shared" si="2"/>
        <v>436.01974387893063</v>
      </c>
    </row>
    <row r="8" spans="1:10">
      <c r="C8">
        <f t="shared" ref="C8:C11" si="3">C2/$C$2</f>
        <v>1</v>
      </c>
      <c r="E8">
        <f t="shared" ref="E8:E11" si="4">E2/$C$2</f>
        <v>1</v>
      </c>
    </row>
    <row r="9" spans="1:10">
      <c r="C9">
        <f t="shared" si="3"/>
        <v>1.5252236246954847</v>
      </c>
      <c r="E9">
        <f t="shared" si="4"/>
        <v>0.99981021487795096</v>
      </c>
    </row>
    <row r="10" spans="1:10">
      <c r="C10">
        <f t="shared" si="3"/>
        <v>2.2902756598355629</v>
      </c>
      <c r="E10">
        <f t="shared" si="4"/>
        <v>1.0366585042203194</v>
      </c>
    </row>
    <row r="11" spans="1:10">
      <c r="C11">
        <f t="shared" si="3"/>
        <v>3.27085261848414</v>
      </c>
      <c r="E11">
        <f t="shared" si="4"/>
        <v>1.1229577330529013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9</v>
      </c>
    </row>
    <row r="2" spans="1:11">
      <c r="A2">
        <f t="shared" ref="A2:A13" si="0">RADIANS(B2)</f>
        <v>0.29670597283903605</v>
      </c>
      <c r="B2">
        <v>17</v>
      </c>
      <c r="C2">
        <f t="shared" ref="C2:C13" si="1">TAN(RADIANS(B2))</f>
        <v>0.30573068145866039</v>
      </c>
      <c r="D2">
        <f t="shared" ref="D2:D13" si="2">C2*$K$2</f>
        <v>395.92123248896519</v>
      </c>
      <c r="E2">
        <v>0</v>
      </c>
      <c r="F2">
        <f t="shared" ref="F2:F13" si="3">D2-E2</f>
        <v>395.92123248896519</v>
      </c>
      <c r="G2">
        <f t="shared" ref="G2:G13" si="4">F2/$D$2</f>
        <v>1</v>
      </c>
      <c r="K2">
        <v>1295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>
        <f t="shared" si="2"/>
        <v>471.34145337473205</v>
      </c>
      <c r="E3">
        <v>76</v>
      </c>
      <c r="F3">
        <f t="shared" si="3"/>
        <v>395.34145337473205</v>
      </c>
      <c r="G3">
        <f t="shared" si="4"/>
        <v>0.99853562005101781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>
        <f t="shared" si="2"/>
        <v>536.4065632731581</v>
      </c>
      <c r="E4">
        <v>140</v>
      </c>
      <c r="F4">
        <f t="shared" si="3"/>
        <v>396.4065632731581</v>
      </c>
      <c r="G4">
        <f t="shared" si="4"/>
        <v>1.0012258266149099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>
        <f t="shared" si="2"/>
        <v>603.8684173107232</v>
      </c>
      <c r="E5">
        <v>205</v>
      </c>
      <c r="F5">
        <f t="shared" si="3"/>
        <v>398.8684173107232</v>
      </c>
      <c r="G5">
        <f t="shared" si="4"/>
        <v>1.0074438665570686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>
        <f t="shared" si="2"/>
        <v>674.13433046451132</v>
      </c>
      <c r="E6">
        <v>276</v>
      </c>
      <c r="F6">
        <f t="shared" si="3"/>
        <v>398.13433046451132</v>
      </c>
      <c r="G6">
        <f t="shared" si="4"/>
        <v>1.0055897430951946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>
        <f t="shared" si="2"/>
        <v>747.66859860056536</v>
      </c>
      <c r="E7">
        <v>350</v>
      </c>
      <c r="F7">
        <f t="shared" si="3"/>
        <v>397.66859860056536</v>
      </c>
      <c r="G7">
        <f t="shared" si="4"/>
        <v>1.0044134185494811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>
        <f t="shared" si="2"/>
        <v>825.00598774570369</v>
      </c>
      <c r="E8">
        <v>423</v>
      </c>
      <c r="F8">
        <f t="shared" si="3"/>
        <v>402.00598774570369</v>
      </c>
      <c r="G8">
        <f t="shared" si="4"/>
        <v>1.0153686005130025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>
        <f t="shared" si="2"/>
        <v>906.76876198157413</v>
      </c>
      <c r="E9">
        <v>504</v>
      </c>
      <c r="F9">
        <f t="shared" si="3"/>
        <v>402.76876198157413</v>
      </c>
      <c r="G9">
        <f t="shared" si="4"/>
        <v>1.0172951812903841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>
        <f t="shared" si="2"/>
        <v>993.68844943275371</v>
      </c>
      <c r="E10">
        <v>586</v>
      </c>
      <c r="F10">
        <f t="shared" si="3"/>
        <v>407.68844943275371</v>
      </c>
      <c r="G10">
        <f t="shared" si="4"/>
        <v>1.0297211060639859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>
        <f t="shared" si="2"/>
        <v>1086.6340223745774</v>
      </c>
      <c r="E11">
        <v>676</v>
      </c>
      <c r="F11">
        <f t="shared" si="3"/>
        <v>410.6340223745774</v>
      </c>
      <c r="G11">
        <f t="shared" si="4"/>
        <v>1.0371609014073835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>
        <f t="shared" si="2"/>
        <v>1166.0232373657027</v>
      </c>
      <c r="E12">
        <v>749</v>
      </c>
      <c r="F12">
        <f t="shared" si="3"/>
        <v>417.0232373657027</v>
      </c>
      <c r="G12">
        <f t="shared" si="4"/>
        <v>1.0532984925917699</v>
      </c>
    </row>
    <row r="13" spans="1:11">
      <c r="A13">
        <f t="shared" si="0"/>
        <v>0.78539816339744828</v>
      </c>
      <c r="B13">
        <v>45</v>
      </c>
      <c r="C13">
        <f t="shared" si="1"/>
        <v>0.99999999999999989</v>
      </c>
      <c r="D13">
        <f t="shared" si="2"/>
        <v>1294.9999999999998</v>
      </c>
      <c r="E13">
        <v>873</v>
      </c>
      <c r="F13">
        <f t="shared" si="3"/>
        <v>421.99999999999977</v>
      </c>
      <c r="G13">
        <f t="shared" si="4"/>
        <v>1.065868575289812</v>
      </c>
    </row>
    <row r="16" spans="1:11">
      <c r="D16">
        <f>D2/$D$2</f>
        <v>1</v>
      </c>
      <c r="F16">
        <f>F2/$D$2</f>
        <v>1</v>
      </c>
    </row>
    <row r="17" spans="2:6">
      <c r="D17">
        <f>D5/$D$2</f>
        <v>1.5252236246954847</v>
      </c>
      <c r="F17">
        <f>F5/$D$2</f>
        <v>1.0074438665570686</v>
      </c>
    </row>
    <row r="18" spans="2:6">
      <c r="D18">
        <f>D9/$D$2</f>
        <v>2.2902756598355629</v>
      </c>
      <c r="F18">
        <f>F9/$D$2</f>
        <v>1.0172951812903841</v>
      </c>
    </row>
    <row r="19" spans="2:6">
      <c r="D19">
        <f>D11/$D$2</f>
        <v>2.7445712258052826</v>
      </c>
      <c r="F19">
        <f>F11/$D$2</f>
        <v>1.0371609014073835</v>
      </c>
    </row>
    <row r="20" spans="2:6">
      <c r="D20">
        <f>D13/$D$2</f>
        <v>3.27085261848414</v>
      </c>
      <c r="F20">
        <f>F13/$D$2</f>
        <v>1.065868575289812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>
      <c r="B26" s="3" t="s">
        <v>11</v>
      </c>
      <c r="C26" s="4"/>
      <c r="D26" s="4"/>
      <c r="E26" s="4"/>
      <c r="F26" s="4"/>
    </row>
    <row r="27" spans="2:6" ht="15.75" customHeight="1">
      <c r="B27" s="4"/>
      <c r="C27" s="4"/>
      <c r="D27" s="4"/>
      <c r="E27" s="4"/>
      <c r="F27" s="4"/>
    </row>
    <row r="28" spans="2:6" ht="15.75" customHeight="1">
      <c r="B28" s="4"/>
      <c r="C28" s="4"/>
      <c r="D28" s="4"/>
      <c r="E28" s="4"/>
      <c r="F28" s="4"/>
    </row>
    <row r="29" spans="2:6" ht="15.75" customHeight="1">
      <c r="B29" s="4"/>
      <c r="C29" s="4"/>
      <c r="D29" s="4"/>
      <c r="E29" s="4"/>
      <c r="F29" s="4"/>
    </row>
    <row r="30" spans="2:6" ht="15.75" customHeight="1">
      <c r="B30" s="4"/>
      <c r="C30" s="4"/>
      <c r="D30" s="4"/>
      <c r="E30" s="4"/>
      <c r="F30" s="4"/>
    </row>
    <row r="31" spans="2:6" ht="15.75" customHeight="1">
      <c r="B31" s="4"/>
      <c r="C31" s="4"/>
      <c r="D31" s="4"/>
      <c r="E31" s="4"/>
      <c r="F31" s="4"/>
    </row>
    <row r="32" spans="2:6" ht="15.75" customHeight="1">
      <c r="B32" s="4"/>
      <c r="C32" s="4"/>
      <c r="D32" s="4"/>
      <c r="E32" s="4"/>
      <c r="F32" s="4"/>
    </row>
    <row r="33" spans="2:6" ht="15.75" customHeight="1">
      <c r="B33" s="4"/>
      <c r="C33" s="4"/>
      <c r="D33" s="4"/>
      <c r="E33" s="4"/>
      <c r="F33" s="4"/>
    </row>
    <row r="34" spans="2:6" ht="15.75" customHeight="1">
      <c r="B34" s="4"/>
      <c r="C34" s="4"/>
      <c r="D34" s="4"/>
      <c r="E34" s="4"/>
      <c r="F34" s="4"/>
    </row>
    <row r="35" spans="2:6" ht="15.75" customHeight="1">
      <c r="B35" s="4"/>
      <c r="C35" s="4"/>
      <c r="D35" s="4"/>
      <c r="E35" s="4"/>
      <c r="F35" s="4"/>
    </row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6:F3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9" width="8.7109375" customWidth="1"/>
    <col min="10" max="10" width="23.85546875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>
        <f t="shared" ref="D2:D12" si="2">C2*$K$2</f>
        <v>402.02895567989827</v>
      </c>
      <c r="E2">
        <v>0</v>
      </c>
      <c r="F2">
        <f t="shared" ref="F2:F12" si="3">D2-E2</f>
        <v>402.02895567989827</v>
      </c>
      <c r="G2">
        <f t="shared" ref="G2:G12" si="4">F2/$D$2</f>
        <v>1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>
        <f t="shared" si="2"/>
        <v>478.61265504160701</v>
      </c>
      <c r="E3">
        <v>77</v>
      </c>
      <c r="F3">
        <f t="shared" si="3"/>
        <v>401.61265504160701</v>
      </c>
      <c r="G3">
        <f t="shared" si="4"/>
        <v>0.9989645008589314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>
        <f t="shared" si="2"/>
        <v>544.68149913773937</v>
      </c>
      <c r="E4">
        <v>141</v>
      </c>
      <c r="F4">
        <f t="shared" si="3"/>
        <v>403.68149913773937</v>
      </c>
      <c r="G4">
        <f t="shared" si="4"/>
        <v>1.0041105085454514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>
        <f t="shared" si="2"/>
        <v>613.18406101463484</v>
      </c>
      <c r="E5">
        <v>209</v>
      </c>
      <c r="F5">
        <f t="shared" si="3"/>
        <v>404.18406101463484</v>
      </c>
      <c r="G5">
        <f t="shared" si="4"/>
        <v>1.0053605724271575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>
        <f t="shared" si="2"/>
        <v>684.53393913944399</v>
      </c>
      <c r="E6">
        <v>278</v>
      </c>
      <c r="F6">
        <f t="shared" si="3"/>
        <v>406.53393913944399</v>
      </c>
      <c r="G6">
        <f t="shared" si="4"/>
        <v>1.0112056193861136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>
        <f t="shared" si="2"/>
        <v>759.20259189033516</v>
      </c>
      <c r="E7">
        <v>351</v>
      </c>
      <c r="F7">
        <f t="shared" si="3"/>
        <v>408.20259189033516</v>
      </c>
      <c r="G7">
        <f t="shared" si="4"/>
        <v>1.0153561979136458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>
        <f t="shared" si="2"/>
        <v>837.73303492207231</v>
      </c>
      <c r="E8">
        <v>427</v>
      </c>
      <c r="F8">
        <f t="shared" si="3"/>
        <v>410.73303492207231</v>
      </c>
      <c r="G8">
        <f t="shared" si="4"/>
        <v>1.021650378957043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>
        <f t="shared" si="2"/>
        <v>920.75713174278133</v>
      </c>
      <c r="E9">
        <v>510</v>
      </c>
      <c r="F9">
        <f t="shared" si="3"/>
        <v>410.75713174278133</v>
      </c>
      <c r="G9">
        <f t="shared" si="4"/>
        <v>1.0217103169798361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>
        <f t="shared" si="2"/>
        <v>1009.0176954775005</v>
      </c>
      <c r="E10">
        <v>593</v>
      </c>
      <c r="F10">
        <f t="shared" si="3"/>
        <v>416.01769547750052</v>
      </c>
      <c r="G10">
        <f t="shared" si="4"/>
        <v>1.0347953539165977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>
        <f t="shared" si="2"/>
        <v>1103.3971036995961</v>
      </c>
      <c r="E11">
        <v>684</v>
      </c>
      <c r="F11">
        <f t="shared" si="3"/>
        <v>419.39710369959607</v>
      </c>
      <c r="G11">
        <f t="shared" si="4"/>
        <v>1.0432012365634842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>
        <f t="shared" si="2"/>
        <v>1184.0110252983034</v>
      </c>
      <c r="E12">
        <v>760</v>
      </c>
      <c r="F12">
        <f t="shared" si="3"/>
        <v>424.01102529830337</v>
      </c>
      <c r="G12">
        <f t="shared" si="4"/>
        <v>1.0546778268277461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>
      <c r="B25" s="3" t="s">
        <v>10</v>
      </c>
      <c r="C25" s="4"/>
      <c r="D25" s="4"/>
      <c r="E25" s="4"/>
      <c r="F25" s="4"/>
    </row>
    <row r="26" spans="2:6" ht="15.75" customHeight="1">
      <c r="B26" s="4"/>
      <c r="C26" s="4"/>
      <c r="D26" s="4"/>
      <c r="E26" s="4"/>
      <c r="F26" s="4"/>
    </row>
    <row r="27" spans="2:6" ht="15.75" customHeight="1">
      <c r="B27" s="4"/>
      <c r="C27" s="4"/>
      <c r="D27" s="4"/>
      <c r="E27" s="4"/>
      <c r="F27" s="4"/>
    </row>
    <row r="28" spans="2:6" ht="15.75" customHeight="1">
      <c r="B28" s="4"/>
      <c r="C28" s="4"/>
      <c r="D28" s="4"/>
      <c r="E28" s="4"/>
      <c r="F28" s="4"/>
    </row>
    <row r="29" spans="2:6" ht="15.75" customHeight="1">
      <c r="B29" s="4"/>
      <c r="C29" s="4"/>
      <c r="D29" s="4"/>
      <c r="E29" s="4"/>
      <c r="F29" s="4"/>
    </row>
    <row r="30" spans="2:6" ht="15.75" customHeight="1">
      <c r="B30" s="4"/>
      <c r="C30" s="4"/>
      <c r="D30" s="4"/>
      <c r="E30" s="4"/>
      <c r="F30" s="4"/>
    </row>
    <row r="31" spans="2:6" ht="15.75" customHeight="1">
      <c r="B31" s="4"/>
      <c r="C31" s="4"/>
      <c r="D31" s="4"/>
      <c r="E31" s="4"/>
      <c r="F31" s="4"/>
    </row>
    <row r="32" spans="2:6" ht="15.75" customHeight="1">
      <c r="B32" s="4"/>
      <c r="C32" s="4"/>
      <c r="D32" s="4"/>
      <c r="E32" s="4"/>
      <c r="F32" s="4"/>
    </row>
    <row r="33" spans="2:6" ht="15.75" customHeight="1">
      <c r="B33" s="4"/>
      <c r="C33" s="4"/>
      <c r="D33" s="4"/>
      <c r="E33" s="4"/>
      <c r="F33" s="4"/>
    </row>
    <row r="34" spans="2:6" ht="15.75" customHeight="1">
      <c r="B34" s="4"/>
      <c r="C34" s="4"/>
      <c r="D34" s="4"/>
      <c r="E34" s="4"/>
      <c r="F34" s="4"/>
    </row>
    <row r="35" spans="2:6" ht="15.75" customHeight="1"/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5:F3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9" width="8.7109375" customWidth="1"/>
    <col min="10" max="10" width="23.85546875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>
        <f t="shared" ref="D2:D12" si="2">C2*$K$2</f>
        <v>402.02895567989827</v>
      </c>
      <c r="E2">
        <v>0</v>
      </c>
      <c r="F2">
        <f t="shared" ref="F2:F12" si="3">D2-E2</f>
        <v>402.02895567989827</v>
      </c>
      <c r="G2">
        <f t="shared" ref="G2:G12" si="4">F2/$D$2</f>
        <v>1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>
        <f t="shared" si="2"/>
        <v>478.61265504160701</v>
      </c>
      <c r="E3">
        <v>77</v>
      </c>
      <c r="F3">
        <f t="shared" si="3"/>
        <v>401.61265504160701</v>
      </c>
      <c r="G3">
        <f t="shared" si="4"/>
        <v>0.9989645008589314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>
        <f t="shared" si="2"/>
        <v>544.68149913773937</v>
      </c>
      <c r="E4">
        <v>141</v>
      </c>
      <c r="F4">
        <f t="shared" si="3"/>
        <v>403.68149913773937</v>
      </c>
      <c r="G4">
        <f t="shared" si="4"/>
        <v>1.0041105085454514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>
        <f t="shared" si="2"/>
        <v>613.18406101463484</v>
      </c>
      <c r="E5">
        <v>209</v>
      </c>
      <c r="F5">
        <f t="shared" si="3"/>
        <v>404.18406101463484</v>
      </c>
      <c r="G5">
        <f t="shared" si="4"/>
        <v>1.0053605724271575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>
        <f t="shared" si="2"/>
        <v>684.53393913944399</v>
      </c>
      <c r="E6">
        <v>278</v>
      </c>
      <c r="F6">
        <f t="shared" si="3"/>
        <v>406.53393913944399</v>
      </c>
      <c r="G6">
        <f t="shared" si="4"/>
        <v>1.0112056193861136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>
        <f t="shared" si="2"/>
        <v>759.20259189033516</v>
      </c>
      <c r="E7">
        <v>351</v>
      </c>
      <c r="F7">
        <f t="shared" si="3"/>
        <v>408.20259189033516</v>
      </c>
      <c r="G7">
        <f t="shared" si="4"/>
        <v>1.0153561979136458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>
        <f t="shared" si="2"/>
        <v>837.73303492207231</v>
      </c>
      <c r="E8">
        <v>427</v>
      </c>
      <c r="F8">
        <f t="shared" si="3"/>
        <v>410.73303492207231</v>
      </c>
      <c r="G8">
        <f t="shared" si="4"/>
        <v>1.021650378957043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>
        <f t="shared" si="2"/>
        <v>920.75713174278133</v>
      </c>
      <c r="E9">
        <v>510</v>
      </c>
      <c r="F9">
        <f t="shared" si="3"/>
        <v>410.75713174278133</v>
      </c>
      <c r="G9">
        <f t="shared" si="4"/>
        <v>1.0217103169798361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>
        <f t="shared" si="2"/>
        <v>1009.0176954775005</v>
      </c>
      <c r="E10">
        <v>593</v>
      </c>
      <c r="F10">
        <f t="shared" si="3"/>
        <v>416.01769547750052</v>
      </c>
      <c r="G10">
        <f t="shared" si="4"/>
        <v>1.0347953539165977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>
        <f t="shared" si="2"/>
        <v>1103.3971036995961</v>
      </c>
      <c r="E11">
        <v>684</v>
      </c>
      <c r="F11">
        <f t="shared" si="3"/>
        <v>419.39710369959607</v>
      </c>
      <c r="G11">
        <f t="shared" si="4"/>
        <v>1.0432012365634842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>
        <f t="shared" si="2"/>
        <v>1184.0110252983034</v>
      </c>
      <c r="E12">
        <v>760</v>
      </c>
      <c r="F12">
        <f t="shared" si="3"/>
        <v>424.01102529830337</v>
      </c>
      <c r="G12">
        <f t="shared" si="4"/>
        <v>1.0546778268277461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>
      <c r="B25" s="3" t="s">
        <v>10</v>
      </c>
      <c r="C25" s="4"/>
      <c r="D25" s="4"/>
      <c r="E25" s="4"/>
      <c r="F25" s="4"/>
    </row>
    <row r="26" spans="2:6" ht="15.75" customHeight="1">
      <c r="B26" s="4"/>
      <c r="C26" s="4"/>
      <c r="D26" s="4"/>
      <c r="E26" s="4"/>
      <c r="F26" s="4"/>
    </row>
    <row r="27" spans="2:6" ht="15.75" customHeight="1">
      <c r="B27" s="4"/>
      <c r="C27" s="4"/>
      <c r="D27" s="4"/>
      <c r="E27" s="4"/>
      <c r="F27" s="4"/>
    </row>
    <row r="28" spans="2:6" ht="15.75" customHeight="1">
      <c r="B28" s="4"/>
      <c r="C28" s="4"/>
      <c r="D28" s="4"/>
      <c r="E28" s="4"/>
      <c r="F28" s="4"/>
    </row>
    <row r="29" spans="2:6" ht="15.75" customHeight="1">
      <c r="B29" s="4"/>
      <c r="C29" s="4"/>
      <c r="D29" s="4"/>
      <c r="E29" s="4"/>
      <c r="F29" s="4"/>
    </row>
    <row r="30" spans="2:6" ht="15.75" customHeight="1">
      <c r="B30" s="4"/>
      <c r="C30" s="4"/>
      <c r="D30" s="4"/>
      <c r="E30" s="4"/>
      <c r="F30" s="4"/>
    </row>
    <row r="31" spans="2:6" ht="15.75" customHeight="1">
      <c r="B31" s="4"/>
      <c r="C31" s="4"/>
      <c r="D31" s="4"/>
      <c r="E31" s="4"/>
      <c r="F31" s="4"/>
    </row>
    <row r="32" spans="2:6" ht="15.75" customHeight="1">
      <c r="B32" s="4"/>
      <c r="C32" s="4"/>
      <c r="D32" s="4"/>
      <c r="E32" s="4"/>
      <c r="F32" s="4"/>
    </row>
    <row r="33" spans="2:7" ht="15.75" customHeight="1">
      <c r="B33" s="4"/>
      <c r="C33" s="4"/>
      <c r="D33" s="4"/>
      <c r="E33" s="4"/>
      <c r="F33" s="4"/>
    </row>
    <row r="34" spans="2:7" ht="15.75" customHeight="1">
      <c r="B34" s="4"/>
      <c r="C34" s="4"/>
      <c r="D34" s="4"/>
      <c r="E34" s="4"/>
      <c r="F34" s="4"/>
    </row>
    <row r="35" spans="2:7" ht="15.75" customHeight="1"/>
    <row r="36" spans="2:7" ht="15.75" customHeight="1"/>
    <row r="37" spans="2:7" ht="15.75" customHeight="1"/>
    <row r="38" spans="2:7" ht="15.75" customHeight="1"/>
    <row r="39" spans="2:7" ht="15.75" customHeight="1">
      <c r="C39">
        <v>5</v>
      </c>
      <c r="D39">
        <f t="shared" ref="D39:D45" si="5">RADIANS(C39)</f>
        <v>8.7266462599716474E-2</v>
      </c>
    </row>
    <row r="40" spans="2:7" ht="15.75" customHeight="1">
      <c r="C40">
        <v>10</v>
      </c>
      <c r="D40">
        <f t="shared" si="5"/>
        <v>0.17453292519943295</v>
      </c>
    </row>
    <row r="41" spans="2:7" ht="15.75" customHeight="1">
      <c r="C41">
        <v>17</v>
      </c>
      <c r="D41">
        <f t="shared" si="5"/>
        <v>0.29670597283903605</v>
      </c>
      <c r="G41">
        <v>1265</v>
      </c>
    </row>
    <row r="42" spans="2:7" ht="15.75" customHeight="1">
      <c r="C42">
        <v>20</v>
      </c>
      <c r="D42">
        <f t="shared" si="5"/>
        <v>0.3490658503988659</v>
      </c>
    </row>
    <row r="43" spans="2:7" ht="15.75" customHeight="1">
      <c r="C43">
        <v>25</v>
      </c>
      <c r="D43">
        <f t="shared" si="5"/>
        <v>0.43633231299858238</v>
      </c>
    </row>
    <row r="44" spans="2:7" ht="15.75" customHeight="1">
      <c r="C44">
        <v>30</v>
      </c>
      <c r="D44">
        <f t="shared" si="5"/>
        <v>0.52359877559829882</v>
      </c>
    </row>
    <row r="45" spans="2:7" ht="15.75" customHeight="1">
      <c r="C45">
        <v>35</v>
      </c>
      <c r="D45">
        <f t="shared" si="5"/>
        <v>0.6108652381980153</v>
      </c>
    </row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5:F3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P18" sqref="P18"/>
    </sheetView>
  </sheetViews>
  <sheetFormatPr defaultColWidth="14.42578125" defaultRowHeight="15" customHeight="1"/>
  <cols>
    <col min="1" max="2" width="8.7109375" customWidth="1"/>
    <col min="3" max="3" width="5.85546875" customWidth="1"/>
    <col min="4" max="4" width="8.7109375" customWidth="1"/>
    <col min="5" max="5" width="4.85546875" customWidth="1"/>
    <col min="6" max="26" width="8.7109375" customWidth="1"/>
  </cols>
  <sheetData>
    <row r="1" spans="1:11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>
      <c r="A2" t="s">
        <v>22</v>
      </c>
      <c r="C2">
        <f>43/2</f>
        <v>21.5</v>
      </c>
      <c r="E2">
        <f>24/2</f>
        <v>12</v>
      </c>
      <c r="G2">
        <f>21/2</f>
        <v>10.5</v>
      </c>
      <c r="I2">
        <f t="shared" ref="I2:I4" si="0">17/2</f>
        <v>8.5</v>
      </c>
      <c r="K2">
        <f>20/2</f>
        <v>10</v>
      </c>
    </row>
    <row r="3" spans="1:11">
      <c r="A3" t="s">
        <v>23</v>
      </c>
      <c r="C3">
        <f>35/2</f>
        <v>17.5</v>
      </c>
      <c r="E3">
        <f>25/2</f>
        <v>12.5</v>
      </c>
      <c r="G3">
        <f>22/2</f>
        <v>11</v>
      </c>
      <c r="I3">
        <f t="shared" si="0"/>
        <v>8.5</v>
      </c>
      <c r="K3">
        <f>18/2</f>
        <v>9</v>
      </c>
    </row>
    <row r="4" spans="1:11">
      <c r="A4" t="s">
        <v>24</v>
      </c>
      <c r="C4">
        <f>30/2</f>
        <v>15</v>
      </c>
      <c r="E4">
        <f t="shared" ref="E4:E6" si="1">23/2</f>
        <v>11.5</v>
      </c>
      <c r="G4">
        <f>21/2</f>
        <v>10.5</v>
      </c>
      <c r="I4">
        <f t="shared" si="0"/>
        <v>8.5</v>
      </c>
      <c r="K4">
        <f>20/2</f>
        <v>10</v>
      </c>
    </row>
    <row r="5" spans="1:11">
      <c r="A5" t="s">
        <v>25</v>
      </c>
      <c r="C5">
        <f>33/2</f>
        <v>16.5</v>
      </c>
      <c r="E5">
        <f t="shared" si="1"/>
        <v>11.5</v>
      </c>
      <c r="G5">
        <f>18/2</f>
        <v>9</v>
      </c>
      <c r="I5">
        <f>20/2</f>
        <v>10</v>
      </c>
      <c r="K5">
        <f>13/2</f>
        <v>6.5</v>
      </c>
    </row>
    <row r="6" spans="1:11">
      <c r="A6" t="s">
        <v>26</v>
      </c>
      <c r="C6">
        <f>31/2</f>
        <v>15.5</v>
      </c>
      <c r="E6">
        <f t="shared" si="1"/>
        <v>11.5</v>
      </c>
      <c r="G6">
        <f>23/2</f>
        <v>11.5</v>
      </c>
      <c r="I6">
        <f>15/2</f>
        <v>7.5</v>
      </c>
      <c r="K6">
        <f>12/2</f>
        <v>6</v>
      </c>
    </row>
    <row r="8" spans="1:11" ht="15" customHeight="1">
      <c r="A8" t="s">
        <v>28</v>
      </c>
    </row>
    <row r="10" spans="1:11">
      <c r="A10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Az=0 (4-3-18)</vt:lpstr>
      <vt:lpstr>Az=0 (4-4-18 retest)</vt:lpstr>
      <vt:lpstr>Az=10 (4-4-18)</vt:lpstr>
      <vt:lpstr>Az=10 (4-6-18)(angle apparatus)</vt:lpstr>
      <vt:lpstr>Grid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Artho-Bentz</cp:lastModifiedBy>
  <dcterms:modified xsi:type="dcterms:W3CDTF">2018-08-01T15:20:51Z</dcterms:modified>
</cp:coreProperties>
</file>