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wartscott\Documents\Personal\Misc\Terriers\"/>
    </mc:Choice>
  </mc:AlternateContent>
  <xr:revisionPtr revIDLastSave="0" documentId="13_ncr:1_{DB285A1A-C375-4AAE-A87C-6266D6A9F671}" xr6:coauthVersionLast="36" xr6:coauthVersionMax="36" xr10:uidLastSave="{00000000-0000-0000-0000-000000000000}"/>
  <bookViews>
    <workbookView minimized="1" xWindow="0" yWindow="0" windowWidth="19155" windowHeight="9525" activeTab="1" xr2:uid="{FE183763-E267-4400-A55F-1F78753540F8}"/>
  </bookViews>
  <sheets>
    <sheet name="game summaries" sheetId="1" r:id="rId1"/>
    <sheet name="player totals" sheetId="9" r:id="rId2"/>
    <sheet name="G16" sheetId="24" r:id="rId3"/>
    <sheet name="G15" sheetId="23" r:id="rId4"/>
    <sheet name="G14" sheetId="22" r:id="rId5"/>
    <sheet name="G13" sheetId="21" r:id="rId6"/>
    <sheet name="G12" sheetId="20" r:id="rId7"/>
    <sheet name="G11" sheetId="19" r:id="rId8"/>
    <sheet name="G10" sheetId="18" r:id="rId9"/>
    <sheet name="G9" sheetId="16" r:id="rId10"/>
    <sheet name="G8" sheetId="15" r:id="rId11"/>
    <sheet name="G7" sheetId="14" r:id="rId12"/>
    <sheet name="G6" sheetId="13" r:id="rId13"/>
    <sheet name="G5" sheetId="12" r:id="rId14"/>
    <sheet name="G4" sheetId="11" r:id="rId15"/>
    <sheet name="G3" sheetId="10" r:id="rId16"/>
    <sheet name="G2" sheetId="4" r:id="rId17"/>
    <sheet name="G1" sheetId="5" r:id="rId18"/>
  </sheets>
  <definedNames>
    <definedName name="_xlnm.Print_Area" localSheetId="0">'game summaries'!$A$1:$AN$24</definedName>
    <definedName name="_xlnm.Print_Titles" localSheetId="0">'game summaries'!$A:$F,'game summaries'!$1:$3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9" l="1"/>
  <c r="W20" i="9"/>
  <c r="U20" i="9"/>
  <c r="AF19" i="1" l="1"/>
  <c r="AC19" i="1"/>
  <c r="Z19" i="1"/>
  <c r="H19" i="1"/>
  <c r="W19" i="1"/>
  <c r="G19" i="1"/>
  <c r="T19" i="1"/>
  <c r="Q19" i="1"/>
  <c r="N19" i="1"/>
  <c r="K19" i="1"/>
  <c r="L8" i="24"/>
  <c r="L6" i="24"/>
  <c r="O5" i="24"/>
  <c r="O6" i="24"/>
  <c r="O8" i="24"/>
  <c r="O7" i="24"/>
  <c r="O11" i="24"/>
  <c r="O9" i="24"/>
  <c r="O10" i="24"/>
  <c r="T13" i="24"/>
  <c r="V1" i="24" s="1"/>
  <c r="O13" i="24"/>
  <c r="L13" i="24"/>
  <c r="I13" i="24"/>
  <c r="F13" i="24"/>
  <c r="S12" i="24"/>
  <c r="R12" i="24"/>
  <c r="Q12" i="24"/>
  <c r="P12" i="24"/>
  <c r="N12" i="24"/>
  <c r="M12" i="24"/>
  <c r="K12" i="24"/>
  <c r="J12" i="24"/>
  <c r="H12" i="24"/>
  <c r="G12" i="24"/>
  <c r="E12" i="24"/>
  <c r="D12" i="24"/>
  <c r="C12" i="24"/>
  <c r="T10" i="24"/>
  <c r="F10" i="24"/>
  <c r="T9" i="24"/>
  <c r="F9" i="24"/>
  <c r="T11" i="24"/>
  <c r="T7" i="24"/>
  <c r="I7" i="24"/>
  <c r="F7" i="24"/>
  <c r="T8" i="24"/>
  <c r="I8" i="24"/>
  <c r="T6" i="24"/>
  <c r="I6" i="24"/>
  <c r="F6" i="24"/>
  <c r="T5" i="24"/>
  <c r="L5" i="24"/>
  <c r="I5" i="24"/>
  <c r="F5" i="24"/>
  <c r="F12" i="24" l="1"/>
  <c r="O12" i="24"/>
  <c r="L12" i="24"/>
  <c r="T12" i="24"/>
  <c r="P1" i="24" s="1"/>
  <c r="I12" i="24"/>
  <c r="AF18" i="1"/>
  <c r="AC18" i="1"/>
  <c r="Z18" i="1"/>
  <c r="H18" i="1"/>
  <c r="W18" i="1"/>
  <c r="G18" i="1"/>
  <c r="T18" i="1"/>
  <c r="Q18" i="1"/>
  <c r="N18" i="1"/>
  <c r="K18" i="1"/>
  <c r="O14" i="23"/>
  <c r="O13" i="23"/>
  <c r="L12" i="23"/>
  <c r="L9" i="23"/>
  <c r="L11" i="23"/>
  <c r="M15" i="23"/>
  <c r="L8" i="23"/>
  <c r="I9" i="23"/>
  <c r="F14" i="23"/>
  <c r="F13" i="23"/>
  <c r="F12" i="23"/>
  <c r="F9" i="23"/>
  <c r="F7" i="23"/>
  <c r="F11" i="23"/>
  <c r="F10" i="23"/>
  <c r="T16" i="23"/>
  <c r="V1" i="23" s="1"/>
  <c r="T13" i="23"/>
  <c r="T14" i="23"/>
  <c r="O16" i="23"/>
  <c r="L16" i="23"/>
  <c r="I16" i="23"/>
  <c r="F16" i="23"/>
  <c r="S15" i="23"/>
  <c r="R15" i="23"/>
  <c r="Q15" i="23"/>
  <c r="P15" i="23"/>
  <c r="N15" i="23"/>
  <c r="K15" i="23"/>
  <c r="J15" i="23"/>
  <c r="H15" i="23"/>
  <c r="G15" i="23"/>
  <c r="E15" i="23"/>
  <c r="D15" i="23"/>
  <c r="C15" i="23"/>
  <c r="T12" i="23"/>
  <c r="T9" i="23"/>
  <c r="O9" i="23"/>
  <c r="T11" i="23"/>
  <c r="O11" i="23"/>
  <c r="T10" i="23"/>
  <c r="O10" i="23"/>
  <c r="I10" i="23"/>
  <c r="T7" i="23"/>
  <c r="O7" i="23"/>
  <c r="I7" i="23"/>
  <c r="T6" i="23"/>
  <c r="O6" i="23"/>
  <c r="I6" i="23"/>
  <c r="F6" i="23"/>
  <c r="T8" i="23"/>
  <c r="O8" i="23"/>
  <c r="I8" i="23"/>
  <c r="F8" i="23"/>
  <c r="T5" i="23"/>
  <c r="O5" i="23"/>
  <c r="L5" i="23"/>
  <c r="I5" i="23"/>
  <c r="F5" i="23"/>
  <c r="O12" i="23" l="1"/>
  <c r="O15" i="23"/>
  <c r="I15" i="23"/>
  <c r="L15" i="23"/>
  <c r="T15" i="23"/>
  <c r="P1" i="23" s="1"/>
  <c r="F15" i="23"/>
  <c r="AF17" i="1"/>
  <c r="AC17" i="1"/>
  <c r="Z17" i="1"/>
  <c r="H17" i="1"/>
  <c r="W17" i="1"/>
  <c r="G17" i="1"/>
  <c r="T17" i="1"/>
  <c r="Q17" i="1"/>
  <c r="N17" i="1"/>
  <c r="K17" i="1"/>
  <c r="L8" i="22"/>
  <c r="I5" i="22"/>
  <c r="I6" i="22"/>
  <c r="T14" i="22"/>
  <c r="V1" i="22" s="1"/>
  <c r="O14" i="22"/>
  <c r="L14" i="22"/>
  <c r="I14" i="22"/>
  <c r="F14" i="22"/>
  <c r="S13" i="22"/>
  <c r="R13" i="22"/>
  <c r="Q13" i="22"/>
  <c r="P13" i="22"/>
  <c r="N13" i="22"/>
  <c r="M13" i="22"/>
  <c r="K13" i="22"/>
  <c r="J13" i="22"/>
  <c r="H13" i="22"/>
  <c r="G13" i="22"/>
  <c r="E13" i="22"/>
  <c r="D13" i="22"/>
  <c r="C13" i="22"/>
  <c r="T12" i="22"/>
  <c r="O12" i="22"/>
  <c r="T11" i="22"/>
  <c r="O11" i="22"/>
  <c r="F11" i="22"/>
  <c r="T8" i="22"/>
  <c r="O8" i="22"/>
  <c r="I8" i="22"/>
  <c r="F8" i="22"/>
  <c r="T10" i="22"/>
  <c r="O10" i="22"/>
  <c r="F10" i="22"/>
  <c r="T9" i="22"/>
  <c r="O9" i="22"/>
  <c r="I9" i="22"/>
  <c r="T5" i="22"/>
  <c r="O5" i="22"/>
  <c r="L5" i="22"/>
  <c r="F5" i="22"/>
  <c r="T7" i="22"/>
  <c r="O7" i="22"/>
  <c r="I7" i="22"/>
  <c r="F7" i="22"/>
  <c r="T6" i="22"/>
  <c r="O6" i="22"/>
  <c r="F6" i="22"/>
  <c r="AF16" i="1"/>
  <c r="AC16" i="1"/>
  <c r="Z16" i="1"/>
  <c r="H16" i="1"/>
  <c r="W16" i="1"/>
  <c r="G16" i="1"/>
  <c r="T16" i="1"/>
  <c r="Q16" i="1"/>
  <c r="N16" i="1"/>
  <c r="K16" i="1"/>
  <c r="F10" i="21"/>
  <c r="I8" i="21"/>
  <c r="F11" i="21"/>
  <c r="F15" i="21"/>
  <c r="L11" i="21"/>
  <c r="O15" i="21"/>
  <c r="O14" i="21"/>
  <c r="O13" i="21"/>
  <c r="O11" i="21"/>
  <c r="T11" i="21"/>
  <c r="T15" i="21"/>
  <c r="T14" i="21"/>
  <c r="T13" i="21"/>
  <c r="L13" i="22" l="1"/>
  <c r="O13" i="22"/>
  <c r="I13" i="22"/>
  <c r="T13" i="22"/>
  <c r="P1" i="22" s="1"/>
  <c r="F13" i="22"/>
  <c r="T17" i="21"/>
  <c r="V1" i="21" s="1"/>
  <c r="O17" i="21"/>
  <c r="L17" i="21"/>
  <c r="I17" i="21"/>
  <c r="F17" i="21"/>
  <c r="S16" i="21"/>
  <c r="R16" i="21"/>
  <c r="Q16" i="21"/>
  <c r="P16" i="21"/>
  <c r="N16" i="21"/>
  <c r="M16" i="21"/>
  <c r="K16" i="21"/>
  <c r="J16" i="21"/>
  <c r="H16" i="21"/>
  <c r="G16" i="21"/>
  <c r="E16" i="21"/>
  <c r="D16" i="21"/>
  <c r="C16" i="21"/>
  <c r="T12" i="21"/>
  <c r="O12" i="21"/>
  <c r="F12" i="21"/>
  <c r="T10" i="21"/>
  <c r="O10" i="21"/>
  <c r="L10" i="21"/>
  <c r="T9" i="21"/>
  <c r="O9" i="21"/>
  <c r="F9" i="21"/>
  <c r="T6" i="21"/>
  <c r="O6" i="21"/>
  <c r="I6" i="21"/>
  <c r="F6" i="21"/>
  <c r="T8" i="21"/>
  <c r="O8" i="21"/>
  <c r="F8" i="21"/>
  <c r="T7" i="21"/>
  <c r="O7" i="21"/>
  <c r="I7" i="21"/>
  <c r="F7" i="21"/>
  <c r="T5" i="21"/>
  <c r="O5" i="21"/>
  <c r="L5" i="21"/>
  <c r="F5" i="21"/>
  <c r="F16" i="21" l="1"/>
  <c r="L16" i="21"/>
  <c r="T16" i="21"/>
  <c r="P1" i="21" s="1"/>
  <c r="I16" i="21"/>
  <c r="O16" i="2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L9" i="12" l="1"/>
  <c r="L5" i="12"/>
  <c r="I8" i="15"/>
  <c r="L10" i="14"/>
  <c r="I10" i="14"/>
  <c r="AF15" i="1"/>
  <c r="AC15" i="1"/>
  <c r="Z15" i="1"/>
  <c r="W15" i="1"/>
  <c r="T15" i="1"/>
  <c r="Q15" i="1"/>
  <c r="N15" i="1"/>
  <c r="K15" i="1"/>
  <c r="F11" i="20"/>
  <c r="L10" i="20"/>
  <c r="L8" i="20"/>
  <c r="T13" i="20"/>
  <c r="V1" i="20" s="1"/>
  <c r="O13" i="20"/>
  <c r="L13" i="20"/>
  <c r="I13" i="20"/>
  <c r="F13" i="20"/>
  <c r="S12" i="20"/>
  <c r="R12" i="20"/>
  <c r="Q12" i="20"/>
  <c r="P12" i="20"/>
  <c r="N12" i="20"/>
  <c r="M12" i="20"/>
  <c r="K12" i="20"/>
  <c r="J12" i="20"/>
  <c r="H12" i="20"/>
  <c r="G12" i="20"/>
  <c r="E12" i="20"/>
  <c r="D12" i="20"/>
  <c r="C12" i="20"/>
  <c r="T11" i="20"/>
  <c r="O11" i="20"/>
  <c r="T10" i="20"/>
  <c r="O10" i="20"/>
  <c r="T7" i="20"/>
  <c r="O7" i="20"/>
  <c r="L7" i="20"/>
  <c r="F7" i="20"/>
  <c r="T9" i="20"/>
  <c r="O9" i="20"/>
  <c r="F9" i="20"/>
  <c r="T8" i="20"/>
  <c r="O8" i="20"/>
  <c r="I8" i="20"/>
  <c r="F8" i="20"/>
  <c r="T6" i="20"/>
  <c r="O6" i="20"/>
  <c r="L6" i="20"/>
  <c r="I6" i="20"/>
  <c r="F6" i="20"/>
  <c r="T5" i="20"/>
  <c r="O5" i="20"/>
  <c r="L5" i="20"/>
  <c r="I5" i="20"/>
  <c r="F5" i="20"/>
  <c r="O12" i="20" l="1"/>
  <c r="I12" i="20"/>
  <c r="L12" i="20"/>
  <c r="F12" i="20"/>
  <c r="T12" i="20"/>
  <c r="P1" i="20" s="1"/>
  <c r="AF14" i="1"/>
  <c r="AC14" i="1"/>
  <c r="Z14" i="1"/>
  <c r="W14" i="1"/>
  <c r="T14" i="1"/>
  <c r="Q14" i="1"/>
  <c r="N14" i="1"/>
  <c r="K14" i="1"/>
  <c r="Q4" i="9" l="1"/>
  <c r="L6" i="19"/>
  <c r="T13" i="19"/>
  <c r="V1" i="19" s="1"/>
  <c r="O13" i="19"/>
  <c r="L13" i="19"/>
  <c r="I13" i="19"/>
  <c r="F13" i="19"/>
  <c r="S12" i="19"/>
  <c r="R12" i="19"/>
  <c r="Q12" i="19"/>
  <c r="P12" i="19"/>
  <c r="N12" i="19"/>
  <c r="M12" i="19"/>
  <c r="K12" i="19"/>
  <c r="J12" i="19"/>
  <c r="H12" i="19"/>
  <c r="G12" i="19"/>
  <c r="E12" i="19"/>
  <c r="D12" i="19"/>
  <c r="C12" i="19"/>
  <c r="T10" i="19"/>
  <c r="O10" i="19"/>
  <c r="I10" i="19"/>
  <c r="T11" i="19"/>
  <c r="O11" i="19"/>
  <c r="T9" i="19"/>
  <c r="O9" i="19"/>
  <c r="L9" i="19"/>
  <c r="F9" i="19"/>
  <c r="T8" i="19"/>
  <c r="O8" i="19"/>
  <c r="F8" i="19"/>
  <c r="T6" i="19"/>
  <c r="O6" i="19"/>
  <c r="I6" i="19"/>
  <c r="F6" i="19"/>
  <c r="T7" i="19"/>
  <c r="O7" i="19"/>
  <c r="I7" i="19"/>
  <c r="F7" i="19"/>
  <c r="T5" i="19"/>
  <c r="O5" i="19"/>
  <c r="L5" i="19"/>
  <c r="I5" i="19"/>
  <c r="F5" i="19"/>
  <c r="O12" i="19" l="1"/>
  <c r="L12" i="19"/>
  <c r="I12" i="19"/>
  <c r="T12" i="19"/>
  <c r="P1" i="19" s="1"/>
  <c r="F12" i="19"/>
  <c r="AF13" i="1"/>
  <c r="AC13" i="1"/>
  <c r="Z13" i="1"/>
  <c r="W13" i="1"/>
  <c r="T13" i="1"/>
  <c r="Q13" i="1"/>
  <c r="N13" i="1"/>
  <c r="K13" i="1"/>
  <c r="T14" i="18"/>
  <c r="O14" i="18"/>
  <c r="L14" i="18"/>
  <c r="I14" i="18"/>
  <c r="F14" i="18"/>
  <c r="S13" i="18"/>
  <c r="R13" i="18"/>
  <c r="Q13" i="18"/>
  <c r="P13" i="18"/>
  <c r="N13" i="18"/>
  <c r="M13" i="18"/>
  <c r="O13" i="18" s="1"/>
  <c r="K13" i="18"/>
  <c r="L13" i="18" s="1"/>
  <c r="J13" i="18"/>
  <c r="I13" i="18"/>
  <c r="H13" i="18"/>
  <c r="G13" i="18"/>
  <c r="E13" i="18"/>
  <c r="F13" i="18" s="1"/>
  <c r="D13" i="18"/>
  <c r="C13" i="18"/>
  <c r="T12" i="18"/>
  <c r="O12" i="18"/>
  <c r="T11" i="18"/>
  <c r="O11" i="18"/>
  <c r="I11" i="18"/>
  <c r="F11" i="18"/>
  <c r="T10" i="18"/>
  <c r="O10" i="18"/>
  <c r="F10" i="18"/>
  <c r="T9" i="18"/>
  <c r="O9" i="18"/>
  <c r="L9" i="18"/>
  <c r="I9" i="18"/>
  <c r="F9" i="18"/>
  <c r="T8" i="18"/>
  <c r="O8" i="18"/>
  <c r="F8" i="18"/>
  <c r="T7" i="18"/>
  <c r="O7" i="18"/>
  <c r="I7" i="18"/>
  <c r="F7" i="18"/>
  <c r="T6" i="18"/>
  <c r="O6" i="18"/>
  <c r="I6" i="18"/>
  <c r="F6" i="18"/>
  <c r="T5" i="18"/>
  <c r="T13" i="18" s="1"/>
  <c r="P1" i="18" s="1"/>
  <c r="O5" i="18"/>
  <c r="L5" i="18"/>
  <c r="I5" i="18"/>
  <c r="F5" i="18"/>
  <c r="V1" i="18"/>
  <c r="AF12" i="1" l="1"/>
  <c r="AC12" i="1"/>
  <c r="Z12" i="1"/>
  <c r="W12" i="1"/>
  <c r="T12" i="1"/>
  <c r="Q12" i="1"/>
  <c r="N12" i="1"/>
  <c r="K12" i="1"/>
  <c r="I9" i="16"/>
  <c r="L12" i="16"/>
  <c r="F11" i="16"/>
  <c r="I8" i="16"/>
  <c r="L5" i="16"/>
  <c r="T14" i="16"/>
  <c r="V1" i="16" s="1"/>
  <c r="O14" i="16"/>
  <c r="L14" i="16"/>
  <c r="I14" i="16"/>
  <c r="F14" i="16"/>
  <c r="S13" i="16"/>
  <c r="R13" i="16"/>
  <c r="Q13" i="16"/>
  <c r="P13" i="16"/>
  <c r="N13" i="16"/>
  <c r="M13" i="16"/>
  <c r="K13" i="16"/>
  <c r="J13" i="16"/>
  <c r="H13" i="16"/>
  <c r="G13" i="16"/>
  <c r="E13" i="16"/>
  <c r="D13" i="16"/>
  <c r="C13" i="16"/>
  <c r="T10" i="16"/>
  <c r="O10" i="16"/>
  <c r="F10" i="16"/>
  <c r="T9" i="16"/>
  <c r="O9" i="16"/>
  <c r="T12" i="16"/>
  <c r="O12" i="16"/>
  <c r="F12" i="16"/>
  <c r="T11" i="16"/>
  <c r="O11" i="16"/>
  <c r="I11" i="16"/>
  <c r="T8" i="16"/>
  <c r="O8" i="16"/>
  <c r="F8" i="16"/>
  <c r="T6" i="16"/>
  <c r="O6" i="16"/>
  <c r="L6" i="16"/>
  <c r="I6" i="16"/>
  <c r="F6" i="16"/>
  <c r="T7" i="16"/>
  <c r="O7" i="16"/>
  <c r="L7" i="16"/>
  <c r="F7" i="16"/>
  <c r="T5" i="16"/>
  <c r="O5" i="16"/>
  <c r="I5" i="16"/>
  <c r="F5" i="16"/>
  <c r="L13" i="16" l="1"/>
  <c r="I13" i="16"/>
  <c r="F13" i="16"/>
  <c r="O13" i="16"/>
  <c r="T13" i="16"/>
  <c r="P1" i="16" s="1"/>
  <c r="AF11" i="1"/>
  <c r="AC11" i="1"/>
  <c r="Z11" i="1"/>
  <c r="W11" i="1"/>
  <c r="T11" i="1"/>
  <c r="Q11" i="1"/>
  <c r="N11" i="1"/>
  <c r="K11" i="1"/>
  <c r="H13" i="15"/>
  <c r="T14" i="15"/>
  <c r="V1" i="15" s="1"/>
  <c r="O14" i="15"/>
  <c r="L14" i="15"/>
  <c r="I14" i="15"/>
  <c r="F14" i="15"/>
  <c r="S13" i="15"/>
  <c r="R13" i="15"/>
  <c r="Q13" i="15"/>
  <c r="P13" i="15"/>
  <c r="N13" i="15"/>
  <c r="M13" i="15"/>
  <c r="K13" i="15"/>
  <c r="J13" i="15"/>
  <c r="G13" i="15"/>
  <c r="E13" i="15"/>
  <c r="D13" i="15"/>
  <c r="C13" i="15"/>
  <c r="T8" i="15"/>
  <c r="O8" i="15"/>
  <c r="F8" i="15"/>
  <c r="T12" i="15"/>
  <c r="O12" i="15"/>
  <c r="F12" i="15"/>
  <c r="T10" i="15"/>
  <c r="O10" i="15"/>
  <c r="F10" i="15"/>
  <c r="T6" i="15"/>
  <c r="O6" i="15"/>
  <c r="L6" i="15"/>
  <c r="F6" i="15"/>
  <c r="T11" i="15"/>
  <c r="O11" i="15"/>
  <c r="T9" i="15"/>
  <c r="O9" i="15"/>
  <c r="I9" i="15"/>
  <c r="T5" i="15"/>
  <c r="O5" i="15"/>
  <c r="I5" i="15"/>
  <c r="F5" i="15"/>
  <c r="T7" i="15"/>
  <c r="O7" i="15"/>
  <c r="L7" i="15"/>
  <c r="I7" i="15"/>
  <c r="F7" i="15"/>
  <c r="F13" i="15" l="1"/>
  <c r="I13" i="15"/>
  <c r="L13" i="15"/>
  <c r="O13" i="15"/>
  <c r="T13" i="15"/>
  <c r="P1" i="15" s="1"/>
  <c r="AF10" i="1"/>
  <c r="AC10" i="1"/>
  <c r="Z10" i="1"/>
  <c r="W10" i="1"/>
  <c r="T10" i="1"/>
  <c r="Q10" i="1"/>
  <c r="N10" i="1"/>
  <c r="K10" i="1"/>
  <c r="G13" i="9"/>
  <c r="O15" i="14" l="1"/>
  <c r="O14" i="14"/>
  <c r="O13" i="14"/>
  <c r="F10" i="14"/>
  <c r="T15" i="14"/>
  <c r="T14" i="14"/>
  <c r="T13" i="14"/>
  <c r="F15" i="14"/>
  <c r="F14" i="14"/>
  <c r="F13" i="14"/>
  <c r="T17" i="14"/>
  <c r="V1" i="14" s="1"/>
  <c r="O17" i="14"/>
  <c r="L17" i="14"/>
  <c r="I17" i="14"/>
  <c r="F17" i="14"/>
  <c r="S16" i="14"/>
  <c r="R16" i="14"/>
  <c r="Q16" i="14"/>
  <c r="P16" i="14"/>
  <c r="N16" i="14"/>
  <c r="M16" i="14"/>
  <c r="K16" i="14"/>
  <c r="J16" i="14"/>
  <c r="H16" i="14"/>
  <c r="G16" i="14"/>
  <c r="E16" i="14"/>
  <c r="D16" i="14"/>
  <c r="C16" i="14"/>
  <c r="T10" i="14"/>
  <c r="O10" i="14"/>
  <c r="T7" i="14"/>
  <c r="O7" i="14"/>
  <c r="I7" i="14"/>
  <c r="F7" i="14"/>
  <c r="T9" i="14"/>
  <c r="O9" i="14"/>
  <c r="L9" i="14"/>
  <c r="F9" i="14"/>
  <c r="T11" i="14"/>
  <c r="O11" i="14"/>
  <c r="F11" i="14"/>
  <c r="T8" i="14"/>
  <c r="O8" i="14"/>
  <c r="I8" i="14"/>
  <c r="F8" i="14"/>
  <c r="T5" i="14"/>
  <c r="O5" i="14"/>
  <c r="I5" i="14"/>
  <c r="F5" i="14"/>
  <c r="T6" i="14"/>
  <c r="O6" i="14"/>
  <c r="L6" i="14"/>
  <c r="I6" i="14"/>
  <c r="F6" i="14"/>
  <c r="T12" i="14"/>
  <c r="O12" i="14"/>
  <c r="F12" i="14"/>
  <c r="I16" i="14" l="1"/>
  <c r="O16" i="14"/>
  <c r="F16" i="14"/>
  <c r="L16" i="14"/>
  <c r="T16" i="14"/>
  <c r="P1" i="14" s="1"/>
  <c r="AF9" i="1"/>
  <c r="AC9" i="1"/>
  <c r="Z9" i="1"/>
  <c r="W9" i="1"/>
  <c r="T9" i="1"/>
  <c r="Q9" i="1"/>
  <c r="N9" i="1"/>
  <c r="K9" i="1"/>
  <c r="L10" i="13"/>
  <c r="L8" i="13"/>
  <c r="I9" i="13"/>
  <c r="T14" i="13"/>
  <c r="V1" i="13" s="1"/>
  <c r="O14" i="13"/>
  <c r="L14" i="13"/>
  <c r="I14" i="13"/>
  <c r="F14" i="13"/>
  <c r="S13" i="13"/>
  <c r="R13" i="13"/>
  <c r="Q13" i="13"/>
  <c r="P13" i="13"/>
  <c r="N13" i="13"/>
  <c r="M13" i="13"/>
  <c r="K13" i="13"/>
  <c r="J13" i="13"/>
  <c r="H13" i="13"/>
  <c r="G13" i="13"/>
  <c r="E13" i="13"/>
  <c r="D13" i="13"/>
  <c r="C13" i="13"/>
  <c r="T12" i="13"/>
  <c r="O12" i="13"/>
  <c r="T9" i="13"/>
  <c r="O9" i="13"/>
  <c r="F9" i="13"/>
  <c r="T10" i="13"/>
  <c r="O10" i="13"/>
  <c r="F10" i="13"/>
  <c r="T11" i="13"/>
  <c r="O11" i="13"/>
  <c r="F11" i="13"/>
  <c r="T8" i="13"/>
  <c r="O8" i="13"/>
  <c r="I8" i="13"/>
  <c r="F8" i="13"/>
  <c r="T6" i="13"/>
  <c r="O6" i="13"/>
  <c r="I6" i="13"/>
  <c r="F6" i="13"/>
  <c r="T7" i="13"/>
  <c r="O7" i="13"/>
  <c r="L7" i="13"/>
  <c r="I7" i="13"/>
  <c r="F7" i="13"/>
  <c r="T5" i="13"/>
  <c r="O5" i="13"/>
  <c r="L5" i="13"/>
  <c r="F5" i="13"/>
  <c r="O13" i="13" l="1"/>
  <c r="I13" i="13"/>
  <c r="F13" i="13"/>
  <c r="T13" i="13"/>
  <c r="P1" i="13" s="1"/>
  <c r="L13" i="13"/>
  <c r="AF8" i="1"/>
  <c r="AC8" i="1"/>
  <c r="Z8" i="1"/>
  <c r="W8" i="1"/>
  <c r="T8" i="1"/>
  <c r="Q8" i="1"/>
  <c r="N8" i="1"/>
  <c r="K8" i="1"/>
  <c r="C14" i="12"/>
  <c r="T15" i="12"/>
  <c r="V1" i="12" s="1"/>
  <c r="O15" i="12"/>
  <c r="L15" i="12"/>
  <c r="I15" i="12"/>
  <c r="F15" i="12"/>
  <c r="S14" i="12"/>
  <c r="R14" i="12"/>
  <c r="Q14" i="12"/>
  <c r="P14" i="12"/>
  <c r="N14" i="12"/>
  <c r="M14" i="12"/>
  <c r="K14" i="12"/>
  <c r="J14" i="12"/>
  <c r="H14" i="12"/>
  <c r="G14" i="12"/>
  <c r="E14" i="12"/>
  <c r="D14" i="12"/>
  <c r="T12" i="12"/>
  <c r="O12" i="12"/>
  <c r="T11" i="12"/>
  <c r="O11" i="12"/>
  <c r="F11" i="12"/>
  <c r="T10" i="12"/>
  <c r="O10" i="12"/>
  <c r="I10" i="12"/>
  <c r="F10" i="12"/>
  <c r="T13" i="12"/>
  <c r="T9" i="12"/>
  <c r="O9" i="12"/>
  <c r="I9" i="12"/>
  <c r="F9" i="12"/>
  <c r="T8" i="12"/>
  <c r="O8" i="12"/>
  <c r="F8" i="12"/>
  <c r="T6" i="12"/>
  <c r="O6" i="12"/>
  <c r="L6" i="12"/>
  <c r="I6" i="12"/>
  <c r="F6" i="12"/>
  <c r="T7" i="12"/>
  <c r="O7" i="12"/>
  <c r="L7" i="12"/>
  <c r="I7" i="12"/>
  <c r="F7" i="12"/>
  <c r="T5" i="12"/>
  <c r="O5" i="12"/>
  <c r="I5" i="12"/>
  <c r="F5" i="12"/>
  <c r="O14" i="12" l="1"/>
  <c r="F14" i="12"/>
  <c r="I14" i="12"/>
  <c r="L14" i="12"/>
  <c r="T14" i="12"/>
  <c r="P1" i="12" s="1"/>
  <c r="N7" i="1"/>
  <c r="T7" i="1"/>
  <c r="Z7" i="1"/>
  <c r="AF7" i="1"/>
  <c r="AC7" i="1"/>
  <c r="W7" i="1"/>
  <c r="Q7" i="1"/>
  <c r="K7" i="1"/>
  <c r="AN21" i="1"/>
  <c r="AL21" i="1"/>
  <c r="AJ21" i="1"/>
  <c r="AH21" i="1"/>
  <c r="AE21" i="1"/>
  <c r="AD21" i="1"/>
  <c r="Y21" i="1"/>
  <c r="X21" i="1"/>
  <c r="S21" i="1"/>
  <c r="R21" i="1"/>
  <c r="M21" i="1"/>
  <c r="L21" i="1"/>
  <c r="F21" i="1"/>
  <c r="AM21" i="1"/>
  <c r="AK21" i="1"/>
  <c r="AI21" i="1"/>
  <c r="AG21" i="1"/>
  <c r="AB21" i="1"/>
  <c r="AA21" i="1"/>
  <c r="V21" i="1"/>
  <c r="U21" i="1"/>
  <c r="P21" i="1"/>
  <c r="O21" i="1"/>
  <c r="J21" i="1"/>
  <c r="I21" i="1"/>
  <c r="E21" i="1"/>
  <c r="G21" i="1" l="1"/>
  <c r="H21" i="1"/>
  <c r="M12" i="9"/>
  <c r="Q13" i="9"/>
  <c r="V13" i="9"/>
  <c r="N13" i="9" s="1"/>
  <c r="J13" i="9"/>
  <c r="F9" i="11"/>
  <c r="L8" i="11"/>
  <c r="L12" i="11"/>
  <c r="L10" i="11"/>
  <c r="I10" i="11"/>
  <c r="T15" i="11"/>
  <c r="V1" i="11" s="1"/>
  <c r="O15" i="11"/>
  <c r="L15" i="11"/>
  <c r="I15" i="11"/>
  <c r="F15" i="11"/>
  <c r="S14" i="11"/>
  <c r="R14" i="11"/>
  <c r="Q14" i="11"/>
  <c r="P14" i="11"/>
  <c r="N14" i="11"/>
  <c r="M14" i="11"/>
  <c r="K14" i="11"/>
  <c r="J14" i="11"/>
  <c r="H14" i="11"/>
  <c r="G14" i="11"/>
  <c r="E14" i="11"/>
  <c r="D14" i="11"/>
  <c r="C14" i="11"/>
  <c r="T12" i="11"/>
  <c r="O12" i="11"/>
  <c r="F12" i="11"/>
  <c r="T11" i="11"/>
  <c r="O11" i="11"/>
  <c r="F11" i="11"/>
  <c r="T10" i="11"/>
  <c r="O10" i="11"/>
  <c r="F10" i="11"/>
  <c r="T13" i="11"/>
  <c r="I13" i="11"/>
  <c r="T9" i="11"/>
  <c r="O9" i="11"/>
  <c r="I9" i="11"/>
  <c r="T8" i="11"/>
  <c r="O8" i="11"/>
  <c r="F8" i="11"/>
  <c r="T5" i="11"/>
  <c r="O5" i="11"/>
  <c r="L5" i="11"/>
  <c r="I5" i="11"/>
  <c r="F5" i="11"/>
  <c r="T6" i="11"/>
  <c r="O6" i="11"/>
  <c r="L6" i="11"/>
  <c r="I6" i="11"/>
  <c r="F6" i="11"/>
  <c r="T7" i="11"/>
  <c r="O7" i="11"/>
  <c r="I7" i="11"/>
  <c r="F7" i="11"/>
  <c r="I14" i="11" l="1"/>
  <c r="T14" i="11"/>
  <c r="P1" i="11" s="1"/>
  <c r="O14" i="11"/>
  <c r="L14" i="11"/>
  <c r="F14" i="11"/>
  <c r="G12" i="9"/>
  <c r="AF6" i="1"/>
  <c r="AC6" i="1"/>
  <c r="Z6" i="1"/>
  <c r="W6" i="1"/>
  <c r="T6" i="1"/>
  <c r="N6" i="1"/>
  <c r="Q6" i="1"/>
  <c r="K6" i="1"/>
  <c r="O15" i="10"/>
  <c r="F13" i="10"/>
  <c r="T15" i="10"/>
  <c r="V1" i="10" s="1"/>
  <c r="L15" i="10"/>
  <c r="I15" i="10"/>
  <c r="F15" i="10"/>
  <c r="S14" i="10"/>
  <c r="R14" i="10"/>
  <c r="Q14" i="10"/>
  <c r="P14" i="10"/>
  <c r="N14" i="10"/>
  <c r="M14" i="10"/>
  <c r="K14" i="10"/>
  <c r="J14" i="10"/>
  <c r="H14" i="10"/>
  <c r="G14" i="10"/>
  <c r="E14" i="10"/>
  <c r="D14" i="10"/>
  <c r="C14" i="10"/>
  <c r="T13" i="10"/>
  <c r="O13" i="10"/>
  <c r="T10" i="10"/>
  <c r="O10" i="10"/>
  <c r="L10" i="10"/>
  <c r="I10" i="10"/>
  <c r="F10" i="10"/>
  <c r="T12" i="10"/>
  <c r="O12" i="10"/>
  <c r="F12" i="10"/>
  <c r="T11" i="10"/>
  <c r="O11" i="10"/>
  <c r="F11" i="10"/>
  <c r="T8" i="10"/>
  <c r="O8" i="10"/>
  <c r="F8" i="10"/>
  <c r="T9" i="10"/>
  <c r="O9" i="10"/>
  <c r="I9" i="10"/>
  <c r="T5" i="10"/>
  <c r="O5" i="10"/>
  <c r="L5" i="10"/>
  <c r="I5" i="10"/>
  <c r="F5" i="10"/>
  <c r="T6" i="10"/>
  <c r="O6" i="10"/>
  <c r="L6" i="10"/>
  <c r="I6" i="10"/>
  <c r="F6" i="10"/>
  <c r="T7" i="10"/>
  <c r="O7" i="10"/>
  <c r="L7" i="10"/>
  <c r="I7" i="10"/>
  <c r="F7" i="10"/>
  <c r="O14" i="10" l="1"/>
  <c r="L14" i="10"/>
  <c r="I14" i="10"/>
  <c r="F14" i="10"/>
  <c r="T14" i="10"/>
  <c r="P1" i="10" s="1"/>
  <c r="U16" i="9"/>
  <c r="T16" i="9"/>
  <c r="S16" i="9"/>
  <c r="R16" i="9"/>
  <c r="P16" i="9"/>
  <c r="O16" i="9"/>
  <c r="L16" i="9"/>
  <c r="K16" i="9"/>
  <c r="I16" i="9"/>
  <c r="H16" i="9"/>
  <c r="F16" i="9"/>
  <c r="E16" i="9"/>
  <c r="D16" i="9"/>
  <c r="G7" i="9"/>
  <c r="J7" i="9"/>
  <c r="M7" i="9"/>
  <c r="Q7" i="9"/>
  <c r="V7" i="9"/>
  <c r="N7" i="9" s="1"/>
  <c r="G5" i="9"/>
  <c r="J5" i="9"/>
  <c r="M5" i="9"/>
  <c r="Q5" i="9"/>
  <c r="V5" i="9"/>
  <c r="N5" i="9" s="1"/>
  <c r="G4" i="9"/>
  <c r="J4" i="9"/>
  <c r="M4" i="9"/>
  <c r="V4" i="9"/>
  <c r="N4" i="9" s="1"/>
  <c r="G11" i="9"/>
  <c r="J11" i="9"/>
  <c r="M11" i="9"/>
  <c r="Q11" i="9"/>
  <c r="V11" i="9"/>
  <c r="N11" i="9" s="1"/>
  <c r="G6" i="9"/>
  <c r="J6" i="9"/>
  <c r="M6" i="9"/>
  <c r="Q6" i="9"/>
  <c r="V6" i="9"/>
  <c r="N6" i="9" s="1"/>
  <c r="G8" i="9"/>
  <c r="M8" i="9"/>
  <c r="Q8" i="9"/>
  <c r="V8" i="9"/>
  <c r="N8" i="9" s="1"/>
  <c r="G10" i="9"/>
  <c r="J10" i="9"/>
  <c r="M10" i="9"/>
  <c r="Q10" i="9"/>
  <c r="V10" i="9"/>
  <c r="N10" i="9" s="1"/>
  <c r="J12" i="9"/>
  <c r="Q12" i="9"/>
  <c r="V12" i="9"/>
  <c r="N12" i="9" s="1"/>
  <c r="G9" i="9"/>
  <c r="J9" i="9"/>
  <c r="M9" i="9"/>
  <c r="Q9" i="9"/>
  <c r="V9" i="9"/>
  <c r="N9" i="9" s="1"/>
  <c r="G15" i="9"/>
  <c r="Q15" i="9"/>
  <c r="V15" i="9"/>
  <c r="N15" i="9" s="1"/>
  <c r="G14" i="9"/>
  <c r="Q14" i="9"/>
  <c r="V14" i="9"/>
  <c r="N14" i="9" s="1"/>
  <c r="I20" i="9"/>
  <c r="J20" i="9"/>
  <c r="K20" i="9"/>
  <c r="L20" i="9"/>
  <c r="I21" i="9"/>
  <c r="J21" i="9"/>
  <c r="K21" i="9"/>
  <c r="L21" i="9"/>
  <c r="AF5" i="1"/>
  <c r="AF4" i="1"/>
  <c r="AC5" i="1"/>
  <c r="AC4" i="1"/>
  <c r="AC21" i="1"/>
  <c r="Z21" i="1"/>
  <c r="Z5" i="1"/>
  <c r="Z4" i="1"/>
  <c r="Q21" i="1"/>
  <c r="T5" i="1"/>
  <c r="T4" i="1"/>
  <c r="W5" i="1"/>
  <c r="W4" i="1"/>
  <c r="Q5" i="1"/>
  <c r="Q4" i="1"/>
  <c r="N5" i="1"/>
  <c r="N4" i="1"/>
  <c r="K21" i="1"/>
  <c r="K5" i="1"/>
  <c r="K4" i="1"/>
  <c r="T21" i="1"/>
  <c r="N21" i="1"/>
  <c r="AF21" i="1" l="1"/>
  <c r="Q16" i="9"/>
  <c r="J16" i="9"/>
  <c r="M16" i="9"/>
  <c r="V16" i="9"/>
  <c r="N16" i="9" s="1"/>
  <c r="G16" i="9"/>
  <c r="W21" i="1"/>
  <c r="L11" i="4"/>
  <c r="I13" i="4"/>
  <c r="F10" i="4"/>
  <c r="L12" i="4"/>
  <c r="I12" i="4"/>
  <c r="T14" i="4"/>
  <c r="O15" i="4"/>
  <c r="O14" i="4"/>
  <c r="F15" i="4"/>
  <c r="F14" i="4"/>
  <c r="L9" i="4"/>
  <c r="I5" i="4"/>
  <c r="I9" i="4"/>
  <c r="T12" i="4"/>
  <c r="T15" i="4"/>
  <c r="T13" i="4"/>
  <c r="T10" i="4"/>
  <c r="T11" i="4"/>
  <c r="T9" i="4"/>
  <c r="T8" i="4"/>
  <c r="T6" i="4"/>
  <c r="T7" i="4"/>
  <c r="T5" i="4"/>
  <c r="T15" i="5"/>
  <c r="V1" i="5" s="1"/>
  <c r="O15" i="5"/>
  <c r="L15" i="5"/>
  <c r="I15" i="5"/>
  <c r="F15" i="5"/>
  <c r="S14" i="5"/>
  <c r="R14" i="5"/>
  <c r="Q14" i="5"/>
  <c r="P14" i="5"/>
  <c r="N14" i="5"/>
  <c r="M14" i="5"/>
  <c r="K14" i="5"/>
  <c r="J14" i="5"/>
  <c r="H14" i="5"/>
  <c r="G14" i="5"/>
  <c r="E14" i="5"/>
  <c r="D14" i="5"/>
  <c r="C14" i="5"/>
  <c r="T13" i="5"/>
  <c r="O13" i="5"/>
  <c r="F13" i="5"/>
  <c r="T12" i="5"/>
  <c r="O12" i="5"/>
  <c r="T11" i="5"/>
  <c r="O11" i="5"/>
  <c r="L11" i="5"/>
  <c r="I11" i="5"/>
  <c r="T10" i="5"/>
  <c r="O10" i="5"/>
  <c r="F10" i="5"/>
  <c r="T9" i="5"/>
  <c r="O9" i="5"/>
  <c r="F9" i="5"/>
  <c r="T8" i="5"/>
  <c r="O8" i="5"/>
  <c r="L8" i="5"/>
  <c r="I8" i="5"/>
  <c r="F8" i="5"/>
  <c r="T7" i="5"/>
  <c r="O7" i="5"/>
  <c r="L7" i="5"/>
  <c r="I7" i="5"/>
  <c r="F7" i="5"/>
  <c r="T6" i="5"/>
  <c r="O6" i="5"/>
  <c r="L6" i="5"/>
  <c r="I6" i="5"/>
  <c r="F6" i="5"/>
  <c r="T5" i="5"/>
  <c r="O5" i="5"/>
  <c r="L5" i="5"/>
  <c r="F5" i="5"/>
  <c r="Q16" i="4"/>
  <c r="T17" i="4"/>
  <c r="V1" i="4" s="1"/>
  <c r="O17" i="4"/>
  <c r="L17" i="4"/>
  <c r="I17" i="4"/>
  <c r="F17" i="4"/>
  <c r="S16" i="4"/>
  <c r="R16" i="4"/>
  <c r="N16" i="4"/>
  <c r="M16" i="4"/>
  <c r="P16" i="4"/>
  <c r="K16" i="4"/>
  <c r="J16" i="4"/>
  <c r="H16" i="4"/>
  <c r="G16" i="4"/>
  <c r="E16" i="4"/>
  <c r="D16" i="4"/>
  <c r="C16" i="4"/>
  <c r="O12" i="4"/>
  <c r="F12" i="4"/>
  <c r="O13" i="4"/>
  <c r="O10" i="4"/>
  <c r="I10" i="4"/>
  <c r="O11" i="4"/>
  <c r="F11" i="4"/>
  <c r="O9" i="4"/>
  <c r="F9" i="4"/>
  <c r="O8" i="4"/>
  <c r="I8" i="4"/>
  <c r="O6" i="4"/>
  <c r="L6" i="4"/>
  <c r="I6" i="4"/>
  <c r="F6" i="4"/>
  <c r="O7" i="4"/>
  <c r="L7" i="4"/>
  <c r="I7" i="4"/>
  <c r="F7" i="4"/>
  <c r="O5" i="4"/>
  <c r="L5" i="4"/>
  <c r="F5" i="4"/>
  <c r="O14" i="5" l="1"/>
  <c r="I14" i="5"/>
  <c r="L14" i="5"/>
  <c r="T14" i="5"/>
  <c r="P1" i="5" s="1"/>
  <c r="F14" i="5"/>
  <c r="L16" i="4"/>
  <c r="F16" i="4"/>
  <c r="I16" i="4"/>
  <c r="T16" i="4"/>
  <c r="P1" i="4" s="1"/>
  <c r="O16" i="4"/>
</calcChain>
</file>

<file path=xl/sharedStrings.xml><?xml version="1.0" encoding="utf-8"?>
<sst xmlns="http://schemas.openxmlformats.org/spreadsheetml/2006/main" count="1137" uniqueCount="175">
  <si>
    <t>#</t>
  </si>
  <si>
    <t>Name</t>
  </si>
  <si>
    <t>Thomas</t>
  </si>
  <si>
    <t>Cordell</t>
  </si>
  <si>
    <t>3PA</t>
  </si>
  <si>
    <t>3PM</t>
  </si>
  <si>
    <t>FTA</t>
  </si>
  <si>
    <t>FTM</t>
  </si>
  <si>
    <t>AST</t>
  </si>
  <si>
    <t>REB</t>
  </si>
  <si>
    <t>BLK</t>
  </si>
  <si>
    <t>STL</t>
  </si>
  <si>
    <t>TO</t>
  </si>
  <si>
    <t>DREB</t>
  </si>
  <si>
    <t>OREB</t>
  </si>
  <si>
    <t>PTS</t>
  </si>
  <si>
    <t>MIN</t>
  </si>
  <si>
    <t>Jorgen Stewart</t>
  </si>
  <si>
    <t>Madi Mannering</t>
  </si>
  <si>
    <t>Channing Wright</t>
  </si>
  <si>
    <t>Kate Mannering</t>
  </si>
  <si>
    <t>Fouls</t>
  </si>
  <si>
    <t>+ / -</t>
  </si>
  <si>
    <t>2PA</t>
  </si>
  <si>
    <t>2PM</t>
  </si>
  <si>
    <t>CORDELL</t>
  </si>
  <si>
    <t>-</t>
  </si>
  <si>
    <t>PCT</t>
  </si>
  <si>
    <t>+18</t>
  </si>
  <si>
    <t>+11</t>
  </si>
  <si>
    <t>+14</t>
  </si>
  <si>
    <t>+1</t>
  </si>
  <si>
    <t>+2</t>
  </si>
  <si>
    <t>+9</t>
  </si>
  <si>
    <t>Jozlun Fite</t>
  </si>
  <si>
    <t>Jaelyn Koontz</t>
  </si>
  <si>
    <t>McCartney Lisle</t>
  </si>
  <si>
    <t>Annmarie Cometsevah</t>
  </si>
  <si>
    <t>Abbi Crowdis</t>
  </si>
  <si>
    <t>THOMAS</t>
  </si>
  <si>
    <t>SCORE BY QUARTER</t>
  </si>
  <si>
    <t>Geary</t>
  </si>
  <si>
    <t>GEARY</t>
  </si>
  <si>
    <t>Chesney Hazel</t>
  </si>
  <si>
    <t>+23</t>
  </si>
  <si>
    <t>+24</t>
  </si>
  <si>
    <t>+25</t>
  </si>
  <si>
    <t>+22</t>
  </si>
  <si>
    <t>+5</t>
  </si>
  <si>
    <t>+4</t>
  </si>
  <si>
    <t>OPP</t>
  </si>
  <si>
    <t>Points</t>
  </si>
  <si>
    <t>2-Point Shots</t>
  </si>
  <si>
    <t>3-Point Shots</t>
  </si>
  <si>
    <t>Free Throws</t>
  </si>
  <si>
    <t>Rebounds</t>
  </si>
  <si>
    <t>Turnovers</t>
  </si>
  <si>
    <t>@ Cordell</t>
  </si>
  <si>
    <t>@ Geary</t>
  </si>
  <si>
    <t>AVERAGES</t>
  </si>
  <si>
    <t>TT</t>
  </si>
  <si>
    <t>%</t>
  </si>
  <si>
    <t>OFF</t>
  </si>
  <si>
    <t>DEF</t>
  </si>
  <si>
    <t>TOT</t>
  </si>
  <si>
    <t>Record</t>
  </si>
  <si>
    <t>W</t>
  </si>
  <si>
    <t>L</t>
  </si>
  <si>
    <t>Assists</t>
  </si>
  <si>
    <t>Steals</t>
  </si>
  <si>
    <t>Blocks</t>
  </si>
  <si>
    <t>2023-24 Thomas Lady Terriers: Player Totals</t>
  </si>
  <si>
    <t>TOTAL</t>
  </si>
  <si>
    <t>OPPONENT</t>
  </si>
  <si>
    <t>AVERAGE PER GAME</t>
  </si>
  <si>
    <t>G</t>
  </si>
  <si>
    <t>DATE</t>
  </si>
  <si>
    <t>Arapaho</t>
  </si>
  <si>
    <t>ARAPAHO</t>
  </si>
  <si>
    <t>-1</t>
  </si>
  <si>
    <t>+15</t>
  </si>
  <si>
    <t>+8</t>
  </si>
  <si>
    <t>-11</t>
  </si>
  <si>
    <t>-9</t>
  </si>
  <si>
    <t>-5</t>
  </si>
  <si>
    <t>-7</t>
  </si>
  <si>
    <t>BFDC Tournament, Day 1</t>
  </si>
  <si>
    <t>McKenzie McGuire</t>
  </si>
  <si>
    <t>+3</t>
  </si>
  <si>
    <t>+29</t>
  </si>
  <si>
    <t>+10</t>
  </si>
  <si>
    <t>+20</t>
  </si>
  <si>
    <t>BFDC Tournament, Day 2</t>
  </si>
  <si>
    <t>Hobart</t>
  </si>
  <si>
    <t>HOBART</t>
  </si>
  <si>
    <t>-6</t>
  </si>
  <si>
    <t>-8</t>
  </si>
  <si>
    <t>MANGUM</t>
  </si>
  <si>
    <t>BFDC Tournament, Day 3</t>
  </si>
  <si>
    <t>Mangum</t>
  </si>
  <si>
    <t>Sadie Kliewer</t>
  </si>
  <si>
    <t>-2</t>
  </si>
  <si>
    <t>-4</t>
  </si>
  <si>
    <t>-10</t>
  </si>
  <si>
    <t>+6</t>
  </si>
  <si>
    <t>CALUMET</t>
  </si>
  <si>
    <t>Calumet</t>
  </si>
  <si>
    <t>+32</t>
  </si>
  <si>
    <t>+16</t>
  </si>
  <si>
    <t>+19</t>
  </si>
  <si>
    <t>+13</t>
  </si>
  <si>
    <t>+0</t>
  </si>
  <si>
    <t>@ Calumet</t>
  </si>
  <si>
    <t>Canton</t>
  </si>
  <si>
    <t>CANTON</t>
  </si>
  <si>
    <t>-12</t>
  </si>
  <si>
    <t>BFDC*</t>
  </si>
  <si>
    <t>Hobart*</t>
  </si>
  <si>
    <t>Mangum*</t>
  </si>
  <si>
    <t>* Burns Flat - Dill City Tournament</t>
  </si>
  <si>
    <t>Union City</t>
  </si>
  <si>
    <t>+12</t>
  </si>
  <si>
    <t>+67</t>
  </si>
  <si>
    <t>UNION CITY</t>
  </si>
  <si>
    <t>Ringwood</t>
  </si>
  <si>
    <t>Okeene Tournament, Day 1</t>
  </si>
  <si>
    <r>
      <t>Ringwood</t>
    </r>
    <r>
      <rPr>
        <sz val="11"/>
        <color theme="1"/>
        <rFont val="Calibri"/>
        <family val="2"/>
      </rPr>
      <t>†</t>
    </r>
  </si>
  <si>
    <r>
      <rPr>
        <sz val="11"/>
        <color theme="1"/>
        <rFont val="Calibri"/>
        <family val="2"/>
      </rPr>
      <t>†</t>
    </r>
    <r>
      <rPr>
        <sz val="11"/>
        <color theme="1"/>
        <rFont val="Calibri"/>
        <family val="2"/>
        <scheme val="minor"/>
      </rPr>
      <t xml:space="preserve"> Okeene Tournament</t>
    </r>
  </si>
  <si>
    <t>Okeene Tournament, Day 2</t>
  </si>
  <si>
    <t>RINGWOOD</t>
  </si>
  <si>
    <r>
      <t>Canton</t>
    </r>
    <r>
      <rPr>
        <sz val="11"/>
        <color theme="1"/>
        <rFont val="Calibri"/>
        <family val="2"/>
      </rPr>
      <t>†</t>
    </r>
  </si>
  <si>
    <t>Okeene Tournament, Day 3</t>
  </si>
  <si>
    <t>Okeene</t>
  </si>
  <si>
    <t>OKEENE</t>
  </si>
  <si>
    <r>
      <t>Okeene</t>
    </r>
    <r>
      <rPr>
        <sz val="11"/>
        <color theme="1"/>
        <rFont val="Calibri"/>
        <family val="2"/>
      </rPr>
      <t>†</t>
    </r>
  </si>
  <si>
    <t>TS%</t>
  </si>
  <si>
    <t>True Shooting Percentage = points / [2 x (2PA + 3PA + (0.44 x FTA))]</t>
  </si>
  <si>
    <t>Lookeba-Sickles</t>
  </si>
  <si>
    <t>@ Lookeba-Sickles</t>
  </si>
  <si>
    <t>LOOKEBA-SICKLES</t>
  </si>
  <si>
    <t>-33</t>
  </si>
  <si>
    <t>-37</t>
  </si>
  <si>
    <t>-24</t>
  </si>
  <si>
    <t>-23</t>
  </si>
  <si>
    <t>-31</t>
  </si>
  <si>
    <t>-25</t>
  </si>
  <si>
    <t>-20</t>
  </si>
  <si>
    <t>@ Okarche</t>
  </si>
  <si>
    <t>OKARCHE</t>
  </si>
  <si>
    <t>Okarche</t>
  </si>
  <si>
    <t>-13</t>
  </si>
  <si>
    <t>-14</t>
  </si>
  <si>
    <t>-3</t>
  </si>
  <si>
    <t>@ Gracemont</t>
  </si>
  <si>
    <t>Gracemont</t>
  </si>
  <si>
    <t>GRACEMONT</t>
  </si>
  <si>
    <t>@ Thomas</t>
  </si>
  <si>
    <t>@ Burns Flat-Dill City*</t>
  </si>
  <si>
    <r>
      <t>@ Okeene</t>
    </r>
    <r>
      <rPr>
        <b/>
        <sz val="14"/>
        <color theme="1"/>
        <rFont val="Calibri"/>
        <family val="2"/>
      </rPr>
      <t>†</t>
    </r>
  </si>
  <si>
    <t>@ Okeene†</t>
  </si>
  <si>
    <t>BURNS FLAT-DILL CITY</t>
  </si>
  <si>
    <t>Burns Flat-Dill City</t>
  </si>
  <si>
    <t>CORN BIBLE</t>
  </si>
  <si>
    <t>Corn Bible</t>
  </si>
  <si>
    <t>West Central Tournament, Day 1</t>
  </si>
  <si>
    <t>+7</t>
  </si>
  <si>
    <t>+74</t>
  </si>
  <si>
    <t>+72</t>
  </si>
  <si>
    <t>+27</t>
  </si>
  <si>
    <t>+31</t>
  </si>
  <si>
    <t>+43</t>
  </si>
  <si>
    <r>
      <t>Corn Bible</t>
    </r>
    <r>
      <rPr>
        <sz val="11"/>
        <color theme="1"/>
        <rFont val="Calibri"/>
        <family val="2"/>
      </rPr>
      <t>‡</t>
    </r>
  </si>
  <si>
    <t>‡ West Central Tournament</t>
  </si>
  <si>
    <t>@ SWOSU (Weatherford)</t>
  </si>
  <si>
    <r>
      <t>THOMAS</t>
    </r>
    <r>
      <rPr>
        <sz val="11"/>
        <color rgb="FF00B400"/>
        <rFont val="Calibri"/>
        <family val="2"/>
      </rPr>
      <t>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</si>
</sst>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B400"/>
      <name val="Calibri"/>
      <family val="2"/>
      <scheme val="minor"/>
    </font>
    <font>
      <sz val="11"/>
      <color rgb="FF00B4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00B4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23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9" fontId="0" fillId="3" borderId="0" xfId="1" applyFont="1" applyFill="1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0" borderId="1" xfId="0" quotePrefix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0" borderId="0" xfId="0" quotePrefix="1" applyBorder="1" applyAlignment="1">
      <alignment horizontal="right"/>
    </xf>
    <xf numFmtId="9" fontId="0" fillId="2" borderId="0" xfId="1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0" fillId="2" borderId="0" xfId="0" applyNumberFormat="1" applyFill="1" applyBorder="1" applyAlignment="1">
      <alignment horizontal="right"/>
    </xf>
    <xf numFmtId="9" fontId="0" fillId="2" borderId="1" xfId="1" applyNumberFormat="1" applyFont="1" applyFill="1" applyBorder="1" applyAlignment="1">
      <alignment horizontal="right"/>
    </xf>
    <xf numFmtId="9" fontId="2" fillId="2" borderId="0" xfId="1" applyNumberFormat="1" applyFont="1" applyFill="1" applyAlignment="1">
      <alignment horizontal="right"/>
    </xf>
    <xf numFmtId="9" fontId="0" fillId="3" borderId="0" xfId="1" applyNumberFormat="1" applyFont="1" applyFill="1" applyAlignment="1">
      <alignment horizontal="right"/>
    </xf>
    <xf numFmtId="9" fontId="0" fillId="3" borderId="0" xfId="0" applyNumberFormat="1" applyFill="1" applyAlignment="1">
      <alignment horizontal="right"/>
    </xf>
    <xf numFmtId="9" fontId="0" fillId="3" borderId="0" xfId="0" applyNumberFormat="1" applyFill="1" applyBorder="1" applyAlignment="1">
      <alignment horizontal="right"/>
    </xf>
    <xf numFmtId="9" fontId="0" fillId="3" borderId="1" xfId="0" applyNumberFormat="1" applyFill="1" applyBorder="1" applyAlignment="1">
      <alignment horizontal="right"/>
    </xf>
    <xf numFmtId="9" fontId="2" fillId="3" borderId="0" xfId="1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9" fontId="0" fillId="4" borderId="0" xfId="1" applyNumberFormat="1" applyFont="1" applyFill="1" applyAlignment="1">
      <alignment horizontal="right"/>
    </xf>
    <xf numFmtId="9" fontId="0" fillId="4" borderId="0" xfId="0" applyNumberFormat="1" applyFill="1" applyAlignment="1">
      <alignment horizontal="right"/>
    </xf>
    <xf numFmtId="9" fontId="0" fillId="4" borderId="0" xfId="0" applyNumberFormat="1" applyFill="1" applyBorder="1" applyAlignment="1">
      <alignment horizontal="right"/>
    </xf>
    <xf numFmtId="9" fontId="0" fillId="4" borderId="1" xfId="0" applyNumberFormat="1" applyFill="1" applyBorder="1" applyAlignment="1">
      <alignment horizontal="right"/>
    </xf>
    <xf numFmtId="9" fontId="2" fillId="4" borderId="0" xfId="1" applyNumberFormat="1" applyFont="1" applyFill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4" fillId="0" borderId="0" xfId="0" quotePrefix="1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0" fontId="6" fillId="0" borderId="0" xfId="0" applyFont="1" applyAlignment="1">
      <alignment horizontal="left"/>
    </xf>
    <xf numFmtId="0" fontId="0" fillId="0" borderId="0" xfId="0" applyFill="1" applyBorder="1"/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7" fillId="0" borderId="0" xfId="1" applyFont="1" applyAlignment="1">
      <alignment horizontal="center"/>
    </xf>
    <xf numFmtId="9" fontId="2" fillId="0" borderId="0" xfId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9" fontId="8" fillId="0" borderId="0" xfId="1" quotePrefix="1" applyFont="1" applyAlignment="1">
      <alignment horizontal="center"/>
    </xf>
    <xf numFmtId="9" fontId="0" fillId="0" borderId="0" xfId="1" quotePrefix="1" applyFont="1" applyAlignment="1">
      <alignment horizontal="center"/>
    </xf>
    <xf numFmtId="9" fontId="0" fillId="0" borderId="1" xfId="1" applyFont="1" applyBorder="1" applyAlignment="1">
      <alignment horizontal="center"/>
    </xf>
    <xf numFmtId="9" fontId="8" fillId="0" borderId="1" xfId="1" applyFont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8" fillId="5" borderId="0" xfId="0" quotePrefix="1" applyFont="1" applyFill="1" applyAlignment="1">
      <alignment horizontal="center"/>
    </xf>
    <xf numFmtId="9" fontId="8" fillId="5" borderId="0" xfId="1" quotePrefix="1" applyFont="1" applyFill="1" applyAlignment="1">
      <alignment horizontal="center"/>
    </xf>
    <xf numFmtId="0" fontId="12" fillId="5" borderId="0" xfId="0" quotePrefix="1" applyFont="1" applyFill="1" applyAlignment="1">
      <alignment horizontal="center"/>
    </xf>
    <xf numFmtId="9" fontId="0" fillId="5" borderId="0" xfId="1" quotePrefix="1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9" fontId="8" fillId="5" borderId="1" xfId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9" fontId="7" fillId="5" borderId="0" xfId="1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1" fontId="10" fillId="0" borderId="0" xfId="0" quotePrefix="1" applyNumberFormat="1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7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" fontId="8" fillId="0" borderId="0" xfId="0" quotePrefix="1" applyNumberFormat="1" applyFont="1" applyAlignment="1">
      <alignment horizontal="center"/>
    </xf>
    <xf numFmtId="0" fontId="4" fillId="0" borderId="0" xfId="0" applyFont="1"/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0" fillId="0" borderId="0" xfId="0" applyFill="1" applyBorder="1" applyAlignment="1">
      <alignment horizontal="right"/>
    </xf>
    <xf numFmtId="0" fontId="2" fillId="0" borderId="0" xfId="0" applyFont="1" applyFill="1" applyAlignment="1">
      <alignment horizontal="right"/>
    </xf>
    <xf numFmtId="9" fontId="2" fillId="0" borderId="0" xfId="1" applyNumberFormat="1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9" fontId="0" fillId="3" borderId="0" xfId="1" applyNumberFormat="1" applyFont="1" applyFill="1" applyBorder="1" applyAlignment="1">
      <alignment horizontal="right"/>
    </xf>
    <xf numFmtId="9" fontId="0" fillId="2" borderId="0" xfId="1" applyNumberFormat="1" applyFon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4" fillId="0" borderId="0" xfId="0" applyFont="1" applyFill="1"/>
    <xf numFmtId="0" fontId="2" fillId="0" borderId="1" xfId="0" applyFont="1" applyFill="1" applyBorder="1"/>
    <xf numFmtId="0" fontId="0" fillId="0" borderId="0" xfId="0" quotePrefix="1" applyFill="1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right"/>
    </xf>
    <xf numFmtId="165" fontId="0" fillId="0" borderId="0" xfId="0" quotePrefix="1" applyNumberFormat="1" applyFill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166" fontId="0" fillId="0" borderId="0" xfId="0" applyNumberFormat="1" applyAlignment="1">
      <alignment horizontal="right"/>
    </xf>
    <xf numFmtId="9" fontId="0" fillId="4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12" fillId="0" borderId="0" xfId="0" applyFont="1" applyFill="1" applyAlignment="1">
      <alignment horizontal="right"/>
    </xf>
    <xf numFmtId="9" fontId="0" fillId="4" borderId="0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3" borderId="1" xfId="1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9" fontId="12" fillId="2" borderId="0" xfId="1" applyNumberFormat="1" applyFont="1" applyFill="1" applyAlignment="1">
      <alignment horizontal="right"/>
    </xf>
    <xf numFmtId="0" fontId="12" fillId="3" borderId="0" xfId="0" applyFont="1" applyFill="1" applyAlignment="1">
      <alignment horizontal="right"/>
    </xf>
    <xf numFmtId="9" fontId="12" fillId="3" borderId="0" xfId="1" applyFont="1" applyFill="1" applyAlignment="1">
      <alignment horizontal="right"/>
    </xf>
    <xf numFmtId="0" fontId="12" fillId="4" borderId="0" xfId="0" applyFont="1" applyFill="1" applyAlignment="1">
      <alignment horizontal="right"/>
    </xf>
    <xf numFmtId="9" fontId="12" fillId="4" borderId="0" xfId="1" applyNumberFormat="1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1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9" fontId="0" fillId="2" borderId="1" xfId="1" quotePrefix="1" applyNumberFormat="1" applyFont="1" applyFill="1" applyBorder="1" applyAlignment="1">
      <alignment horizontal="right"/>
    </xf>
    <xf numFmtId="9" fontId="0" fillId="3" borderId="1" xfId="1" quotePrefix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right"/>
    </xf>
    <xf numFmtId="9" fontId="0" fillId="6" borderId="0" xfId="1" applyNumberFormat="1" applyFont="1" applyFill="1" applyAlignment="1">
      <alignment horizontal="right"/>
    </xf>
    <xf numFmtId="9" fontId="12" fillId="6" borderId="0" xfId="1" applyNumberFormat="1" applyFont="1" applyFill="1" applyAlignment="1">
      <alignment horizontal="right"/>
    </xf>
    <xf numFmtId="9" fontId="0" fillId="6" borderId="0" xfId="0" applyNumberFormat="1" applyFill="1" applyBorder="1" applyAlignment="1">
      <alignment horizontal="right"/>
    </xf>
    <xf numFmtId="9" fontId="0" fillId="6" borderId="1" xfId="0" applyNumberFormat="1" applyFill="1" applyBorder="1" applyAlignment="1">
      <alignment horizontal="right"/>
    </xf>
    <xf numFmtId="9" fontId="2" fillId="6" borderId="0" xfId="1" applyNumberFormat="1" applyFont="1" applyFill="1" applyAlignment="1">
      <alignment horizontal="right"/>
    </xf>
    <xf numFmtId="0" fontId="16" fillId="6" borderId="0" xfId="2" applyFill="1" applyAlignment="1">
      <alignment horizontal="center"/>
    </xf>
    <xf numFmtId="9" fontId="0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9" fontId="10" fillId="0" borderId="0" xfId="1" applyFont="1" applyAlignment="1">
      <alignment horizontal="center"/>
    </xf>
    <xf numFmtId="0" fontId="11" fillId="5" borderId="0" xfId="0" applyFont="1" applyFill="1" applyAlignment="1">
      <alignment horizontal="center"/>
    </xf>
    <xf numFmtId="1" fontId="7" fillId="5" borderId="0" xfId="0" applyNumberFormat="1" applyFont="1" applyFill="1" applyAlignment="1">
      <alignment horizontal="center"/>
    </xf>
    <xf numFmtId="1" fontId="10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0" xfId="0" quotePrefix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9" fontId="0" fillId="3" borderId="1" xfId="1" applyNumberFormat="1" applyFont="1" applyFill="1" applyBorder="1" applyAlignment="1">
      <alignment horizontal="right"/>
    </xf>
    <xf numFmtId="0" fontId="0" fillId="0" borderId="0" xfId="0" applyFont="1" applyFill="1" applyAlignment="1"/>
    <xf numFmtId="0" fontId="4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6" borderId="0" xfId="0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0" fontId="4" fillId="0" borderId="0" xfId="0" quotePrefix="1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B400"/>
      <color rgb="FF319F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True_shooting_percent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EA30-BF02-414F-93DD-603B270DDDF3}">
  <sheetPr codeName="Sheet1"/>
  <dimension ref="A1:AN25"/>
  <sheetViews>
    <sheetView zoomScale="115" zoomScaleNormal="115" workbookViewId="0">
      <selection activeCell="A15" sqref="A15"/>
    </sheetView>
  </sheetViews>
  <sheetFormatPr defaultRowHeight="15" x14ac:dyDescent="0.25"/>
  <cols>
    <col min="1" max="1" width="17.7109375" style="7" customWidth="1"/>
    <col min="2" max="2" width="10.7109375" style="131" bestFit="1" customWidth="1"/>
    <col min="3" max="4" width="4.7109375" style="2" customWidth="1"/>
    <col min="5" max="6" width="5.85546875" style="2" customWidth="1"/>
    <col min="7" max="8" width="5.85546875" style="187" customWidth="1"/>
    <col min="9" max="9" width="4.5703125" style="2" bestFit="1" customWidth="1"/>
    <col min="10" max="10" width="5" style="2" bestFit="1" customWidth="1"/>
    <col min="11" max="11" width="4.5703125" style="2" bestFit="1" customWidth="1"/>
    <col min="12" max="12" width="4.42578125" style="77" bestFit="1" customWidth="1"/>
    <col min="13" max="13" width="5" style="77" customWidth="1"/>
    <col min="14" max="14" width="4.7109375" style="2" bestFit="1" customWidth="1"/>
    <col min="15" max="15" width="4.42578125" style="2" bestFit="1" customWidth="1"/>
    <col min="16" max="16" width="5" style="2" bestFit="1" customWidth="1"/>
    <col min="17" max="17" width="4.5703125" style="2" bestFit="1" customWidth="1"/>
    <col min="18" max="18" width="4.42578125" style="2" bestFit="1" customWidth="1"/>
    <col min="19" max="19" width="5" style="2" bestFit="1" customWidth="1"/>
    <col min="20" max="20" width="4.5703125" style="2" bestFit="1" customWidth="1"/>
    <col min="21" max="21" width="4.28515625" style="2" bestFit="1" customWidth="1"/>
    <col min="22" max="22" width="4.85546875" style="2" bestFit="1" customWidth="1"/>
    <col min="23" max="23" width="5.7109375" style="2" customWidth="1"/>
    <col min="24" max="24" width="4.28515625" style="77" bestFit="1" customWidth="1"/>
    <col min="25" max="25" width="4.85546875" style="77" bestFit="1" customWidth="1"/>
    <col min="26" max="26" width="4.5703125" style="2" bestFit="1" customWidth="1"/>
    <col min="27" max="27" width="4.42578125" style="2" bestFit="1" customWidth="1"/>
    <col min="28" max="28" width="4.28515625" style="2" bestFit="1" customWidth="1"/>
    <col min="29" max="29" width="4.42578125" style="2" bestFit="1" customWidth="1"/>
    <col min="30" max="30" width="4.42578125" style="77" bestFit="1" customWidth="1"/>
    <col min="31" max="31" width="4.28515625" style="77" bestFit="1" customWidth="1"/>
    <col min="32" max="32" width="4.42578125" style="2" bestFit="1" customWidth="1"/>
    <col min="33" max="34" width="5.85546875" style="2" customWidth="1"/>
    <col min="35" max="40" width="5.42578125" style="2" customWidth="1"/>
  </cols>
  <sheetData>
    <row r="1" spans="1:40" s="104" customFormat="1" ht="18.75" x14ac:dyDescent="0.3">
      <c r="A1" s="124"/>
      <c r="B1" s="127"/>
      <c r="C1" s="220" t="s">
        <v>65</v>
      </c>
      <c r="D1" s="220"/>
      <c r="E1" s="221" t="s">
        <v>51</v>
      </c>
      <c r="F1" s="221"/>
      <c r="G1" s="226" t="s">
        <v>135</v>
      </c>
      <c r="H1" s="226"/>
      <c r="I1" s="221" t="s">
        <v>52</v>
      </c>
      <c r="J1" s="221"/>
      <c r="K1" s="221"/>
      <c r="L1" s="221"/>
      <c r="M1" s="221"/>
      <c r="N1" s="221"/>
      <c r="O1" s="226" t="s">
        <v>53</v>
      </c>
      <c r="P1" s="226"/>
      <c r="Q1" s="226"/>
      <c r="R1" s="226"/>
      <c r="S1" s="226"/>
      <c r="T1" s="226"/>
      <c r="U1" s="221" t="s">
        <v>54</v>
      </c>
      <c r="V1" s="221"/>
      <c r="W1" s="221"/>
      <c r="X1" s="221"/>
      <c r="Y1" s="221"/>
      <c r="Z1" s="221"/>
      <c r="AA1" s="226" t="s">
        <v>55</v>
      </c>
      <c r="AB1" s="226"/>
      <c r="AC1" s="226"/>
      <c r="AD1" s="226"/>
      <c r="AE1" s="226"/>
      <c r="AF1" s="226"/>
      <c r="AG1" s="221" t="s">
        <v>56</v>
      </c>
      <c r="AH1" s="221"/>
      <c r="AI1" s="226" t="s">
        <v>68</v>
      </c>
      <c r="AJ1" s="226"/>
      <c r="AK1" s="221" t="s">
        <v>69</v>
      </c>
      <c r="AL1" s="221"/>
      <c r="AM1" s="226" t="s">
        <v>70</v>
      </c>
      <c r="AN1" s="226"/>
    </row>
    <row r="2" spans="1:40" s="1" customFormat="1" x14ac:dyDescent="0.25">
      <c r="A2" s="6"/>
      <c r="B2" s="128"/>
      <c r="C2" s="201"/>
      <c r="D2" s="201"/>
      <c r="E2" s="198"/>
      <c r="F2" s="185"/>
      <c r="G2" s="186"/>
      <c r="H2" s="186"/>
      <c r="I2" s="222" t="s">
        <v>60</v>
      </c>
      <c r="J2" s="222"/>
      <c r="K2" s="222"/>
      <c r="L2" s="223" t="s">
        <v>50</v>
      </c>
      <c r="M2" s="223"/>
      <c r="N2" s="223"/>
      <c r="O2" s="224" t="s">
        <v>60</v>
      </c>
      <c r="P2" s="224"/>
      <c r="Q2" s="224"/>
      <c r="R2" s="225" t="s">
        <v>50</v>
      </c>
      <c r="S2" s="225"/>
      <c r="T2" s="225"/>
      <c r="U2" s="222" t="s">
        <v>60</v>
      </c>
      <c r="V2" s="222"/>
      <c r="W2" s="222"/>
      <c r="X2" s="227" t="s">
        <v>50</v>
      </c>
      <c r="Y2" s="227"/>
      <c r="Z2" s="227"/>
      <c r="AA2" s="224" t="s">
        <v>60</v>
      </c>
      <c r="AB2" s="224"/>
      <c r="AC2" s="224"/>
      <c r="AD2" s="225" t="s">
        <v>50</v>
      </c>
      <c r="AE2" s="225"/>
      <c r="AF2" s="225"/>
      <c r="AG2" s="82"/>
      <c r="AH2" s="83"/>
      <c r="AI2" s="64"/>
      <c r="AJ2" s="4"/>
      <c r="AK2" s="82"/>
      <c r="AL2" s="83"/>
      <c r="AM2" s="64"/>
      <c r="AN2" s="4"/>
    </row>
    <row r="3" spans="1:40" s="1" customFormat="1" ht="15.75" thickBot="1" x14ac:dyDescent="0.3">
      <c r="A3" s="125" t="s">
        <v>73</v>
      </c>
      <c r="B3" s="129" t="s">
        <v>76</v>
      </c>
      <c r="C3" s="202" t="s">
        <v>66</v>
      </c>
      <c r="D3" s="202" t="s">
        <v>67</v>
      </c>
      <c r="E3" s="101" t="s">
        <v>60</v>
      </c>
      <c r="F3" s="97" t="s">
        <v>50</v>
      </c>
      <c r="G3" s="67" t="s">
        <v>60</v>
      </c>
      <c r="H3" s="19" t="s">
        <v>50</v>
      </c>
      <c r="I3" s="101" t="s">
        <v>23</v>
      </c>
      <c r="J3" s="101" t="s">
        <v>24</v>
      </c>
      <c r="K3" s="101" t="s">
        <v>61</v>
      </c>
      <c r="L3" s="97" t="s">
        <v>23</v>
      </c>
      <c r="M3" s="97" t="s">
        <v>24</v>
      </c>
      <c r="N3" s="97" t="s">
        <v>61</v>
      </c>
      <c r="O3" s="67" t="s">
        <v>4</v>
      </c>
      <c r="P3" s="67" t="s">
        <v>5</v>
      </c>
      <c r="Q3" s="67" t="s">
        <v>61</v>
      </c>
      <c r="R3" s="19" t="s">
        <v>4</v>
      </c>
      <c r="S3" s="19" t="s">
        <v>5</v>
      </c>
      <c r="T3" s="19" t="s">
        <v>61</v>
      </c>
      <c r="U3" s="101" t="s">
        <v>6</v>
      </c>
      <c r="V3" s="101" t="s">
        <v>7</v>
      </c>
      <c r="W3" s="101" t="s">
        <v>61</v>
      </c>
      <c r="X3" s="102" t="s">
        <v>6</v>
      </c>
      <c r="Y3" s="102" t="s">
        <v>7</v>
      </c>
      <c r="Z3" s="97" t="s">
        <v>61</v>
      </c>
      <c r="AA3" s="67" t="s">
        <v>62</v>
      </c>
      <c r="AB3" s="67" t="s">
        <v>63</v>
      </c>
      <c r="AC3" s="67" t="s">
        <v>64</v>
      </c>
      <c r="AD3" s="74" t="s">
        <v>62</v>
      </c>
      <c r="AE3" s="74" t="s">
        <v>63</v>
      </c>
      <c r="AF3" s="19" t="s">
        <v>64</v>
      </c>
      <c r="AG3" s="101" t="s">
        <v>60</v>
      </c>
      <c r="AH3" s="97" t="s">
        <v>50</v>
      </c>
      <c r="AI3" s="67" t="s">
        <v>60</v>
      </c>
      <c r="AJ3" s="19" t="s">
        <v>50</v>
      </c>
      <c r="AK3" s="101" t="s">
        <v>60</v>
      </c>
      <c r="AL3" s="97" t="s">
        <v>50</v>
      </c>
      <c r="AM3" s="67" t="s">
        <v>60</v>
      </c>
      <c r="AN3" s="19" t="s">
        <v>50</v>
      </c>
    </row>
    <row r="4" spans="1:40" x14ac:dyDescent="0.25">
      <c r="A4" s="126" t="s">
        <v>57</v>
      </c>
      <c r="B4" s="137">
        <v>45258</v>
      </c>
      <c r="C4" s="203">
        <v>1</v>
      </c>
      <c r="D4" s="203">
        <v>0</v>
      </c>
      <c r="E4" s="105">
        <v>52</v>
      </c>
      <c r="F4" s="106">
        <v>34</v>
      </c>
      <c r="G4" s="196">
        <f t="shared" ref="G4:G19" si="0">E4/(2*(I4+O4+(0.44*U4)))</f>
        <v>0.5187549880287311</v>
      </c>
      <c r="H4" s="195">
        <f t="shared" ref="H4:H19" si="1">F4/(2*(L4+R4+(0.44*X4)))</f>
        <v>0.27490297542043984</v>
      </c>
      <c r="I4" s="84">
        <v>30</v>
      </c>
      <c r="J4" s="84">
        <v>17</v>
      </c>
      <c r="K4" s="85">
        <f t="shared" ref="K4:K19" si="2">J4/I4</f>
        <v>0.56666666666666665</v>
      </c>
      <c r="L4" s="86">
        <v>35</v>
      </c>
      <c r="M4" s="86">
        <v>10</v>
      </c>
      <c r="N4" s="87">
        <f t="shared" ref="N4:N19" si="3">M4/L4</f>
        <v>0.2857142857142857</v>
      </c>
      <c r="O4" s="66">
        <v>10</v>
      </c>
      <c r="P4" s="66">
        <v>1</v>
      </c>
      <c r="Q4" s="78">
        <f t="shared" ref="Q4:Q19" si="4">P4/O4</f>
        <v>0.1</v>
      </c>
      <c r="R4" s="75">
        <v>22</v>
      </c>
      <c r="S4" s="75">
        <v>3</v>
      </c>
      <c r="T4" s="79">
        <f t="shared" ref="T4:T19" si="5">S4/R4</f>
        <v>0.13636363636363635</v>
      </c>
      <c r="U4" s="84">
        <v>23</v>
      </c>
      <c r="V4" s="84">
        <v>15</v>
      </c>
      <c r="W4" s="85">
        <f t="shared" ref="W4:W19" si="6">V4/U4</f>
        <v>0.65217391304347827</v>
      </c>
      <c r="X4" s="86">
        <v>11</v>
      </c>
      <c r="Y4" s="86">
        <v>5</v>
      </c>
      <c r="Z4" s="87">
        <f t="shared" ref="Z4:Z19" si="7">Y4/X4</f>
        <v>0.45454545454545453</v>
      </c>
      <c r="AA4" s="66">
        <v>8</v>
      </c>
      <c r="AB4" s="66">
        <v>29</v>
      </c>
      <c r="AC4" s="66">
        <f t="shared" ref="AC4:AC19" si="8">AA4+AB4</f>
        <v>37</v>
      </c>
      <c r="AD4" s="75">
        <v>5</v>
      </c>
      <c r="AE4" s="75">
        <v>16</v>
      </c>
      <c r="AF4" s="63">
        <f t="shared" ref="AF4:AF19" si="9">AD4+AE4</f>
        <v>21</v>
      </c>
      <c r="AG4" s="105">
        <v>19</v>
      </c>
      <c r="AH4" s="106">
        <v>9</v>
      </c>
      <c r="AI4" s="66">
        <v>14</v>
      </c>
      <c r="AJ4" s="63">
        <v>9</v>
      </c>
      <c r="AK4" s="105">
        <v>1</v>
      </c>
      <c r="AL4" s="106">
        <v>0</v>
      </c>
      <c r="AM4" s="65">
        <v>6</v>
      </c>
      <c r="AN4" s="2">
        <v>2</v>
      </c>
    </row>
    <row r="5" spans="1:40" x14ac:dyDescent="0.25">
      <c r="A5" s="126" t="s">
        <v>58</v>
      </c>
      <c r="B5" s="137">
        <v>45261</v>
      </c>
      <c r="C5" s="203">
        <v>2</v>
      </c>
      <c r="D5" s="203">
        <v>0</v>
      </c>
      <c r="E5" s="105">
        <v>73</v>
      </c>
      <c r="F5" s="106">
        <v>49</v>
      </c>
      <c r="G5" s="196">
        <f t="shared" si="0"/>
        <v>0.50442233278054172</v>
      </c>
      <c r="H5" s="195">
        <f t="shared" si="1"/>
        <v>0.51818950930626051</v>
      </c>
      <c r="I5" s="84">
        <v>46</v>
      </c>
      <c r="J5" s="84">
        <v>24</v>
      </c>
      <c r="K5" s="85">
        <f t="shared" si="2"/>
        <v>0.52173913043478259</v>
      </c>
      <c r="L5" s="86">
        <v>17</v>
      </c>
      <c r="M5" s="86">
        <v>8</v>
      </c>
      <c r="N5" s="87">
        <f t="shared" si="3"/>
        <v>0.47058823529411764</v>
      </c>
      <c r="O5" s="66">
        <v>18</v>
      </c>
      <c r="P5" s="66">
        <v>5</v>
      </c>
      <c r="Q5" s="78">
        <f t="shared" si="4"/>
        <v>0.27777777777777779</v>
      </c>
      <c r="R5" s="75">
        <v>25</v>
      </c>
      <c r="S5" s="75">
        <v>8</v>
      </c>
      <c r="T5" s="79">
        <f t="shared" si="5"/>
        <v>0.32</v>
      </c>
      <c r="U5" s="84">
        <v>19</v>
      </c>
      <c r="V5" s="84">
        <v>10</v>
      </c>
      <c r="W5" s="85">
        <f t="shared" si="6"/>
        <v>0.52631578947368418</v>
      </c>
      <c r="X5" s="86">
        <v>12</v>
      </c>
      <c r="Y5" s="86">
        <v>9</v>
      </c>
      <c r="Z5" s="87">
        <f t="shared" si="7"/>
        <v>0.75</v>
      </c>
      <c r="AA5" s="66">
        <v>13</v>
      </c>
      <c r="AB5" s="66">
        <v>24</v>
      </c>
      <c r="AC5" s="66">
        <f t="shared" si="8"/>
        <v>37</v>
      </c>
      <c r="AD5" s="75">
        <v>8</v>
      </c>
      <c r="AE5" s="75">
        <v>14</v>
      </c>
      <c r="AF5" s="63">
        <f t="shared" si="9"/>
        <v>22</v>
      </c>
      <c r="AG5" s="105">
        <v>14</v>
      </c>
      <c r="AH5" s="106">
        <v>19</v>
      </c>
      <c r="AI5" s="103">
        <v>12</v>
      </c>
      <c r="AJ5" s="63">
        <v>7</v>
      </c>
      <c r="AK5" s="105">
        <v>12</v>
      </c>
      <c r="AL5" s="106">
        <v>6</v>
      </c>
      <c r="AM5" s="65">
        <v>6</v>
      </c>
      <c r="AN5" s="2">
        <v>3</v>
      </c>
    </row>
    <row r="6" spans="1:40" x14ac:dyDescent="0.25">
      <c r="A6" s="126" t="s">
        <v>77</v>
      </c>
      <c r="B6" s="137">
        <v>45265</v>
      </c>
      <c r="C6" s="203">
        <v>2</v>
      </c>
      <c r="D6" s="203">
        <v>1</v>
      </c>
      <c r="E6" s="105">
        <v>43</v>
      </c>
      <c r="F6" s="106">
        <v>44</v>
      </c>
      <c r="G6" s="196">
        <f t="shared" si="0"/>
        <v>0.43068910256410253</v>
      </c>
      <c r="H6" s="195">
        <f t="shared" si="1"/>
        <v>0.43307086614173229</v>
      </c>
      <c r="I6" s="84">
        <v>31</v>
      </c>
      <c r="J6" s="84">
        <v>12</v>
      </c>
      <c r="K6" s="85">
        <f t="shared" si="2"/>
        <v>0.38709677419354838</v>
      </c>
      <c r="L6" s="86">
        <v>22</v>
      </c>
      <c r="M6" s="86">
        <v>9</v>
      </c>
      <c r="N6" s="87">
        <f t="shared" si="3"/>
        <v>0.40909090909090912</v>
      </c>
      <c r="O6" s="66">
        <v>11</v>
      </c>
      <c r="P6" s="66">
        <v>4</v>
      </c>
      <c r="Q6" s="78">
        <f t="shared" si="4"/>
        <v>0.36363636363636365</v>
      </c>
      <c r="R6" s="75">
        <v>20</v>
      </c>
      <c r="S6" s="75">
        <v>4</v>
      </c>
      <c r="T6" s="79">
        <f t="shared" si="5"/>
        <v>0.2</v>
      </c>
      <c r="U6" s="84">
        <v>18</v>
      </c>
      <c r="V6" s="84">
        <v>7</v>
      </c>
      <c r="W6" s="85">
        <f t="shared" si="6"/>
        <v>0.3888888888888889</v>
      </c>
      <c r="X6" s="86">
        <v>20</v>
      </c>
      <c r="Y6" s="86">
        <v>14</v>
      </c>
      <c r="Z6" s="87">
        <f t="shared" si="7"/>
        <v>0.7</v>
      </c>
      <c r="AA6" s="66">
        <v>8</v>
      </c>
      <c r="AB6" s="66">
        <v>20</v>
      </c>
      <c r="AC6" s="66">
        <f t="shared" si="8"/>
        <v>28</v>
      </c>
      <c r="AD6" s="75">
        <v>13</v>
      </c>
      <c r="AE6" s="75">
        <v>13</v>
      </c>
      <c r="AF6" s="63">
        <f t="shared" si="9"/>
        <v>26</v>
      </c>
      <c r="AG6" s="105">
        <v>17</v>
      </c>
      <c r="AH6" s="106">
        <v>14</v>
      </c>
      <c r="AI6" s="103">
        <v>12</v>
      </c>
      <c r="AJ6" s="63">
        <v>8</v>
      </c>
      <c r="AK6" s="105">
        <v>11</v>
      </c>
      <c r="AL6" s="106">
        <v>13</v>
      </c>
      <c r="AM6" s="65">
        <v>5</v>
      </c>
      <c r="AN6" s="2">
        <v>3</v>
      </c>
    </row>
    <row r="7" spans="1:40" x14ac:dyDescent="0.25">
      <c r="A7" s="126" t="s">
        <v>116</v>
      </c>
      <c r="B7" s="137">
        <v>45267</v>
      </c>
      <c r="C7" s="203">
        <v>3</v>
      </c>
      <c r="D7" s="203">
        <v>1</v>
      </c>
      <c r="E7" s="105">
        <v>39</v>
      </c>
      <c r="F7" s="106">
        <v>11</v>
      </c>
      <c r="G7" s="196">
        <f t="shared" si="0"/>
        <v>0.39314516129032256</v>
      </c>
      <c r="H7" s="195">
        <f t="shared" si="1"/>
        <v>0.18092105263157895</v>
      </c>
      <c r="I7" s="84">
        <v>29</v>
      </c>
      <c r="J7" s="84">
        <v>10</v>
      </c>
      <c r="K7" s="85">
        <f t="shared" si="2"/>
        <v>0.34482758620689657</v>
      </c>
      <c r="L7" s="86">
        <v>14</v>
      </c>
      <c r="M7" s="86">
        <v>1</v>
      </c>
      <c r="N7" s="87">
        <f t="shared" si="3"/>
        <v>7.1428571428571425E-2</v>
      </c>
      <c r="O7" s="66">
        <v>14</v>
      </c>
      <c r="P7" s="66">
        <v>4</v>
      </c>
      <c r="Q7" s="78">
        <f t="shared" si="4"/>
        <v>0.2857142857142857</v>
      </c>
      <c r="R7" s="75">
        <v>12</v>
      </c>
      <c r="S7" s="75">
        <v>2</v>
      </c>
      <c r="T7" s="79">
        <f t="shared" si="5"/>
        <v>0.16666666666666666</v>
      </c>
      <c r="U7" s="84">
        <v>15</v>
      </c>
      <c r="V7" s="84">
        <v>7</v>
      </c>
      <c r="W7" s="85">
        <f t="shared" si="6"/>
        <v>0.46666666666666667</v>
      </c>
      <c r="X7" s="86">
        <v>10</v>
      </c>
      <c r="Y7" s="86">
        <v>3</v>
      </c>
      <c r="Z7" s="87">
        <f t="shared" si="7"/>
        <v>0.3</v>
      </c>
      <c r="AA7" s="66">
        <v>7</v>
      </c>
      <c r="AB7" s="66">
        <v>21</v>
      </c>
      <c r="AC7" s="66">
        <f t="shared" si="8"/>
        <v>28</v>
      </c>
      <c r="AD7" s="75">
        <v>3</v>
      </c>
      <c r="AE7" s="75">
        <v>11</v>
      </c>
      <c r="AF7" s="63">
        <f t="shared" si="9"/>
        <v>14</v>
      </c>
      <c r="AG7" s="105">
        <v>16</v>
      </c>
      <c r="AH7" s="106">
        <v>24</v>
      </c>
      <c r="AI7" s="103">
        <v>7</v>
      </c>
      <c r="AJ7" s="63">
        <v>3</v>
      </c>
      <c r="AK7" s="105">
        <v>12</v>
      </c>
      <c r="AL7" s="106">
        <v>6</v>
      </c>
      <c r="AM7" s="65">
        <v>2</v>
      </c>
      <c r="AN7" s="2">
        <v>3</v>
      </c>
    </row>
    <row r="8" spans="1:40" x14ac:dyDescent="0.25">
      <c r="A8" s="126" t="s">
        <v>117</v>
      </c>
      <c r="B8" s="137">
        <v>45268</v>
      </c>
      <c r="C8" s="203">
        <v>3</v>
      </c>
      <c r="D8" s="203">
        <v>2</v>
      </c>
      <c r="E8" s="105">
        <v>23</v>
      </c>
      <c r="F8" s="106">
        <v>33</v>
      </c>
      <c r="G8" s="196">
        <f t="shared" si="0"/>
        <v>0.23701566364385818</v>
      </c>
      <c r="H8" s="195">
        <f t="shared" si="1"/>
        <v>0.44259656652360513</v>
      </c>
      <c r="I8" s="84">
        <v>34</v>
      </c>
      <c r="J8" s="84">
        <v>9</v>
      </c>
      <c r="K8" s="85">
        <f t="shared" si="2"/>
        <v>0.26470588235294118</v>
      </c>
      <c r="L8" s="86">
        <v>23</v>
      </c>
      <c r="M8" s="86">
        <v>8</v>
      </c>
      <c r="N8" s="87">
        <f t="shared" si="3"/>
        <v>0.34782608695652173</v>
      </c>
      <c r="O8" s="66">
        <v>11</v>
      </c>
      <c r="P8" s="66">
        <v>0</v>
      </c>
      <c r="Q8" s="78">
        <f t="shared" si="4"/>
        <v>0</v>
      </c>
      <c r="R8" s="75">
        <v>9</v>
      </c>
      <c r="S8" s="75">
        <v>3</v>
      </c>
      <c r="T8" s="79">
        <f t="shared" si="5"/>
        <v>0.33333333333333331</v>
      </c>
      <c r="U8" s="84">
        <v>8</v>
      </c>
      <c r="V8" s="84">
        <v>5</v>
      </c>
      <c r="W8" s="85">
        <f t="shared" si="6"/>
        <v>0.625</v>
      </c>
      <c r="X8" s="86">
        <v>12</v>
      </c>
      <c r="Y8" s="86">
        <v>8</v>
      </c>
      <c r="Z8" s="87">
        <f t="shared" si="7"/>
        <v>0.66666666666666663</v>
      </c>
      <c r="AA8" s="66">
        <v>7</v>
      </c>
      <c r="AB8" s="66">
        <v>13</v>
      </c>
      <c r="AC8" s="66">
        <f t="shared" si="8"/>
        <v>20</v>
      </c>
      <c r="AD8" s="75">
        <v>5</v>
      </c>
      <c r="AE8" s="75">
        <v>18</v>
      </c>
      <c r="AF8" s="63">
        <f t="shared" si="9"/>
        <v>23</v>
      </c>
      <c r="AG8" s="105">
        <v>13</v>
      </c>
      <c r="AH8" s="106">
        <v>18</v>
      </c>
      <c r="AI8" s="103">
        <v>1</v>
      </c>
      <c r="AJ8" s="63">
        <v>6</v>
      </c>
      <c r="AK8" s="105">
        <v>5</v>
      </c>
      <c r="AL8" s="106">
        <v>8</v>
      </c>
      <c r="AM8" s="65">
        <v>4</v>
      </c>
      <c r="AN8" s="2">
        <v>4</v>
      </c>
    </row>
    <row r="9" spans="1:40" x14ac:dyDescent="0.25">
      <c r="A9" s="126" t="s">
        <v>118</v>
      </c>
      <c r="B9" s="137">
        <v>45269</v>
      </c>
      <c r="C9" s="203">
        <v>3</v>
      </c>
      <c r="D9" s="203">
        <v>3</v>
      </c>
      <c r="E9" s="105">
        <v>39</v>
      </c>
      <c r="F9" s="106">
        <v>47</v>
      </c>
      <c r="G9" s="196">
        <f t="shared" si="0"/>
        <v>0.38476716653512233</v>
      </c>
      <c r="H9" s="195">
        <f t="shared" si="1"/>
        <v>0.41785206258890467</v>
      </c>
      <c r="I9" s="84">
        <v>35</v>
      </c>
      <c r="J9" s="84">
        <v>14</v>
      </c>
      <c r="K9" s="85">
        <f t="shared" si="2"/>
        <v>0.4</v>
      </c>
      <c r="L9" s="86">
        <v>37</v>
      </c>
      <c r="M9" s="86">
        <v>14</v>
      </c>
      <c r="N9" s="87">
        <f t="shared" si="3"/>
        <v>0.3783783783783784</v>
      </c>
      <c r="O9" s="66">
        <v>6</v>
      </c>
      <c r="P9" s="66">
        <v>0</v>
      </c>
      <c r="Q9" s="78">
        <f t="shared" si="4"/>
        <v>0</v>
      </c>
      <c r="R9" s="75">
        <v>10</v>
      </c>
      <c r="S9" s="75">
        <v>3</v>
      </c>
      <c r="T9" s="79">
        <f t="shared" si="5"/>
        <v>0.3</v>
      </c>
      <c r="U9" s="84">
        <v>22</v>
      </c>
      <c r="V9" s="84">
        <v>11</v>
      </c>
      <c r="W9" s="85">
        <f t="shared" si="6"/>
        <v>0.5</v>
      </c>
      <c r="X9" s="86">
        <v>21</v>
      </c>
      <c r="Y9" s="86">
        <v>10</v>
      </c>
      <c r="Z9" s="87">
        <f t="shared" si="7"/>
        <v>0.47619047619047616</v>
      </c>
      <c r="AA9" s="66">
        <v>8</v>
      </c>
      <c r="AB9" s="66">
        <v>18</v>
      </c>
      <c r="AC9" s="66">
        <f t="shared" si="8"/>
        <v>26</v>
      </c>
      <c r="AD9" s="75">
        <v>9</v>
      </c>
      <c r="AE9" s="75">
        <v>14</v>
      </c>
      <c r="AF9" s="63">
        <f t="shared" si="9"/>
        <v>23</v>
      </c>
      <c r="AG9" s="105">
        <v>21</v>
      </c>
      <c r="AH9" s="106">
        <v>18</v>
      </c>
      <c r="AI9" s="103">
        <v>5</v>
      </c>
      <c r="AJ9" s="63">
        <v>7</v>
      </c>
      <c r="AK9" s="105">
        <v>7</v>
      </c>
      <c r="AL9" s="106">
        <v>7</v>
      </c>
      <c r="AM9" s="65">
        <v>3</v>
      </c>
      <c r="AN9" s="2">
        <v>0</v>
      </c>
    </row>
    <row r="10" spans="1:40" x14ac:dyDescent="0.25">
      <c r="A10" s="126" t="s">
        <v>112</v>
      </c>
      <c r="B10" s="137">
        <v>45272</v>
      </c>
      <c r="C10" s="203">
        <v>4</v>
      </c>
      <c r="D10" s="203">
        <v>3</v>
      </c>
      <c r="E10" s="105">
        <v>52</v>
      </c>
      <c r="F10" s="106">
        <v>24</v>
      </c>
      <c r="G10" s="196">
        <f t="shared" si="0"/>
        <v>0.40297582145071298</v>
      </c>
      <c r="H10" s="195">
        <f t="shared" si="1"/>
        <v>0.28142589118198874</v>
      </c>
      <c r="I10" s="84">
        <v>47</v>
      </c>
      <c r="J10" s="84">
        <v>16</v>
      </c>
      <c r="K10" s="85">
        <f t="shared" si="2"/>
        <v>0.34042553191489361</v>
      </c>
      <c r="L10" s="86">
        <v>25</v>
      </c>
      <c r="M10" s="86">
        <v>4</v>
      </c>
      <c r="N10" s="87">
        <f t="shared" si="3"/>
        <v>0.16</v>
      </c>
      <c r="O10" s="66">
        <v>14</v>
      </c>
      <c r="P10" s="66">
        <v>5</v>
      </c>
      <c r="Q10" s="78">
        <f t="shared" si="4"/>
        <v>0.35714285714285715</v>
      </c>
      <c r="R10" s="75">
        <v>15</v>
      </c>
      <c r="S10" s="75">
        <v>5</v>
      </c>
      <c r="T10" s="79">
        <f t="shared" si="5"/>
        <v>0.33333333333333331</v>
      </c>
      <c r="U10" s="84">
        <v>8</v>
      </c>
      <c r="V10" s="84">
        <v>5</v>
      </c>
      <c r="W10" s="85">
        <f t="shared" si="6"/>
        <v>0.625</v>
      </c>
      <c r="X10" s="86">
        <v>6</v>
      </c>
      <c r="Y10" s="86">
        <v>1</v>
      </c>
      <c r="Z10" s="87">
        <f t="shared" si="7"/>
        <v>0.16666666666666666</v>
      </c>
      <c r="AA10" s="66">
        <v>18</v>
      </c>
      <c r="AB10" s="66">
        <v>21</v>
      </c>
      <c r="AC10" s="66">
        <f t="shared" si="8"/>
        <v>39</v>
      </c>
      <c r="AD10" s="75">
        <v>6</v>
      </c>
      <c r="AE10" s="75">
        <v>12</v>
      </c>
      <c r="AF10" s="63">
        <f t="shared" si="9"/>
        <v>18</v>
      </c>
      <c r="AG10" s="105">
        <v>7</v>
      </c>
      <c r="AH10" s="106">
        <v>18</v>
      </c>
      <c r="AI10" s="103">
        <v>10</v>
      </c>
      <c r="AJ10" s="63">
        <v>5</v>
      </c>
      <c r="AK10" s="105">
        <v>13</v>
      </c>
      <c r="AL10" s="106">
        <v>5</v>
      </c>
      <c r="AM10" s="65">
        <v>4</v>
      </c>
      <c r="AN10" s="2">
        <v>5</v>
      </c>
    </row>
    <row r="11" spans="1:40" x14ac:dyDescent="0.25">
      <c r="A11" s="126" t="s">
        <v>113</v>
      </c>
      <c r="B11" s="137">
        <v>45274</v>
      </c>
      <c r="C11" s="203">
        <v>4</v>
      </c>
      <c r="D11" s="203">
        <v>4</v>
      </c>
      <c r="E11" s="105">
        <v>33</v>
      </c>
      <c r="F11" s="106">
        <v>43</v>
      </c>
      <c r="G11" s="196">
        <f t="shared" si="0"/>
        <v>0.46296296296296297</v>
      </c>
      <c r="H11" s="195">
        <f t="shared" si="1"/>
        <v>0.48554652213188798</v>
      </c>
      <c r="I11" s="84">
        <v>22</v>
      </c>
      <c r="J11" s="84">
        <v>9</v>
      </c>
      <c r="K11" s="85">
        <f t="shared" si="2"/>
        <v>0.40909090909090912</v>
      </c>
      <c r="L11" s="86">
        <v>30</v>
      </c>
      <c r="M11" s="86">
        <v>13</v>
      </c>
      <c r="N11" s="87">
        <f t="shared" si="3"/>
        <v>0.43333333333333335</v>
      </c>
      <c r="O11" s="66">
        <v>11</v>
      </c>
      <c r="P11" s="66">
        <v>3</v>
      </c>
      <c r="Q11" s="78">
        <f t="shared" si="4"/>
        <v>0.27272727272727271</v>
      </c>
      <c r="R11" s="75">
        <v>9</v>
      </c>
      <c r="S11" s="75">
        <v>3</v>
      </c>
      <c r="T11" s="79">
        <f t="shared" si="5"/>
        <v>0.33333333333333331</v>
      </c>
      <c r="U11" s="84">
        <v>6</v>
      </c>
      <c r="V11" s="84">
        <v>6</v>
      </c>
      <c r="W11" s="85">
        <f t="shared" si="6"/>
        <v>1</v>
      </c>
      <c r="X11" s="86">
        <v>12</v>
      </c>
      <c r="Y11" s="86">
        <v>8</v>
      </c>
      <c r="Z11" s="87">
        <f t="shared" si="7"/>
        <v>0.66666666666666663</v>
      </c>
      <c r="AA11" s="66">
        <v>3</v>
      </c>
      <c r="AB11" s="66">
        <v>17</v>
      </c>
      <c r="AC11" s="66">
        <f t="shared" si="8"/>
        <v>20</v>
      </c>
      <c r="AD11" s="75">
        <v>6</v>
      </c>
      <c r="AE11" s="75">
        <v>15</v>
      </c>
      <c r="AF11" s="63">
        <f t="shared" si="9"/>
        <v>21</v>
      </c>
      <c r="AG11" s="105">
        <v>15</v>
      </c>
      <c r="AH11" s="106">
        <v>8</v>
      </c>
      <c r="AI11" s="103">
        <v>4</v>
      </c>
      <c r="AJ11" s="63">
        <v>7</v>
      </c>
      <c r="AK11" s="105">
        <v>7</v>
      </c>
      <c r="AL11" s="106">
        <v>7</v>
      </c>
      <c r="AM11" s="65">
        <v>1</v>
      </c>
      <c r="AN11" s="2">
        <v>0</v>
      </c>
    </row>
    <row r="12" spans="1:40" x14ac:dyDescent="0.25">
      <c r="A12" s="126" t="s">
        <v>120</v>
      </c>
      <c r="B12" s="137">
        <v>45278</v>
      </c>
      <c r="C12" s="203">
        <v>5</v>
      </c>
      <c r="D12" s="203">
        <v>4</v>
      </c>
      <c r="E12" s="105">
        <v>41</v>
      </c>
      <c r="F12" s="106">
        <v>31</v>
      </c>
      <c r="G12" s="196">
        <f t="shared" si="0"/>
        <v>0.46548592188919163</v>
      </c>
      <c r="H12" s="195">
        <f t="shared" si="1"/>
        <v>0.38252714708785784</v>
      </c>
      <c r="I12" s="84">
        <v>30</v>
      </c>
      <c r="J12" s="84">
        <v>11</v>
      </c>
      <c r="K12" s="85">
        <f t="shared" si="2"/>
        <v>0.36666666666666664</v>
      </c>
      <c r="L12" s="86">
        <v>16</v>
      </c>
      <c r="M12" s="86">
        <v>8</v>
      </c>
      <c r="N12" s="87">
        <f t="shared" si="3"/>
        <v>0.5</v>
      </c>
      <c r="O12" s="66">
        <v>7</v>
      </c>
      <c r="P12" s="66">
        <v>2</v>
      </c>
      <c r="Q12" s="78">
        <f t="shared" si="4"/>
        <v>0.2857142857142857</v>
      </c>
      <c r="R12" s="75">
        <v>21</v>
      </c>
      <c r="S12" s="75">
        <v>4</v>
      </c>
      <c r="T12" s="79">
        <f t="shared" si="5"/>
        <v>0.19047619047619047</v>
      </c>
      <c r="U12" s="84">
        <v>16</v>
      </c>
      <c r="V12" s="84">
        <v>13</v>
      </c>
      <c r="W12" s="85">
        <f t="shared" si="6"/>
        <v>0.8125</v>
      </c>
      <c r="X12" s="86">
        <v>8</v>
      </c>
      <c r="Y12" s="86">
        <v>3</v>
      </c>
      <c r="Z12" s="87">
        <f t="shared" si="7"/>
        <v>0.375</v>
      </c>
      <c r="AA12" s="66">
        <v>3</v>
      </c>
      <c r="AB12" s="66">
        <v>17</v>
      </c>
      <c r="AC12" s="66">
        <f t="shared" si="8"/>
        <v>20</v>
      </c>
      <c r="AD12" s="75">
        <v>6</v>
      </c>
      <c r="AE12" s="75">
        <v>10</v>
      </c>
      <c r="AF12" s="63">
        <f t="shared" si="9"/>
        <v>16</v>
      </c>
      <c r="AG12" s="105">
        <v>17</v>
      </c>
      <c r="AH12" s="106">
        <v>20</v>
      </c>
      <c r="AI12" s="103">
        <v>6</v>
      </c>
      <c r="AJ12" s="63">
        <v>7</v>
      </c>
      <c r="AK12" s="105">
        <v>10</v>
      </c>
      <c r="AL12" s="106">
        <v>9</v>
      </c>
      <c r="AM12" s="65">
        <v>0</v>
      </c>
      <c r="AN12" s="2">
        <v>1</v>
      </c>
    </row>
    <row r="13" spans="1:40" x14ac:dyDescent="0.25">
      <c r="A13" s="126" t="s">
        <v>126</v>
      </c>
      <c r="B13" s="137">
        <v>45295</v>
      </c>
      <c r="C13" s="203">
        <v>6</v>
      </c>
      <c r="D13" s="203">
        <v>4</v>
      </c>
      <c r="E13" s="105">
        <v>45</v>
      </c>
      <c r="F13" s="106">
        <v>21</v>
      </c>
      <c r="G13" s="196">
        <f t="shared" si="0"/>
        <v>0.37802419354838707</v>
      </c>
      <c r="H13" s="195">
        <f t="shared" si="1"/>
        <v>0.35569105691056913</v>
      </c>
      <c r="I13" s="84">
        <v>44</v>
      </c>
      <c r="J13" s="84">
        <v>15</v>
      </c>
      <c r="K13" s="85">
        <f t="shared" si="2"/>
        <v>0.34090909090909088</v>
      </c>
      <c r="L13" s="86">
        <v>17</v>
      </c>
      <c r="M13" s="86">
        <v>3</v>
      </c>
      <c r="N13" s="87">
        <f t="shared" si="3"/>
        <v>0.17647058823529413</v>
      </c>
      <c r="O13" s="66">
        <v>12</v>
      </c>
      <c r="P13" s="66">
        <v>3</v>
      </c>
      <c r="Q13" s="78">
        <f t="shared" si="4"/>
        <v>0.25</v>
      </c>
      <c r="R13" s="75">
        <v>9</v>
      </c>
      <c r="S13" s="75">
        <v>4</v>
      </c>
      <c r="T13" s="79">
        <f t="shared" si="5"/>
        <v>0.44444444444444442</v>
      </c>
      <c r="U13" s="84">
        <v>8</v>
      </c>
      <c r="V13" s="84">
        <v>6</v>
      </c>
      <c r="W13" s="85">
        <f t="shared" si="6"/>
        <v>0.75</v>
      </c>
      <c r="X13" s="86">
        <v>8</v>
      </c>
      <c r="Y13" s="86">
        <v>3</v>
      </c>
      <c r="Z13" s="87">
        <f t="shared" si="7"/>
        <v>0.375</v>
      </c>
      <c r="AA13" s="66">
        <v>15</v>
      </c>
      <c r="AB13" s="66">
        <v>19</v>
      </c>
      <c r="AC13" s="66">
        <f t="shared" si="8"/>
        <v>34</v>
      </c>
      <c r="AD13" s="75">
        <v>3</v>
      </c>
      <c r="AE13" s="75">
        <v>15</v>
      </c>
      <c r="AF13" s="63">
        <f t="shared" si="9"/>
        <v>18</v>
      </c>
      <c r="AG13" s="105">
        <v>11</v>
      </c>
      <c r="AH13" s="106">
        <v>24</v>
      </c>
      <c r="AI13" s="103">
        <v>7</v>
      </c>
      <c r="AJ13" s="63">
        <v>4</v>
      </c>
      <c r="AK13" s="105">
        <v>12</v>
      </c>
      <c r="AL13" s="106">
        <v>4</v>
      </c>
      <c r="AM13" s="65">
        <v>4</v>
      </c>
      <c r="AN13" s="180">
        <v>0</v>
      </c>
    </row>
    <row r="14" spans="1:40" x14ac:dyDescent="0.25">
      <c r="A14" s="126" t="s">
        <v>130</v>
      </c>
      <c r="B14" s="137">
        <v>45296</v>
      </c>
      <c r="C14" s="203">
        <v>6</v>
      </c>
      <c r="D14" s="203">
        <v>5</v>
      </c>
      <c r="E14" s="105">
        <v>32</v>
      </c>
      <c r="F14" s="106">
        <v>38</v>
      </c>
      <c r="G14" s="196">
        <f t="shared" si="0"/>
        <v>0.3784295175023652</v>
      </c>
      <c r="H14" s="195">
        <f t="shared" si="1"/>
        <v>0.51969365426695835</v>
      </c>
      <c r="I14" s="84">
        <v>23</v>
      </c>
      <c r="J14" s="84">
        <v>6</v>
      </c>
      <c r="K14" s="85">
        <f t="shared" si="2"/>
        <v>0.2608695652173913</v>
      </c>
      <c r="L14" s="86">
        <v>12</v>
      </c>
      <c r="M14" s="86">
        <v>6</v>
      </c>
      <c r="N14" s="87">
        <f t="shared" si="3"/>
        <v>0.5</v>
      </c>
      <c r="O14" s="66">
        <v>14</v>
      </c>
      <c r="P14" s="66">
        <v>3</v>
      </c>
      <c r="Q14" s="78">
        <f t="shared" si="4"/>
        <v>0.21428571428571427</v>
      </c>
      <c r="R14" s="75">
        <v>14</v>
      </c>
      <c r="S14" s="75">
        <v>4</v>
      </c>
      <c r="T14" s="79">
        <f t="shared" si="5"/>
        <v>0.2857142857142857</v>
      </c>
      <c r="U14" s="84">
        <v>12</v>
      </c>
      <c r="V14" s="84">
        <v>11</v>
      </c>
      <c r="W14" s="85">
        <f t="shared" si="6"/>
        <v>0.91666666666666663</v>
      </c>
      <c r="X14" s="86">
        <v>24</v>
      </c>
      <c r="Y14" s="86">
        <v>14</v>
      </c>
      <c r="Z14" s="87">
        <f t="shared" si="7"/>
        <v>0.58333333333333337</v>
      </c>
      <c r="AA14" s="66">
        <v>6</v>
      </c>
      <c r="AB14" s="66">
        <v>11</v>
      </c>
      <c r="AC14" s="66">
        <f t="shared" si="8"/>
        <v>17</v>
      </c>
      <c r="AD14" s="75">
        <v>7</v>
      </c>
      <c r="AE14" s="75">
        <v>12</v>
      </c>
      <c r="AF14" s="63">
        <f t="shared" si="9"/>
        <v>19</v>
      </c>
      <c r="AG14" s="105">
        <v>9</v>
      </c>
      <c r="AH14" s="106">
        <v>12</v>
      </c>
      <c r="AI14" s="103">
        <v>4</v>
      </c>
      <c r="AJ14" s="63">
        <v>5</v>
      </c>
      <c r="AK14" s="105">
        <v>4</v>
      </c>
      <c r="AL14" s="106">
        <v>4</v>
      </c>
      <c r="AM14" s="65">
        <v>0</v>
      </c>
      <c r="AN14" s="182">
        <v>1</v>
      </c>
    </row>
    <row r="15" spans="1:40" x14ac:dyDescent="0.25">
      <c r="A15" s="126" t="s">
        <v>134</v>
      </c>
      <c r="B15" s="137">
        <v>45297</v>
      </c>
      <c r="C15" s="203">
        <v>7</v>
      </c>
      <c r="D15" s="203">
        <v>5</v>
      </c>
      <c r="E15" s="105">
        <v>40</v>
      </c>
      <c r="F15" s="106">
        <v>38</v>
      </c>
      <c r="G15" s="196">
        <f t="shared" si="0"/>
        <v>0.43029259896729771</v>
      </c>
      <c r="H15" s="195">
        <f t="shared" si="1"/>
        <v>0.45195052331113228</v>
      </c>
      <c r="I15" s="84">
        <v>30</v>
      </c>
      <c r="J15" s="84">
        <v>9</v>
      </c>
      <c r="K15" s="85">
        <f t="shared" si="2"/>
        <v>0.3</v>
      </c>
      <c r="L15" s="86">
        <v>23</v>
      </c>
      <c r="M15" s="86">
        <v>9</v>
      </c>
      <c r="N15" s="87">
        <f t="shared" si="3"/>
        <v>0.39130434782608697</v>
      </c>
      <c r="O15" s="66">
        <v>9</v>
      </c>
      <c r="P15" s="66">
        <v>4</v>
      </c>
      <c r="Q15" s="78">
        <f t="shared" si="4"/>
        <v>0.44444444444444442</v>
      </c>
      <c r="R15" s="75">
        <v>12</v>
      </c>
      <c r="S15" s="75">
        <v>4</v>
      </c>
      <c r="T15" s="79">
        <f t="shared" si="5"/>
        <v>0.33333333333333331</v>
      </c>
      <c r="U15" s="84">
        <v>17</v>
      </c>
      <c r="V15" s="84">
        <v>10</v>
      </c>
      <c r="W15" s="85">
        <f t="shared" si="6"/>
        <v>0.58823529411764708</v>
      </c>
      <c r="X15" s="86">
        <v>16</v>
      </c>
      <c r="Y15" s="86">
        <v>8</v>
      </c>
      <c r="Z15" s="87">
        <f t="shared" si="7"/>
        <v>0.5</v>
      </c>
      <c r="AA15" s="66">
        <v>11</v>
      </c>
      <c r="AB15" s="66">
        <v>16</v>
      </c>
      <c r="AC15" s="66">
        <f t="shared" si="8"/>
        <v>27</v>
      </c>
      <c r="AD15" s="75">
        <v>7</v>
      </c>
      <c r="AE15" s="75">
        <v>9</v>
      </c>
      <c r="AF15" s="63">
        <f t="shared" si="9"/>
        <v>16</v>
      </c>
      <c r="AG15" s="105">
        <v>12</v>
      </c>
      <c r="AH15" s="106">
        <v>13</v>
      </c>
      <c r="AI15" s="103">
        <v>7</v>
      </c>
      <c r="AJ15" s="63">
        <v>6</v>
      </c>
      <c r="AK15" s="105">
        <v>9</v>
      </c>
      <c r="AL15" s="106">
        <v>3</v>
      </c>
      <c r="AM15" s="65">
        <v>0</v>
      </c>
      <c r="AN15" s="207">
        <v>2</v>
      </c>
    </row>
    <row r="16" spans="1:40" x14ac:dyDescent="0.25">
      <c r="A16" s="126" t="s">
        <v>138</v>
      </c>
      <c r="B16" s="137">
        <v>45300</v>
      </c>
      <c r="C16" s="203">
        <v>7</v>
      </c>
      <c r="D16" s="203">
        <v>6</v>
      </c>
      <c r="E16" s="105">
        <v>32</v>
      </c>
      <c r="F16" s="106">
        <v>75</v>
      </c>
      <c r="G16" s="196">
        <f t="shared" si="0"/>
        <v>0.33670033670033667</v>
      </c>
      <c r="H16" s="195">
        <f t="shared" si="1"/>
        <v>0.62416777629826903</v>
      </c>
      <c r="I16" s="84">
        <v>40</v>
      </c>
      <c r="J16" s="84">
        <v>12</v>
      </c>
      <c r="K16" s="85">
        <f t="shared" si="2"/>
        <v>0.3</v>
      </c>
      <c r="L16" s="86">
        <v>25</v>
      </c>
      <c r="M16" s="86">
        <v>17</v>
      </c>
      <c r="N16" s="87">
        <f t="shared" si="3"/>
        <v>0.68</v>
      </c>
      <c r="O16" s="66">
        <v>4</v>
      </c>
      <c r="P16" s="66">
        <v>2</v>
      </c>
      <c r="Q16" s="78">
        <f t="shared" si="4"/>
        <v>0.5</v>
      </c>
      <c r="R16" s="75">
        <v>32</v>
      </c>
      <c r="S16" s="75">
        <v>12</v>
      </c>
      <c r="T16" s="79">
        <f t="shared" si="5"/>
        <v>0.375</v>
      </c>
      <c r="U16" s="84">
        <v>8</v>
      </c>
      <c r="V16" s="84">
        <v>2</v>
      </c>
      <c r="W16" s="85">
        <f t="shared" si="6"/>
        <v>0.25</v>
      </c>
      <c r="X16" s="86">
        <v>7</v>
      </c>
      <c r="Y16" s="86">
        <v>5</v>
      </c>
      <c r="Z16" s="87">
        <f t="shared" si="7"/>
        <v>0.7142857142857143</v>
      </c>
      <c r="AA16" s="66">
        <v>7</v>
      </c>
      <c r="AB16" s="66">
        <v>14</v>
      </c>
      <c r="AC16" s="66">
        <f t="shared" si="8"/>
        <v>21</v>
      </c>
      <c r="AD16" s="75">
        <v>11</v>
      </c>
      <c r="AE16" s="75">
        <v>18</v>
      </c>
      <c r="AF16" s="63">
        <f t="shared" si="9"/>
        <v>29</v>
      </c>
      <c r="AG16" s="105">
        <v>18</v>
      </c>
      <c r="AH16" s="106">
        <v>10</v>
      </c>
      <c r="AI16" s="103">
        <v>4</v>
      </c>
      <c r="AJ16" s="63">
        <v>20</v>
      </c>
      <c r="AK16" s="105">
        <v>3</v>
      </c>
      <c r="AL16" s="106">
        <v>8</v>
      </c>
      <c r="AM16" s="65">
        <v>0</v>
      </c>
      <c r="AN16" s="209">
        <v>2</v>
      </c>
    </row>
    <row r="17" spans="1:40" x14ac:dyDescent="0.25">
      <c r="A17" s="126" t="s">
        <v>147</v>
      </c>
      <c r="B17" s="137">
        <v>45303</v>
      </c>
      <c r="C17" s="203">
        <v>7</v>
      </c>
      <c r="D17" s="203">
        <v>7</v>
      </c>
      <c r="E17" s="105">
        <v>33</v>
      </c>
      <c r="F17" s="106">
        <v>47</v>
      </c>
      <c r="G17" s="196">
        <f t="shared" si="0"/>
        <v>0.45731707317073172</v>
      </c>
      <c r="H17" s="195">
        <f t="shared" si="1"/>
        <v>0.52175843694493784</v>
      </c>
      <c r="I17" s="84">
        <v>22</v>
      </c>
      <c r="J17" s="84">
        <v>9</v>
      </c>
      <c r="K17" s="85">
        <f t="shared" si="2"/>
        <v>0.40909090909090912</v>
      </c>
      <c r="L17" s="86">
        <v>29</v>
      </c>
      <c r="M17" s="86">
        <v>10</v>
      </c>
      <c r="N17" s="87">
        <f t="shared" si="3"/>
        <v>0.34482758620689657</v>
      </c>
      <c r="O17" s="66">
        <v>11</v>
      </c>
      <c r="P17" s="66">
        <v>3</v>
      </c>
      <c r="Q17" s="78">
        <f t="shared" si="4"/>
        <v>0.27272727272727271</v>
      </c>
      <c r="R17" s="75">
        <v>9</v>
      </c>
      <c r="S17" s="75">
        <v>5</v>
      </c>
      <c r="T17" s="79">
        <f t="shared" si="5"/>
        <v>0.55555555555555558</v>
      </c>
      <c r="U17" s="84">
        <v>7</v>
      </c>
      <c r="V17" s="84">
        <v>6</v>
      </c>
      <c r="W17" s="85">
        <f t="shared" si="6"/>
        <v>0.8571428571428571</v>
      </c>
      <c r="X17" s="86">
        <v>16</v>
      </c>
      <c r="Y17" s="86">
        <v>12</v>
      </c>
      <c r="Z17" s="87">
        <f t="shared" si="7"/>
        <v>0.75</v>
      </c>
      <c r="AA17" s="66">
        <v>5</v>
      </c>
      <c r="AB17" s="66">
        <v>13</v>
      </c>
      <c r="AC17" s="66">
        <f t="shared" si="8"/>
        <v>18</v>
      </c>
      <c r="AD17" s="75">
        <v>9</v>
      </c>
      <c r="AE17" s="75">
        <v>12</v>
      </c>
      <c r="AF17" s="63">
        <f t="shared" si="9"/>
        <v>21</v>
      </c>
      <c r="AG17" s="105">
        <v>15</v>
      </c>
      <c r="AH17" s="106">
        <v>11</v>
      </c>
      <c r="AI17" s="103">
        <v>6</v>
      </c>
      <c r="AJ17" s="63">
        <v>8</v>
      </c>
      <c r="AK17" s="105">
        <v>4</v>
      </c>
      <c r="AL17" s="106">
        <v>6</v>
      </c>
      <c r="AM17" s="65">
        <v>3</v>
      </c>
      <c r="AN17" s="211">
        <v>2</v>
      </c>
    </row>
    <row r="18" spans="1:40" x14ac:dyDescent="0.25">
      <c r="A18" s="126" t="s">
        <v>153</v>
      </c>
      <c r="B18" s="137">
        <v>45304</v>
      </c>
      <c r="C18" s="203">
        <v>8</v>
      </c>
      <c r="D18" s="203">
        <v>7</v>
      </c>
      <c r="E18" s="105">
        <v>39</v>
      </c>
      <c r="F18" s="106">
        <v>26</v>
      </c>
      <c r="G18" s="196">
        <f t="shared" si="0"/>
        <v>0.30018472906403942</v>
      </c>
      <c r="H18" s="195">
        <f t="shared" si="1"/>
        <v>0.34648187633262256</v>
      </c>
      <c r="I18" s="84">
        <v>47</v>
      </c>
      <c r="J18" s="84">
        <v>14</v>
      </c>
      <c r="K18" s="85">
        <f t="shared" si="2"/>
        <v>0.2978723404255319</v>
      </c>
      <c r="L18" s="86">
        <v>21</v>
      </c>
      <c r="M18" s="86">
        <v>6</v>
      </c>
      <c r="N18" s="87">
        <f t="shared" si="3"/>
        <v>0.2857142857142857</v>
      </c>
      <c r="O18" s="66">
        <v>14</v>
      </c>
      <c r="P18" s="66">
        <v>2</v>
      </c>
      <c r="Q18" s="78">
        <f t="shared" si="4"/>
        <v>0.14285714285714285</v>
      </c>
      <c r="R18" s="75">
        <v>13</v>
      </c>
      <c r="S18" s="75">
        <v>3</v>
      </c>
      <c r="T18" s="79">
        <f t="shared" si="5"/>
        <v>0.23076923076923078</v>
      </c>
      <c r="U18" s="84">
        <v>9</v>
      </c>
      <c r="V18" s="84">
        <v>5</v>
      </c>
      <c r="W18" s="85">
        <f t="shared" si="6"/>
        <v>0.55555555555555558</v>
      </c>
      <c r="X18" s="86">
        <v>8</v>
      </c>
      <c r="Y18" s="86">
        <v>5</v>
      </c>
      <c r="Z18" s="87">
        <f t="shared" si="7"/>
        <v>0.625</v>
      </c>
      <c r="AA18" s="66">
        <v>15</v>
      </c>
      <c r="AB18" s="66">
        <v>17</v>
      </c>
      <c r="AC18" s="66">
        <f t="shared" si="8"/>
        <v>32</v>
      </c>
      <c r="AD18" s="75">
        <v>4</v>
      </c>
      <c r="AE18" s="75">
        <v>25</v>
      </c>
      <c r="AF18" s="63">
        <f t="shared" si="9"/>
        <v>29</v>
      </c>
      <c r="AG18" s="105">
        <v>13</v>
      </c>
      <c r="AH18" s="106">
        <v>27</v>
      </c>
      <c r="AI18" s="103">
        <v>10</v>
      </c>
      <c r="AJ18" s="63">
        <v>5</v>
      </c>
      <c r="AK18" s="105">
        <v>19</v>
      </c>
      <c r="AL18" s="106">
        <v>6</v>
      </c>
      <c r="AM18" s="65">
        <v>3</v>
      </c>
      <c r="AN18" s="214">
        <v>1</v>
      </c>
    </row>
    <row r="19" spans="1:40" x14ac:dyDescent="0.25">
      <c r="A19" s="126" t="s">
        <v>171</v>
      </c>
      <c r="B19" s="137">
        <v>45306</v>
      </c>
      <c r="C19" s="203">
        <v>9</v>
      </c>
      <c r="D19" s="203">
        <v>7</v>
      </c>
      <c r="E19" s="105">
        <v>33</v>
      </c>
      <c r="F19" s="106">
        <v>26</v>
      </c>
      <c r="G19" s="196">
        <f t="shared" si="0"/>
        <v>0.38018433179723504</v>
      </c>
      <c r="H19" s="195">
        <f t="shared" si="1"/>
        <v>0.33854166666666669</v>
      </c>
      <c r="I19" s="84">
        <v>26</v>
      </c>
      <c r="J19" s="84">
        <v>9</v>
      </c>
      <c r="K19" s="85">
        <f t="shared" si="2"/>
        <v>0.34615384615384615</v>
      </c>
      <c r="L19" s="86">
        <v>27</v>
      </c>
      <c r="M19" s="86">
        <v>7</v>
      </c>
      <c r="N19" s="87">
        <f t="shared" si="3"/>
        <v>0.25925925925925924</v>
      </c>
      <c r="O19" s="66">
        <v>13</v>
      </c>
      <c r="P19" s="66">
        <v>3</v>
      </c>
      <c r="Q19" s="78">
        <f t="shared" si="4"/>
        <v>0.23076923076923078</v>
      </c>
      <c r="R19" s="75">
        <v>7</v>
      </c>
      <c r="S19" s="75">
        <v>2</v>
      </c>
      <c r="T19" s="79">
        <f t="shared" si="5"/>
        <v>0.2857142857142857</v>
      </c>
      <c r="U19" s="84">
        <v>10</v>
      </c>
      <c r="V19" s="84">
        <v>6</v>
      </c>
      <c r="W19" s="85">
        <f t="shared" si="6"/>
        <v>0.6</v>
      </c>
      <c r="X19" s="86">
        <v>10</v>
      </c>
      <c r="Y19" s="86">
        <v>6</v>
      </c>
      <c r="Z19" s="87">
        <f t="shared" si="7"/>
        <v>0.6</v>
      </c>
      <c r="AA19" s="66">
        <v>8</v>
      </c>
      <c r="AB19" s="66">
        <v>13</v>
      </c>
      <c r="AC19" s="66">
        <f t="shared" si="8"/>
        <v>21</v>
      </c>
      <c r="AD19" s="75">
        <v>8</v>
      </c>
      <c r="AE19" s="75">
        <v>12</v>
      </c>
      <c r="AF19" s="63">
        <f t="shared" si="9"/>
        <v>20</v>
      </c>
      <c r="AG19" s="105">
        <v>14</v>
      </c>
      <c r="AH19" s="106">
        <v>18</v>
      </c>
      <c r="AI19" s="103">
        <v>7</v>
      </c>
      <c r="AJ19" s="63">
        <v>7</v>
      </c>
      <c r="AK19" s="105">
        <v>10</v>
      </c>
      <c r="AL19" s="106">
        <v>7</v>
      </c>
      <c r="AM19" s="65">
        <v>8</v>
      </c>
      <c r="AN19" s="2">
        <v>1</v>
      </c>
    </row>
    <row r="20" spans="1:40" ht="15.75" thickBot="1" x14ac:dyDescent="0.3">
      <c r="A20" s="112"/>
      <c r="B20" s="130"/>
      <c r="C20" s="204"/>
      <c r="D20" s="204"/>
      <c r="E20" s="88"/>
      <c r="F20" s="94"/>
      <c r="G20" s="68"/>
      <c r="H20" s="26"/>
      <c r="I20" s="88"/>
      <c r="J20" s="88"/>
      <c r="K20" s="89"/>
      <c r="L20" s="90"/>
      <c r="M20" s="90"/>
      <c r="N20" s="91"/>
      <c r="O20" s="68"/>
      <c r="P20" s="68"/>
      <c r="Q20" s="81"/>
      <c r="R20" s="68"/>
      <c r="S20" s="68"/>
      <c r="T20" s="80"/>
      <c r="U20" s="88"/>
      <c r="V20" s="88"/>
      <c r="W20" s="89"/>
      <c r="X20" s="90"/>
      <c r="Y20" s="90"/>
      <c r="Z20" s="91"/>
      <c r="AA20" s="68"/>
      <c r="AB20" s="68"/>
      <c r="AC20" s="95"/>
      <c r="AD20" s="76"/>
      <c r="AE20" s="76"/>
      <c r="AF20" s="26"/>
      <c r="AG20" s="88"/>
      <c r="AH20" s="94"/>
      <c r="AI20" s="68"/>
      <c r="AJ20" s="26"/>
      <c r="AK20" s="88"/>
      <c r="AL20" s="94"/>
      <c r="AM20" s="68"/>
      <c r="AN20" s="26"/>
    </row>
    <row r="21" spans="1:40" s="1" customFormat="1" x14ac:dyDescent="0.25">
      <c r="A21" s="6" t="s">
        <v>59</v>
      </c>
      <c r="B21" s="128"/>
      <c r="C21" s="201">
        <v>9</v>
      </c>
      <c r="D21" s="201">
        <v>7</v>
      </c>
      <c r="E21" s="199">
        <f>AVERAGE(E4:E19)</f>
        <v>40.5625</v>
      </c>
      <c r="F21" s="200">
        <f>AVERAGE(F4:F19)</f>
        <v>36.6875</v>
      </c>
      <c r="G21" s="69">
        <f t="shared" ref="G21" si="10">E21/(2*(I21+O21+(0.44*U21)))</f>
        <v>0.40278536318951391</v>
      </c>
      <c r="H21" s="197">
        <f t="shared" ref="H21" si="11">F21/(2*(L21+R21+(0.44*X21)))</f>
        <v>0.41902232882188334</v>
      </c>
      <c r="I21" s="71">
        <f>AVERAGE(I4:I19)</f>
        <v>33.5</v>
      </c>
      <c r="J21" s="71">
        <f>AVERAGE(J4:J19)</f>
        <v>12.25</v>
      </c>
      <c r="K21" s="92">
        <f>J21/I21</f>
        <v>0.36567164179104478</v>
      </c>
      <c r="L21" s="73">
        <f>AVERAGE(L4:L19)</f>
        <v>23.3125</v>
      </c>
      <c r="M21" s="73">
        <f>AVERAGE(M4:M19)</f>
        <v>8.3125</v>
      </c>
      <c r="N21" s="93">
        <f>18/52</f>
        <v>0.34615384615384615</v>
      </c>
      <c r="O21" s="71">
        <f>AVERAGE(O4:O19)</f>
        <v>11.1875</v>
      </c>
      <c r="P21" s="71">
        <f>AVERAGE(P4:P19)</f>
        <v>2.75</v>
      </c>
      <c r="Q21" s="69">
        <f>P21/O21</f>
        <v>0.24581005586592178</v>
      </c>
      <c r="R21" s="73">
        <f>AVERAGE(R4:R19)</f>
        <v>14.9375</v>
      </c>
      <c r="S21" s="73">
        <f>AVERAGE(S4:S19)</f>
        <v>4.3125</v>
      </c>
      <c r="T21" s="70">
        <f>11/47</f>
        <v>0.23404255319148937</v>
      </c>
      <c r="U21" s="71">
        <f>AVERAGE(U4:U19)</f>
        <v>12.875</v>
      </c>
      <c r="V21" s="71">
        <f>AVERAGE(V4:V19)</f>
        <v>7.8125</v>
      </c>
      <c r="W21" s="92">
        <f>V21/U21</f>
        <v>0.60679611650485432</v>
      </c>
      <c r="X21" s="73">
        <f>AVERAGE(X4:X19)</f>
        <v>12.5625</v>
      </c>
      <c r="Y21" s="73">
        <f>AVERAGE(Y4:Y19)</f>
        <v>7.125</v>
      </c>
      <c r="Z21" s="93">
        <f>Y21/X21</f>
        <v>0.56716417910447758</v>
      </c>
      <c r="AA21" s="71">
        <f>AVERAGE(AA4:AA19)</f>
        <v>8.875</v>
      </c>
      <c r="AB21" s="71">
        <f>AVERAGE(AB4:AB19)</f>
        <v>17.6875</v>
      </c>
      <c r="AC21" s="72">
        <f t="shared" ref="AC21" si="12">AA21+AB21</f>
        <v>26.5625</v>
      </c>
      <c r="AD21" s="73">
        <f>AVERAGE(AD4:AD19)</f>
        <v>6.875</v>
      </c>
      <c r="AE21" s="73">
        <f>AVERAGE(AE4:AE19)</f>
        <v>14.125</v>
      </c>
      <c r="AF21" s="96">
        <f>AVERAGE(AF4:AF20)</f>
        <v>21</v>
      </c>
      <c r="AG21" s="71">
        <f t="shared" ref="AG21:AN21" si="13">AVERAGE(AG4:AG19)</f>
        <v>14.4375</v>
      </c>
      <c r="AH21" s="73">
        <f t="shared" si="13"/>
        <v>16.4375</v>
      </c>
      <c r="AI21" s="71">
        <f t="shared" si="13"/>
        <v>7.25</v>
      </c>
      <c r="AJ21" s="73">
        <f t="shared" si="13"/>
        <v>7.125</v>
      </c>
      <c r="AK21" s="71">
        <f t="shared" si="13"/>
        <v>8.6875</v>
      </c>
      <c r="AL21" s="73">
        <f t="shared" si="13"/>
        <v>6.1875</v>
      </c>
      <c r="AM21" s="71">
        <f t="shared" si="13"/>
        <v>3.0625</v>
      </c>
      <c r="AN21" s="73">
        <f t="shared" si="13"/>
        <v>1.875</v>
      </c>
    </row>
    <row r="22" spans="1:40" x14ac:dyDescent="0.25">
      <c r="E22" s="65"/>
      <c r="I22" s="65"/>
      <c r="J22" s="65"/>
      <c r="K22" s="65"/>
      <c r="O22" s="65"/>
      <c r="P22" s="65"/>
      <c r="Q22" s="65"/>
      <c r="R22" s="65"/>
      <c r="S22" s="65"/>
      <c r="U22" s="65"/>
      <c r="V22" s="65"/>
      <c r="W22" s="65"/>
      <c r="AA22" s="65"/>
      <c r="AB22" s="65"/>
      <c r="AC22" s="65"/>
      <c r="AG22" s="65"/>
      <c r="AI22" s="65"/>
      <c r="AK22" s="65"/>
      <c r="AM22" s="65"/>
    </row>
    <row r="23" spans="1:40" ht="15" customHeight="1" x14ac:dyDescent="0.25">
      <c r="A23" s="205" t="s">
        <v>119</v>
      </c>
      <c r="B23" s="205"/>
      <c r="C23" s="205"/>
      <c r="D23" s="205"/>
      <c r="E23" s="205"/>
      <c r="I23" s="65"/>
      <c r="J23" s="65"/>
      <c r="K23" s="65"/>
      <c r="O23" s="65"/>
      <c r="P23" s="65"/>
      <c r="Q23" s="65"/>
      <c r="R23" s="65"/>
      <c r="S23" s="65"/>
      <c r="U23" s="65"/>
      <c r="V23" s="65"/>
      <c r="W23" s="65"/>
      <c r="AA23" s="65"/>
      <c r="AB23" s="65"/>
      <c r="AC23" s="65"/>
      <c r="AG23" s="65"/>
      <c r="AI23" s="65"/>
      <c r="AK23" s="65"/>
      <c r="AM23" s="65"/>
    </row>
    <row r="24" spans="1:40" ht="15" customHeight="1" x14ac:dyDescent="0.25">
      <c r="A24" s="205" t="s">
        <v>127</v>
      </c>
      <c r="B24" s="205"/>
      <c r="C24" s="205"/>
      <c r="D24" s="205"/>
      <c r="E24" s="205"/>
      <c r="I24" s="65"/>
      <c r="J24" s="65"/>
      <c r="K24" s="65"/>
      <c r="O24" s="65"/>
      <c r="P24" s="65"/>
      <c r="Q24" s="65"/>
      <c r="R24" s="65"/>
      <c r="S24" s="65"/>
      <c r="U24" s="65"/>
      <c r="V24" s="65"/>
      <c r="W24" s="65"/>
      <c r="AA24" s="65"/>
      <c r="AB24" s="65"/>
      <c r="AC24" s="65"/>
      <c r="AG24" s="65"/>
      <c r="AI24" s="65"/>
      <c r="AK24" s="65"/>
      <c r="AM24" s="65"/>
    </row>
    <row r="25" spans="1:40" ht="15" customHeight="1" x14ac:dyDescent="0.25">
      <c r="A25" s="219" t="s">
        <v>172</v>
      </c>
    </row>
  </sheetData>
  <sortState ref="A4:AN19">
    <sortCondition ref="B4:B19"/>
  </sortState>
  <mergeCells count="19">
    <mergeCell ref="AM1:AN1"/>
    <mergeCell ref="G1:H1"/>
    <mergeCell ref="I1:N1"/>
    <mergeCell ref="O1:T1"/>
    <mergeCell ref="U1:Z1"/>
    <mergeCell ref="C1:D1"/>
    <mergeCell ref="AK1:AL1"/>
    <mergeCell ref="I2:K2"/>
    <mergeCell ref="L2:N2"/>
    <mergeCell ref="O2:Q2"/>
    <mergeCell ref="R2:T2"/>
    <mergeCell ref="U2:W2"/>
    <mergeCell ref="AG1:AH1"/>
    <mergeCell ref="AI1:AJ1"/>
    <mergeCell ref="E1:F1"/>
    <mergeCell ref="X2:Z2"/>
    <mergeCell ref="AA2:AC2"/>
    <mergeCell ref="AD2:AF2"/>
    <mergeCell ref="AA1:AF1"/>
  </mergeCells>
  <pageMargins left="0.25" right="0.25" top="0.75" bottom="0.75" header="0.3" footer="0.3"/>
  <pageSetup scale="93" orientation="landscape" r:id="rId1"/>
  <colBreaks count="1" manualBreakCount="1">
    <brk id="26" max="1048575" man="1"/>
  </colBreaks>
  <ignoredErrors>
    <ignoredError sqref="AF20 AA20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0664-A369-4BE7-9B39-DAFAA4B25C33}">
  <sheetPr codeName="Sheet9">
    <pageSetUpPr fitToPage="1"/>
  </sheetPr>
  <dimension ref="A1:Y20"/>
  <sheetViews>
    <sheetView zoomScale="115" zoomScaleNormal="115" workbookViewId="0">
      <pane ySplit="4" topLeftCell="A5" activePane="bottomLeft" state="frozen"/>
      <selection activeCell="G24" sqref="G24"/>
      <selection pane="bottomLeft" activeCell="U1" sqref="U1"/>
    </sheetView>
  </sheetViews>
  <sheetFormatPr defaultRowHeight="15" x14ac:dyDescent="0.25"/>
  <cols>
    <col min="1" max="1" width="6.140625" style="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45278</v>
      </c>
      <c r="B1" s="231"/>
      <c r="C1" s="231"/>
      <c r="D1" s="231"/>
      <c r="E1" s="60"/>
      <c r="F1" s="60"/>
      <c r="G1" s="56"/>
      <c r="I1" s="58" t="s">
        <v>156</v>
      </c>
      <c r="K1" s="56"/>
      <c r="L1" s="56"/>
      <c r="M1" s="56"/>
      <c r="N1" s="232" t="s">
        <v>2</v>
      </c>
      <c r="O1" s="232"/>
      <c r="P1" s="141">
        <f>T13</f>
        <v>41</v>
      </c>
      <c r="Q1" s="139"/>
      <c r="R1" s="140"/>
      <c r="T1" s="215"/>
      <c r="U1" s="215" t="s">
        <v>120</v>
      </c>
      <c r="V1" s="141">
        <f>T14</f>
        <v>31</v>
      </c>
    </row>
    <row r="2" spans="1:22" s="1" customFormat="1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">
        <v>5</v>
      </c>
      <c r="B5" t="s">
        <v>17</v>
      </c>
      <c r="C5" s="14">
        <v>3</v>
      </c>
      <c r="D5" s="11">
        <v>9</v>
      </c>
      <c r="E5" s="11">
        <v>5</v>
      </c>
      <c r="F5" s="40">
        <f>E5/D5</f>
        <v>0.55555555555555558</v>
      </c>
      <c r="G5" s="12">
        <v>1</v>
      </c>
      <c r="H5" s="12">
        <v>1</v>
      </c>
      <c r="I5" s="45">
        <f>H5/G5</f>
        <v>1</v>
      </c>
      <c r="J5" s="13">
        <v>4</v>
      </c>
      <c r="K5" s="13">
        <v>3</v>
      </c>
      <c r="L5" s="53">
        <f>K5/J5</f>
        <v>0.75</v>
      </c>
      <c r="M5" s="132">
        <v>0</v>
      </c>
      <c r="N5" s="132">
        <v>4</v>
      </c>
      <c r="O5" s="132">
        <f t="shared" ref="O5:O12" si="0">M5+N5</f>
        <v>4</v>
      </c>
      <c r="P5" s="14">
        <v>2</v>
      </c>
      <c r="Q5" s="14">
        <v>2</v>
      </c>
      <c r="R5" s="14">
        <v>0</v>
      </c>
      <c r="S5" s="14">
        <v>3</v>
      </c>
      <c r="T5" s="120">
        <f t="shared" ref="T5:T12" si="1">(E5*2)+(H5*3)+K5</f>
        <v>16</v>
      </c>
      <c r="U5" s="14">
        <v>32</v>
      </c>
      <c r="V5" s="17" t="s">
        <v>90</v>
      </c>
    </row>
    <row r="6" spans="1:22" x14ac:dyDescent="0.25">
      <c r="A6" s="2">
        <v>15</v>
      </c>
      <c r="B6" t="s">
        <v>19</v>
      </c>
      <c r="C6" s="14">
        <v>1</v>
      </c>
      <c r="D6" s="11">
        <v>6</v>
      </c>
      <c r="E6" s="11">
        <v>0</v>
      </c>
      <c r="F6" s="40">
        <f>E6/D6</f>
        <v>0</v>
      </c>
      <c r="G6" s="12">
        <v>2</v>
      </c>
      <c r="H6" s="12">
        <v>0</v>
      </c>
      <c r="I6" s="45">
        <f>H6/G6</f>
        <v>0</v>
      </c>
      <c r="J6" s="13">
        <v>8</v>
      </c>
      <c r="K6" s="13">
        <v>7</v>
      </c>
      <c r="L6" s="51">
        <f>K6/J6</f>
        <v>0.875</v>
      </c>
      <c r="M6" s="132">
        <v>0</v>
      </c>
      <c r="N6" s="132">
        <v>2</v>
      </c>
      <c r="O6" s="132">
        <f t="shared" si="0"/>
        <v>2</v>
      </c>
      <c r="P6" s="14">
        <v>2</v>
      </c>
      <c r="Q6" s="14">
        <v>4</v>
      </c>
      <c r="R6" s="14">
        <v>0</v>
      </c>
      <c r="S6" s="14">
        <v>3</v>
      </c>
      <c r="T6" s="120">
        <f t="shared" si="1"/>
        <v>7</v>
      </c>
      <c r="U6" s="14">
        <v>32</v>
      </c>
      <c r="V6" s="17" t="s">
        <v>90</v>
      </c>
    </row>
    <row r="7" spans="1:22" x14ac:dyDescent="0.25">
      <c r="A7" s="2">
        <v>21</v>
      </c>
      <c r="B7" t="s">
        <v>34</v>
      </c>
      <c r="C7" s="14">
        <v>1</v>
      </c>
      <c r="D7" s="11">
        <v>10</v>
      </c>
      <c r="E7" s="11">
        <v>5</v>
      </c>
      <c r="F7" s="40">
        <f>E7/D7</f>
        <v>0.5</v>
      </c>
      <c r="G7" s="12">
        <v>0</v>
      </c>
      <c r="H7" s="12">
        <v>0</v>
      </c>
      <c r="I7" s="46" t="s">
        <v>26</v>
      </c>
      <c r="J7" s="13">
        <v>2</v>
      </c>
      <c r="K7" s="13">
        <v>2</v>
      </c>
      <c r="L7" s="51">
        <f>K7/J7</f>
        <v>1</v>
      </c>
      <c r="M7" s="132">
        <v>3</v>
      </c>
      <c r="N7" s="132">
        <v>3</v>
      </c>
      <c r="O7" s="132">
        <f t="shared" si="0"/>
        <v>6</v>
      </c>
      <c r="P7" s="14">
        <v>0</v>
      </c>
      <c r="Q7" s="14">
        <v>2</v>
      </c>
      <c r="R7" s="14">
        <v>0</v>
      </c>
      <c r="S7" s="14">
        <v>2</v>
      </c>
      <c r="T7" s="120">
        <f t="shared" si="1"/>
        <v>12</v>
      </c>
      <c r="U7" s="14">
        <v>27</v>
      </c>
      <c r="V7" s="17" t="s">
        <v>108</v>
      </c>
    </row>
    <row r="8" spans="1:22" x14ac:dyDescent="0.25">
      <c r="A8" s="33">
        <v>23</v>
      </c>
      <c r="B8" s="34" t="s">
        <v>20</v>
      </c>
      <c r="C8" s="35">
        <v>3</v>
      </c>
      <c r="D8" s="36">
        <v>1</v>
      </c>
      <c r="E8" s="36">
        <v>1</v>
      </c>
      <c r="F8" s="114">
        <f>E8/D8</f>
        <v>1</v>
      </c>
      <c r="G8" s="37">
        <v>2</v>
      </c>
      <c r="H8" s="37">
        <v>0</v>
      </c>
      <c r="I8" s="45">
        <f>H8/G8</f>
        <v>0</v>
      </c>
      <c r="J8" s="38">
        <v>0</v>
      </c>
      <c r="K8" s="38">
        <v>0</v>
      </c>
      <c r="L8" s="53" t="s">
        <v>26</v>
      </c>
      <c r="M8" s="133">
        <v>0</v>
      </c>
      <c r="N8" s="133">
        <v>4</v>
      </c>
      <c r="O8" s="133">
        <f t="shared" si="0"/>
        <v>4</v>
      </c>
      <c r="P8" s="35">
        <v>2</v>
      </c>
      <c r="Q8" s="35">
        <v>0</v>
      </c>
      <c r="R8" s="35">
        <v>0</v>
      </c>
      <c r="S8" s="35">
        <v>5</v>
      </c>
      <c r="T8" s="121">
        <f t="shared" si="1"/>
        <v>2</v>
      </c>
      <c r="U8" s="35">
        <v>19</v>
      </c>
      <c r="V8" s="39" t="s">
        <v>121</v>
      </c>
    </row>
    <row r="9" spans="1:22" x14ac:dyDescent="0.25">
      <c r="A9" s="2">
        <v>11</v>
      </c>
      <c r="B9" t="s">
        <v>37</v>
      </c>
      <c r="C9" s="14">
        <v>0</v>
      </c>
      <c r="D9" s="11">
        <v>0</v>
      </c>
      <c r="E9" s="11">
        <v>0</v>
      </c>
      <c r="F9" s="40" t="s">
        <v>26</v>
      </c>
      <c r="G9" s="12">
        <v>1</v>
      </c>
      <c r="H9" s="12">
        <v>1</v>
      </c>
      <c r="I9" s="45">
        <f>H9/G9</f>
        <v>1</v>
      </c>
      <c r="J9" s="13">
        <v>0</v>
      </c>
      <c r="K9" s="13">
        <v>0</v>
      </c>
      <c r="L9" s="51" t="s">
        <v>26</v>
      </c>
      <c r="M9" s="132">
        <v>0</v>
      </c>
      <c r="N9" s="132">
        <v>2</v>
      </c>
      <c r="O9" s="132">
        <f t="shared" si="0"/>
        <v>2</v>
      </c>
      <c r="P9" s="14">
        <v>0</v>
      </c>
      <c r="Q9" s="14">
        <v>1</v>
      </c>
      <c r="R9" s="14">
        <v>0</v>
      </c>
      <c r="S9" s="14">
        <v>1</v>
      </c>
      <c r="T9" s="120">
        <f t="shared" si="1"/>
        <v>3</v>
      </c>
      <c r="U9" s="14">
        <v>18</v>
      </c>
      <c r="V9" s="17" t="s">
        <v>81</v>
      </c>
    </row>
    <row r="10" spans="1:22" x14ac:dyDescent="0.25">
      <c r="A10" s="33">
        <v>22</v>
      </c>
      <c r="B10" s="34" t="s">
        <v>35</v>
      </c>
      <c r="C10" s="35">
        <v>2</v>
      </c>
      <c r="D10" s="36">
        <v>2</v>
      </c>
      <c r="E10" s="36">
        <v>0</v>
      </c>
      <c r="F10" s="114">
        <f>E10/D10</f>
        <v>0</v>
      </c>
      <c r="G10" s="37">
        <v>0</v>
      </c>
      <c r="H10" s="37">
        <v>0</v>
      </c>
      <c r="I10" s="47" t="s">
        <v>26</v>
      </c>
      <c r="J10" s="38">
        <v>0</v>
      </c>
      <c r="K10" s="38">
        <v>0</v>
      </c>
      <c r="L10" s="159" t="s">
        <v>26</v>
      </c>
      <c r="M10" s="133">
        <v>0</v>
      </c>
      <c r="N10" s="133">
        <v>1</v>
      </c>
      <c r="O10" s="133">
        <f t="shared" si="0"/>
        <v>1</v>
      </c>
      <c r="P10" s="35">
        <v>0</v>
      </c>
      <c r="Q10" s="35">
        <v>0</v>
      </c>
      <c r="R10" s="35">
        <v>0</v>
      </c>
      <c r="S10" s="35">
        <v>0</v>
      </c>
      <c r="T10" s="121">
        <f t="shared" si="1"/>
        <v>0</v>
      </c>
      <c r="U10" s="35">
        <v>14</v>
      </c>
      <c r="V10" s="39" t="s">
        <v>85</v>
      </c>
    </row>
    <row r="11" spans="1:22" x14ac:dyDescent="0.25">
      <c r="A11" s="2">
        <v>20</v>
      </c>
      <c r="B11" t="s">
        <v>38</v>
      </c>
      <c r="C11" s="14">
        <v>1</v>
      </c>
      <c r="D11" s="11">
        <v>1</v>
      </c>
      <c r="E11" s="11">
        <v>0</v>
      </c>
      <c r="F11" s="114">
        <f>E11/D11</f>
        <v>0</v>
      </c>
      <c r="G11" s="12">
        <v>1</v>
      </c>
      <c r="H11" s="12">
        <v>0</v>
      </c>
      <c r="I11" s="45">
        <f>H11/G11</f>
        <v>0</v>
      </c>
      <c r="J11" s="13">
        <v>0</v>
      </c>
      <c r="K11" s="13">
        <v>0</v>
      </c>
      <c r="L11" s="53" t="s">
        <v>26</v>
      </c>
      <c r="M11" s="132">
        <v>0</v>
      </c>
      <c r="N11" s="132">
        <v>0</v>
      </c>
      <c r="O11" s="132">
        <f t="shared" si="0"/>
        <v>0</v>
      </c>
      <c r="P11" s="14">
        <v>0</v>
      </c>
      <c r="Q11" s="14">
        <v>1</v>
      </c>
      <c r="R11" s="14">
        <v>0</v>
      </c>
      <c r="S11" s="14">
        <v>2</v>
      </c>
      <c r="T11" s="120">
        <f t="shared" si="1"/>
        <v>0</v>
      </c>
      <c r="U11" s="14">
        <v>10</v>
      </c>
      <c r="V11" s="17" t="s">
        <v>31</v>
      </c>
    </row>
    <row r="12" spans="1:22" ht="15.75" thickBot="1" x14ac:dyDescent="0.3">
      <c r="A12" s="26">
        <v>14</v>
      </c>
      <c r="B12" s="27" t="s">
        <v>36</v>
      </c>
      <c r="C12" s="28">
        <v>0</v>
      </c>
      <c r="D12" s="29">
        <v>1</v>
      </c>
      <c r="E12" s="29">
        <v>0</v>
      </c>
      <c r="F12" s="43">
        <f>E12/D12</f>
        <v>0</v>
      </c>
      <c r="G12" s="30">
        <v>0</v>
      </c>
      <c r="H12" s="30">
        <v>0</v>
      </c>
      <c r="I12" s="48" t="s">
        <v>26</v>
      </c>
      <c r="J12" s="31">
        <v>2</v>
      </c>
      <c r="K12" s="31">
        <v>1</v>
      </c>
      <c r="L12" s="148">
        <f>K12/J12</f>
        <v>0.5</v>
      </c>
      <c r="M12" s="134">
        <v>0</v>
      </c>
      <c r="N12" s="134">
        <v>1</v>
      </c>
      <c r="O12" s="134">
        <f t="shared" si="0"/>
        <v>1</v>
      </c>
      <c r="P12" s="28">
        <v>0</v>
      </c>
      <c r="Q12" s="28">
        <v>0</v>
      </c>
      <c r="R12" s="28">
        <v>0</v>
      </c>
      <c r="S12" s="28">
        <v>1</v>
      </c>
      <c r="T12" s="122">
        <f t="shared" si="1"/>
        <v>1</v>
      </c>
      <c r="U12" s="28">
        <v>8</v>
      </c>
      <c r="V12" s="32">
        <v>0</v>
      </c>
    </row>
    <row r="13" spans="1:22" s="1" customFormat="1" x14ac:dyDescent="0.25">
      <c r="A13" s="171"/>
      <c r="B13" s="1" t="s">
        <v>39</v>
      </c>
      <c r="C13" s="15">
        <f>SUM(C5:C12)</f>
        <v>11</v>
      </c>
      <c r="D13" s="8">
        <f>SUM(D5:D12)</f>
        <v>30</v>
      </c>
      <c r="E13" s="8">
        <f>SUM(E5:E12)</f>
        <v>11</v>
      </c>
      <c r="F13" s="44">
        <f t="shared" ref="F13:F14" si="2">E13/D13</f>
        <v>0.36666666666666664</v>
      </c>
      <c r="G13" s="9">
        <f>SUM(G5:G12)</f>
        <v>7</v>
      </c>
      <c r="H13" s="9">
        <f>SUM(H5:H12)</f>
        <v>2</v>
      </c>
      <c r="I13" s="49">
        <f>H13/G13</f>
        <v>0.2857142857142857</v>
      </c>
      <c r="J13" s="10">
        <f>SUM(J5:J12)</f>
        <v>16</v>
      </c>
      <c r="K13" s="10">
        <f>SUM(K5:K12)</f>
        <v>13</v>
      </c>
      <c r="L13" s="55">
        <f>K13/J13</f>
        <v>0.8125</v>
      </c>
      <c r="M13" s="136">
        <f>SUM(M5:M12)</f>
        <v>3</v>
      </c>
      <c r="N13" s="136">
        <f>SUM(N5:N12)</f>
        <v>17</v>
      </c>
      <c r="O13" s="136">
        <f t="shared" ref="O13:O14" si="3">M13+N13</f>
        <v>20</v>
      </c>
      <c r="P13" s="15">
        <f>SUM(P5:P12)</f>
        <v>6</v>
      </c>
      <c r="Q13" s="15">
        <f>SUM(Q5:Q12)</f>
        <v>10</v>
      </c>
      <c r="R13" s="15">
        <f>SUM(R5:R12)</f>
        <v>0</v>
      </c>
      <c r="S13" s="15">
        <f>SUM(S5:S12)</f>
        <v>17</v>
      </c>
      <c r="T13" s="50">
        <f>SUM(T5:T12)</f>
        <v>41</v>
      </c>
      <c r="U13" s="15" t="s">
        <v>26</v>
      </c>
      <c r="V13" s="15" t="s">
        <v>26</v>
      </c>
    </row>
    <row r="14" spans="1:22" s="1" customFormat="1" x14ac:dyDescent="0.25">
      <c r="A14" s="171"/>
      <c r="B14" s="1" t="s">
        <v>123</v>
      </c>
      <c r="C14" s="15">
        <v>17</v>
      </c>
      <c r="D14" s="8">
        <v>16</v>
      </c>
      <c r="E14" s="8">
        <v>8</v>
      </c>
      <c r="F14" s="44">
        <f t="shared" si="2"/>
        <v>0.5</v>
      </c>
      <c r="G14" s="9">
        <v>21</v>
      </c>
      <c r="H14" s="9">
        <v>4</v>
      </c>
      <c r="I14" s="49">
        <f>H14/G14</f>
        <v>0.19047619047619047</v>
      </c>
      <c r="J14" s="10">
        <v>8</v>
      </c>
      <c r="K14" s="10">
        <v>3</v>
      </c>
      <c r="L14" s="55">
        <f>K14/J14</f>
        <v>0.375</v>
      </c>
      <c r="M14" s="136">
        <v>6</v>
      </c>
      <c r="N14" s="136">
        <v>10</v>
      </c>
      <c r="O14" s="136">
        <f t="shared" si="3"/>
        <v>16</v>
      </c>
      <c r="P14" s="15">
        <v>7</v>
      </c>
      <c r="Q14" s="15">
        <v>9</v>
      </c>
      <c r="R14" s="15">
        <v>1</v>
      </c>
      <c r="S14" s="15">
        <v>20</v>
      </c>
      <c r="T14" s="50">
        <f>(E14*2)+(H14*3)+K14</f>
        <v>31</v>
      </c>
      <c r="U14" s="15" t="s">
        <v>26</v>
      </c>
      <c r="V14" s="15" t="s">
        <v>26</v>
      </c>
    </row>
    <row r="16" spans="1:22" s="14" customFormat="1" x14ac:dyDescent="0.25">
      <c r="A16" s="2"/>
      <c r="B16" s="1" t="s">
        <v>40</v>
      </c>
      <c r="C16" s="15">
        <v>1</v>
      </c>
      <c r="D16" s="15">
        <v>2</v>
      </c>
      <c r="E16" s="15">
        <v>3</v>
      </c>
      <c r="F16" s="15">
        <v>4</v>
      </c>
    </row>
    <row r="17" spans="1:25" s="14" customFormat="1" x14ac:dyDescent="0.25">
      <c r="A17" s="2"/>
      <c r="B17" s="142" t="s">
        <v>39</v>
      </c>
      <c r="C17" s="100">
        <v>10</v>
      </c>
      <c r="D17" s="100">
        <v>13</v>
      </c>
      <c r="E17" s="100">
        <v>10</v>
      </c>
      <c r="F17" s="100">
        <v>8</v>
      </c>
    </row>
    <row r="18" spans="1:25" s="14" customFormat="1" x14ac:dyDescent="0.25">
      <c r="A18" s="2"/>
      <c r="B18" t="s">
        <v>123</v>
      </c>
      <c r="C18" s="14">
        <v>8</v>
      </c>
      <c r="D18" s="14">
        <v>9</v>
      </c>
      <c r="E18" s="14">
        <v>8</v>
      </c>
      <c r="F18" s="14">
        <v>8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  <row r="19" spans="1:25" x14ac:dyDescent="0.25">
      <c r="X19" s="14"/>
      <c r="Y19" s="14"/>
    </row>
    <row r="20" spans="1:25" x14ac:dyDescent="0.25">
      <c r="X20" s="14"/>
      <c r="Y20" s="14"/>
    </row>
  </sheetData>
  <sortState ref="A5:V12">
    <sortCondition descending="1" ref="U5:U12"/>
    <sortCondition descending="1" ref="T5:T12"/>
  </sortState>
  <mergeCells count="2">
    <mergeCell ref="A1:D1"/>
    <mergeCell ref="N1:O1"/>
  </mergeCells>
  <pageMargins left="0.25" right="0.25" top="0.75" bottom="0.75" header="0.3" footer="0.3"/>
  <pageSetup scale="9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03E6-FC7D-4A37-B7CB-804D3350C655}">
  <sheetPr codeName="Sheet10">
    <pageSetUpPr fitToPage="1"/>
  </sheetPr>
  <dimension ref="A1:V18"/>
  <sheetViews>
    <sheetView zoomScale="115" zoomScaleNormal="115" workbookViewId="0">
      <pane ySplit="4" topLeftCell="A5" activePane="bottomLeft" state="frozen"/>
      <selection activeCell="G24" sqref="G24"/>
      <selection pane="bottomLeft" activeCell="U1" sqref="U1"/>
    </sheetView>
  </sheetViews>
  <sheetFormatPr defaultRowHeight="15" x14ac:dyDescent="0.25"/>
  <cols>
    <col min="1" max="1" width="6.140625" style="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45274</v>
      </c>
      <c r="B1" s="231"/>
      <c r="C1" s="231"/>
      <c r="D1" s="231"/>
      <c r="E1" s="60"/>
      <c r="F1" s="60"/>
      <c r="G1" s="56"/>
      <c r="I1" s="58" t="s">
        <v>156</v>
      </c>
      <c r="K1" s="56"/>
      <c r="L1" s="56"/>
      <c r="M1" s="56"/>
      <c r="N1" s="232" t="s">
        <v>2</v>
      </c>
      <c r="O1" s="232"/>
      <c r="P1" s="141">
        <f>T13</f>
        <v>33</v>
      </c>
      <c r="Q1" s="139"/>
      <c r="R1" s="140"/>
      <c r="S1" s="138"/>
      <c r="U1" s="215" t="s">
        <v>113</v>
      </c>
      <c r="V1" s="141">
        <f>T14</f>
        <v>43</v>
      </c>
    </row>
    <row r="2" spans="1:22" s="1" customFormat="1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">
        <v>5</v>
      </c>
      <c r="B5" t="s">
        <v>17</v>
      </c>
      <c r="C5" s="14">
        <v>2</v>
      </c>
      <c r="D5" s="11">
        <v>9</v>
      </c>
      <c r="E5" s="11">
        <v>5</v>
      </c>
      <c r="F5" s="40">
        <f>E5/D5</f>
        <v>0.55555555555555558</v>
      </c>
      <c r="G5" s="12">
        <v>3</v>
      </c>
      <c r="H5" s="12">
        <v>1</v>
      </c>
      <c r="I5" s="45">
        <f>H5/G5</f>
        <v>0.33333333333333331</v>
      </c>
      <c r="J5" s="13">
        <v>0</v>
      </c>
      <c r="K5" s="13">
        <v>0</v>
      </c>
      <c r="L5" s="53" t="s">
        <v>26</v>
      </c>
      <c r="M5" s="132">
        <v>0</v>
      </c>
      <c r="N5" s="132">
        <v>2</v>
      </c>
      <c r="O5" s="132">
        <f t="shared" ref="O5:O12" si="0">M5+N5</f>
        <v>2</v>
      </c>
      <c r="P5" s="14">
        <v>2</v>
      </c>
      <c r="Q5" s="14">
        <v>2</v>
      </c>
      <c r="R5" s="14">
        <v>0</v>
      </c>
      <c r="S5" s="14">
        <v>2</v>
      </c>
      <c r="T5" s="120">
        <f t="shared" ref="T5:T12" si="1">(E5*2)+(H5*3)+K5</f>
        <v>13</v>
      </c>
      <c r="U5" s="14">
        <v>32</v>
      </c>
      <c r="V5" s="17" t="s">
        <v>103</v>
      </c>
    </row>
    <row r="6" spans="1:22" x14ac:dyDescent="0.25">
      <c r="A6" s="2">
        <v>21</v>
      </c>
      <c r="B6" t="s">
        <v>34</v>
      </c>
      <c r="C6" s="14">
        <v>1</v>
      </c>
      <c r="D6" s="11">
        <v>4</v>
      </c>
      <c r="E6" s="11">
        <v>1</v>
      </c>
      <c r="F6" s="40">
        <f>E6/D6</f>
        <v>0.25</v>
      </c>
      <c r="G6" s="12">
        <v>0</v>
      </c>
      <c r="H6" s="12">
        <v>0</v>
      </c>
      <c r="I6" s="46" t="s">
        <v>26</v>
      </c>
      <c r="J6" s="13">
        <v>2</v>
      </c>
      <c r="K6" s="13">
        <v>2</v>
      </c>
      <c r="L6" s="51">
        <f>K6/J6</f>
        <v>1</v>
      </c>
      <c r="M6" s="132">
        <v>1</v>
      </c>
      <c r="N6" s="132">
        <v>7</v>
      </c>
      <c r="O6" s="132">
        <f t="shared" si="0"/>
        <v>8</v>
      </c>
      <c r="P6" s="14">
        <v>0</v>
      </c>
      <c r="Q6" s="14">
        <v>0</v>
      </c>
      <c r="R6" s="14">
        <v>1</v>
      </c>
      <c r="S6" s="14">
        <v>1</v>
      </c>
      <c r="T6" s="120">
        <f t="shared" si="1"/>
        <v>4</v>
      </c>
      <c r="U6" s="14">
        <v>32</v>
      </c>
      <c r="V6" s="17" t="s">
        <v>103</v>
      </c>
    </row>
    <row r="7" spans="1:22" x14ac:dyDescent="0.25">
      <c r="A7" s="2">
        <v>15</v>
      </c>
      <c r="B7" t="s">
        <v>19</v>
      </c>
      <c r="C7" s="14">
        <v>4</v>
      </c>
      <c r="D7" s="11">
        <v>5</v>
      </c>
      <c r="E7" s="11">
        <v>1</v>
      </c>
      <c r="F7" s="40">
        <f>E7/D7</f>
        <v>0.2</v>
      </c>
      <c r="G7" s="12">
        <v>6</v>
      </c>
      <c r="H7" s="12">
        <v>2</v>
      </c>
      <c r="I7" s="45">
        <f>H7/G7</f>
        <v>0.33333333333333331</v>
      </c>
      <c r="J7" s="13">
        <v>4</v>
      </c>
      <c r="K7" s="13">
        <v>4</v>
      </c>
      <c r="L7" s="51">
        <f>K7/J7</f>
        <v>1</v>
      </c>
      <c r="M7" s="132">
        <v>1</v>
      </c>
      <c r="N7" s="132">
        <v>1</v>
      </c>
      <c r="O7" s="132">
        <f t="shared" si="0"/>
        <v>2</v>
      </c>
      <c r="P7" s="14">
        <v>1</v>
      </c>
      <c r="Q7" s="14">
        <v>3</v>
      </c>
      <c r="R7" s="14">
        <v>0</v>
      </c>
      <c r="S7" s="14">
        <v>4</v>
      </c>
      <c r="T7" s="120">
        <f t="shared" si="1"/>
        <v>12</v>
      </c>
      <c r="U7" s="14">
        <v>24</v>
      </c>
      <c r="V7" s="17" t="s">
        <v>115</v>
      </c>
    </row>
    <row r="8" spans="1:22" x14ac:dyDescent="0.25">
      <c r="A8" s="33">
        <v>23</v>
      </c>
      <c r="B8" s="34" t="s">
        <v>20</v>
      </c>
      <c r="C8" s="35">
        <v>0</v>
      </c>
      <c r="D8" s="36">
        <v>2</v>
      </c>
      <c r="E8" s="36">
        <v>2</v>
      </c>
      <c r="F8" s="114">
        <f>E8/D8</f>
        <v>1</v>
      </c>
      <c r="G8" s="37">
        <v>1</v>
      </c>
      <c r="H8" s="37">
        <v>0</v>
      </c>
      <c r="I8" s="45">
        <f>H8/G8</f>
        <v>0</v>
      </c>
      <c r="J8" s="38">
        <v>0</v>
      </c>
      <c r="K8" s="38">
        <v>0</v>
      </c>
      <c r="L8" s="53" t="s">
        <v>26</v>
      </c>
      <c r="M8" s="133">
        <v>0</v>
      </c>
      <c r="N8" s="133">
        <v>4</v>
      </c>
      <c r="O8" s="133">
        <f t="shared" si="0"/>
        <v>4</v>
      </c>
      <c r="P8" s="35">
        <v>0</v>
      </c>
      <c r="Q8" s="35">
        <v>0</v>
      </c>
      <c r="R8" s="35">
        <v>0</v>
      </c>
      <c r="S8" s="35">
        <v>3</v>
      </c>
      <c r="T8" s="121">
        <f t="shared" si="1"/>
        <v>4</v>
      </c>
      <c r="U8" s="35">
        <v>16</v>
      </c>
      <c r="V8" s="39" t="s">
        <v>95</v>
      </c>
    </row>
    <row r="9" spans="1:22" x14ac:dyDescent="0.25">
      <c r="A9" s="2">
        <v>20</v>
      </c>
      <c r="B9" t="s">
        <v>38</v>
      </c>
      <c r="C9" s="14">
        <v>1</v>
      </c>
      <c r="D9" s="11">
        <v>0</v>
      </c>
      <c r="E9" s="11">
        <v>0</v>
      </c>
      <c r="F9" s="40" t="s">
        <v>26</v>
      </c>
      <c r="G9" s="12">
        <v>1</v>
      </c>
      <c r="H9" s="12">
        <v>0</v>
      </c>
      <c r="I9" s="45">
        <f>H9/G9</f>
        <v>0</v>
      </c>
      <c r="J9" s="13">
        <v>0</v>
      </c>
      <c r="K9" s="13">
        <v>0</v>
      </c>
      <c r="L9" s="53" t="s">
        <v>26</v>
      </c>
      <c r="M9" s="132">
        <v>1</v>
      </c>
      <c r="N9" s="132">
        <v>1</v>
      </c>
      <c r="O9" s="132">
        <f t="shared" si="0"/>
        <v>2</v>
      </c>
      <c r="P9" s="14">
        <v>1</v>
      </c>
      <c r="Q9" s="14">
        <v>0</v>
      </c>
      <c r="R9" s="14">
        <v>0</v>
      </c>
      <c r="S9" s="14">
        <v>3</v>
      </c>
      <c r="T9" s="120">
        <f t="shared" si="1"/>
        <v>0</v>
      </c>
      <c r="U9" s="14">
        <v>16</v>
      </c>
      <c r="V9" s="17" t="s">
        <v>85</v>
      </c>
    </row>
    <row r="10" spans="1:22" x14ac:dyDescent="0.25">
      <c r="A10" s="2">
        <v>14</v>
      </c>
      <c r="B10" t="s">
        <v>36</v>
      </c>
      <c r="C10" s="14">
        <v>0</v>
      </c>
      <c r="D10" s="11">
        <v>1</v>
      </c>
      <c r="E10" s="11">
        <v>0</v>
      </c>
      <c r="F10" s="40">
        <f>E10/D10</f>
        <v>0</v>
      </c>
      <c r="G10" s="12">
        <v>0</v>
      </c>
      <c r="H10" s="12">
        <v>0</v>
      </c>
      <c r="I10" s="46" t="s">
        <v>26</v>
      </c>
      <c r="J10" s="13">
        <v>0</v>
      </c>
      <c r="K10" s="13">
        <v>0</v>
      </c>
      <c r="L10" s="51" t="s">
        <v>26</v>
      </c>
      <c r="M10" s="132">
        <v>0</v>
      </c>
      <c r="N10" s="132">
        <v>0</v>
      </c>
      <c r="O10" s="132">
        <f t="shared" si="0"/>
        <v>0</v>
      </c>
      <c r="P10" s="14">
        <v>0</v>
      </c>
      <c r="Q10" s="14">
        <v>1</v>
      </c>
      <c r="R10" s="14">
        <v>0</v>
      </c>
      <c r="S10" s="14">
        <v>0</v>
      </c>
      <c r="T10" s="120">
        <f t="shared" si="1"/>
        <v>0</v>
      </c>
      <c r="U10" s="14">
        <v>16</v>
      </c>
      <c r="V10" s="17" t="s">
        <v>79</v>
      </c>
    </row>
    <row r="11" spans="1:22" x14ac:dyDescent="0.25">
      <c r="A11" s="2">
        <v>11</v>
      </c>
      <c r="B11" t="s">
        <v>37</v>
      </c>
      <c r="C11" s="14">
        <v>2</v>
      </c>
      <c r="D11" s="11">
        <v>0</v>
      </c>
      <c r="E11" s="11">
        <v>0</v>
      </c>
      <c r="F11" s="40" t="s">
        <v>26</v>
      </c>
      <c r="G11" s="12">
        <v>0</v>
      </c>
      <c r="H11" s="12">
        <v>0</v>
      </c>
      <c r="I11" s="46" t="s">
        <v>26</v>
      </c>
      <c r="J11" s="13">
        <v>0</v>
      </c>
      <c r="K11" s="13">
        <v>0</v>
      </c>
      <c r="L11" s="51" t="s">
        <v>26</v>
      </c>
      <c r="M11" s="132">
        <v>0</v>
      </c>
      <c r="N11" s="132">
        <v>2</v>
      </c>
      <c r="O11" s="132">
        <f t="shared" si="0"/>
        <v>2</v>
      </c>
      <c r="P11" s="14">
        <v>0</v>
      </c>
      <c r="Q11" s="14">
        <v>1</v>
      </c>
      <c r="R11" s="14">
        <v>0</v>
      </c>
      <c r="S11" s="14">
        <v>1</v>
      </c>
      <c r="T11" s="120">
        <f t="shared" si="1"/>
        <v>0</v>
      </c>
      <c r="U11" s="14">
        <v>15</v>
      </c>
      <c r="V11" s="17" t="s">
        <v>85</v>
      </c>
    </row>
    <row r="12" spans="1:22" ht="15.75" thickBot="1" x14ac:dyDescent="0.3">
      <c r="A12" s="26">
        <v>22</v>
      </c>
      <c r="B12" s="27" t="s">
        <v>35</v>
      </c>
      <c r="C12" s="28">
        <v>0</v>
      </c>
      <c r="D12" s="29">
        <v>1</v>
      </c>
      <c r="E12" s="29">
        <v>0</v>
      </c>
      <c r="F12" s="43">
        <f>E12/D12</f>
        <v>0</v>
      </c>
      <c r="G12" s="30">
        <v>0</v>
      </c>
      <c r="H12" s="30">
        <v>0</v>
      </c>
      <c r="I12" s="48" t="s">
        <v>26</v>
      </c>
      <c r="J12" s="31">
        <v>0</v>
      </c>
      <c r="K12" s="31">
        <v>0</v>
      </c>
      <c r="L12" s="148" t="s">
        <v>26</v>
      </c>
      <c r="M12" s="134">
        <v>0</v>
      </c>
      <c r="N12" s="134">
        <v>0</v>
      </c>
      <c r="O12" s="134">
        <f t="shared" si="0"/>
        <v>0</v>
      </c>
      <c r="P12" s="28">
        <v>0</v>
      </c>
      <c r="Q12" s="28">
        <v>0</v>
      </c>
      <c r="R12" s="28">
        <v>0</v>
      </c>
      <c r="S12" s="28">
        <v>1</v>
      </c>
      <c r="T12" s="122">
        <f t="shared" si="1"/>
        <v>0</v>
      </c>
      <c r="U12" s="28">
        <v>11</v>
      </c>
      <c r="V12" s="32" t="s">
        <v>111</v>
      </c>
    </row>
    <row r="13" spans="1:22" s="1" customFormat="1" x14ac:dyDescent="0.25">
      <c r="A13" s="161"/>
      <c r="B13" s="1" t="s">
        <v>39</v>
      </c>
      <c r="C13" s="15">
        <f>SUM(C5:C12)</f>
        <v>10</v>
      </c>
      <c r="D13" s="8">
        <f>SUM(D5:D12)</f>
        <v>22</v>
      </c>
      <c r="E13" s="8">
        <f>SUM(E5:E12)</f>
        <v>9</v>
      </c>
      <c r="F13" s="44">
        <f t="shared" ref="F13:F14" si="2">E13/D13</f>
        <v>0.40909090909090912</v>
      </c>
      <c r="G13" s="9">
        <f>SUM(G5:G12)</f>
        <v>11</v>
      </c>
      <c r="H13" s="9">
        <f>SUM(H5:H12)</f>
        <v>3</v>
      </c>
      <c r="I13" s="49">
        <f>H13/G13</f>
        <v>0.27272727272727271</v>
      </c>
      <c r="J13" s="10">
        <f>SUM(J5:J12)</f>
        <v>6</v>
      </c>
      <c r="K13" s="10">
        <f>SUM(K5:K12)</f>
        <v>6</v>
      </c>
      <c r="L13" s="55">
        <f>K13/J13</f>
        <v>1</v>
      </c>
      <c r="M13" s="136">
        <f>SUM(M5:M12)</f>
        <v>3</v>
      </c>
      <c r="N13" s="136">
        <f>SUM(N5:N12)</f>
        <v>17</v>
      </c>
      <c r="O13" s="136">
        <f t="shared" ref="O13:O14" si="3">M13+N13</f>
        <v>20</v>
      </c>
      <c r="P13" s="15">
        <f>SUM(P5:P12)</f>
        <v>4</v>
      </c>
      <c r="Q13" s="15">
        <f>SUM(Q5:Q12)</f>
        <v>7</v>
      </c>
      <c r="R13" s="15">
        <f>SUM(R5:R12)</f>
        <v>1</v>
      </c>
      <c r="S13" s="15">
        <f>SUM(S5:S12)</f>
        <v>15</v>
      </c>
      <c r="T13" s="50">
        <f>SUM(T5:T12)</f>
        <v>33</v>
      </c>
      <c r="U13" s="15" t="s">
        <v>26</v>
      </c>
      <c r="V13" s="15" t="s">
        <v>26</v>
      </c>
    </row>
    <row r="14" spans="1:22" s="1" customFormat="1" x14ac:dyDescent="0.25">
      <c r="A14" s="161"/>
      <c r="B14" s="1" t="s">
        <v>114</v>
      </c>
      <c r="C14" s="15">
        <v>5</v>
      </c>
      <c r="D14" s="8">
        <v>30</v>
      </c>
      <c r="E14" s="8">
        <v>13</v>
      </c>
      <c r="F14" s="44">
        <f t="shared" si="2"/>
        <v>0.43333333333333335</v>
      </c>
      <c r="G14" s="9">
        <v>9</v>
      </c>
      <c r="H14" s="9">
        <v>3</v>
      </c>
      <c r="I14" s="49">
        <f>H14/G14</f>
        <v>0.33333333333333331</v>
      </c>
      <c r="J14" s="10">
        <v>12</v>
      </c>
      <c r="K14" s="10">
        <v>8</v>
      </c>
      <c r="L14" s="55">
        <f>K14/J14</f>
        <v>0.66666666666666663</v>
      </c>
      <c r="M14" s="136">
        <v>6</v>
      </c>
      <c r="N14" s="136">
        <v>15</v>
      </c>
      <c r="O14" s="136">
        <f t="shared" si="3"/>
        <v>21</v>
      </c>
      <c r="P14" s="15">
        <v>7</v>
      </c>
      <c r="Q14" s="15">
        <v>7</v>
      </c>
      <c r="R14" s="15">
        <v>0</v>
      </c>
      <c r="S14" s="15">
        <v>8</v>
      </c>
      <c r="T14" s="50">
        <f>(E14*2)+(H14*3)+K14</f>
        <v>43</v>
      </c>
      <c r="U14" s="15" t="s">
        <v>26</v>
      </c>
      <c r="V14" s="15" t="s">
        <v>26</v>
      </c>
    </row>
    <row r="16" spans="1:22" s="14" customFormat="1" x14ac:dyDescent="0.25">
      <c r="A16" s="2"/>
      <c r="B16" s="1" t="s">
        <v>40</v>
      </c>
      <c r="C16" s="15">
        <v>1</v>
      </c>
      <c r="D16" s="15">
        <v>2</v>
      </c>
      <c r="E16" s="15">
        <v>3</v>
      </c>
      <c r="F16" s="15">
        <v>4</v>
      </c>
    </row>
    <row r="17" spans="1:21" s="14" customFormat="1" x14ac:dyDescent="0.25">
      <c r="A17" s="2"/>
      <c r="B17" s="142" t="s">
        <v>39</v>
      </c>
      <c r="C17" s="100">
        <v>5</v>
      </c>
      <c r="D17" s="100">
        <v>11</v>
      </c>
      <c r="E17" s="100">
        <v>6</v>
      </c>
      <c r="F17" s="100">
        <v>11</v>
      </c>
    </row>
    <row r="18" spans="1:21" s="14" customFormat="1" x14ac:dyDescent="0.25">
      <c r="A18" s="2"/>
      <c r="B18" t="s">
        <v>114</v>
      </c>
      <c r="C18" s="14">
        <v>15</v>
      </c>
      <c r="D18" s="14">
        <v>17</v>
      </c>
      <c r="E18" s="14">
        <v>4</v>
      </c>
      <c r="F18" s="14">
        <v>7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</sheetData>
  <sortState ref="A5:V12">
    <sortCondition descending="1" ref="U5:U12"/>
    <sortCondition descending="1" ref="T5:T12"/>
  </sortState>
  <mergeCells count="2">
    <mergeCell ref="A1:D1"/>
    <mergeCell ref="N1:O1"/>
  </mergeCells>
  <pageMargins left="0.25" right="0.25" top="0.75" bottom="0.75" header="0.3" footer="0.3"/>
  <pageSetup scale="9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EC73-1B5E-41EC-AD35-00B02ABC92D8}">
  <sheetPr codeName="Sheet11">
    <pageSetUpPr fitToPage="1"/>
  </sheetPr>
  <dimension ref="A1:V21"/>
  <sheetViews>
    <sheetView zoomScale="115" zoomScaleNormal="115" workbookViewId="0">
      <pane ySplit="4" topLeftCell="A5" activePane="bottomLeft" state="frozen"/>
      <selection activeCell="G24" sqref="G24"/>
      <selection pane="bottomLeft" activeCell="B15" sqref="B15"/>
    </sheetView>
  </sheetViews>
  <sheetFormatPr defaultRowHeight="15" x14ac:dyDescent="0.25"/>
  <cols>
    <col min="1" max="1" width="6.140625" style="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45272</v>
      </c>
      <c r="B1" s="231"/>
      <c r="C1" s="231"/>
      <c r="D1" s="231"/>
      <c r="E1" s="60"/>
      <c r="F1" s="60"/>
      <c r="G1" s="56"/>
      <c r="I1" s="58" t="s">
        <v>112</v>
      </c>
      <c r="K1" s="56"/>
      <c r="L1" s="56"/>
      <c r="M1" s="56"/>
      <c r="N1" s="232" t="s">
        <v>2</v>
      </c>
      <c r="O1" s="232"/>
      <c r="P1" s="141">
        <f>T16</f>
        <v>52</v>
      </c>
      <c r="Q1" s="139"/>
      <c r="R1" s="140"/>
      <c r="S1" s="138"/>
      <c r="U1" s="215" t="s">
        <v>106</v>
      </c>
      <c r="V1" s="141">
        <f>T17</f>
        <v>24</v>
      </c>
    </row>
    <row r="2" spans="1:22" s="1" customFormat="1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">
        <v>5</v>
      </c>
      <c r="B5" t="s">
        <v>17</v>
      </c>
      <c r="C5" s="14">
        <v>2</v>
      </c>
      <c r="D5" s="11">
        <v>8</v>
      </c>
      <c r="E5" s="11">
        <v>2</v>
      </c>
      <c r="F5" s="40">
        <f t="shared" ref="F5:F15" si="0">E5/D5</f>
        <v>0.25</v>
      </c>
      <c r="G5" s="12">
        <v>1</v>
      </c>
      <c r="H5" s="12">
        <v>0</v>
      </c>
      <c r="I5" s="45">
        <f>H5/G5</f>
        <v>0</v>
      </c>
      <c r="J5" s="13">
        <v>0</v>
      </c>
      <c r="K5" s="13">
        <v>0</v>
      </c>
      <c r="L5" s="53" t="s">
        <v>26</v>
      </c>
      <c r="M5" s="132">
        <v>1</v>
      </c>
      <c r="N5" s="132">
        <v>0</v>
      </c>
      <c r="O5" s="132">
        <f t="shared" ref="O5:O15" si="1">M5+N5</f>
        <v>1</v>
      </c>
      <c r="P5" s="14">
        <v>3</v>
      </c>
      <c r="Q5" s="14">
        <v>4</v>
      </c>
      <c r="R5" s="14">
        <v>0</v>
      </c>
      <c r="S5" s="14">
        <v>0</v>
      </c>
      <c r="T5" s="120">
        <f t="shared" ref="T5:T15" si="2">(E5*2)+(H5*3)+K5</f>
        <v>4</v>
      </c>
      <c r="U5" s="14">
        <v>23</v>
      </c>
      <c r="V5" s="17" t="s">
        <v>107</v>
      </c>
    </row>
    <row r="6" spans="1:22" x14ac:dyDescent="0.25">
      <c r="A6" s="2">
        <v>15</v>
      </c>
      <c r="B6" t="s">
        <v>19</v>
      </c>
      <c r="C6" s="14">
        <v>1</v>
      </c>
      <c r="D6" s="11">
        <v>8</v>
      </c>
      <c r="E6" s="11">
        <v>4</v>
      </c>
      <c r="F6" s="40">
        <f t="shared" si="0"/>
        <v>0.5</v>
      </c>
      <c r="G6" s="12">
        <v>7</v>
      </c>
      <c r="H6" s="12">
        <v>3</v>
      </c>
      <c r="I6" s="45">
        <f>H6/G6</f>
        <v>0.42857142857142855</v>
      </c>
      <c r="J6" s="13">
        <v>4</v>
      </c>
      <c r="K6" s="13">
        <v>3</v>
      </c>
      <c r="L6" s="51">
        <f>K6/J6</f>
        <v>0.75</v>
      </c>
      <c r="M6" s="132">
        <v>2</v>
      </c>
      <c r="N6" s="132">
        <v>0</v>
      </c>
      <c r="O6" s="132">
        <f t="shared" si="1"/>
        <v>2</v>
      </c>
      <c r="P6" s="14">
        <v>1</v>
      </c>
      <c r="Q6" s="14">
        <v>4</v>
      </c>
      <c r="R6" s="14">
        <v>0</v>
      </c>
      <c r="S6" s="14">
        <v>3</v>
      </c>
      <c r="T6" s="120">
        <f t="shared" si="2"/>
        <v>20</v>
      </c>
      <c r="U6" s="14">
        <v>21</v>
      </c>
      <c r="V6" s="17" t="s">
        <v>47</v>
      </c>
    </row>
    <row r="7" spans="1:22" x14ac:dyDescent="0.25">
      <c r="A7" s="2">
        <v>14</v>
      </c>
      <c r="B7" t="s">
        <v>36</v>
      </c>
      <c r="C7" s="14">
        <v>0</v>
      </c>
      <c r="D7" s="11">
        <v>2</v>
      </c>
      <c r="E7" s="11">
        <v>1</v>
      </c>
      <c r="F7" s="40">
        <f t="shared" si="0"/>
        <v>0.5</v>
      </c>
      <c r="G7" s="12">
        <v>2</v>
      </c>
      <c r="H7" s="12">
        <v>1</v>
      </c>
      <c r="I7" s="45">
        <f>H7/G7</f>
        <v>0.5</v>
      </c>
      <c r="J7" s="13">
        <v>0</v>
      </c>
      <c r="K7" s="13">
        <v>0</v>
      </c>
      <c r="L7" s="51" t="s">
        <v>26</v>
      </c>
      <c r="M7" s="132">
        <v>0</v>
      </c>
      <c r="N7" s="132">
        <v>1</v>
      </c>
      <c r="O7" s="132">
        <f t="shared" si="1"/>
        <v>1</v>
      </c>
      <c r="P7" s="14">
        <v>0</v>
      </c>
      <c r="Q7" s="14">
        <v>0</v>
      </c>
      <c r="R7" s="14">
        <v>0</v>
      </c>
      <c r="S7" s="14">
        <v>2</v>
      </c>
      <c r="T7" s="120">
        <f t="shared" si="2"/>
        <v>5</v>
      </c>
      <c r="U7" s="14">
        <v>21</v>
      </c>
      <c r="V7" s="17" t="s">
        <v>109</v>
      </c>
    </row>
    <row r="8" spans="1:22" x14ac:dyDescent="0.25">
      <c r="A8" s="2">
        <v>20</v>
      </c>
      <c r="B8" t="s">
        <v>38</v>
      </c>
      <c r="C8" s="14">
        <v>1</v>
      </c>
      <c r="D8" s="11">
        <v>1</v>
      </c>
      <c r="E8" s="11">
        <v>0</v>
      </c>
      <c r="F8" s="40">
        <f t="shared" si="0"/>
        <v>0</v>
      </c>
      <c r="G8" s="12">
        <v>2</v>
      </c>
      <c r="H8" s="12">
        <v>0</v>
      </c>
      <c r="I8" s="45">
        <f>H8/G8</f>
        <v>0</v>
      </c>
      <c r="J8" s="13">
        <v>0</v>
      </c>
      <c r="K8" s="13">
        <v>0</v>
      </c>
      <c r="L8" s="53" t="s">
        <v>26</v>
      </c>
      <c r="M8" s="132">
        <v>0</v>
      </c>
      <c r="N8" s="132">
        <v>4</v>
      </c>
      <c r="O8" s="132">
        <f t="shared" si="1"/>
        <v>4</v>
      </c>
      <c r="P8" s="14">
        <v>0</v>
      </c>
      <c r="Q8" s="14">
        <v>1</v>
      </c>
      <c r="R8" s="14">
        <v>2</v>
      </c>
      <c r="S8" s="14">
        <v>0</v>
      </c>
      <c r="T8" s="120">
        <f t="shared" si="2"/>
        <v>0</v>
      </c>
      <c r="U8" s="14">
        <v>20</v>
      </c>
      <c r="V8" s="17" t="s">
        <v>108</v>
      </c>
    </row>
    <row r="9" spans="1:22" x14ac:dyDescent="0.25">
      <c r="A9" s="2">
        <v>21</v>
      </c>
      <c r="B9" t="s">
        <v>34</v>
      </c>
      <c r="C9" s="14">
        <v>0</v>
      </c>
      <c r="D9" s="11">
        <v>8</v>
      </c>
      <c r="E9" s="11">
        <v>3</v>
      </c>
      <c r="F9" s="40">
        <f t="shared" si="0"/>
        <v>0.375</v>
      </c>
      <c r="G9" s="12">
        <v>0</v>
      </c>
      <c r="H9" s="12">
        <v>0</v>
      </c>
      <c r="I9" s="46" t="s">
        <v>26</v>
      </c>
      <c r="J9" s="13">
        <v>2</v>
      </c>
      <c r="K9" s="13">
        <v>0</v>
      </c>
      <c r="L9" s="51">
        <f>K9/J9</f>
        <v>0</v>
      </c>
      <c r="M9" s="132">
        <v>7</v>
      </c>
      <c r="N9" s="132">
        <v>3</v>
      </c>
      <c r="O9" s="132">
        <f t="shared" si="1"/>
        <v>10</v>
      </c>
      <c r="P9" s="14">
        <v>0</v>
      </c>
      <c r="Q9" s="14">
        <v>1</v>
      </c>
      <c r="R9" s="14">
        <v>0</v>
      </c>
      <c r="S9" s="14">
        <v>1</v>
      </c>
      <c r="T9" s="120">
        <f t="shared" si="2"/>
        <v>6</v>
      </c>
      <c r="U9" s="14">
        <v>17</v>
      </c>
      <c r="V9" s="17" t="s">
        <v>80</v>
      </c>
    </row>
    <row r="10" spans="1:22" x14ac:dyDescent="0.25">
      <c r="A10" s="33">
        <v>22</v>
      </c>
      <c r="B10" s="34" t="s">
        <v>35</v>
      </c>
      <c r="C10" s="35">
        <v>2</v>
      </c>
      <c r="D10" s="36">
        <v>6</v>
      </c>
      <c r="E10" s="36">
        <v>2</v>
      </c>
      <c r="F10" s="40">
        <f t="shared" si="0"/>
        <v>0.33333333333333331</v>
      </c>
      <c r="G10" s="37">
        <v>2</v>
      </c>
      <c r="H10" s="37">
        <v>1</v>
      </c>
      <c r="I10" s="45">
        <f>H10/G10</f>
        <v>0.5</v>
      </c>
      <c r="J10" s="38">
        <v>2</v>
      </c>
      <c r="K10" s="38">
        <v>2</v>
      </c>
      <c r="L10" s="51">
        <f>K10/J10</f>
        <v>1</v>
      </c>
      <c r="M10" s="133">
        <v>1</v>
      </c>
      <c r="N10" s="133">
        <v>6</v>
      </c>
      <c r="O10" s="133">
        <f t="shared" si="1"/>
        <v>7</v>
      </c>
      <c r="P10" s="35">
        <v>0</v>
      </c>
      <c r="Q10" s="35">
        <v>0</v>
      </c>
      <c r="R10" s="35">
        <v>0</v>
      </c>
      <c r="S10" s="35">
        <v>0</v>
      </c>
      <c r="T10" s="121">
        <f t="shared" si="2"/>
        <v>9</v>
      </c>
      <c r="U10" s="35">
        <v>15</v>
      </c>
      <c r="V10" s="39" t="s">
        <v>110</v>
      </c>
    </row>
    <row r="11" spans="1:22" x14ac:dyDescent="0.25">
      <c r="A11" s="2">
        <v>11</v>
      </c>
      <c r="B11" t="s">
        <v>37</v>
      </c>
      <c r="C11" s="14">
        <v>0</v>
      </c>
      <c r="D11" s="11">
        <v>5</v>
      </c>
      <c r="E11" s="11">
        <v>2</v>
      </c>
      <c r="F11" s="40">
        <f t="shared" si="0"/>
        <v>0.4</v>
      </c>
      <c r="G11" s="12">
        <v>0</v>
      </c>
      <c r="H11" s="12">
        <v>0</v>
      </c>
      <c r="I11" s="46" t="s">
        <v>26</v>
      </c>
      <c r="J11" s="13">
        <v>0</v>
      </c>
      <c r="K11" s="13">
        <v>0</v>
      </c>
      <c r="L11" s="51" t="s">
        <v>26</v>
      </c>
      <c r="M11" s="132">
        <v>3</v>
      </c>
      <c r="N11" s="132">
        <v>1</v>
      </c>
      <c r="O11" s="132">
        <f t="shared" si="1"/>
        <v>4</v>
      </c>
      <c r="P11" s="14">
        <v>2</v>
      </c>
      <c r="Q11" s="14">
        <v>2</v>
      </c>
      <c r="R11" s="14">
        <v>0</v>
      </c>
      <c r="S11" s="14">
        <v>1</v>
      </c>
      <c r="T11" s="120">
        <f t="shared" si="2"/>
        <v>4</v>
      </c>
      <c r="U11" s="14">
        <v>14</v>
      </c>
      <c r="V11" s="17" t="s">
        <v>28</v>
      </c>
    </row>
    <row r="12" spans="1:22" x14ac:dyDescent="0.25">
      <c r="A12" s="2">
        <v>23</v>
      </c>
      <c r="B12" t="s">
        <v>20</v>
      </c>
      <c r="C12" s="14">
        <v>0</v>
      </c>
      <c r="D12" s="11">
        <v>5</v>
      </c>
      <c r="E12" s="11">
        <v>2</v>
      </c>
      <c r="F12" s="40">
        <f t="shared" si="0"/>
        <v>0.4</v>
      </c>
      <c r="G12" s="12">
        <v>0</v>
      </c>
      <c r="H12" s="12">
        <v>0</v>
      </c>
      <c r="I12" s="16" t="s">
        <v>26</v>
      </c>
      <c r="J12" s="13">
        <v>0</v>
      </c>
      <c r="K12" s="13">
        <v>0</v>
      </c>
      <c r="L12" s="53" t="s">
        <v>26</v>
      </c>
      <c r="M12" s="132">
        <v>1</v>
      </c>
      <c r="N12" s="132">
        <v>5</v>
      </c>
      <c r="O12" s="132">
        <f t="shared" si="1"/>
        <v>6</v>
      </c>
      <c r="P12" s="14">
        <v>2</v>
      </c>
      <c r="Q12" s="14">
        <v>1</v>
      </c>
      <c r="R12" s="14">
        <v>1</v>
      </c>
      <c r="S12" s="14">
        <v>0</v>
      </c>
      <c r="T12" s="120">
        <f t="shared" si="2"/>
        <v>4</v>
      </c>
      <c r="U12" s="14">
        <v>14</v>
      </c>
      <c r="V12" s="17" t="s">
        <v>110</v>
      </c>
    </row>
    <row r="13" spans="1:22" x14ac:dyDescent="0.25">
      <c r="A13" s="2">
        <v>12</v>
      </c>
      <c r="B13" t="s">
        <v>87</v>
      </c>
      <c r="C13" s="14">
        <v>0</v>
      </c>
      <c r="D13" s="11">
        <v>1</v>
      </c>
      <c r="E13" s="11">
        <v>0</v>
      </c>
      <c r="F13" s="40">
        <f t="shared" si="0"/>
        <v>0</v>
      </c>
      <c r="G13" s="12">
        <v>0</v>
      </c>
      <c r="H13" s="12">
        <v>0</v>
      </c>
      <c r="I13" s="16" t="s">
        <v>26</v>
      </c>
      <c r="J13" s="13">
        <v>0</v>
      </c>
      <c r="K13" s="13">
        <v>0</v>
      </c>
      <c r="L13" s="53" t="s">
        <v>26</v>
      </c>
      <c r="M13" s="132">
        <v>1</v>
      </c>
      <c r="N13" s="132">
        <v>0</v>
      </c>
      <c r="O13" s="132">
        <f t="shared" si="1"/>
        <v>1</v>
      </c>
      <c r="P13" s="14">
        <v>2</v>
      </c>
      <c r="Q13" s="14">
        <v>0</v>
      </c>
      <c r="R13" s="14">
        <v>0</v>
      </c>
      <c r="S13" s="14">
        <v>0</v>
      </c>
      <c r="T13" s="120">
        <f t="shared" si="2"/>
        <v>0</v>
      </c>
      <c r="U13" s="14">
        <v>8</v>
      </c>
      <c r="V13" s="17" t="s">
        <v>104</v>
      </c>
    </row>
    <row r="14" spans="1:22" x14ac:dyDescent="0.25">
      <c r="A14" s="2">
        <v>35</v>
      </c>
      <c r="B14" t="s">
        <v>43</v>
      </c>
      <c r="C14" s="14">
        <v>0</v>
      </c>
      <c r="D14" s="11">
        <v>2</v>
      </c>
      <c r="E14" s="11">
        <v>0</v>
      </c>
      <c r="F14" s="40">
        <f t="shared" si="0"/>
        <v>0</v>
      </c>
      <c r="G14" s="12">
        <v>0</v>
      </c>
      <c r="H14" s="12">
        <v>0</v>
      </c>
      <c r="I14" s="16" t="s">
        <v>26</v>
      </c>
      <c r="J14" s="13">
        <v>0</v>
      </c>
      <c r="K14" s="13">
        <v>0</v>
      </c>
      <c r="L14" s="53" t="s">
        <v>26</v>
      </c>
      <c r="M14" s="132">
        <v>2</v>
      </c>
      <c r="N14" s="132">
        <v>0</v>
      </c>
      <c r="O14" s="132">
        <f t="shared" si="1"/>
        <v>2</v>
      </c>
      <c r="P14" s="14">
        <v>0</v>
      </c>
      <c r="Q14" s="14">
        <v>0</v>
      </c>
      <c r="R14" s="14">
        <v>1</v>
      </c>
      <c r="S14" s="14">
        <v>0</v>
      </c>
      <c r="T14" s="120">
        <f t="shared" si="2"/>
        <v>0</v>
      </c>
      <c r="U14" s="14">
        <v>4</v>
      </c>
      <c r="V14" s="17" t="s">
        <v>101</v>
      </c>
    </row>
    <row r="15" spans="1:22" ht="15.75" thickBot="1" x14ac:dyDescent="0.3">
      <c r="A15" s="26">
        <v>42</v>
      </c>
      <c r="B15" s="27" t="s">
        <v>100</v>
      </c>
      <c r="C15" s="28">
        <v>0</v>
      </c>
      <c r="D15" s="29">
        <v>1</v>
      </c>
      <c r="E15" s="29">
        <v>0</v>
      </c>
      <c r="F15" s="43">
        <f t="shared" si="0"/>
        <v>0</v>
      </c>
      <c r="G15" s="30">
        <v>0</v>
      </c>
      <c r="H15" s="30">
        <v>0</v>
      </c>
      <c r="I15" s="162" t="s">
        <v>26</v>
      </c>
      <c r="J15" s="31">
        <v>0</v>
      </c>
      <c r="K15" s="31">
        <v>0</v>
      </c>
      <c r="L15" s="148" t="s">
        <v>26</v>
      </c>
      <c r="M15" s="134">
        <v>0</v>
      </c>
      <c r="N15" s="134">
        <v>1</v>
      </c>
      <c r="O15" s="134">
        <f t="shared" si="1"/>
        <v>1</v>
      </c>
      <c r="P15" s="28">
        <v>0</v>
      </c>
      <c r="Q15" s="28">
        <v>0</v>
      </c>
      <c r="R15" s="28">
        <v>0</v>
      </c>
      <c r="S15" s="28">
        <v>0</v>
      </c>
      <c r="T15" s="122">
        <f t="shared" si="2"/>
        <v>0</v>
      </c>
      <c r="U15" s="28">
        <v>4</v>
      </c>
      <c r="V15" s="32" t="s">
        <v>101</v>
      </c>
    </row>
    <row r="16" spans="1:22" s="1" customFormat="1" x14ac:dyDescent="0.25">
      <c r="A16" s="160"/>
      <c r="B16" s="1" t="s">
        <v>39</v>
      </c>
      <c r="C16" s="15">
        <f>SUM(C5:C15)</f>
        <v>6</v>
      </c>
      <c r="D16" s="8">
        <f>SUM(D5:D15)</f>
        <v>47</v>
      </c>
      <c r="E16" s="8">
        <f>SUM(E5:E15)</f>
        <v>16</v>
      </c>
      <c r="F16" s="44">
        <f t="shared" ref="F16:F17" si="3">E16/D16</f>
        <v>0.34042553191489361</v>
      </c>
      <c r="G16" s="9">
        <f>SUM(G5:G15)</f>
        <v>14</v>
      </c>
      <c r="H16" s="9">
        <f>SUM(H5:H15)</f>
        <v>5</v>
      </c>
      <c r="I16" s="49">
        <f>H16/G16</f>
        <v>0.35714285714285715</v>
      </c>
      <c r="J16" s="10">
        <f>SUM(J5:J15)</f>
        <v>8</v>
      </c>
      <c r="K16" s="10">
        <f>SUM(K5:K15)</f>
        <v>5</v>
      </c>
      <c r="L16" s="55">
        <f>K16/J16</f>
        <v>0.625</v>
      </c>
      <c r="M16" s="136">
        <f>SUM(M5:M15)</f>
        <v>18</v>
      </c>
      <c r="N16" s="136">
        <f>SUM(N5:N15)</f>
        <v>21</v>
      </c>
      <c r="O16" s="136">
        <f t="shared" ref="O16:O17" si="4">M16+N16</f>
        <v>39</v>
      </c>
      <c r="P16" s="15">
        <f>SUM(P5:P15)</f>
        <v>10</v>
      </c>
      <c r="Q16" s="15">
        <f>SUM(Q5:Q15)</f>
        <v>13</v>
      </c>
      <c r="R16" s="15">
        <f>SUM(R5:R15)</f>
        <v>4</v>
      </c>
      <c r="S16" s="15">
        <f>SUM(S5:S15)</f>
        <v>7</v>
      </c>
      <c r="T16" s="50">
        <f>SUM(T5:T15)</f>
        <v>52</v>
      </c>
      <c r="U16" s="15" t="s">
        <v>26</v>
      </c>
      <c r="V16" s="15" t="s">
        <v>26</v>
      </c>
    </row>
    <row r="17" spans="1:22" s="1" customFormat="1" x14ac:dyDescent="0.25">
      <c r="A17" s="160"/>
      <c r="B17" s="1" t="s">
        <v>105</v>
      </c>
      <c r="C17" s="15">
        <v>7</v>
      </c>
      <c r="D17" s="8">
        <v>25</v>
      </c>
      <c r="E17" s="8">
        <v>4</v>
      </c>
      <c r="F17" s="44">
        <f t="shared" si="3"/>
        <v>0.16</v>
      </c>
      <c r="G17" s="9">
        <v>15</v>
      </c>
      <c r="H17" s="9">
        <v>5</v>
      </c>
      <c r="I17" s="49">
        <f>H17/G17</f>
        <v>0.33333333333333331</v>
      </c>
      <c r="J17" s="10">
        <v>6</v>
      </c>
      <c r="K17" s="10">
        <v>1</v>
      </c>
      <c r="L17" s="55">
        <f>K17/J17</f>
        <v>0.16666666666666666</v>
      </c>
      <c r="M17" s="136">
        <v>6</v>
      </c>
      <c r="N17" s="136">
        <v>12</v>
      </c>
      <c r="O17" s="136">
        <f t="shared" si="4"/>
        <v>18</v>
      </c>
      <c r="P17" s="15">
        <v>5</v>
      </c>
      <c r="Q17" s="15">
        <v>5</v>
      </c>
      <c r="R17" s="15">
        <v>5</v>
      </c>
      <c r="S17" s="15">
        <v>18</v>
      </c>
      <c r="T17" s="50">
        <f>(E17*2)+(H17*3)+K17</f>
        <v>24</v>
      </c>
      <c r="U17" s="15" t="s">
        <v>26</v>
      </c>
      <c r="V17" s="15" t="s">
        <v>26</v>
      </c>
    </row>
    <row r="19" spans="1:22" s="14" customFormat="1" x14ac:dyDescent="0.25">
      <c r="A19" s="2"/>
      <c r="B19" s="1" t="s">
        <v>40</v>
      </c>
      <c r="C19" s="15">
        <v>1</v>
      </c>
      <c r="D19" s="15">
        <v>2</v>
      </c>
      <c r="E19" s="15">
        <v>3</v>
      </c>
      <c r="F19" s="15">
        <v>4</v>
      </c>
    </row>
    <row r="20" spans="1:22" s="14" customFormat="1" x14ac:dyDescent="0.25">
      <c r="A20" s="2"/>
      <c r="B20" s="142" t="s">
        <v>39</v>
      </c>
      <c r="C20" s="100">
        <v>19</v>
      </c>
      <c r="D20" s="100">
        <v>10</v>
      </c>
      <c r="E20" s="100">
        <v>11</v>
      </c>
      <c r="F20" s="100">
        <v>12</v>
      </c>
    </row>
    <row r="21" spans="1:22" s="14" customFormat="1" x14ac:dyDescent="0.25">
      <c r="A21" s="2"/>
      <c r="B21" t="s">
        <v>105</v>
      </c>
      <c r="C21" s="14">
        <v>2</v>
      </c>
      <c r="D21" s="14">
        <v>5</v>
      </c>
      <c r="E21" s="14">
        <v>1</v>
      </c>
      <c r="F21" s="14">
        <v>16</v>
      </c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</row>
  </sheetData>
  <sortState ref="A5:V15">
    <sortCondition descending="1" ref="U5:U15"/>
    <sortCondition descending="1" ref="T5:T15"/>
  </sortState>
  <mergeCells count="2">
    <mergeCell ref="A1:D1"/>
    <mergeCell ref="N1:O1"/>
  </mergeCells>
  <pageMargins left="0.25" right="0.25" top="0.75" bottom="0.75" header="0.3" footer="0.3"/>
  <pageSetup scale="92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0EE9-5299-4FD5-8174-E82BCE66A385}">
  <sheetPr codeName="Sheet12">
    <pageSetUpPr fitToPage="1"/>
  </sheetPr>
  <dimension ref="A1:V18"/>
  <sheetViews>
    <sheetView zoomScale="115" zoomScaleNormal="115" workbookViewId="0">
      <pane ySplit="4" topLeftCell="A5" activePane="bottomLeft" state="frozen"/>
      <selection activeCell="G24" sqref="G24"/>
      <selection pane="bottomLeft" activeCell="I2" sqref="I2"/>
    </sheetView>
  </sheetViews>
  <sheetFormatPr defaultRowHeight="15" x14ac:dyDescent="0.25"/>
  <cols>
    <col min="1" max="1" width="6.140625" style="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45269</v>
      </c>
      <c r="B1" s="231"/>
      <c r="C1" s="231"/>
      <c r="D1" s="231"/>
      <c r="E1" s="60"/>
      <c r="F1" s="60"/>
      <c r="G1" s="56"/>
      <c r="I1" s="58" t="s">
        <v>157</v>
      </c>
      <c r="K1" s="56"/>
      <c r="L1" s="56"/>
      <c r="M1" s="56"/>
      <c r="N1" s="232" t="s">
        <v>2</v>
      </c>
      <c r="O1" s="232"/>
      <c r="P1" s="141">
        <f>T13</f>
        <v>39</v>
      </c>
      <c r="Q1" s="139"/>
      <c r="R1" s="140"/>
      <c r="S1" s="138"/>
      <c r="U1" s="215" t="s">
        <v>99</v>
      </c>
      <c r="V1" s="141">
        <f>T14</f>
        <v>47</v>
      </c>
    </row>
    <row r="2" spans="1:22" s="57" customFormat="1" ht="18.75" x14ac:dyDescent="0.3">
      <c r="A2" s="157"/>
      <c r="B2" s="157"/>
      <c r="C2" s="157"/>
      <c r="D2" s="157"/>
      <c r="E2" s="60"/>
      <c r="F2" s="60"/>
      <c r="G2" s="56"/>
      <c r="I2" s="58" t="s">
        <v>98</v>
      </c>
      <c r="K2" s="56"/>
      <c r="L2" s="56"/>
      <c r="M2" s="56"/>
      <c r="N2" s="156"/>
      <c r="O2" s="156"/>
      <c r="P2" s="141"/>
      <c r="Q2" s="139"/>
      <c r="R2" s="140"/>
      <c r="S2" s="138"/>
      <c r="T2" s="156"/>
      <c r="U2" s="156"/>
      <c r="V2" s="141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">
        <v>24</v>
      </c>
      <c r="B5" t="s">
        <v>18</v>
      </c>
      <c r="C5" s="14">
        <v>2</v>
      </c>
      <c r="D5" s="11">
        <v>9</v>
      </c>
      <c r="E5" s="11">
        <v>3</v>
      </c>
      <c r="F5" s="40">
        <f t="shared" ref="F5:F11" si="0">E5/D5</f>
        <v>0.33333333333333331</v>
      </c>
      <c r="G5" s="12">
        <v>0</v>
      </c>
      <c r="H5" s="12">
        <v>0</v>
      </c>
      <c r="I5" s="16" t="s">
        <v>26</v>
      </c>
      <c r="J5" s="13">
        <v>8</v>
      </c>
      <c r="K5" s="13">
        <v>3</v>
      </c>
      <c r="L5" s="51">
        <f>K5/J5</f>
        <v>0.375</v>
      </c>
      <c r="M5" s="132">
        <v>1</v>
      </c>
      <c r="N5" s="132">
        <v>5</v>
      </c>
      <c r="O5" s="132">
        <f t="shared" ref="O5:O12" si="1">M5+N5</f>
        <v>6</v>
      </c>
      <c r="P5" s="14">
        <v>0</v>
      </c>
      <c r="Q5" s="14">
        <v>1</v>
      </c>
      <c r="R5" s="14">
        <v>2</v>
      </c>
      <c r="S5" s="14">
        <v>4</v>
      </c>
      <c r="T5" s="120">
        <f t="shared" ref="T5:T12" si="2">(E5*2)+(H5*3)+K5</f>
        <v>9</v>
      </c>
      <c r="U5" s="14">
        <v>32</v>
      </c>
      <c r="V5" s="17" t="s">
        <v>96</v>
      </c>
    </row>
    <row r="6" spans="1:22" x14ac:dyDescent="0.25">
      <c r="A6" s="2">
        <v>5</v>
      </c>
      <c r="B6" t="s">
        <v>17</v>
      </c>
      <c r="C6" s="14">
        <v>2</v>
      </c>
      <c r="D6" s="11">
        <v>6</v>
      </c>
      <c r="E6" s="11">
        <v>3</v>
      </c>
      <c r="F6" s="40">
        <f t="shared" si="0"/>
        <v>0.5</v>
      </c>
      <c r="G6" s="12">
        <v>2</v>
      </c>
      <c r="H6" s="12">
        <v>0</v>
      </c>
      <c r="I6" s="45">
        <f>H6/G6</f>
        <v>0</v>
      </c>
      <c r="J6" s="13">
        <v>0</v>
      </c>
      <c r="K6" s="13">
        <v>0</v>
      </c>
      <c r="L6" s="53" t="s">
        <v>26</v>
      </c>
      <c r="M6" s="132">
        <v>0</v>
      </c>
      <c r="N6" s="132">
        <v>3</v>
      </c>
      <c r="O6" s="132">
        <f t="shared" si="1"/>
        <v>3</v>
      </c>
      <c r="P6" s="14">
        <v>2</v>
      </c>
      <c r="Q6" s="14">
        <v>3</v>
      </c>
      <c r="R6" s="14">
        <v>0</v>
      </c>
      <c r="S6" s="14">
        <v>2</v>
      </c>
      <c r="T6" s="120">
        <f t="shared" si="2"/>
        <v>6</v>
      </c>
      <c r="U6" s="14">
        <v>32</v>
      </c>
      <c r="V6" s="17" t="s">
        <v>96</v>
      </c>
    </row>
    <row r="7" spans="1:22" x14ac:dyDescent="0.25">
      <c r="A7" s="2">
        <v>15</v>
      </c>
      <c r="B7" t="s">
        <v>19</v>
      </c>
      <c r="C7" s="14">
        <v>3</v>
      </c>
      <c r="D7" s="11">
        <v>6</v>
      </c>
      <c r="E7" s="11">
        <v>1</v>
      </c>
      <c r="F7" s="40">
        <f t="shared" si="0"/>
        <v>0.16666666666666666</v>
      </c>
      <c r="G7" s="12">
        <v>2</v>
      </c>
      <c r="H7" s="12">
        <v>0</v>
      </c>
      <c r="I7" s="45">
        <f>H7/G7</f>
        <v>0</v>
      </c>
      <c r="J7" s="13">
        <v>10</v>
      </c>
      <c r="K7" s="13">
        <v>6</v>
      </c>
      <c r="L7" s="51">
        <f>K7/J7</f>
        <v>0.6</v>
      </c>
      <c r="M7" s="132">
        <v>4</v>
      </c>
      <c r="N7" s="132">
        <v>1</v>
      </c>
      <c r="O7" s="132">
        <f t="shared" si="1"/>
        <v>5</v>
      </c>
      <c r="P7" s="14">
        <v>2</v>
      </c>
      <c r="Q7" s="14">
        <v>2</v>
      </c>
      <c r="R7" s="14">
        <v>0</v>
      </c>
      <c r="S7" s="14">
        <v>8</v>
      </c>
      <c r="T7" s="120">
        <f t="shared" si="2"/>
        <v>8</v>
      </c>
      <c r="U7" s="14">
        <v>31</v>
      </c>
      <c r="V7" s="17" t="s">
        <v>96</v>
      </c>
    </row>
    <row r="8" spans="1:22" x14ac:dyDescent="0.25">
      <c r="A8" s="2">
        <v>20</v>
      </c>
      <c r="B8" t="s">
        <v>38</v>
      </c>
      <c r="C8" s="14">
        <v>5</v>
      </c>
      <c r="D8" s="11">
        <v>6</v>
      </c>
      <c r="E8" s="11">
        <v>4</v>
      </c>
      <c r="F8" s="40">
        <f t="shared" si="0"/>
        <v>0.66666666666666663</v>
      </c>
      <c r="G8" s="12">
        <v>1</v>
      </c>
      <c r="H8" s="12">
        <v>0</v>
      </c>
      <c r="I8" s="45">
        <f>H8/G8</f>
        <v>0</v>
      </c>
      <c r="J8" s="13">
        <v>2</v>
      </c>
      <c r="K8" s="13">
        <v>1</v>
      </c>
      <c r="L8" s="51">
        <f>K8/J8</f>
        <v>0.5</v>
      </c>
      <c r="M8" s="132">
        <v>1</v>
      </c>
      <c r="N8" s="132">
        <v>3</v>
      </c>
      <c r="O8" s="132">
        <f t="shared" si="1"/>
        <v>4</v>
      </c>
      <c r="P8" s="14">
        <v>1</v>
      </c>
      <c r="Q8" s="14">
        <v>0</v>
      </c>
      <c r="R8" s="14">
        <v>1</v>
      </c>
      <c r="S8" s="14">
        <v>1</v>
      </c>
      <c r="T8" s="120">
        <f t="shared" si="2"/>
        <v>9</v>
      </c>
      <c r="U8" s="14">
        <v>20</v>
      </c>
      <c r="V8" s="17" t="s">
        <v>79</v>
      </c>
    </row>
    <row r="9" spans="1:22" x14ac:dyDescent="0.25">
      <c r="A9" s="2">
        <v>14</v>
      </c>
      <c r="B9" t="s">
        <v>36</v>
      </c>
      <c r="C9" s="14">
        <v>4</v>
      </c>
      <c r="D9" s="11">
        <v>1</v>
      </c>
      <c r="E9" s="11">
        <v>0</v>
      </c>
      <c r="F9" s="40">
        <f t="shared" si="0"/>
        <v>0</v>
      </c>
      <c r="G9" s="12">
        <v>1</v>
      </c>
      <c r="H9" s="12">
        <v>0</v>
      </c>
      <c r="I9" s="45">
        <f>H9/G9</f>
        <v>0</v>
      </c>
      <c r="J9" s="13">
        <v>0</v>
      </c>
      <c r="K9" s="13">
        <v>0</v>
      </c>
      <c r="L9" s="51" t="s">
        <v>26</v>
      </c>
      <c r="M9" s="132">
        <v>0</v>
      </c>
      <c r="N9" s="132">
        <v>1</v>
      </c>
      <c r="O9" s="132">
        <f t="shared" si="1"/>
        <v>1</v>
      </c>
      <c r="P9" s="14">
        <v>0</v>
      </c>
      <c r="Q9" s="14">
        <v>0</v>
      </c>
      <c r="R9" s="14">
        <v>0</v>
      </c>
      <c r="S9" s="14">
        <v>3</v>
      </c>
      <c r="T9" s="120">
        <f t="shared" si="2"/>
        <v>0</v>
      </c>
      <c r="U9" s="14">
        <v>16</v>
      </c>
      <c r="V9" s="17" t="s">
        <v>103</v>
      </c>
    </row>
    <row r="10" spans="1:22" x14ac:dyDescent="0.25">
      <c r="A10" s="2">
        <v>21</v>
      </c>
      <c r="B10" t="s">
        <v>34</v>
      </c>
      <c r="C10" s="14">
        <v>1</v>
      </c>
      <c r="D10" s="11">
        <v>6</v>
      </c>
      <c r="E10" s="11">
        <v>3</v>
      </c>
      <c r="F10" s="40">
        <f t="shared" si="0"/>
        <v>0.5</v>
      </c>
      <c r="G10" s="12">
        <v>0</v>
      </c>
      <c r="H10" s="12">
        <v>0</v>
      </c>
      <c r="I10" s="46" t="s">
        <v>26</v>
      </c>
      <c r="J10" s="13">
        <v>2</v>
      </c>
      <c r="K10" s="13">
        <v>1</v>
      </c>
      <c r="L10" s="51">
        <f>K10/J10</f>
        <v>0.5</v>
      </c>
      <c r="M10" s="132">
        <v>2</v>
      </c>
      <c r="N10" s="132">
        <v>3</v>
      </c>
      <c r="O10" s="132">
        <f t="shared" si="1"/>
        <v>5</v>
      </c>
      <c r="P10" s="14">
        <v>0</v>
      </c>
      <c r="Q10" s="14">
        <v>0</v>
      </c>
      <c r="R10" s="14">
        <v>0</v>
      </c>
      <c r="S10" s="14">
        <v>2</v>
      </c>
      <c r="T10" s="120">
        <f t="shared" si="2"/>
        <v>7</v>
      </c>
      <c r="U10" s="14">
        <v>13</v>
      </c>
      <c r="V10" s="17" t="s">
        <v>31</v>
      </c>
    </row>
    <row r="11" spans="1:22" x14ac:dyDescent="0.25">
      <c r="A11" s="2">
        <v>11</v>
      </c>
      <c r="B11" t="s">
        <v>37</v>
      </c>
      <c r="C11" s="14">
        <v>5</v>
      </c>
      <c r="D11" s="11">
        <v>1</v>
      </c>
      <c r="E11" s="11">
        <v>0</v>
      </c>
      <c r="F11" s="40">
        <f t="shared" si="0"/>
        <v>0</v>
      </c>
      <c r="G11" s="12">
        <v>0</v>
      </c>
      <c r="H11" s="12">
        <v>0</v>
      </c>
      <c r="I11" s="46" t="s">
        <v>26</v>
      </c>
      <c r="J11" s="13">
        <v>0</v>
      </c>
      <c r="K11" s="13">
        <v>0</v>
      </c>
      <c r="L11" s="51" t="s">
        <v>26</v>
      </c>
      <c r="M11" s="132">
        <v>0</v>
      </c>
      <c r="N11" s="132">
        <v>1</v>
      </c>
      <c r="O11" s="132">
        <f t="shared" si="1"/>
        <v>1</v>
      </c>
      <c r="P11" s="14">
        <v>0</v>
      </c>
      <c r="Q11" s="14">
        <v>1</v>
      </c>
      <c r="R11" s="14">
        <v>0</v>
      </c>
      <c r="S11" s="14">
        <v>1</v>
      </c>
      <c r="T11" s="120">
        <f t="shared" si="2"/>
        <v>0</v>
      </c>
      <c r="U11" s="14">
        <v>11</v>
      </c>
      <c r="V11" s="17" t="s">
        <v>102</v>
      </c>
    </row>
    <row r="12" spans="1:22" ht="15.75" thickBot="1" x14ac:dyDescent="0.3">
      <c r="A12" s="26">
        <v>22</v>
      </c>
      <c r="B12" s="27" t="s">
        <v>35</v>
      </c>
      <c r="C12" s="28">
        <v>0</v>
      </c>
      <c r="D12" s="29">
        <v>0</v>
      </c>
      <c r="E12" s="29">
        <v>0</v>
      </c>
      <c r="F12" s="43" t="s">
        <v>26</v>
      </c>
      <c r="G12" s="30">
        <v>0</v>
      </c>
      <c r="H12" s="30">
        <v>0</v>
      </c>
      <c r="I12" s="48" t="s">
        <v>26</v>
      </c>
      <c r="J12" s="31">
        <v>0</v>
      </c>
      <c r="K12" s="31">
        <v>0</v>
      </c>
      <c r="L12" s="148" t="s">
        <v>26</v>
      </c>
      <c r="M12" s="134">
        <v>0</v>
      </c>
      <c r="N12" s="134">
        <v>1</v>
      </c>
      <c r="O12" s="134">
        <f t="shared" si="1"/>
        <v>1</v>
      </c>
      <c r="P12" s="28">
        <v>0</v>
      </c>
      <c r="Q12" s="28">
        <v>0</v>
      </c>
      <c r="R12" s="28">
        <v>0</v>
      </c>
      <c r="S12" s="28">
        <v>0</v>
      </c>
      <c r="T12" s="122">
        <f t="shared" si="2"/>
        <v>0</v>
      </c>
      <c r="U12" s="28">
        <v>5</v>
      </c>
      <c r="V12" s="32" t="s">
        <v>101</v>
      </c>
    </row>
    <row r="13" spans="1:22" s="1" customFormat="1" x14ac:dyDescent="0.25">
      <c r="A13" s="155"/>
      <c r="B13" s="1" t="s">
        <v>39</v>
      </c>
      <c r="C13" s="15">
        <f>SUM(C5:C12)</f>
        <v>22</v>
      </c>
      <c r="D13" s="8">
        <f>SUM(D5:D12)</f>
        <v>35</v>
      </c>
      <c r="E13" s="8">
        <f>SUM(E5:E12)</f>
        <v>14</v>
      </c>
      <c r="F13" s="44">
        <f t="shared" ref="F13:F14" si="3">E13/D13</f>
        <v>0.4</v>
      </c>
      <c r="G13" s="9">
        <f>SUM(G5:G12)</f>
        <v>6</v>
      </c>
      <c r="H13" s="9">
        <f>SUM(H5:H12)</f>
        <v>0</v>
      </c>
      <c r="I13" s="49">
        <f>H13/G13</f>
        <v>0</v>
      </c>
      <c r="J13" s="10">
        <f>SUM(J5:J12)</f>
        <v>22</v>
      </c>
      <c r="K13" s="10">
        <f>SUM(K5:K12)</f>
        <v>11</v>
      </c>
      <c r="L13" s="55">
        <f>K13/J13</f>
        <v>0.5</v>
      </c>
      <c r="M13" s="136">
        <f>SUM(M5:M12)</f>
        <v>8</v>
      </c>
      <c r="N13" s="136">
        <f>SUM(N5:N12)</f>
        <v>18</v>
      </c>
      <c r="O13" s="136">
        <f t="shared" ref="O13:O14" si="4">M13+N13</f>
        <v>26</v>
      </c>
      <c r="P13" s="15">
        <f>SUM(P5:P12)</f>
        <v>5</v>
      </c>
      <c r="Q13" s="15">
        <f>SUM(Q5:Q12)</f>
        <v>7</v>
      </c>
      <c r="R13" s="15">
        <f>SUM(R5:R12)</f>
        <v>3</v>
      </c>
      <c r="S13" s="15">
        <f>SUM(S5:S12)</f>
        <v>21</v>
      </c>
      <c r="T13" s="50">
        <f>SUM(T5:T12)</f>
        <v>39</v>
      </c>
      <c r="U13" s="15" t="s">
        <v>26</v>
      </c>
      <c r="V13" s="15" t="s">
        <v>26</v>
      </c>
    </row>
    <row r="14" spans="1:22" s="1" customFormat="1" x14ac:dyDescent="0.25">
      <c r="A14" s="155"/>
      <c r="B14" s="1" t="s">
        <v>97</v>
      </c>
      <c r="C14" s="15">
        <v>15</v>
      </c>
      <c r="D14" s="8">
        <v>37</v>
      </c>
      <c r="E14" s="8">
        <v>14</v>
      </c>
      <c r="F14" s="44">
        <f t="shared" si="3"/>
        <v>0.3783783783783784</v>
      </c>
      <c r="G14" s="9">
        <v>10</v>
      </c>
      <c r="H14" s="9">
        <v>3</v>
      </c>
      <c r="I14" s="49">
        <f>H14/G14</f>
        <v>0.3</v>
      </c>
      <c r="J14" s="10">
        <v>21</v>
      </c>
      <c r="K14" s="10">
        <v>10</v>
      </c>
      <c r="L14" s="55">
        <f>K14/J14</f>
        <v>0.47619047619047616</v>
      </c>
      <c r="M14" s="136">
        <v>9</v>
      </c>
      <c r="N14" s="136">
        <v>14</v>
      </c>
      <c r="O14" s="136">
        <f t="shared" si="4"/>
        <v>23</v>
      </c>
      <c r="P14" s="15">
        <v>7</v>
      </c>
      <c r="Q14" s="15">
        <v>7</v>
      </c>
      <c r="R14" s="15">
        <v>0</v>
      </c>
      <c r="S14" s="15">
        <v>18</v>
      </c>
      <c r="T14" s="50">
        <f>(E14*2)+(H14*3)+K14</f>
        <v>47</v>
      </c>
      <c r="U14" s="15" t="s">
        <v>26</v>
      </c>
      <c r="V14" s="15" t="s">
        <v>26</v>
      </c>
    </row>
    <row r="16" spans="1:22" s="14" customFormat="1" x14ac:dyDescent="0.25">
      <c r="A16" s="2"/>
      <c r="B16" s="1" t="s">
        <v>40</v>
      </c>
      <c r="C16" s="15">
        <v>1</v>
      </c>
      <c r="D16" s="15">
        <v>2</v>
      </c>
      <c r="E16" s="15">
        <v>3</v>
      </c>
      <c r="F16" s="15">
        <v>4</v>
      </c>
    </row>
    <row r="17" spans="1:21" s="14" customFormat="1" x14ac:dyDescent="0.25">
      <c r="A17" s="2"/>
      <c r="B17" s="142" t="s">
        <v>39</v>
      </c>
      <c r="C17" s="100">
        <v>8</v>
      </c>
      <c r="D17" s="100">
        <v>18</v>
      </c>
      <c r="E17" s="100">
        <v>6</v>
      </c>
      <c r="F17" s="100">
        <v>7</v>
      </c>
    </row>
    <row r="18" spans="1:21" s="14" customFormat="1" x14ac:dyDescent="0.25">
      <c r="A18" s="2"/>
      <c r="B18" t="s">
        <v>97</v>
      </c>
      <c r="C18" s="14">
        <v>10</v>
      </c>
      <c r="D18" s="14">
        <v>10</v>
      </c>
      <c r="E18" s="14">
        <v>14</v>
      </c>
      <c r="F18" s="14">
        <v>13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</sheetData>
  <sortState ref="A5:V12">
    <sortCondition descending="1" ref="U5:U12"/>
    <sortCondition descending="1" ref="T5:T12"/>
  </sortState>
  <mergeCells count="2">
    <mergeCell ref="A1:D1"/>
    <mergeCell ref="N1:O1"/>
  </mergeCells>
  <pageMargins left="0.25" right="0.25" top="0.75" bottom="0.75" header="0.3" footer="0.3"/>
  <pageSetup scale="92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66C6-F375-4FA2-9ACE-11F20A45CDB3}">
  <sheetPr codeName="Sheet13">
    <pageSetUpPr fitToPage="1"/>
  </sheetPr>
  <dimension ref="A1:V19"/>
  <sheetViews>
    <sheetView zoomScale="115" zoomScaleNormal="115" workbookViewId="0">
      <pane ySplit="4" topLeftCell="A5" activePane="bottomLeft" state="frozen"/>
      <selection activeCell="G24" sqref="G24"/>
      <selection pane="bottomLeft" activeCell="U1" sqref="U1"/>
    </sheetView>
  </sheetViews>
  <sheetFormatPr defaultRowHeight="15" x14ac:dyDescent="0.25"/>
  <cols>
    <col min="1" max="1" width="6.140625" style="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45268</v>
      </c>
      <c r="B1" s="231"/>
      <c r="C1" s="231"/>
      <c r="D1" s="231"/>
      <c r="E1" s="60"/>
      <c r="F1" s="60"/>
      <c r="G1" s="56"/>
      <c r="I1" s="58" t="s">
        <v>157</v>
      </c>
      <c r="K1" s="56"/>
      <c r="L1" s="56"/>
      <c r="M1" s="56"/>
      <c r="N1" s="232" t="s">
        <v>2</v>
      </c>
      <c r="O1" s="232"/>
      <c r="P1" s="141">
        <f>T14</f>
        <v>23</v>
      </c>
      <c r="Q1" s="139"/>
      <c r="R1" s="140"/>
      <c r="S1" s="138"/>
      <c r="U1" s="215" t="s">
        <v>93</v>
      </c>
      <c r="V1" s="141">
        <f>T15</f>
        <v>33</v>
      </c>
    </row>
    <row r="2" spans="1:22" s="57" customFormat="1" ht="18.75" x14ac:dyDescent="0.3">
      <c r="A2" s="152"/>
      <c r="B2" s="152"/>
      <c r="C2" s="152"/>
      <c r="D2" s="152"/>
      <c r="E2" s="60"/>
      <c r="F2" s="60"/>
      <c r="G2" s="56"/>
      <c r="I2" s="58" t="s">
        <v>92</v>
      </c>
      <c r="K2" s="56"/>
      <c r="L2" s="56"/>
      <c r="M2" s="56"/>
      <c r="N2" s="151"/>
      <c r="O2" s="151"/>
      <c r="P2" s="141"/>
      <c r="Q2" s="139"/>
      <c r="R2" s="140"/>
      <c r="S2" s="138"/>
      <c r="T2" s="151"/>
      <c r="U2" s="151"/>
      <c r="V2" s="141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">
        <v>5</v>
      </c>
      <c r="B5" t="s">
        <v>17</v>
      </c>
      <c r="C5" s="14">
        <v>1</v>
      </c>
      <c r="D5" s="11">
        <v>7</v>
      </c>
      <c r="E5" s="11">
        <v>3</v>
      </c>
      <c r="F5" s="40">
        <f t="shared" ref="F5:F11" si="0">E5/D5</f>
        <v>0.42857142857142855</v>
      </c>
      <c r="G5" s="12">
        <v>1</v>
      </c>
      <c r="H5" s="12">
        <v>0</v>
      </c>
      <c r="I5" s="45">
        <f>H5/G5</f>
        <v>0</v>
      </c>
      <c r="J5" s="13">
        <v>1</v>
      </c>
      <c r="K5" s="13">
        <v>1</v>
      </c>
      <c r="L5" s="53">
        <f>K5/J5</f>
        <v>1</v>
      </c>
      <c r="M5" s="132">
        <v>1</v>
      </c>
      <c r="N5" s="132">
        <v>0</v>
      </c>
      <c r="O5" s="132">
        <f t="shared" ref="O5:O12" si="1">M5+N5</f>
        <v>1</v>
      </c>
      <c r="P5" s="14">
        <v>0</v>
      </c>
      <c r="Q5" s="14">
        <v>1</v>
      </c>
      <c r="R5" s="14">
        <v>0</v>
      </c>
      <c r="S5" s="14">
        <v>1</v>
      </c>
      <c r="T5" s="120">
        <f t="shared" ref="T5:T13" si="2">(E5*2)+(H5*3)+K5</f>
        <v>7</v>
      </c>
      <c r="U5" s="14">
        <v>29</v>
      </c>
      <c r="V5" s="17" t="s">
        <v>82</v>
      </c>
    </row>
    <row r="6" spans="1:22" x14ac:dyDescent="0.25">
      <c r="A6" s="2">
        <v>24</v>
      </c>
      <c r="B6" t="s">
        <v>18</v>
      </c>
      <c r="C6" s="14">
        <v>2</v>
      </c>
      <c r="D6" s="11">
        <v>11</v>
      </c>
      <c r="E6" s="11">
        <v>1</v>
      </c>
      <c r="F6" s="40">
        <f t="shared" si="0"/>
        <v>9.0909090909090912E-2</v>
      </c>
      <c r="G6" s="12">
        <v>2</v>
      </c>
      <c r="H6" s="12">
        <v>0</v>
      </c>
      <c r="I6" s="16">
        <f>H6/G6</f>
        <v>0</v>
      </c>
      <c r="J6" s="13">
        <v>4</v>
      </c>
      <c r="K6" s="13">
        <v>3</v>
      </c>
      <c r="L6" s="51">
        <f>K6/J6</f>
        <v>0.75</v>
      </c>
      <c r="M6" s="132">
        <v>3</v>
      </c>
      <c r="N6" s="132">
        <v>8</v>
      </c>
      <c r="O6" s="132">
        <f t="shared" si="1"/>
        <v>11</v>
      </c>
      <c r="P6" s="14">
        <v>1</v>
      </c>
      <c r="Q6" s="14">
        <v>0</v>
      </c>
      <c r="R6" s="14">
        <v>4</v>
      </c>
      <c r="S6" s="14">
        <v>3</v>
      </c>
      <c r="T6" s="120">
        <f t="shared" si="2"/>
        <v>5</v>
      </c>
      <c r="U6" s="14">
        <v>29</v>
      </c>
      <c r="V6" s="17" t="s">
        <v>82</v>
      </c>
    </row>
    <row r="7" spans="1:22" x14ac:dyDescent="0.25">
      <c r="A7" s="2">
        <v>15</v>
      </c>
      <c r="B7" t="s">
        <v>19</v>
      </c>
      <c r="C7" s="14">
        <v>5</v>
      </c>
      <c r="D7" s="11">
        <v>6</v>
      </c>
      <c r="E7" s="11">
        <v>1</v>
      </c>
      <c r="F7" s="40">
        <f t="shared" si="0"/>
        <v>0.16666666666666666</v>
      </c>
      <c r="G7" s="12">
        <v>4</v>
      </c>
      <c r="H7" s="12">
        <v>0</v>
      </c>
      <c r="I7" s="45">
        <f>H7/G7</f>
        <v>0</v>
      </c>
      <c r="J7" s="13">
        <v>2</v>
      </c>
      <c r="K7" s="13">
        <v>1</v>
      </c>
      <c r="L7" s="51">
        <f>K7/J7</f>
        <v>0.5</v>
      </c>
      <c r="M7" s="132">
        <v>1</v>
      </c>
      <c r="N7" s="132">
        <v>0</v>
      </c>
      <c r="O7" s="132">
        <f t="shared" si="1"/>
        <v>1</v>
      </c>
      <c r="P7" s="14">
        <v>0</v>
      </c>
      <c r="Q7" s="14">
        <v>1</v>
      </c>
      <c r="R7" s="14">
        <v>0</v>
      </c>
      <c r="S7" s="14">
        <v>1</v>
      </c>
      <c r="T7" s="120">
        <f t="shared" si="2"/>
        <v>3</v>
      </c>
      <c r="U7" s="14">
        <v>27</v>
      </c>
      <c r="V7" s="17" t="s">
        <v>82</v>
      </c>
    </row>
    <row r="8" spans="1:22" x14ac:dyDescent="0.25">
      <c r="A8" s="2">
        <v>11</v>
      </c>
      <c r="B8" t="s">
        <v>37</v>
      </c>
      <c r="C8" s="14">
        <v>3</v>
      </c>
      <c r="D8" s="11">
        <v>2</v>
      </c>
      <c r="E8" s="11">
        <v>2</v>
      </c>
      <c r="F8" s="40">
        <f t="shared" si="0"/>
        <v>1</v>
      </c>
      <c r="G8" s="12">
        <v>1</v>
      </c>
      <c r="H8" s="12">
        <v>0</v>
      </c>
      <c r="I8" s="46" t="s">
        <v>26</v>
      </c>
      <c r="J8" s="13">
        <v>0</v>
      </c>
      <c r="K8" s="13">
        <v>0</v>
      </c>
      <c r="L8" s="51" t="s">
        <v>26</v>
      </c>
      <c r="M8" s="132">
        <v>1</v>
      </c>
      <c r="N8" s="132">
        <v>3</v>
      </c>
      <c r="O8" s="132">
        <f t="shared" si="1"/>
        <v>4</v>
      </c>
      <c r="P8" s="14">
        <v>0</v>
      </c>
      <c r="Q8" s="14">
        <v>2</v>
      </c>
      <c r="R8" s="14">
        <v>0</v>
      </c>
      <c r="S8" s="14">
        <v>3</v>
      </c>
      <c r="T8" s="120">
        <f t="shared" si="2"/>
        <v>4</v>
      </c>
      <c r="U8" s="14">
        <v>25</v>
      </c>
      <c r="V8" s="17" t="s">
        <v>96</v>
      </c>
    </row>
    <row r="9" spans="1:22" x14ac:dyDescent="0.25">
      <c r="A9" s="2">
        <v>20</v>
      </c>
      <c r="B9" t="s">
        <v>38</v>
      </c>
      <c r="C9" s="14">
        <v>1</v>
      </c>
      <c r="D9" s="11">
        <v>4</v>
      </c>
      <c r="E9" s="11">
        <v>2</v>
      </c>
      <c r="F9" s="40">
        <f t="shared" si="0"/>
        <v>0.5</v>
      </c>
      <c r="G9" s="12">
        <v>2</v>
      </c>
      <c r="H9" s="12">
        <v>0</v>
      </c>
      <c r="I9" s="45">
        <f>H9/G9</f>
        <v>0</v>
      </c>
      <c r="J9" s="13">
        <v>1</v>
      </c>
      <c r="K9" s="13">
        <v>0</v>
      </c>
      <c r="L9" s="51">
        <f>K9/J9</f>
        <v>0</v>
      </c>
      <c r="M9" s="132">
        <v>0</v>
      </c>
      <c r="N9" s="132">
        <v>2</v>
      </c>
      <c r="O9" s="132">
        <f t="shared" si="1"/>
        <v>2</v>
      </c>
      <c r="P9" s="14">
        <v>0</v>
      </c>
      <c r="Q9" s="14">
        <v>0</v>
      </c>
      <c r="R9" s="14">
        <v>0</v>
      </c>
      <c r="S9" s="14">
        <v>3</v>
      </c>
      <c r="T9" s="120">
        <f t="shared" si="2"/>
        <v>4</v>
      </c>
      <c r="U9" s="14">
        <v>21</v>
      </c>
      <c r="V9" s="17" t="s">
        <v>95</v>
      </c>
    </row>
    <row r="10" spans="1:22" x14ac:dyDescent="0.25">
      <c r="A10" s="2">
        <v>14</v>
      </c>
      <c r="B10" t="s">
        <v>36</v>
      </c>
      <c r="C10" s="14">
        <v>0</v>
      </c>
      <c r="D10" s="11">
        <v>3</v>
      </c>
      <c r="E10" s="11">
        <v>0</v>
      </c>
      <c r="F10" s="40">
        <f t="shared" si="0"/>
        <v>0</v>
      </c>
      <c r="G10" s="12">
        <v>1</v>
      </c>
      <c r="H10" s="12">
        <v>0</v>
      </c>
      <c r="I10" s="47">
        <f>H10/G10</f>
        <v>0</v>
      </c>
      <c r="J10" s="13">
        <v>0</v>
      </c>
      <c r="K10" s="13">
        <v>0</v>
      </c>
      <c r="L10" s="51" t="s">
        <v>26</v>
      </c>
      <c r="M10" s="132">
        <v>1</v>
      </c>
      <c r="N10" s="132">
        <v>0</v>
      </c>
      <c r="O10" s="132">
        <f t="shared" si="1"/>
        <v>1</v>
      </c>
      <c r="P10" s="14">
        <v>0</v>
      </c>
      <c r="Q10" s="14">
        <v>0</v>
      </c>
      <c r="R10" s="14">
        <v>0</v>
      </c>
      <c r="S10" s="14">
        <v>1</v>
      </c>
      <c r="T10" s="120">
        <f t="shared" si="2"/>
        <v>0</v>
      </c>
      <c r="U10" s="14">
        <v>13</v>
      </c>
      <c r="V10" s="17" t="s">
        <v>31</v>
      </c>
    </row>
    <row r="11" spans="1:22" x14ac:dyDescent="0.25">
      <c r="A11" s="2">
        <v>21</v>
      </c>
      <c r="B11" t="s">
        <v>34</v>
      </c>
      <c r="C11" s="14">
        <v>1</v>
      </c>
      <c r="D11" s="11">
        <v>1</v>
      </c>
      <c r="E11" s="11">
        <v>0</v>
      </c>
      <c r="F11" s="40">
        <f t="shared" si="0"/>
        <v>0</v>
      </c>
      <c r="G11" s="12">
        <v>0</v>
      </c>
      <c r="H11" s="12">
        <v>0</v>
      </c>
      <c r="I11" s="46" t="s">
        <v>26</v>
      </c>
      <c r="J11" s="13">
        <v>0</v>
      </c>
      <c r="K11" s="13">
        <v>0</v>
      </c>
      <c r="L11" s="53" t="s">
        <v>26</v>
      </c>
      <c r="M11" s="132">
        <v>0</v>
      </c>
      <c r="N11" s="132">
        <v>0</v>
      </c>
      <c r="O11" s="132">
        <f t="shared" si="1"/>
        <v>0</v>
      </c>
      <c r="P11" s="14">
        <v>0</v>
      </c>
      <c r="Q11" s="14">
        <v>0</v>
      </c>
      <c r="R11" s="14">
        <v>0</v>
      </c>
      <c r="S11" s="14">
        <v>1</v>
      </c>
      <c r="T11" s="120">
        <f t="shared" si="2"/>
        <v>0</v>
      </c>
      <c r="U11" s="14">
        <v>7</v>
      </c>
      <c r="V11" s="17" t="s">
        <v>85</v>
      </c>
    </row>
    <row r="12" spans="1:22" x14ac:dyDescent="0.25">
      <c r="A12" s="33">
        <v>22</v>
      </c>
      <c r="B12" s="34" t="s">
        <v>35</v>
      </c>
      <c r="C12" s="35">
        <v>0</v>
      </c>
      <c r="D12" s="36">
        <v>0</v>
      </c>
      <c r="E12" s="36">
        <v>0</v>
      </c>
      <c r="F12" s="114" t="s">
        <v>26</v>
      </c>
      <c r="G12" s="37">
        <v>0</v>
      </c>
      <c r="H12" s="37">
        <v>0</v>
      </c>
      <c r="I12" s="47" t="s">
        <v>26</v>
      </c>
      <c r="J12" s="38">
        <v>0</v>
      </c>
      <c r="K12" s="38">
        <v>0</v>
      </c>
      <c r="L12" s="159" t="s">
        <v>26</v>
      </c>
      <c r="M12" s="133">
        <v>0</v>
      </c>
      <c r="N12" s="133">
        <v>0</v>
      </c>
      <c r="O12" s="133">
        <f t="shared" si="1"/>
        <v>0</v>
      </c>
      <c r="P12" s="35">
        <v>0</v>
      </c>
      <c r="Q12" s="35">
        <v>1</v>
      </c>
      <c r="R12" s="35">
        <v>0</v>
      </c>
      <c r="S12" s="35">
        <v>0</v>
      </c>
      <c r="T12" s="121">
        <f t="shared" si="2"/>
        <v>0</v>
      </c>
      <c r="U12" s="35">
        <v>7</v>
      </c>
      <c r="V12" s="39" t="s">
        <v>79</v>
      </c>
    </row>
    <row r="13" spans="1:22" ht="15.75" thickBot="1" x14ac:dyDescent="0.3">
      <c r="A13" s="26">
        <v>12</v>
      </c>
      <c r="B13" s="27" t="s">
        <v>87</v>
      </c>
      <c r="C13" s="28">
        <v>0</v>
      </c>
      <c r="D13" s="29">
        <v>0</v>
      </c>
      <c r="E13" s="29">
        <v>0</v>
      </c>
      <c r="F13" s="43" t="s">
        <v>26</v>
      </c>
      <c r="G13" s="30">
        <v>0</v>
      </c>
      <c r="H13" s="30">
        <v>0</v>
      </c>
      <c r="I13" s="48" t="s">
        <v>26</v>
      </c>
      <c r="J13" s="31">
        <v>0</v>
      </c>
      <c r="K13" s="31">
        <v>0</v>
      </c>
      <c r="L13" s="148" t="s">
        <v>26</v>
      </c>
      <c r="M13" s="134">
        <v>0</v>
      </c>
      <c r="N13" s="134">
        <v>0</v>
      </c>
      <c r="O13" s="134">
        <v>0</v>
      </c>
      <c r="P13" s="28">
        <v>0</v>
      </c>
      <c r="Q13" s="28">
        <v>0</v>
      </c>
      <c r="R13" s="28">
        <v>0</v>
      </c>
      <c r="S13" s="28">
        <v>0</v>
      </c>
      <c r="T13" s="122">
        <f t="shared" si="2"/>
        <v>0</v>
      </c>
      <c r="U13" s="28">
        <v>2</v>
      </c>
      <c r="V13" s="32" t="s">
        <v>32</v>
      </c>
    </row>
    <row r="14" spans="1:22" s="1" customFormat="1" x14ac:dyDescent="0.25">
      <c r="A14" s="150"/>
      <c r="B14" s="1" t="s">
        <v>39</v>
      </c>
      <c r="C14" s="15">
        <f>SUM(C5:C13)</f>
        <v>13</v>
      </c>
      <c r="D14" s="8">
        <f>SUM(D5:D13)</f>
        <v>34</v>
      </c>
      <c r="E14" s="8">
        <f>SUM(E5:E13)</f>
        <v>9</v>
      </c>
      <c r="F14" s="44">
        <f t="shared" ref="F14:F15" si="3">E14/D14</f>
        <v>0.26470588235294118</v>
      </c>
      <c r="G14" s="9">
        <f>SUM(G5:G13)</f>
        <v>11</v>
      </c>
      <c r="H14" s="9">
        <f>SUM(H5:H13)</f>
        <v>0</v>
      </c>
      <c r="I14" s="49">
        <f>H14/G14</f>
        <v>0</v>
      </c>
      <c r="J14" s="10">
        <f>SUM(J5:J13)</f>
        <v>8</v>
      </c>
      <c r="K14" s="10">
        <f>SUM(K5:K13)</f>
        <v>5</v>
      </c>
      <c r="L14" s="55">
        <f>K14/J14</f>
        <v>0.625</v>
      </c>
      <c r="M14" s="136">
        <f>SUM(M5:M13)</f>
        <v>7</v>
      </c>
      <c r="N14" s="136">
        <f>SUM(N5:N13)</f>
        <v>13</v>
      </c>
      <c r="O14" s="136">
        <f t="shared" ref="O14:O15" si="4">M14+N14</f>
        <v>20</v>
      </c>
      <c r="P14" s="15">
        <f>SUM(P5:P13)</f>
        <v>1</v>
      </c>
      <c r="Q14" s="15">
        <f>SUM(Q5:Q13)</f>
        <v>5</v>
      </c>
      <c r="R14" s="15">
        <f>SUM(R5:R13)</f>
        <v>4</v>
      </c>
      <c r="S14" s="15">
        <f>SUM(S5:S13)</f>
        <v>13</v>
      </c>
      <c r="T14" s="50">
        <f>SUM(T5:T13)</f>
        <v>23</v>
      </c>
      <c r="U14" s="15" t="s">
        <v>26</v>
      </c>
      <c r="V14" s="15" t="s">
        <v>26</v>
      </c>
    </row>
    <row r="15" spans="1:22" s="1" customFormat="1" x14ac:dyDescent="0.25">
      <c r="A15" s="150"/>
      <c r="B15" s="1" t="s">
        <v>94</v>
      </c>
      <c r="C15" s="15">
        <v>10</v>
      </c>
      <c r="D15" s="8">
        <v>23</v>
      </c>
      <c r="E15" s="8">
        <v>8</v>
      </c>
      <c r="F15" s="44">
        <f t="shared" si="3"/>
        <v>0.34782608695652173</v>
      </c>
      <c r="G15" s="9">
        <v>9</v>
      </c>
      <c r="H15" s="9">
        <v>3</v>
      </c>
      <c r="I15" s="49">
        <f>H15/G15</f>
        <v>0.33333333333333331</v>
      </c>
      <c r="J15" s="10">
        <v>12</v>
      </c>
      <c r="K15" s="10">
        <v>8</v>
      </c>
      <c r="L15" s="55">
        <f>K15/J15</f>
        <v>0.66666666666666663</v>
      </c>
      <c r="M15" s="136">
        <v>5</v>
      </c>
      <c r="N15" s="136">
        <v>18</v>
      </c>
      <c r="O15" s="136">
        <f t="shared" si="4"/>
        <v>23</v>
      </c>
      <c r="P15" s="15">
        <v>6</v>
      </c>
      <c r="Q15" s="15">
        <v>8</v>
      </c>
      <c r="R15" s="15">
        <v>4</v>
      </c>
      <c r="S15" s="15">
        <v>18</v>
      </c>
      <c r="T15" s="50">
        <f>(E15*2)+(H15*3)+K15</f>
        <v>33</v>
      </c>
      <c r="U15" s="15" t="s">
        <v>26</v>
      </c>
      <c r="V15" s="15" t="s">
        <v>26</v>
      </c>
    </row>
    <row r="17" spans="1:21" s="14" customFormat="1" x14ac:dyDescent="0.25">
      <c r="A17" s="2"/>
      <c r="B17" s="1" t="s">
        <v>40</v>
      </c>
      <c r="C17" s="15">
        <v>1</v>
      </c>
      <c r="D17" s="15">
        <v>2</v>
      </c>
      <c r="E17" s="15">
        <v>3</v>
      </c>
      <c r="F17" s="15">
        <v>4</v>
      </c>
    </row>
    <row r="18" spans="1:21" s="14" customFormat="1" x14ac:dyDescent="0.25">
      <c r="A18" s="2"/>
      <c r="B18" s="142" t="s">
        <v>39</v>
      </c>
      <c r="C18" s="100">
        <v>6</v>
      </c>
      <c r="D18" s="100">
        <v>7</v>
      </c>
      <c r="E18" s="100">
        <v>5</v>
      </c>
      <c r="F18" s="100">
        <v>5</v>
      </c>
    </row>
    <row r="19" spans="1:21" s="14" customFormat="1" x14ac:dyDescent="0.25">
      <c r="A19" s="2"/>
      <c r="B19" t="s">
        <v>94</v>
      </c>
      <c r="C19" s="14">
        <v>6</v>
      </c>
      <c r="D19" s="14">
        <v>12</v>
      </c>
      <c r="E19" s="14">
        <v>8</v>
      </c>
      <c r="F19" s="14">
        <v>7</v>
      </c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</row>
  </sheetData>
  <sortState ref="A5:V13">
    <sortCondition descending="1" ref="U5:U13"/>
    <sortCondition descending="1" ref="T5:T13"/>
  </sortState>
  <mergeCells count="2">
    <mergeCell ref="A1:D1"/>
    <mergeCell ref="N1:O1"/>
  </mergeCells>
  <pageMargins left="0.25" right="0.25" top="0.75" bottom="0.75" header="0.3" footer="0.3"/>
  <pageSetup scale="92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91EB-B021-401A-9CD8-96C7AC690A68}">
  <sheetPr codeName="Sheet14">
    <pageSetUpPr fitToPage="1"/>
  </sheetPr>
  <dimension ref="A1:V19"/>
  <sheetViews>
    <sheetView zoomScale="115" zoomScaleNormal="115" workbookViewId="0">
      <pane ySplit="4" topLeftCell="A5" activePane="bottomLeft" state="frozen"/>
      <selection activeCell="G24" sqref="G24"/>
      <selection pane="bottomLeft" activeCell="Z10" sqref="Z10"/>
    </sheetView>
  </sheetViews>
  <sheetFormatPr defaultRowHeight="15" x14ac:dyDescent="0.25"/>
  <cols>
    <col min="1" max="1" width="6.140625" style="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45267</v>
      </c>
      <c r="B1" s="231"/>
      <c r="C1" s="231"/>
      <c r="D1" s="231"/>
      <c r="E1" s="60"/>
      <c r="F1" s="60"/>
      <c r="G1" s="56"/>
      <c r="I1" s="58" t="s">
        <v>157</v>
      </c>
      <c r="K1" s="56"/>
      <c r="L1" s="56"/>
      <c r="M1" s="56"/>
      <c r="N1" s="232" t="s">
        <v>2</v>
      </c>
      <c r="O1" s="232"/>
      <c r="P1" s="141">
        <f>T14</f>
        <v>39</v>
      </c>
      <c r="Q1" s="139"/>
      <c r="R1" s="140"/>
      <c r="S1" s="138"/>
      <c r="U1" s="215" t="s">
        <v>161</v>
      </c>
      <c r="V1" s="141">
        <f>T15</f>
        <v>11</v>
      </c>
    </row>
    <row r="2" spans="1:22" s="57" customFormat="1" ht="18.75" x14ac:dyDescent="0.3">
      <c r="A2" s="146"/>
      <c r="B2" s="146"/>
      <c r="C2" s="146"/>
      <c r="D2" s="146"/>
      <c r="E2" s="60"/>
      <c r="F2" s="60"/>
      <c r="G2" s="56"/>
      <c r="I2" s="58" t="s">
        <v>86</v>
      </c>
      <c r="K2" s="56"/>
      <c r="L2" s="56"/>
      <c r="M2" s="56"/>
      <c r="N2" s="145"/>
      <c r="O2" s="145"/>
      <c r="P2" s="141"/>
      <c r="Q2" s="139"/>
      <c r="R2" s="140"/>
      <c r="S2" s="138"/>
      <c r="T2" s="145"/>
      <c r="U2" s="145"/>
      <c r="V2" s="141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">
        <v>24</v>
      </c>
      <c r="B5" t="s">
        <v>18</v>
      </c>
      <c r="C5" s="14">
        <v>1</v>
      </c>
      <c r="D5" s="11">
        <v>8</v>
      </c>
      <c r="E5" s="11">
        <v>3</v>
      </c>
      <c r="F5" s="40">
        <f t="shared" ref="F5:F12" si="0">E5/D5</f>
        <v>0.375</v>
      </c>
      <c r="G5" s="12">
        <v>2</v>
      </c>
      <c r="H5" s="12">
        <v>0</v>
      </c>
      <c r="I5" s="16">
        <f>H5/G5</f>
        <v>0</v>
      </c>
      <c r="J5" s="13">
        <v>3</v>
      </c>
      <c r="K5" s="13">
        <v>2</v>
      </c>
      <c r="L5" s="51">
        <f>K5/J5</f>
        <v>0.66666666666666663</v>
      </c>
      <c r="M5" s="132">
        <v>3</v>
      </c>
      <c r="N5" s="132">
        <v>8</v>
      </c>
      <c r="O5" s="132">
        <f t="shared" ref="O5:O12" si="1">M5+N5</f>
        <v>11</v>
      </c>
      <c r="P5" s="14">
        <v>1</v>
      </c>
      <c r="Q5" s="14">
        <v>5</v>
      </c>
      <c r="R5" s="14">
        <v>1</v>
      </c>
      <c r="S5" s="14">
        <v>3</v>
      </c>
      <c r="T5" s="120">
        <f t="shared" ref="T5:T13" si="2">(E5*2)+(H5*3)+K5</f>
        <v>8</v>
      </c>
      <c r="U5" s="14">
        <v>27</v>
      </c>
      <c r="V5" s="17" t="s">
        <v>89</v>
      </c>
    </row>
    <row r="6" spans="1:22" x14ac:dyDescent="0.25">
      <c r="A6" s="2">
        <v>15</v>
      </c>
      <c r="B6" t="s">
        <v>19</v>
      </c>
      <c r="C6" s="14">
        <v>1</v>
      </c>
      <c r="D6" s="11">
        <v>4</v>
      </c>
      <c r="E6" s="11">
        <v>1</v>
      </c>
      <c r="F6" s="40">
        <f t="shared" si="0"/>
        <v>0.25</v>
      </c>
      <c r="G6" s="12">
        <v>6</v>
      </c>
      <c r="H6" s="12">
        <v>3</v>
      </c>
      <c r="I6" s="45">
        <f>H6/G6</f>
        <v>0.5</v>
      </c>
      <c r="J6" s="13">
        <v>2</v>
      </c>
      <c r="K6" s="13">
        <v>2</v>
      </c>
      <c r="L6" s="51">
        <f>K6/J6</f>
        <v>1</v>
      </c>
      <c r="M6" s="132">
        <v>1</v>
      </c>
      <c r="N6" s="132">
        <v>2</v>
      </c>
      <c r="O6" s="132">
        <f t="shared" si="1"/>
        <v>3</v>
      </c>
      <c r="P6" s="14">
        <v>1</v>
      </c>
      <c r="Q6" s="14">
        <v>4</v>
      </c>
      <c r="R6" s="14">
        <v>0</v>
      </c>
      <c r="S6" s="14">
        <v>2</v>
      </c>
      <c r="T6" s="120">
        <f t="shared" si="2"/>
        <v>13</v>
      </c>
      <c r="U6" s="14">
        <v>26</v>
      </c>
      <c r="V6" s="17" t="s">
        <v>46</v>
      </c>
    </row>
    <row r="7" spans="1:22" x14ac:dyDescent="0.25">
      <c r="A7" s="2">
        <v>5</v>
      </c>
      <c r="B7" t="s">
        <v>17</v>
      </c>
      <c r="C7" s="14">
        <v>1</v>
      </c>
      <c r="D7" s="11">
        <v>9</v>
      </c>
      <c r="E7" s="11">
        <v>6</v>
      </c>
      <c r="F7" s="40">
        <f t="shared" si="0"/>
        <v>0.66666666666666663</v>
      </c>
      <c r="G7" s="12">
        <v>1</v>
      </c>
      <c r="H7" s="12">
        <v>0</v>
      </c>
      <c r="I7" s="45">
        <f>H7/G7</f>
        <v>0</v>
      </c>
      <c r="J7" s="13">
        <v>0</v>
      </c>
      <c r="K7" s="13">
        <v>0</v>
      </c>
      <c r="L7" s="53" t="s">
        <v>26</v>
      </c>
      <c r="M7" s="132">
        <v>0</v>
      </c>
      <c r="N7" s="132">
        <v>3</v>
      </c>
      <c r="O7" s="132">
        <f t="shared" si="1"/>
        <v>3</v>
      </c>
      <c r="P7" s="14">
        <v>1</v>
      </c>
      <c r="Q7" s="14">
        <v>1</v>
      </c>
      <c r="R7" s="14">
        <v>0</v>
      </c>
      <c r="S7" s="14">
        <v>1</v>
      </c>
      <c r="T7" s="120">
        <f t="shared" si="2"/>
        <v>12</v>
      </c>
      <c r="U7" s="14">
        <v>24</v>
      </c>
      <c r="V7" s="17" t="s">
        <v>46</v>
      </c>
    </row>
    <row r="8" spans="1:22" x14ac:dyDescent="0.25">
      <c r="A8" s="2">
        <v>11</v>
      </c>
      <c r="B8" t="s">
        <v>37</v>
      </c>
      <c r="C8" s="14">
        <v>2</v>
      </c>
      <c r="D8" s="11">
        <v>1</v>
      </c>
      <c r="E8" s="11">
        <v>0</v>
      </c>
      <c r="F8" s="40">
        <f t="shared" si="0"/>
        <v>0</v>
      </c>
      <c r="G8" s="12">
        <v>0</v>
      </c>
      <c r="H8" s="12">
        <v>0</v>
      </c>
      <c r="I8" s="46" t="s">
        <v>26</v>
      </c>
      <c r="J8" s="13">
        <v>2</v>
      </c>
      <c r="K8" s="13">
        <v>0</v>
      </c>
      <c r="L8" s="51">
        <f>K8/J8</f>
        <v>0</v>
      </c>
      <c r="M8" s="132">
        <v>0</v>
      </c>
      <c r="N8" s="132">
        <v>2</v>
      </c>
      <c r="O8" s="132">
        <f t="shared" si="1"/>
        <v>2</v>
      </c>
      <c r="P8" s="14">
        <v>2</v>
      </c>
      <c r="Q8" s="14">
        <v>0</v>
      </c>
      <c r="R8" s="14">
        <v>1</v>
      </c>
      <c r="S8" s="14">
        <v>0</v>
      </c>
      <c r="T8" s="120">
        <f t="shared" si="2"/>
        <v>0</v>
      </c>
      <c r="U8" s="14">
        <v>18</v>
      </c>
      <c r="V8" s="17" t="s">
        <v>90</v>
      </c>
    </row>
    <row r="9" spans="1:22" x14ac:dyDescent="0.25">
      <c r="A9" s="2">
        <v>20</v>
      </c>
      <c r="B9" t="s">
        <v>38</v>
      </c>
      <c r="C9" s="14">
        <v>0</v>
      </c>
      <c r="D9" s="11">
        <v>2</v>
      </c>
      <c r="E9" s="11">
        <v>0</v>
      </c>
      <c r="F9" s="40">
        <f t="shared" si="0"/>
        <v>0</v>
      </c>
      <c r="G9" s="12">
        <v>1</v>
      </c>
      <c r="H9" s="12">
        <v>0</v>
      </c>
      <c r="I9" s="45">
        <f>H9/G9</f>
        <v>0</v>
      </c>
      <c r="J9" s="13">
        <v>0</v>
      </c>
      <c r="K9" s="13">
        <v>0</v>
      </c>
      <c r="L9" s="51" t="s">
        <v>26</v>
      </c>
      <c r="M9" s="132">
        <v>0</v>
      </c>
      <c r="N9" s="132">
        <v>5</v>
      </c>
      <c r="O9" s="132">
        <f t="shared" si="1"/>
        <v>5</v>
      </c>
      <c r="P9" s="14">
        <v>2</v>
      </c>
      <c r="Q9" s="14">
        <v>0</v>
      </c>
      <c r="R9" s="14">
        <v>0</v>
      </c>
      <c r="S9" s="14">
        <v>5</v>
      </c>
      <c r="T9" s="120">
        <f t="shared" si="2"/>
        <v>0</v>
      </c>
      <c r="U9" s="14">
        <v>18</v>
      </c>
      <c r="V9" s="17" t="s">
        <v>80</v>
      </c>
    </row>
    <row r="10" spans="1:22" x14ac:dyDescent="0.25">
      <c r="A10" s="2">
        <v>14</v>
      </c>
      <c r="B10" t="s">
        <v>36</v>
      </c>
      <c r="C10" s="14">
        <v>1</v>
      </c>
      <c r="D10" s="11">
        <v>1</v>
      </c>
      <c r="E10" s="11">
        <v>0</v>
      </c>
      <c r="F10" s="40">
        <f t="shared" si="0"/>
        <v>0</v>
      </c>
      <c r="G10" s="12">
        <v>3</v>
      </c>
      <c r="H10" s="12">
        <v>0</v>
      </c>
      <c r="I10" s="47">
        <f>H10/G10</f>
        <v>0</v>
      </c>
      <c r="J10" s="13">
        <v>4</v>
      </c>
      <c r="K10" s="13">
        <v>2</v>
      </c>
      <c r="L10" s="51">
        <f>K10/J10</f>
        <v>0.5</v>
      </c>
      <c r="M10" s="132">
        <v>1</v>
      </c>
      <c r="N10" s="132">
        <v>0</v>
      </c>
      <c r="O10" s="132">
        <f t="shared" si="1"/>
        <v>1</v>
      </c>
      <c r="P10" s="14">
        <v>0</v>
      </c>
      <c r="Q10" s="14">
        <v>1</v>
      </c>
      <c r="R10" s="14">
        <v>0</v>
      </c>
      <c r="S10" s="14">
        <v>4</v>
      </c>
      <c r="T10" s="120">
        <f t="shared" si="2"/>
        <v>2</v>
      </c>
      <c r="U10" s="14">
        <v>17</v>
      </c>
      <c r="V10" s="17" t="s">
        <v>91</v>
      </c>
    </row>
    <row r="11" spans="1:22" x14ac:dyDescent="0.25">
      <c r="A11" s="2">
        <v>21</v>
      </c>
      <c r="B11" t="s">
        <v>34</v>
      </c>
      <c r="C11" s="14">
        <v>0</v>
      </c>
      <c r="D11" s="11">
        <v>3</v>
      </c>
      <c r="E11" s="11">
        <v>0</v>
      </c>
      <c r="F11" s="40">
        <f t="shared" si="0"/>
        <v>0</v>
      </c>
      <c r="G11" s="12">
        <v>0</v>
      </c>
      <c r="H11" s="12">
        <v>0</v>
      </c>
      <c r="I11" s="46" t="s">
        <v>26</v>
      </c>
      <c r="J11" s="13">
        <v>0</v>
      </c>
      <c r="K11" s="13">
        <v>0</v>
      </c>
      <c r="L11" s="53" t="s">
        <v>26</v>
      </c>
      <c r="M11" s="132">
        <v>0</v>
      </c>
      <c r="N11" s="132">
        <v>0</v>
      </c>
      <c r="O11" s="132">
        <f t="shared" si="1"/>
        <v>0</v>
      </c>
      <c r="P11" s="14">
        <v>0</v>
      </c>
      <c r="Q11" s="14">
        <v>1</v>
      </c>
      <c r="R11" s="14">
        <v>0</v>
      </c>
      <c r="S11" s="14">
        <v>1</v>
      </c>
      <c r="T11" s="120">
        <f t="shared" si="2"/>
        <v>0</v>
      </c>
      <c r="U11" s="14">
        <v>14</v>
      </c>
      <c r="V11" s="17" t="s">
        <v>33</v>
      </c>
    </row>
    <row r="12" spans="1:22" x14ac:dyDescent="0.25">
      <c r="A12" s="33">
        <v>22</v>
      </c>
      <c r="B12" s="34" t="s">
        <v>35</v>
      </c>
      <c r="C12" s="35">
        <v>4</v>
      </c>
      <c r="D12" s="36">
        <v>1</v>
      </c>
      <c r="E12" s="36">
        <v>0</v>
      </c>
      <c r="F12" s="114">
        <f t="shared" si="0"/>
        <v>0</v>
      </c>
      <c r="G12" s="37">
        <v>0</v>
      </c>
      <c r="H12" s="37">
        <v>0</v>
      </c>
      <c r="I12" s="47" t="s">
        <v>26</v>
      </c>
      <c r="J12" s="38">
        <v>4</v>
      </c>
      <c r="K12" s="38">
        <v>1</v>
      </c>
      <c r="L12" s="159">
        <f>K12/J12</f>
        <v>0.25</v>
      </c>
      <c r="M12" s="133">
        <v>2</v>
      </c>
      <c r="N12" s="133">
        <v>1</v>
      </c>
      <c r="O12" s="133">
        <f t="shared" si="1"/>
        <v>3</v>
      </c>
      <c r="P12" s="35">
        <v>0</v>
      </c>
      <c r="Q12" s="35">
        <v>0</v>
      </c>
      <c r="R12" s="35">
        <v>0</v>
      </c>
      <c r="S12" s="35">
        <v>0</v>
      </c>
      <c r="T12" s="121">
        <f t="shared" si="2"/>
        <v>1</v>
      </c>
      <c r="U12" s="35">
        <v>10</v>
      </c>
      <c r="V12" s="39" t="s">
        <v>48</v>
      </c>
    </row>
    <row r="13" spans="1:22" ht="15.75" thickBot="1" x14ac:dyDescent="0.3">
      <c r="A13" s="26">
        <v>12</v>
      </c>
      <c r="B13" s="27" t="s">
        <v>87</v>
      </c>
      <c r="C13" s="28">
        <v>0</v>
      </c>
      <c r="D13" s="29">
        <v>0</v>
      </c>
      <c r="E13" s="29">
        <v>0</v>
      </c>
      <c r="F13" s="43" t="s">
        <v>26</v>
      </c>
      <c r="G13" s="30">
        <v>1</v>
      </c>
      <c r="H13" s="30">
        <v>1</v>
      </c>
      <c r="I13" s="48">
        <f>H13/G13</f>
        <v>1</v>
      </c>
      <c r="J13" s="31">
        <v>0</v>
      </c>
      <c r="K13" s="31">
        <v>0</v>
      </c>
      <c r="L13" s="148" t="s">
        <v>26</v>
      </c>
      <c r="M13" s="134">
        <v>0</v>
      </c>
      <c r="N13" s="134">
        <v>0</v>
      </c>
      <c r="O13" s="134">
        <v>0</v>
      </c>
      <c r="P13" s="28">
        <v>0</v>
      </c>
      <c r="Q13" s="28">
        <v>0</v>
      </c>
      <c r="R13" s="28">
        <v>0</v>
      </c>
      <c r="S13" s="28">
        <v>0</v>
      </c>
      <c r="T13" s="122">
        <f t="shared" si="2"/>
        <v>3</v>
      </c>
      <c r="U13" s="28">
        <v>6</v>
      </c>
      <c r="V13" s="32" t="s">
        <v>88</v>
      </c>
    </row>
    <row r="14" spans="1:22" s="1" customFormat="1" x14ac:dyDescent="0.25">
      <c r="A14" s="144"/>
      <c r="B14" s="1" t="s">
        <v>39</v>
      </c>
      <c r="C14" s="15">
        <f>SUM(C5:C13)</f>
        <v>10</v>
      </c>
      <c r="D14" s="8">
        <f>SUM(D5:D13)</f>
        <v>29</v>
      </c>
      <c r="E14" s="8">
        <f>SUM(E5:E13)</f>
        <v>10</v>
      </c>
      <c r="F14" s="44">
        <f t="shared" ref="F14:F15" si="3">E14/D14</f>
        <v>0.34482758620689657</v>
      </c>
      <c r="G14" s="9">
        <f>SUM(G5:G13)</f>
        <v>14</v>
      </c>
      <c r="H14" s="9">
        <f>SUM(H5:H13)</f>
        <v>4</v>
      </c>
      <c r="I14" s="49">
        <f>H14/G14</f>
        <v>0.2857142857142857</v>
      </c>
      <c r="J14" s="10">
        <f>SUM(J5:J13)</f>
        <v>15</v>
      </c>
      <c r="K14" s="10">
        <f>SUM(K5:K13)</f>
        <v>7</v>
      </c>
      <c r="L14" s="55">
        <f>K14/J14</f>
        <v>0.46666666666666667</v>
      </c>
      <c r="M14" s="136">
        <f>SUM(M5:M13)</f>
        <v>7</v>
      </c>
      <c r="N14" s="136">
        <f>SUM(N5:N13)</f>
        <v>21</v>
      </c>
      <c r="O14" s="136">
        <f t="shared" ref="O14:O15" si="4">M14+N14</f>
        <v>28</v>
      </c>
      <c r="P14" s="15">
        <f>SUM(P5:P13)</f>
        <v>7</v>
      </c>
      <c r="Q14" s="15">
        <f>SUM(Q5:Q13)</f>
        <v>12</v>
      </c>
      <c r="R14" s="15">
        <f>SUM(R5:R13)</f>
        <v>2</v>
      </c>
      <c r="S14" s="15">
        <f>SUM(S5:S13)</f>
        <v>16</v>
      </c>
      <c r="T14" s="50">
        <f>SUM(T5:T13)</f>
        <v>39</v>
      </c>
      <c r="U14" s="15" t="s">
        <v>26</v>
      </c>
      <c r="V14" s="15" t="s">
        <v>26</v>
      </c>
    </row>
    <row r="15" spans="1:22" s="1" customFormat="1" x14ac:dyDescent="0.25">
      <c r="A15" s="144"/>
      <c r="B15" s="1" t="s">
        <v>160</v>
      </c>
      <c r="C15" s="15">
        <v>13</v>
      </c>
      <c r="D15" s="8">
        <v>14</v>
      </c>
      <c r="E15" s="8">
        <v>1</v>
      </c>
      <c r="F15" s="44">
        <f t="shared" si="3"/>
        <v>7.1428571428571425E-2</v>
      </c>
      <c r="G15" s="9">
        <v>12</v>
      </c>
      <c r="H15" s="9">
        <v>2</v>
      </c>
      <c r="I15" s="49">
        <f>H15/G15</f>
        <v>0.16666666666666666</v>
      </c>
      <c r="J15" s="10">
        <v>10</v>
      </c>
      <c r="K15" s="10">
        <v>3</v>
      </c>
      <c r="L15" s="55">
        <f>K15/J15</f>
        <v>0.3</v>
      </c>
      <c r="M15" s="136">
        <v>3</v>
      </c>
      <c r="N15" s="136">
        <v>11</v>
      </c>
      <c r="O15" s="136">
        <f t="shared" si="4"/>
        <v>14</v>
      </c>
      <c r="P15" s="15">
        <v>3</v>
      </c>
      <c r="Q15" s="15">
        <v>6</v>
      </c>
      <c r="R15" s="15">
        <v>3</v>
      </c>
      <c r="S15" s="15">
        <v>24</v>
      </c>
      <c r="T15" s="50">
        <f>(E15*2)+(H15*3)+K15</f>
        <v>11</v>
      </c>
      <c r="U15" s="15" t="s">
        <v>26</v>
      </c>
      <c r="V15" s="15" t="s">
        <v>26</v>
      </c>
    </row>
    <row r="17" spans="1:6" s="14" customFormat="1" x14ac:dyDescent="0.25">
      <c r="A17" s="2"/>
      <c r="B17" s="1" t="s">
        <v>40</v>
      </c>
      <c r="C17" s="15">
        <v>1</v>
      </c>
      <c r="D17" s="15">
        <v>2</v>
      </c>
      <c r="E17" s="15">
        <v>3</v>
      </c>
      <c r="F17" s="15">
        <v>4</v>
      </c>
    </row>
    <row r="18" spans="1:6" s="14" customFormat="1" x14ac:dyDescent="0.25">
      <c r="A18" s="2"/>
      <c r="B18" s="142" t="s">
        <v>39</v>
      </c>
      <c r="C18" s="100">
        <v>9</v>
      </c>
      <c r="D18" s="100">
        <v>14</v>
      </c>
      <c r="E18" s="100">
        <v>10</v>
      </c>
      <c r="F18" s="100">
        <v>6</v>
      </c>
    </row>
    <row r="19" spans="1:6" s="14" customFormat="1" x14ac:dyDescent="0.25">
      <c r="A19" s="2"/>
      <c r="B19" t="s">
        <v>160</v>
      </c>
      <c r="C19" s="14">
        <v>0</v>
      </c>
      <c r="D19" s="14">
        <v>4</v>
      </c>
      <c r="E19" s="14">
        <v>3</v>
      </c>
      <c r="F19" s="14">
        <v>4</v>
      </c>
    </row>
  </sheetData>
  <sortState ref="A5:V13">
    <sortCondition descending="1" ref="U5:U13"/>
    <sortCondition descending="1" ref="T5:T13"/>
  </sortState>
  <mergeCells count="2">
    <mergeCell ref="A1:D1"/>
    <mergeCell ref="N1:O1"/>
  </mergeCells>
  <pageMargins left="0.25" right="0.25" top="0.75" bottom="0.75" header="0.3" footer="0.3"/>
  <pageSetup scale="9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D4C0-D6D7-4670-B275-CF95EC706E83}">
  <sheetPr codeName="Sheet15">
    <pageSetUpPr fitToPage="1"/>
  </sheetPr>
  <dimension ref="A1:V19"/>
  <sheetViews>
    <sheetView zoomScale="115" zoomScaleNormal="115" workbookViewId="0">
      <pane ySplit="4" topLeftCell="A5" activePane="bottomLeft" state="frozen"/>
      <selection activeCell="G24" sqref="G24"/>
      <selection pane="bottomLeft" activeCell="U1" sqref="U1"/>
    </sheetView>
  </sheetViews>
  <sheetFormatPr defaultRowHeight="15" x14ac:dyDescent="0.25"/>
  <cols>
    <col min="1" max="1" width="6.140625" style="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45265</v>
      </c>
      <c r="B1" s="231"/>
      <c r="C1" s="231"/>
      <c r="D1" s="231"/>
      <c r="E1" s="60"/>
      <c r="F1" s="60"/>
      <c r="G1" s="56"/>
      <c r="I1" s="58" t="s">
        <v>156</v>
      </c>
      <c r="K1" s="56"/>
      <c r="L1" s="56"/>
      <c r="M1" s="56"/>
      <c r="N1" s="232" t="s">
        <v>2</v>
      </c>
      <c r="O1" s="232"/>
      <c r="P1" s="141">
        <f>T14</f>
        <v>43</v>
      </c>
      <c r="Q1" s="139"/>
      <c r="R1" s="140"/>
      <c r="S1" s="138"/>
      <c r="U1" s="215" t="s">
        <v>77</v>
      </c>
      <c r="V1" s="141">
        <f>T15</f>
        <v>44</v>
      </c>
    </row>
    <row r="2" spans="1:22" s="1" customFormat="1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">
        <v>5</v>
      </c>
      <c r="B5" t="s">
        <v>17</v>
      </c>
      <c r="C5" s="14">
        <v>2</v>
      </c>
      <c r="D5" s="11">
        <v>10</v>
      </c>
      <c r="E5" s="11">
        <v>4</v>
      </c>
      <c r="F5" s="40">
        <f>E5/D5</f>
        <v>0.4</v>
      </c>
      <c r="G5" s="12">
        <v>2</v>
      </c>
      <c r="H5" s="12">
        <v>1</v>
      </c>
      <c r="I5" s="45">
        <f>H5/G5</f>
        <v>0.5</v>
      </c>
      <c r="J5" s="13">
        <v>8</v>
      </c>
      <c r="K5" s="13">
        <v>4</v>
      </c>
      <c r="L5" s="51">
        <f>K5/J5</f>
        <v>0.5</v>
      </c>
      <c r="M5" s="132">
        <v>1</v>
      </c>
      <c r="N5" s="132">
        <v>3</v>
      </c>
      <c r="O5" s="132">
        <f t="shared" ref="O5:O13" si="0">M5+N5</f>
        <v>4</v>
      </c>
      <c r="P5" s="14">
        <v>2</v>
      </c>
      <c r="Q5" s="14">
        <v>0</v>
      </c>
      <c r="R5" s="14">
        <v>1</v>
      </c>
      <c r="S5" s="14">
        <v>3</v>
      </c>
      <c r="T5" s="120">
        <f t="shared" ref="T5:T13" si="1">(E5*2)+(H5*3)+K5</f>
        <v>15</v>
      </c>
      <c r="U5" s="14">
        <v>32</v>
      </c>
      <c r="V5" s="17" t="s">
        <v>79</v>
      </c>
    </row>
    <row r="6" spans="1:22" x14ac:dyDescent="0.25">
      <c r="A6" s="2">
        <v>15</v>
      </c>
      <c r="B6" t="s">
        <v>19</v>
      </c>
      <c r="C6" s="14">
        <v>2</v>
      </c>
      <c r="D6" s="11">
        <v>6</v>
      </c>
      <c r="E6" s="11">
        <v>0</v>
      </c>
      <c r="F6" s="40">
        <f>E6/D6</f>
        <v>0</v>
      </c>
      <c r="G6" s="12">
        <v>6</v>
      </c>
      <c r="H6" s="12">
        <v>2</v>
      </c>
      <c r="I6" s="45">
        <f>H6/G6</f>
        <v>0.33333333333333331</v>
      </c>
      <c r="J6" s="13">
        <v>4</v>
      </c>
      <c r="K6" s="13">
        <v>3</v>
      </c>
      <c r="L6" s="51">
        <f>K6/J6</f>
        <v>0.75</v>
      </c>
      <c r="M6" s="132">
        <v>4</v>
      </c>
      <c r="N6" s="132">
        <v>1</v>
      </c>
      <c r="O6" s="132">
        <f t="shared" si="0"/>
        <v>5</v>
      </c>
      <c r="P6" s="14">
        <v>4</v>
      </c>
      <c r="Q6" s="14">
        <v>5</v>
      </c>
      <c r="R6" s="14">
        <v>0</v>
      </c>
      <c r="S6" s="14">
        <v>3</v>
      </c>
      <c r="T6" s="120">
        <f t="shared" si="1"/>
        <v>9</v>
      </c>
      <c r="U6" s="14">
        <v>32</v>
      </c>
      <c r="V6" s="17" t="s">
        <v>79</v>
      </c>
    </row>
    <row r="7" spans="1:22" x14ac:dyDescent="0.25">
      <c r="A7" s="2">
        <v>24</v>
      </c>
      <c r="B7" t="s">
        <v>18</v>
      </c>
      <c r="C7" s="14">
        <v>3</v>
      </c>
      <c r="D7" s="11">
        <v>8</v>
      </c>
      <c r="E7" s="11">
        <v>4</v>
      </c>
      <c r="F7" s="40">
        <f>E7/D7</f>
        <v>0.5</v>
      </c>
      <c r="G7" s="12">
        <v>1</v>
      </c>
      <c r="H7" s="12">
        <v>0</v>
      </c>
      <c r="I7" s="16">
        <f>H7/G7</f>
        <v>0</v>
      </c>
      <c r="J7" s="13">
        <v>2</v>
      </c>
      <c r="K7" s="13">
        <v>0</v>
      </c>
      <c r="L7" s="51">
        <f>K7/J7</f>
        <v>0</v>
      </c>
      <c r="M7" s="132">
        <v>2</v>
      </c>
      <c r="N7" s="132">
        <v>9</v>
      </c>
      <c r="O7" s="132">
        <f t="shared" si="0"/>
        <v>11</v>
      </c>
      <c r="P7" s="14">
        <v>1</v>
      </c>
      <c r="Q7" s="14">
        <v>2</v>
      </c>
      <c r="R7" s="14">
        <v>4</v>
      </c>
      <c r="S7" s="14">
        <v>2</v>
      </c>
      <c r="T7" s="120">
        <f t="shared" si="1"/>
        <v>8</v>
      </c>
      <c r="U7" s="14">
        <v>30</v>
      </c>
      <c r="V7" s="17" t="s">
        <v>49</v>
      </c>
    </row>
    <row r="8" spans="1:22" x14ac:dyDescent="0.25">
      <c r="A8" s="2">
        <v>11</v>
      </c>
      <c r="B8" t="s">
        <v>37</v>
      </c>
      <c r="C8" s="14">
        <v>1</v>
      </c>
      <c r="D8" s="11">
        <v>1</v>
      </c>
      <c r="E8" s="11">
        <v>0</v>
      </c>
      <c r="F8" s="40">
        <f>E8/D8</f>
        <v>0</v>
      </c>
      <c r="G8" s="12">
        <v>0</v>
      </c>
      <c r="H8" s="12">
        <v>0</v>
      </c>
      <c r="I8" s="46" t="s">
        <v>26</v>
      </c>
      <c r="J8" s="13">
        <v>0</v>
      </c>
      <c r="K8" s="13">
        <v>0</v>
      </c>
      <c r="L8" s="53" t="s">
        <v>26</v>
      </c>
      <c r="M8" s="132">
        <v>0</v>
      </c>
      <c r="N8" s="132">
        <v>3</v>
      </c>
      <c r="O8" s="132">
        <f t="shared" si="0"/>
        <v>3</v>
      </c>
      <c r="P8" s="14">
        <v>2</v>
      </c>
      <c r="Q8" s="14">
        <v>4</v>
      </c>
      <c r="R8" s="14">
        <v>0</v>
      </c>
      <c r="S8" s="14">
        <v>3</v>
      </c>
      <c r="T8" s="120">
        <f t="shared" si="1"/>
        <v>0</v>
      </c>
      <c r="U8" s="14">
        <v>19</v>
      </c>
      <c r="V8" s="17" t="s">
        <v>81</v>
      </c>
    </row>
    <row r="9" spans="1:22" x14ac:dyDescent="0.25">
      <c r="A9" s="2">
        <v>20</v>
      </c>
      <c r="B9" t="s">
        <v>38</v>
      </c>
      <c r="C9" s="14">
        <v>1</v>
      </c>
      <c r="D9" s="11">
        <v>0</v>
      </c>
      <c r="E9" s="11">
        <v>0</v>
      </c>
      <c r="F9" s="40" t="s">
        <v>26</v>
      </c>
      <c r="G9" s="12">
        <v>1</v>
      </c>
      <c r="H9" s="12">
        <v>0</v>
      </c>
      <c r="I9" s="45">
        <f>H9/G9</f>
        <v>0</v>
      </c>
      <c r="J9" s="13">
        <v>0</v>
      </c>
      <c r="K9" s="13">
        <v>0</v>
      </c>
      <c r="L9" s="51" t="s">
        <v>26</v>
      </c>
      <c r="M9" s="132">
        <v>0</v>
      </c>
      <c r="N9" s="132">
        <v>0</v>
      </c>
      <c r="O9" s="132">
        <f t="shared" si="0"/>
        <v>0</v>
      </c>
      <c r="P9" s="14">
        <v>2</v>
      </c>
      <c r="Q9" s="14">
        <v>0</v>
      </c>
      <c r="R9" s="14">
        <v>0</v>
      </c>
      <c r="S9" s="14">
        <v>4</v>
      </c>
      <c r="T9" s="120">
        <f t="shared" si="1"/>
        <v>0</v>
      </c>
      <c r="U9" s="14">
        <v>16</v>
      </c>
      <c r="V9" s="17" t="s">
        <v>80</v>
      </c>
    </row>
    <row r="10" spans="1:22" x14ac:dyDescent="0.25">
      <c r="A10" s="33">
        <v>23</v>
      </c>
      <c r="B10" s="34" t="s">
        <v>20</v>
      </c>
      <c r="C10" s="35">
        <v>2</v>
      </c>
      <c r="D10" s="36">
        <v>1</v>
      </c>
      <c r="E10" s="36">
        <v>1</v>
      </c>
      <c r="F10" s="114">
        <f t="shared" ref="F10:F15" si="2">E10/D10</f>
        <v>1</v>
      </c>
      <c r="G10" s="37">
        <v>1</v>
      </c>
      <c r="H10" s="37">
        <v>1</v>
      </c>
      <c r="I10" s="47">
        <f>H10/G10</f>
        <v>1</v>
      </c>
      <c r="J10" s="38">
        <v>4</v>
      </c>
      <c r="K10" s="38">
        <v>0</v>
      </c>
      <c r="L10" s="53">
        <f>K10/J10</f>
        <v>0</v>
      </c>
      <c r="M10" s="133">
        <v>1</v>
      </c>
      <c r="N10" s="133">
        <v>2</v>
      </c>
      <c r="O10" s="133">
        <f t="shared" si="0"/>
        <v>3</v>
      </c>
      <c r="P10" s="35">
        <v>0</v>
      </c>
      <c r="Q10" s="35">
        <v>0</v>
      </c>
      <c r="R10" s="35">
        <v>0</v>
      </c>
      <c r="S10" s="35">
        <v>1</v>
      </c>
      <c r="T10" s="121">
        <f t="shared" si="1"/>
        <v>5</v>
      </c>
      <c r="U10" s="35">
        <v>13</v>
      </c>
      <c r="V10" s="39" t="s">
        <v>84</v>
      </c>
    </row>
    <row r="11" spans="1:22" x14ac:dyDescent="0.25">
      <c r="A11" s="2">
        <v>14</v>
      </c>
      <c r="B11" t="s">
        <v>36</v>
      </c>
      <c r="C11" s="14">
        <v>1</v>
      </c>
      <c r="D11" s="11">
        <v>1</v>
      </c>
      <c r="E11" s="11">
        <v>1</v>
      </c>
      <c r="F11" s="40">
        <f t="shared" si="2"/>
        <v>1</v>
      </c>
      <c r="G11" s="12">
        <v>0</v>
      </c>
      <c r="H11" s="12">
        <v>0</v>
      </c>
      <c r="I11" s="46" t="s">
        <v>26</v>
      </c>
      <c r="J11" s="13">
        <v>0</v>
      </c>
      <c r="K11" s="13">
        <v>0</v>
      </c>
      <c r="L11" s="51" t="s">
        <v>26</v>
      </c>
      <c r="M11" s="132">
        <v>0</v>
      </c>
      <c r="N11" s="132">
        <v>1</v>
      </c>
      <c r="O11" s="132">
        <f t="shared" si="0"/>
        <v>1</v>
      </c>
      <c r="P11" s="14">
        <v>1</v>
      </c>
      <c r="Q11" s="14">
        <v>0</v>
      </c>
      <c r="R11" s="14">
        <v>0</v>
      </c>
      <c r="S11" s="14">
        <v>0</v>
      </c>
      <c r="T11" s="120">
        <f t="shared" si="1"/>
        <v>2</v>
      </c>
      <c r="U11" s="14">
        <v>10</v>
      </c>
      <c r="V11" s="17" t="s">
        <v>82</v>
      </c>
    </row>
    <row r="12" spans="1:22" x14ac:dyDescent="0.25">
      <c r="A12" s="2">
        <v>21</v>
      </c>
      <c r="B12" t="s">
        <v>34</v>
      </c>
      <c r="C12" s="14">
        <v>1</v>
      </c>
      <c r="D12" s="11">
        <v>3</v>
      </c>
      <c r="E12" s="11">
        <v>1</v>
      </c>
      <c r="F12" s="40">
        <f t="shared" si="2"/>
        <v>0.33333333333333331</v>
      </c>
      <c r="G12" s="12">
        <v>0</v>
      </c>
      <c r="H12" s="12">
        <v>0</v>
      </c>
      <c r="I12" s="46" t="s">
        <v>26</v>
      </c>
      <c r="J12" s="13">
        <v>0</v>
      </c>
      <c r="K12" s="13">
        <v>0</v>
      </c>
      <c r="L12" s="53" t="s">
        <v>26</v>
      </c>
      <c r="M12" s="132">
        <v>0</v>
      </c>
      <c r="N12" s="132">
        <v>1</v>
      </c>
      <c r="O12" s="132">
        <f t="shared" si="0"/>
        <v>1</v>
      </c>
      <c r="P12" s="14">
        <v>0</v>
      </c>
      <c r="Q12" s="14">
        <v>0</v>
      </c>
      <c r="R12" s="14">
        <v>0</v>
      </c>
      <c r="S12" s="14">
        <v>1</v>
      </c>
      <c r="T12" s="120">
        <f t="shared" si="1"/>
        <v>2</v>
      </c>
      <c r="U12" s="14">
        <v>6</v>
      </c>
      <c r="V12" s="17" t="s">
        <v>83</v>
      </c>
    </row>
    <row r="13" spans="1:22" ht="15.75" thickBot="1" x14ac:dyDescent="0.3">
      <c r="A13" s="26">
        <v>22</v>
      </c>
      <c r="B13" s="27" t="s">
        <v>35</v>
      </c>
      <c r="C13" s="28">
        <v>0</v>
      </c>
      <c r="D13" s="29">
        <v>1</v>
      </c>
      <c r="E13" s="29">
        <v>1</v>
      </c>
      <c r="F13" s="43">
        <f t="shared" si="2"/>
        <v>1</v>
      </c>
      <c r="G13" s="30">
        <v>0</v>
      </c>
      <c r="H13" s="30">
        <v>0</v>
      </c>
      <c r="I13" s="48" t="s">
        <v>26</v>
      </c>
      <c r="J13" s="31">
        <v>0</v>
      </c>
      <c r="K13" s="31">
        <v>0</v>
      </c>
      <c r="L13" s="54" t="s">
        <v>26</v>
      </c>
      <c r="M13" s="134">
        <v>0</v>
      </c>
      <c r="N13" s="134">
        <v>0</v>
      </c>
      <c r="O13" s="134">
        <f t="shared" si="0"/>
        <v>0</v>
      </c>
      <c r="P13" s="28">
        <v>0</v>
      </c>
      <c r="Q13" s="28">
        <v>0</v>
      </c>
      <c r="R13" s="28">
        <v>0</v>
      </c>
      <c r="S13" s="28">
        <v>0</v>
      </c>
      <c r="T13" s="122">
        <f t="shared" si="1"/>
        <v>2</v>
      </c>
      <c r="U13" s="28">
        <v>4</v>
      </c>
      <c r="V13" s="32" t="s">
        <v>85</v>
      </c>
    </row>
    <row r="14" spans="1:22" s="1" customFormat="1" x14ac:dyDescent="0.25">
      <c r="A14" s="143"/>
      <c r="B14" s="1" t="s">
        <v>39</v>
      </c>
      <c r="C14" s="15">
        <f>SUM(C5:C13)</f>
        <v>13</v>
      </c>
      <c r="D14" s="8">
        <f>SUM(D5:D13)</f>
        <v>31</v>
      </c>
      <c r="E14" s="8">
        <f>SUM(E5:E13)</f>
        <v>12</v>
      </c>
      <c r="F14" s="44">
        <f t="shared" si="2"/>
        <v>0.38709677419354838</v>
      </c>
      <c r="G14" s="9">
        <f>SUM(G5:G13)</f>
        <v>11</v>
      </c>
      <c r="H14" s="9">
        <f>SUM(H5:H13)</f>
        <v>4</v>
      </c>
      <c r="I14" s="49">
        <f>H14/G14</f>
        <v>0.36363636363636365</v>
      </c>
      <c r="J14" s="10">
        <f>SUM(J5:J13)</f>
        <v>18</v>
      </c>
      <c r="K14" s="10">
        <f>SUM(K5:K13)</f>
        <v>7</v>
      </c>
      <c r="L14" s="55">
        <f>K14/J14</f>
        <v>0.3888888888888889</v>
      </c>
      <c r="M14" s="136">
        <f>SUM(M5:M13)</f>
        <v>8</v>
      </c>
      <c r="N14" s="136">
        <f>SUM(N5:N13)</f>
        <v>20</v>
      </c>
      <c r="O14" s="136">
        <f t="shared" ref="O14:O15" si="3">M14+N14</f>
        <v>28</v>
      </c>
      <c r="P14" s="15">
        <f>SUM(P5:P13)</f>
        <v>12</v>
      </c>
      <c r="Q14" s="15">
        <f>SUM(Q5:Q13)</f>
        <v>11</v>
      </c>
      <c r="R14" s="15">
        <f>SUM(R5:R13)</f>
        <v>5</v>
      </c>
      <c r="S14" s="15">
        <f>SUM(S5:S13)</f>
        <v>17</v>
      </c>
      <c r="T14" s="50">
        <f>SUM(T5:T13)</f>
        <v>43</v>
      </c>
      <c r="U14" s="15" t="s">
        <v>26</v>
      </c>
      <c r="V14" s="15" t="s">
        <v>26</v>
      </c>
    </row>
    <row r="15" spans="1:22" s="1" customFormat="1" x14ac:dyDescent="0.25">
      <c r="A15" s="143"/>
      <c r="B15" s="1" t="s">
        <v>78</v>
      </c>
      <c r="C15" s="15">
        <v>13</v>
      </c>
      <c r="D15" s="8">
        <v>22</v>
      </c>
      <c r="E15" s="8">
        <v>9</v>
      </c>
      <c r="F15" s="44">
        <f t="shared" si="2"/>
        <v>0.40909090909090912</v>
      </c>
      <c r="G15" s="9">
        <v>20</v>
      </c>
      <c r="H15" s="9">
        <v>4</v>
      </c>
      <c r="I15" s="49">
        <f>H15/G15</f>
        <v>0.2</v>
      </c>
      <c r="J15" s="10">
        <v>20</v>
      </c>
      <c r="K15" s="10">
        <v>14</v>
      </c>
      <c r="L15" s="55">
        <f>K15/J15</f>
        <v>0.7</v>
      </c>
      <c r="M15" s="136">
        <v>13</v>
      </c>
      <c r="N15" s="136">
        <v>13</v>
      </c>
      <c r="O15" s="136">
        <f t="shared" si="3"/>
        <v>26</v>
      </c>
      <c r="P15" s="15">
        <v>8</v>
      </c>
      <c r="Q15" s="15">
        <v>10</v>
      </c>
      <c r="R15" s="15">
        <v>3</v>
      </c>
      <c r="S15" s="15">
        <v>14</v>
      </c>
      <c r="T15" s="50">
        <f>(E15*2)+(H15*3)+K15</f>
        <v>44</v>
      </c>
      <c r="U15" s="15" t="s">
        <v>26</v>
      </c>
      <c r="V15" s="15" t="s">
        <v>26</v>
      </c>
    </row>
    <row r="17" spans="1:6" s="14" customFormat="1" x14ac:dyDescent="0.25">
      <c r="A17" s="2"/>
      <c r="B17" s="1" t="s">
        <v>40</v>
      </c>
      <c r="C17" s="15">
        <v>1</v>
      </c>
      <c r="D17" s="15">
        <v>2</v>
      </c>
      <c r="E17" s="15">
        <v>3</v>
      </c>
      <c r="F17" s="15">
        <v>4</v>
      </c>
    </row>
    <row r="18" spans="1:6" s="14" customFormat="1" x14ac:dyDescent="0.25">
      <c r="A18" s="2"/>
      <c r="B18" s="142" t="s">
        <v>39</v>
      </c>
      <c r="C18" s="100">
        <v>7</v>
      </c>
      <c r="D18" s="100">
        <v>19</v>
      </c>
      <c r="E18" s="100">
        <v>7</v>
      </c>
      <c r="F18" s="100">
        <v>10</v>
      </c>
    </row>
    <row r="19" spans="1:6" s="14" customFormat="1" x14ac:dyDescent="0.25">
      <c r="A19" s="2"/>
      <c r="B19" t="s">
        <v>78</v>
      </c>
      <c r="C19" s="14">
        <v>14</v>
      </c>
      <c r="D19" s="14">
        <v>13</v>
      </c>
      <c r="E19" s="14">
        <v>4</v>
      </c>
      <c r="F19" s="14">
        <v>13</v>
      </c>
    </row>
  </sheetData>
  <sortState ref="A5:V13">
    <sortCondition descending="1" ref="U5:U13"/>
    <sortCondition descending="1" ref="T5:T13"/>
  </sortState>
  <mergeCells count="2">
    <mergeCell ref="A1:D1"/>
    <mergeCell ref="N1:O1"/>
  </mergeCells>
  <pageMargins left="0.25" right="0.25" top="0.75" bottom="0.75" header="0.3" footer="0.3"/>
  <pageSetup scale="9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2658-2DA3-4615-BCD0-23590386D8EC}">
  <sheetPr codeName="Sheet16">
    <pageSetUpPr fitToPage="1"/>
  </sheetPr>
  <dimension ref="A1:V21"/>
  <sheetViews>
    <sheetView zoomScale="115" zoomScaleNormal="115" workbookViewId="0">
      <pane ySplit="4" topLeftCell="A5" activePane="bottomLeft" state="frozen"/>
      <selection activeCell="G24" sqref="G24"/>
      <selection pane="bottomLeft" activeCell="B13" sqref="B13"/>
    </sheetView>
  </sheetViews>
  <sheetFormatPr defaultRowHeight="15" x14ac:dyDescent="0.25"/>
  <cols>
    <col min="1" max="1" width="6.140625" style="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45261</v>
      </c>
      <c r="B1" s="231"/>
      <c r="C1" s="231"/>
      <c r="D1" s="231"/>
      <c r="E1" s="60"/>
      <c r="F1" s="60"/>
      <c r="G1" s="56"/>
      <c r="I1" s="58" t="s">
        <v>58</v>
      </c>
      <c r="K1" s="56"/>
      <c r="L1" s="56"/>
      <c r="M1" s="56"/>
      <c r="N1" s="232" t="s">
        <v>2</v>
      </c>
      <c r="O1" s="232"/>
      <c r="P1" s="141">
        <f>T16</f>
        <v>73</v>
      </c>
      <c r="Q1" s="139"/>
      <c r="R1" s="140"/>
      <c r="S1" s="138"/>
      <c r="U1" s="215" t="s">
        <v>41</v>
      </c>
      <c r="V1" s="141">
        <f>T17</f>
        <v>49</v>
      </c>
    </row>
    <row r="2" spans="1:22" s="1" customFormat="1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">
        <v>24</v>
      </c>
      <c r="B5" t="s">
        <v>18</v>
      </c>
      <c r="C5" s="14">
        <v>2</v>
      </c>
      <c r="D5" s="11">
        <v>12</v>
      </c>
      <c r="E5" s="11">
        <v>6</v>
      </c>
      <c r="F5" s="40">
        <f>E5/D5</f>
        <v>0.5</v>
      </c>
      <c r="G5" s="12">
        <v>1</v>
      </c>
      <c r="H5" s="12">
        <v>0</v>
      </c>
      <c r="I5" s="16">
        <f t="shared" ref="I5:I10" si="0">H5/G5</f>
        <v>0</v>
      </c>
      <c r="J5" s="13">
        <v>2</v>
      </c>
      <c r="K5" s="13">
        <v>1</v>
      </c>
      <c r="L5" s="51">
        <f>K5/J5</f>
        <v>0.5</v>
      </c>
      <c r="M5" s="132">
        <v>3</v>
      </c>
      <c r="N5" s="132">
        <v>5</v>
      </c>
      <c r="O5" s="132">
        <f t="shared" ref="O5:O15" si="1">M5+N5</f>
        <v>8</v>
      </c>
      <c r="P5" s="14">
        <v>3</v>
      </c>
      <c r="Q5" s="14">
        <v>0</v>
      </c>
      <c r="R5" s="14">
        <v>3</v>
      </c>
      <c r="S5" s="14">
        <v>0</v>
      </c>
      <c r="T5" s="120">
        <f t="shared" ref="T5:T15" si="2">(E5*2)+(H5*3)+K5</f>
        <v>13</v>
      </c>
      <c r="U5" s="14">
        <v>30</v>
      </c>
      <c r="V5" s="17" t="s">
        <v>47</v>
      </c>
    </row>
    <row r="6" spans="1:22" x14ac:dyDescent="0.25">
      <c r="A6" s="2">
        <v>15</v>
      </c>
      <c r="B6" t="s">
        <v>19</v>
      </c>
      <c r="C6" s="14">
        <v>4</v>
      </c>
      <c r="D6" s="11">
        <v>8</v>
      </c>
      <c r="E6" s="11">
        <v>5</v>
      </c>
      <c r="F6" s="40">
        <f>E6/D6</f>
        <v>0.625</v>
      </c>
      <c r="G6" s="12">
        <v>5</v>
      </c>
      <c r="H6" s="12">
        <v>2</v>
      </c>
      <c r="I6" s="45">
        <f t="shared" si="0"/>
        <v>0.4</v>
      </c>
      <c r="J6" s="13">
        <v>2</v>
      </c>
      <c r="K6" s="13">
        <v>2</v>
      </c>
      <c r="L6" s="51">
        <f>K6/J6</f>
        <v>1</v>
      </c>
      <c r="M6" s="132">
        <v>2</v>
      </c>
      <c r="N6" s="132">
        <v>2</v>
      </c>
      <c r="O6" s="132">
        <f t="shared" si="1"/>
        <v>4</v>
      </c>
      <c r="P6" s="14">
        <v>0</v>
      </c>
      <c r="Q6" s="14">
        <v>7</v>
      </c>
      <c r="R6" s="14">
        <v>0</v>
      </c>
      <c r="S6" s="14">
        <v>3</v>
      </c>
      <c r="T6" s="120">
        <f t="shared" si="2"/>
        <v>18</v>
      </c>
      <c r="U6" s="14">
        <v>28</v>
      </c>
      <c r="V6" s="17" t="s">
        <v>46</v>
      </c>
    </row>
    <row r="7" spans="1:22" x14ac:dyDescent="0.25">
      <c r="A7" s="2">
        <v>5</v>
      </c>
      <c r="B7" t="s">
        <v>17</v>
      </c>
      <c r="C7" s="14">
        <v>0</v>
      </c>
      <c r="D7" s="11">
        <v>15</v>
      </c>
      <c r="E7" s="11">
        <v>9</v>
      </c>
      <c r="F7" s="40">
        <f>E7/D7</f>
        <v>0.6</v>
      </c>
      <c r="G7" s="12">
        <v>1</v>
      </c>
      <c r="H7" s="12">
        <v>1</v>
      </c>
      <c r="I7" s="45">
        <f t="shared" si="0"/>
        <v>1</v>
      </c>
      <c r="J7" s="13">
        <v>5</v>
      </c>
      <c r="K7" s="13">
        <v>3</v>
      </c>
      <c r="L7" s="51">
        <f>K7/J7</f>
        <v>0.6</v>
      </c>
      <c r="M7" s="132">
        <v>4</v>
      </c>
      <c r="N7" s="132">
        <v>1</v>
      </c>
      <c r="O7" s="132">
        <f t="shared" si="1"/>
        <v>5</v>
      </c>
      <c r="P7" s="14">
        <v>0</v>
      </c>
      <c r="Q7" s="14">
        <v>1</v>
      </c>
      <c r="R7" s="14">
        <v>2</v>
      </c>
      <c r="S7" s="14">
        <v>3</v>
      </c>
      <c r="T7" s="120">
        <f t="shared" si="2"/>
        <v>24</v>
      </c>
      <c r="U7" s="14">
        <v>27</v>
      </c>
      <c r="V7" s="17" t="s">
        <v>45</v>
      </c>
    </row>
    <row r="8" spans="1:22" x14ac:dyDescent="0.25">
      <c r="A8" s="2">
        <v>20</v>
      </c>
      <c r="B8" t="s">
        <v>38</v>
      </c>
      <c r="C8" s="14">
        <v>0</v>
      </c>
      <c r="D8" s="11">
        <v>0</v>
      </c>
      <c r="E8" s="11">
        <v>0</v>
      </c>
      <c r="F8" s="40" t="s">
        <v>26</v>
      </c>
      <c r="G8" s="12">
        <v>4</v>
      </c>
      <c r="H8" s="12">
        <v>2</v>
      </c>
      <c r="I8" s="45">
        <f t="shared" si="0"/>
        <v>0.5</v>
      </c>
      <c r="J8" s="13">
        <v>0</v>
      </c>
      <c r="K8" s="13">
        <v>0</v>
      </c>
      <c r="L8" s="51" t="s">
        <v>26</v>
      </c>
      <c r="M8" s="132">
        <v>0</v>
      </c>
      <c r="N8" s="132">
        <v>6</v>
      </c>
      <c r="O8" s="132">
        <f t="shared" si="1"/>
        <v>6</v>
      </c>
      <c r="P8" s="14">
        <v>6</v>
      </c>
      <c r="Q8" s="14">
        <v>1</v>
      </c>
      <c r="R8" s="14">
        <v>0</v>
      </c>
      <c r="S8" s="14">
        <v>3</v>
      </c>
      <c r="T8" s="120">
        <f t="shared" si="2"/>
        <v>6</v>
      </c>
      <c r="U8" s="14">
        <v>21</v>
      </c>
      <c r="V8" s="17" t="s">
        <v>44</v>
      </c>
    </row>
    <row r="9" spans="1:22" x14ac:dyDescent="0.25">
      <c r="A9" s="2">
        <v>11</v>
      </c>
      <c r="B9" t="s">
        <v>37</v>
      </c>
      <c r="C9" s="14">
        <v>1</v>
      </c>
      <c r="D9" s="11">
        <v>2</v>
      </c>
      <c r="E9" s="11">
        <v>1</v>
      </c>
      <c r="F9" s="40">
        <f>E9/D9</f>
        <v>0.5</v>
      </c>
      <c r="G9" s="12">
        <v>3</v>
      </c>
      <c r="H9" s="12">
        <v>0</v>
      </c>
      <c r="I9" s="45">
        <f t="shared" si="0"/>
        <v>0</v>
      </c>
      <c r="J9" s="13">
        <v>2</v>
      </c>
      <c r="K9" s="13">
        <v>0</v>
      </c>
      <c r="L9" s="51">
        <f>K9/J9</f>
        <v>0</v>
      </c>
      <c r="M9" s="132">
        <v>1</v>
      </c>
      <c r="N9" s="132">
        <v>4</v>
      </c>
      <c r="O9" s="132">
        <f t="shared" si="1"/>
        <v>5</v>
      </c>
      <c r="P9" s="14">
        <v>2</v>
      </c>
      <c r="Q9" s="14">
        <v>1</v>
      </c>
      <c r="R9" s="14">
        <v>0</v>
      </c>
      <c r="S9" s="14">
        <v>2</v>
      </c>
      <c r="T9" s="120">
        <f t="shared" si="2"/>
        <v>2</v>
      </c>
      <c r="U9" s="14">
        <v>18</v>
      </c>
      <c r="V9" s="17" t="s">
        <v>33</v>
      </c>
    </row>
    <row r="10" spans="1:22" x14ac:dyDescent="0.25">
      <c r="A10" s="2">
        <v>14</v>
      </c>
      <c r="B10" t="s">
        <v>36</v>
      </c>
      <c r="C10" s="14">
        <v>2</v>
      </c>
      <c r="D10" s="11">
        <v>1</v>
      </c>
      <c r="E10" s="11">
        <v>0</v>
      </c>
      <c r="F10" s="40">
        <f>E10/D10</f>
        <v>0</v>
      </c>
      <c r="G10" s="12">
        <v>2</v>
      </c>
      <c r="H10" s="12">
        <v>0</v>
      </c>
      <c r="I10" s="45">
        <f t="shared" si="0"/>
        <v>0</v>
      </c>
      <c r="J10" s="13">
        <v>0</v>
      </c>
      <c r="K10" s="13">
        <v>0</v>
      </c>
      <c r="L10" s="51" t="s">
        <v>26</v>
      </c>
      <c r="M10" s="132">
        <v>0</v>
      </c>
      <c r="N10" s="132">
        <v>3</v>
      </c>
      <c r="O10" s="132">
        <f t="shared" si="1"/>
        <v>3</v>
      </c>
      <c r="P10" s="14">
        <v>0</v>
      </c>
      <c r="Q10" s="14">
        <v>2</v>
      </c>
      <c r="R10" s="14">
        <v>0</v>
      </c>
      <c r="S10" s="14">
        <v>2</v>
      </c>
      <c r="T10" s="120">
        <f t="shared" si="2"/>
        <v>0</v>
      </c>
      <c r="U10" s="14">
        <v>13</v>
      </c>
      <c r="V10" s="17" t="s">
        <v>48</v>
      </c>
    </row>
    <row r="11" spans="1:22" x14ac:dyDescent="0.25">
      <c r="A11" s="2">
        <v>21</v>
      </c>
      <c r="B11" t="s">
        <v>34</v>
      </c>
      <c r="C11" s="14">
        <v>1</v>
      </c>
      <c r="D11" s="11">
        <v>5</v>
      </c>
      <c r="E11" s="11">
        <v>1</v>
      </c>
      <c r="F11" s="40">
        <f>E11/D11</f>
        <v>0.2</v>
      </c>
      <c r="G11" s="12">
        <v>0</v>
      </c>
      <c r="H11" s="12">
        <v>0</v>
      </c>
      <c r="I11" s="46" t="s">
        <v>26</v>
      </c>
      <c r="J11" s="13">
        <v>2</v>
      </c>
      <c r="K11" s="13">
        <v>2</v>
      </c>
      <c r="L11" s="51">
        <f>K11/J11</f>
        <v>1</v>
      </c>
      <c r="M11" s="132">
        <v>1</v>
      </c>
      <c r="N11" s="132">
        <v>2</v>
      </c>
      <c r="O11" s="132">
        <f t="shared" si="1"/>
        <v>3</v>
      </c>
      <c r="P11" s="14">
        <v>0</v>
      </c>
      <c r="Q11" s="14">
        <v>0</v>
      </c>
      <c r="R11" s="14">
        <v>0</v>
      </c>
      <c r="S11" s="14">
        <v>1</v>
      </c>
      <c r="T11" s="120">
        <f t="shared" si="2"/>
        <v>4</v>
      </c>
      <c r="U11" s="14">
        <v>12</v>
      </c>
      <c r="V11" s="17" t="s">
        <v>48</v>
      </c>
    </row>
    <row r="12" spans="1:22" x14ac:dyDescent="0.25">
      <c r="A12" s="33">
        <v>23</v>
      </c>
      <c r="B12" s="34" t="s">
        <v>20</v>
      </c>
      <c r="C12" s="35">
        <v>3</v>
      </c>
      <c r="D12" s="36">
        <v>1</v>
      </c>
      <c r="E12" s="36">
        <v>1</v>
      </c>
      <c r="F12" s="114">
        <f>E12/D12</f>
        <v>1</v>
      </c>
      <c r="G12" s="37">
        <v>1</v>
      </c>
      <c r="H12" s="37">
        <v>0</v>
      </c>
      <c r="I12" s="47">
        <f>H12/G12</f>
        <v>0</v>
      </c>
      <c r="J12" s="38">
        <v>6</v>
      </c>
      <c r="K12" s="38">
        <v>2</v>
      </c>
      <c r="L12" s="53">
        <f>K12/J12</f>
        <v>0.33333333333333331</v>
      </c>
      <c r="M12" s="133">
        <v>0</v>
      </c>
      <c r="N12" s="133">
        <v>1</v>
      </c>
      <c r="O12" s="133">
        <f t="shared" si="1"/>
        <v>1</v>
      </c>
      <c r="P12" s="35">
        <v>1</v>
      </c>
      <c r="Q12" s="35">
        <v>0</v>
      </c>
      <c r="R12" s="35">
        <v>1</v>
      </c>
      <c r="S12" s="35">
        <v>0</v>
      </c>
      <c r="T12" s="121">
        <f t="shared" si="2"/>
        <v>4</v>
      </c>
      <c r="U12" s="35">
        <v>5</v>
      </c>
      <c r="V12" s="39">
        <v>0</v>
      </c>
    </row>
    <row r="13" spans="1:22" x14ac:dyDescent="0.25">
      <c r="A13" s="33">
        <v>22</v>
      </c>
      <c r="B13" s="34" t="s">
        <v>35</v>
      </c>
      <c r="C13" s="35">
        <v>0</v>
      </c>
      <c r="D13" s="36">
        <v>0</v>
      </c>
      <c r="E13" s="36">
        <v>0</v>
      </c>
      <c r="F13" s="42" t="s">
        <v>26</v>
      </c>
      <c r="G13" s="37">
        <v>1</v>
      </c>
      <c r="H13" s="37">
        <v>0</v>
      </c>
      <c r="I13" s="45">
        <f>H13/G13</f>
        <v>0</v>
      </c>
      <c r="J13" s="38">
        <v>0</v>
      </c>
      <c r="K13" s="38">
        <v>0</v>
      </c>
      <c r="L13" s="53" t="s">
        <v>26</v>
      </c>
      <c r="M13" s="133">
        <v>2</v>
      </c>
      <c r="N13" s="133">
        <v>0</v>
      </c>
      <c r="O13" s="133">
        <f t="shared" si="1"/>
        <v>2</v>
      </c>
      <c r="P13" s="35">
        <v>0</v>
      </c>
      <c r="Q13" s="35">
        <v>0</v>
      </c>
      <c r="R13" s="35">
        <v>0</v>
      </c>
      <c r="S13" s="35">
        <v>0</v>
      </c>
      <c r="T13" s="121">
        <f t="shared" si="2"/>
        <v>0</v>
      </c>
      <c r="U13" s="35">
        <v>3</v>
      </c>
      <c r="V13" s="39" t="s">
        <v>49</v>
      </c>
    </row>
    <row r="14" spans="1:22" x14ac:dyDescent="0.25">
      <c r="A14" s="33">
        <v>35</v>
      </c>
      <c r="B14" s="62" t="s">
        <v>43</v>
      </c>
      <c r="C14" s="35">
        <v>0</v>
      </c>
      <c r="D14" s="36">
        <v>1</v>
      </c>
      <c r="E14" s="36">
        <v>1</v>
      </c>
      <c r="F14" s="40">
        <f>E14/D14</f>
        <v>1</v>
      </c>
      <c r="G14" s="37">
        <v>0</v>
      </c>
      <c r="H14" s="37">
        <v>0</v>
      </c>
      <c r="I14" s="47" t="s">
        <v>26</v>
      </c>
      <c r="J14" s="38">
        <v>0</v>
      </c>
      <c r="K14" s="38">
        <v>0</v>
      </c>
      <c r="L14" s="53" t="s">
        <v>26</v>
      </c>
      <c r="M14" s="133">
        <v>0</v>
      </c>
      <c r="N14" s="133">
        <v>0</v>
      </c>
      <c r="O14" s="133">
        <f t="shared" si="1"/>
        <v>0</v>
      </c>
      <c r="P14" s="35">
        <v>0</v>
      </c>
      <c r="Q14" s="35">
        <v>0</v>
      </c>
      <c r="R14" s="35">
        <v>0</v>
      </c>
      <c r="S14" s="35">
        <v>0</v>
      </c>
      <c r="T14" s="121">
        <f t="shared" si="2"/>
        <v>2</v>
      </c>
      <c r="U14" s="35">
        <v>2</v>
      </c>
      <c r="V14" s="39" t="s">
        <v>32</v>
      </c>
    </row>
    <row r="15" spans="1:22" ht="15.75" thickBot="1" x14ac:dyDescent="0.3">
      <c r="A15" s="26">
        <v>42</v>
      </c>
      <c r="B15" s="112" t="s">
        <v>100</v>
      </c>
      <c r="C15" s="28">
        <v>0</v>
      </c>
      <c r="D15" s="29">
        <v>1</v>
      </c>
      <c r="E15" s="29">
        <v>0</v>
      </c>
      <c r="F15" s="43">
        <f>E15/D15</f>
        <v>0</v>
      </c>
      <c r="G15" s="30">
        <v>0</v>
      </c>
      <c r="H15" s="30">
        <v>0</v>
      </c>
      <c r="I15" s="48" t="s">
        <v>26</v>
      </c>
      <c r="J15" s="31">
        <v>0</v>
      </c>
      <c r="K15" s="31">
        <v>0</v>
      </c>
      <c r="L15" s="54" t="s">
        <v>26</v>
      </c>
      <c r="M15" s="134">
        <v>0</v>
      </c>
      <c r="N15" s="134">
        <v>0</v>
      </c>
      <c r="O15" s="134">
        <f t="shared" si="1"/>
        <v>0</v>
      </c>
      <c r="P15" s="28">
        <v>0</v>
      </c>
      <c r="Q15" s="28">
        <v>0</v>
      </c>
      <c r="R15" s="28">
        <v>0</v>
      </c>
      <c r="S15" s="28">
        <v>0</v>
      </c>
      <c r="T15" s="122">
        <f t="shared" si="2"/>
        <v>0</v>
      </c>
      <c r="U15" s="28">
        <v>2</v>
      </c>
      <c r="V15" s="32" t="s">
        <v>32</v>
      </c>
    </row>
    <row r="16" spans="1:22" s="1" customFormat="1" x14ac:dyDescent="0.25">
      <c r="A16" s="3"/>
      <c r="B16" s="1" t="s">
        <v>39</v>
      </c>
      <c r="C16" s="15">
        <f>SUM(C5:C15)</f>
        <v>13</v>
      </c>
      <c r="D16" s="8">
        <f>SUM(D5:D15)</f>
        <v>46</v>
      </c>
      <c r="E16" s="8">
        <f>SUM(E5:E15)</f>
        <v>24</v>
      </c>
      <c r="F16" s="44">
        <f>E16/D16</f>
        <v>0.52173913043478259</v>
      </c>
      <c r="G16" s="9">
        <f>SUM(G5:G15)</f>
        <v>18</v>
      </c>
      <c r="H16" s="9">
        <f>SUM(H5:H15)</f>
        <v>5</v>
      </c>
      <c r="I16" s="49">
        <f>H16/G16</f>
        <v>0.27777777777777779</v>
      </c>
      <c r="J16" s="10">
        <f>SUM(J5:J15)</f>
        <v>19</v>
      </c>
      <c r="K16" s="10">
        <f>SUM(K5:K15)</f>
        <v>10</v>
      </c>
      <c r="L16" s="55">
        <f>K16/J16</f>
        <v>0.52631578947368418</v>
      </c>
      <c r="M16" s="136">
        <f>SUM(M5:M15)</f>
        <v>13</v>
      </c>
      <c r="N16" s="136">
        <f>SUM(N5:N15)</f>
        <v>24</v>
      </c>
      <c r="O16" s="136">
        <f t="shared" ref="O16:O17" si="3">M16+N16</f>
        <v>37</v>
      </c>
      <c r="P16" s="15">
        <f>SUM(P5:P15)</f>
        <v>12</v>
      </c>
      <c r="Q16" s="15">
        <f>SUM(Q5:Q15)</f>
        <v>12</v>
      </c>
      <c r="R16" s="15">
        <f>SUM(R5:R15)</f>
        <v>6</v>
      </c>
      <c r="S16" s="15">
        <f>SUM(S5:S15)</f>
        <v>14</v>
      </c>
      <c r="T16" s="50">
        <f>SUM(T5:T15)</f>
        <v>73</v>
      </c>
      <c r="U16" s="15" t="s">
        <v>26</v>
      </c>
      <c r="V16" s="15" t="s">
        <v>26</v>
      </c>
    </row>
    <row r="17" spans="1:22" s="1" customFormat="1" x14ac:dyDescent="0.25">
      <c r="A17" s="3"/>
      <c r="B17" s="1" t="s">
        <v>42</v>
      </c>
      <c r="C17" s="15">
        <v>14</v>
      </c>
      <c r="D17" s="8">
        <v>17</v>
      </c>
      <c r="E17" s="8">
        <v>8</v>
      </c>
      <c r="F17" s="44">
        <f>E17/D17</f>
        <v>0.47058823529411764</v>
      </c>
      <c r="G17" s="9">
        <v>25</v>
      </c>
      <c r="H17" s="9">
        <v>8</v>
      </c>
      <c r="I17" s="49">
        <f>H17/G17</f>
        <v>0.32</v>
      </c>
      <c r="J17" s="10">
        <v>12</v>
      </c>
      <c r="K17" s="10">
        <v>9</v>
      </c>
      <c r="L17" s="55">
        <f>K17/J17</f>
        <v>0.75</v>
      </c>
      <c r="M17" s="136">
        <v>8</v>
      </c>
      <c r="N17" s="136">
        <v>14</v>
      </c>
      <c r="O17" s="136">
        <f t="shared" si="3"/>
        <v>22</v>
      </c>
      <c r="P17" s="15">
        <v>7</v>
      </c>
      <c r="Q17" s="15">
        <v>6</v>
      </c>
      <c r="R17" s="15">
        <v>3</v>
      </c>
      <c r="S17" s="15">
        <v>19</v>
      </c>
      <c r="T17" s="50">
        <f>(E17*2)+(H17*3)+K17</f>
        <v>49</v>
      </c>
      <c r="U17" s="15" t="s">
        <v>26</v>
      </c>
      <c r="V17" s="15" t="s">
        <v>26</v>
      </c>
    </row>
    <row r="19" spans="1:22" x14ac:dyDescent="0.25">
      <c r="B19" s="1" t="s">
        <v>40</v>
      </c>
      <c r="C19" s="15">
        <v>1</v>
      </c>
      <c r="D19" s="15">
        <v>2</v>
      </c>
      <c r="E19" s="15">
        <v>3</v>
      </c>
      <c r="F19" s="15">
        <v>4</v>
      </c>
    </row>
    <row r="20" spans="1:22" x14ac:dyDescent="0.25">
      <c r="B20" s="142" t="s">
        <v>39</v>
      </c>
      <c r="C20" s="100">
        <v>23</v>
      </c>
      <c r="D20" s="100">
        <v>17</v>
      </c>
      <c r="E20" s="100">
        <v>18</v>
      </c>
      <c r="F20" s="100">
        <v>15</v>
      </c>
    </row>
    <row r="21" spans="1:22" x14ac:dyDescent="0.25">
      <c r="B21" t="s">
        <v>42</v>
      </c>
      <c r="C21" s="14">
        <v>8</v>
      </c>
      <c r="D21" s="14">
        <v>12</v>
      </c>
      <c r="E21" s="14">
        <v>10</v>
      </c>
      <c r="F21" s="14">
        <v>19</v>
      </c>
    </row>
  </sheetData>
  <sortState ref="A5:V15">
    <sortCondition descending="1" ref="U5:U15"/>
  </sortState>
  <mergeCells count="2">
    <mergeCell ref="A1:D1"/>
    <mergeCell ref="N1:O1"/>
  </mergeCells>
  <pageMargins left="0.25" right="0.25" top="0.75" bottom="0.75" header="0.3" footer="0.3"/>
  <pageSetup scale="92" fitToHeight="0" orientation="landscape" r:id="rId1"/>
  <ignoredErrors>
    <ignoredError sqref="T16 O16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592B-A9E8-418D-AAFE-3C578DC24811}">
  <sheetPr codeName="Sheet17">
    <pageSetUpPr fitToPage="1"/>
  </sheetPr>
  <dimension ref="A1:V19"/>
  <sheetViews>
    <sheetView zoomScale="115" zoomScaleNormal="115" workbookViewId="0">
      <pane ySplit="4" topLeftCell="A5" activePane="bottomLeft" state="frozen"/>
      <selection activeCell="G24" sqref="G24"/>
      <selection pane="bottomLeft" activeCell="U1" sqref="U1"/>
    </sheetView>
  </sheetViews>
  <sheetFormatPr defaultRowHeight="15" x14ac:dyDescent="0.25"/>
  <cols>
    <col min="1" max="1" width="6.140625" style="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45258</v>
      </c>
      <c r="B1" s="231"/>
      <c r="C1" s="231"/>
      <c r="D1" s="231"/>
      <c r="E1" s="231"/>
      <c r="F1" s="231"/>
      <c r="G1" s="56"/>
      <c r="I1" s="58" t="s">
        <v>57</v>
      </c>
      <c r="K1" s="56"/>
      <c r="L1" s="56"/>
      <c r="M1" s="56"/>
      <c r="N1" s="232" t="s">
        <v>2</v>
      </c>
      <c r="O1" s="232"/>
      <c r="P1" s="141">
        <f>T14</f>
        <v>52</v>
      </c>
      <c r="Q1" s="139"/>
      <c r="R1" s="140"/>
      <c r="S1" s="138"/>
      <c r="U1" s="215" t="s">
        <v>3</v>
      </c>
      <c r="V1" s="141">
        <f>T15</f>
        <v>34</v>
      </c>
    </row>
    <row r="2" spans="1:22" s="1" customFormat="1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">
        <v>24</v>
      </c>
      <c r="B5" t="s">
        <v>18</v>
      </c>
      <c r="C5" s="14">
        <v>4</v>
      </c>
      <c r="D5" s="11">
        <v>9</v>
      </c>
      <c r="E5" s="11">
        <v>7</v>
      </c>
      <c r="F5" s="40">
        <f t="shared" ref="F5:F10" si="0">E5/D5</f>
        <v>0.77777777777777779</v>
      </c>
      <c r="G5" s="12">
        <v>0</v>
      </c>
      <c r="H5" s="12">
        <v>0</v>
      </c>
      <c r="I5" s="12" t="s">
        <v>26</v>
      </c>
      <c r="J5" s="13">
        <v>7</v>
      </c>
      <c r="K5" s="13">
        <v>5</v>
      </c>
      <c r="L5" s="51">
        <f>K5/J5</f>
        <v>0.7142857142857143</v>
      </c>
      <c r="M5" s="132">
        <v>3</v>
      </c>
      <c r="N5" s="132">
        <v>11</v>
      </c>
      <c r="O5" s="132">
        <f t="shared" ref="O5:O15" si="1">M5+N5</f>
        <v>14</v>
      </c>
      <c r="P5" s="14">
        <v>1</v>
      </c>
      <c r="Q5" s="14">
        <v>0</v>
      </c>
      <c r="R5" s="14">
        <v>5</v>
      </c>
      <c r="S5" s="14">
        <v>3</v>
      </c>
      <c r="T5" s="120">
        <f t="shared" ref="T5:T13" si="2">(E5*2)+(H5*3)+K5</f>
        <v>19</v>
      </c>
      <c r="U5" s="14">
        <v>31</v>
      </c>
      <c r="V5" s="17" t="s">
        <v>28</v>
      </c>
    </row>
    <row r="6" spans="1:22" x14ac:dyDescent="0.25">
      <c r="A6" s="2">
        <v>15</v>
      </c>
      <c r="B6" t="s">
        <v>19</v>
      </c>
      <c r="C6" s="14">
        <v>1</v>
      </c>
      <c r="D6" s="11">
        <v>3</v>
      </c>
      <c r="E6" s="11">
        <v>2</v>
      </c>
      <c r="F6" s="40">
        <f t="shared" si="0"/>
        <v>0.66666666666666663</v>
      </c>
      <c r="G6" s="12">
        <v>5</v>
      </c>
      <c r="H6" s="12">
        <v>1</v>
      </c>
      <c r="I6" s="45">
        <f>H6/G6</f>
        <v>0.2</v>
      </c>
      <c r="J6" s="13">
        <v>4</v>
      </c>
      <c r="K6" s="13">
        <v>2</v>
      </c>
      <c r="L6" s="51">
        <f>K6/J6</f>
        <v>0.5</v>
      </c>
      <c r="M6" s="132">
        <v>2</v>
      </c>
      <c r="N6" s="132">
        <v>6</v>
      </c>
      <c r="O6" s="132">
        <f t="shared" si="1"/>
        <v>8</v>
      </c>
      <c r="P6" s="14">
        <v>3</v>
      </c>
      <c r="Q6" s="14">
        <v>0</v>
      </c>
      <c r="R6" s="14">
        <v>0</v>
      </c>
      <c r="S6" s="14">
        <v>3</v>
      </c>
      <c r="T6" s="120">
        <f t="shared" si="2"/>
        <v>9</v>
      </c>
      <c r="U6" s="14">
        <v>31</v>
      </c>
      <c r="V6" s="17" t="s">
        <v>28</v>
      </c>
    </row>
    <row r="7" spans="1:22" x14ac:dyDescent="0.25">
      <c r="A7" s="2">
        <v>5</v>
      </c>
      <c r="B7" t="s">
        <v>17</v>
      </c>
      <c r="C7" s="14">
        <v>3</v>
      </c>
      <c r="D7" s="11">
        <v>10</v>
      </c>
      <c r="E7" s="11">
        <v>6</v>
      </c>
      <c r="F7" s="40">
        <f t="shared" si="0"/>
        <v>0.6</v>
      </c>
      <c r="G7" s="12">
        <v>2</v>
      </c>
      <c r="H7" s="12">
        <v>0</v>
      </c>
      <c r="I7" s="45">
        <f>H7/G7</f>
        <v>0</v>
      </c>
      <c r="J7" s="13">
        <v>4</v>
      </c>
      <c r="K7" s="13">
        <v>3</v>
      </c>
      <c r="L7" s="51">
        <f>K7/J7</f>
        <v>0.75</v>
      </c>
      <c r="M7" s="132">
        <v>0</v>
      </c>
      <c r="N7" s="132">
        <v>1</v>
      </c>
      <c r="O7" s="132">
        <f t="shared" si="1"/>
        <v>1</v>
      </c>
      <c r="P7" s="14">
        <v>2</v>
      </c>
      <c r="Q7" s="14">
        <v>0</v>
      </c>
      <c r="R7" s="14">
        <v>1</v>
      </c>
      <c r="S7" s="14">
        <v>3</v>
      </c>
      <c r="T7" s="120">
        <f t="shared" si="2"/>
        <v>15</v>
      </c>
      <c r="U7" s="14">
        <v>28</v>
      </c>
      <c r="V7" s="17" t="s">
        <v>28</v>
      </c>
    </row>
    <row r="8" spans="1:22" x14ac:dyDescent="0.25">
      <c r="A8" s="2">
        <v>20</v>
      </c>
      <c r="B8" t="s">
        <v>38</v>
      </c>
      <c r="C8" s="14">
        <v>0</v>
      </c>
      <c r="D8" s="11">
        <v>1</v>
      </c>
      <c r="E8" s="11">
        <v>0</v>
      </c>
      <c r="F8" s="40">
        <f t="shared" si="0"/>
        <v>0</v>
      </c>
      <c r="G8" s="12">
        <v>2</v>
      </c>
      <c r="H8" s="12">
        <v>0</v>
      </c>
      <c r="I8" s="45">
        <f>H8/G8</f>
        <v>0</v>
      </c>
      <c r="J8" s="13">
        <v>4</v>
      </c>
      <c r="K8" s="13">
        <v>4</v>
      </c>
      <c r="L8" s="51">
        <f>K8/J8</f>
        <v>1</v>
      </c>
      <c r="M8" s="132">
        <v>1</v>
      </c>
      <c r="N8" s="132">
        <v>4</v>
      </c>
      <c r="O8" s="132">
        <f t="shared" si="1"/>
        <v>5</v>
      </c>
      <c r="P8" s="14">
        <v>4</v>
      </c>
      <c r="Q8" s="14">
        <v>0</v>
      </c>
      <c r="R8" s="14">
        <v>0</v>
      </c>
      <c r="S8" s="14">
        <v>3</v>
      </c>
      <c r="T8" s="120">
        <f t="shared" si="2"/>
        <v>4</v>
      </c>
      <c r="U8" s="14">
        <v>18</v>
      </c>
      <c r="V8" s="17" t="s">
        <v>29</v>
      </c>
    </row>
    <row r="9" spans="1:22" x14ac:dyDescent="0.25">
      <c r="A9" s="2">
        <v>11</v>
      </c>
      <c r="B9" t="s">
        <v>37</v>
      </c>
      <c r="C9" s="14">
        <v>1</v>
      </c>
      <c r="D9" s="11">
        <v>3</v>
      </c>
      <c r="E9" s="11">
        <v>1</v>
      </c>
      <c r="F9" s="40">
        <f t="shared" si="0"/>
        <v>0.33333333333333331</v>
      </c>
      <c r="G9" s="12">
        <v>0</v>
      </c>
      <c r="H9" s="12">
        <v>0</v>
      </c>
      <c r="I9" s="46" t="s">
        <v>26</v>
      </c>
      <c r="J9" s="13">
        <v>0</v>
      </c>
      <c r="K9" s="13">
        <v>0</v>
      </c>
      <c r="L9" s="52" t="s">
        <v>26</v>
      </c>
      <c r="M9" s="132">
        <v>1</v>
      </c>
      <c r="N9" s="132">
        <v>2</v>
      </c>
      <c r="O9" s="132">
        <f t="shared" si="1"/>
        <v>3</v>
      </c>
      <c r="P9" s="14">
        <v>0</v>
      </c>
      <c r="Q9" s="14">
        <v>0</v>
      </c>
      <c r="R9" s="14">
        <v>0</v>
      </c>
      <c r="S9" s="14">
        <v>3</v>
      </c>
      <c r="T9" s="120">
        <f t="shared" si="2"/>
        <v>2</v>
      </c>
      <c r="U9" s="14">
        <v>16</v>
      </c>
      <c r="V9" s="17" t="s">
        <v>30</v>
      </c>
    </row>
    <row r="10" spans="1:22" x14ac:dyDescent="0.25">
      <c r="A10" s="2">
        <v>21</v>
      </c>
      <c r="B10" t="s">
        <v>34</v>
      </c>
      <c r="C10" s="14">
        <v>0</v>
      </c>
      <c r="D10" s="11">
        <v>2</v>
      </c>
      <c r="E10" s="11">
        <v>0</v>
      </c>
      <c r="F10" s="40">
        <f t="shared" si="0"/>
        <v>0</v>
      </c>
      <c r="G10" s="12">
        <v>0</v>
      </c>
      <c r="H10" s="12">
        <v>0</v>
      </c>
      <c r="I10" s="46" t="s">
        <v>26</v>
      </c>
      <c r="J10" s="13">
        <v>0</v>
      </c>
      <c r="K10" s="13">
        <v>0</v>
      </c>
      <c r="L10" s="52" t="s">
        <v>26</v>
      </c>
      <c r="M10" s="132">
        <v>0</v>
      </c>
      <c r="N10" s="132">
        <v>1</v>
      </c>
      <c r="O10" s="132">
        <f t="shared" si="1"/>
        <v>1</v>
      </c>
      <c r="P10" s="14">
        <v>1</v>
      </c>
      <c r="Q10" s="14">
        <v>0</v>
      </c>
      <c r="R10" s="14">
        <v>0</v>
      </c>
      <c r="S10" s="14">
        <v>1</v>
      </c>
      <c r="T10" s="120">
        <f t="shared" si="2"/>
        <v>0</v>
      </c>
      <c r="U10" s="14">
        <v>15</v>
      </c>
      <c r="V10" s="17" t="s">
        <v>31</v>
      </c>
    </row>
    <row r="11" spans="1:22" x14ac:dyDescent="0.25">
      <c r="A11" s="2">
        <v>14</v>
      </c>
      <c r="B11" t="s">
        <v>36</v>
      </c>
      <c r="C11" s="14">
        <v>2</v>
      </c>
      <c r="D11" s="11">
        <v>0</v>
      </c>
      <c r="E11" s="11">
        <v>0</v>
      </c>
      <c r="F11" s="41" t="s">
        <v>26</v>
      </c>
      <c r="G11" s="12">
        <v>1</v>
      </c>
      <c r="H11" s="12">
        <v>0</v>
      </c>
      <c r="I11" s="45">
        <f>H11/G11</f>
        <v>0</v>
      </c>
      <c r="J11" s="13">
        <v>4</v>
      </c>
      <c r="K11" s="13">
        <v>1</v>
      </c>
      <c r="L11" s="51">
        <f>K11/J11</f>
        <v>0.25</v>
      </c>
      <c r="M11" s="132">
        <v>1</v>
      </c>
      <c r="N11" s="132">
        <v>1</v>
      </c>
      <c r="O11" s="132">
        <f t="shared" si="1"/>
        <v>2</v>
      </c>
      <c r="P11" s="14">
        <v>0</v>
      </c>
      <c r="Q11" s="14">
        <v>0</v>
      </c>
      <c r="R11" s="14">
        <v>0</v>
      </c>
      <c r="S11" s="14">
        <v>2</v>
      </c>
      <c r="T11" s="120">
        <f t="shared" si="2"/>
        <v>1</v>
      </c>
      <c r="U11" s="14">
        <v>10</v>
      </c>
      <c r="V11" s="14">
        <v>-1</v>
      </c>
    </row>
    <row r="12" spans="1:22" x14ac:dyDescent="0.25">
      <c r="A12" s="33">
        <v>22</v>
      </c>
      <c r="B12" s="34" t="s">
        <v>35</v>
      </c>
      <c r="C12" s="35">
        <v>0</v>
      </c>
      <c r="D12" s="36">
        <v>0</v>
      </c>
      <c r="E12" s="36">
        <v>0</v>
      </c>
      <c r="F12" s="42" t="s">
        <v>26</v>
      </c>
      <c r="G12" s="37">
        <v>0</v>
      </c>
      <c r="H12" s="37">
        <v>0</v>
      </c>
      <c r="I12" s="47" t="s">
        <v>26</v>
      </c>
      <c r="J12" s="38">
        <v>0</v>
      </c>
      <c r="K12" s="38">
        <v>0</v>
      </c>
      <c r="L12" s="53" t="s">
        <v>26</v>
      </c>
      <c r="M12" s="133">
        <v>0</v>
      </c>
      <c r="N12" s="133">
        <v>2</v>
      </c>
      <c r="O12" s="133">
        <f t="shared" si="1"/>
        <v>2</v>
      </c>
      <c r="P12" s="35">
        <v>0</v>
      </c>
      <c r="Q12" s="35">
        <v>1</v>
      </c>
      <c r="R12" s="35">
        <v>0</v>
      </c>
      <c r="S12" s="35">
        <v>1</v>
      </c>
      <c r="T12" s="121">
        <f t="shared" si="2"/>
        <v>0</v>
      </c>
      <c r="U12" s="35">
        <v>7</v>
      </c>
      <c r="V12" s="39" t="s">
        <v>33</v>
      </c>
    </row>
    <row r="13" spans="1:22" ht="15.75" thickBot="1" x14ac:dyDescent="0.3">
      <c r="A13" s="26">
        <v>23</v>
      </c>
      <c r="B13" s="27" t="s">
        <v>20</v>
      </c>
      <c r="C13" s="28">
        <v>0</v>
      </c>
      <c r="D13" s="29">
        <v>2</v>
      </c>
      <c r="E13" s="29">
        <v>1</v>
      </c>
      <c r="F13" s="43">
        <f>E13/D13</f>
        <v>0.5</v>
      </c>
      <c r="G13" s="30">
        <v>0</v>
      </c>
      <c r="H13" s="30">
        <v>0</v>
      </c>
      <c r="I13" s="48" t="s">
        <v>26</v>
      </c>
      <c r="J13" s="31">
        <v>0</v>
      </c>
      <c r="K13" s="31">
        <v>0</v>
      </c>
      <c r="L13" s="54" t="s">
        <v>26</v>
      </c>
      <c r="M13" s="134">
        <v>0</v>
      </c>
      <c r="N13" s="134">
        <v>1</v>
      </c>
      <c r="O13" s="134">
        <f t="shared" si="1"/>
        <v>1</v>
      </c>
      <c r="P13" s="28">
        <v>3</v>
      </c>
      <c r="Q13" s="28">
        <v>0</v>
      </c>
      <c r="R13" s="28">
        <v>0</v>
      </c>
      <c r="S13" s="28">
        <v>0</v>
      </c>
      <c r="T13" s="122">
        <f t="shared" si="2"/>
        <v>2</v>
      </c>
      <c r="U13" s="28">
        <v>5</v>
      </c>
      <c r="V13" s="32" t="s">
        <v>32</v>
      </c>
    </row>
    <row r="14" spans="1:22" s="1" customFormat="1" x14ac:dyDescent="0.25">
      <c r="A14" s="3"/>
      <c r="B14" s="1" t="s">
        <v>39</v>
      </c>
      <c r="C14" s="15">
        <f>SUM(C5:C13)</f>
        <v>11</v>
      </c>
      <c r="D14" s="8">
        <f>SUM(D5:D13)</f>
        <v>30</v>
      </c>
      <c r="E14" s="8">
        <f>SUM(E5:E13)</f>
        <v>17</v>
      </c>
      <c r="F14" s="44">
        <f>E14/D14</f>
        <v>0.56666666666666665</v>
      </c>
      <c r="G14" s="9">
        <f>SUM(G5:G13)</f>
        <v>10</v>
      </c>
      <c r="H14" s="9">
        <f>SUM(H5:H13)</f>
        <v>1</v>
      </c>
      <c r="I14" s="49">
        <f>H14/G14</f>
        <v>0.1</v>
      </c>
      <c r="J14" s="10">
        <f>SUM(J5:J13)</f>
        <v>23</v>
      </c>
      <c r="K14" s="10">
        <f>SUM(K5:K13)</f>
        <v>15</v>
      </c>
      <c r="L14" s="55">
        <f>K14/J14</f>
        <v>0.65217391304347827</v>
      </c>
      <c r="M14" s="136">
        <f>SUM(M5:M13)</f>
        <v>8</v>
      </c>
      <c r="N14" s="136">
        <f>SUM(N5:N13)</f>
        <v>29</v>
      </c>
      <c r="O14" s="136">
        <f t="shared" si="1"/>
        <v>37</v>
      </c>
      <c r="P14" s="15">
        <f>SUM(P5:P13)</f>
        <v>14</v>
      </c>
      <c r="Q14" s="15">
        <f>SUM(Q5:Q13)</f>
        <v>1</v>
      </c>
      <c r="R14" s="15">
        <f>SUM(R5:R13)</f>
        <v>6</v>
      </c>
      <c r="S14" s="15">
        <f>SUM(S5:S13)</f>
        <v>19</v>
      </c>
      <c r="T14" s="50">
        <f>SUM(T5:T13)</f>
        <v>52</v>
      </c>
      <c r="U14" s="15" t="s">
        <v>26</v>
      </c>
      <c r="V14" s="15" t="s">
        <v>26</v>
      </c>
    </row>
    <row r="15" spans="1:22" s="1" customFormat="1" x14ac:dyDescent="0.25">
      <c r="A15" s="3"/>
      <c r="B15" s="1" t="s">
        <v>25</v>
      </c>
      <c r="C15" s="15">
        <v>20</v>
      </c>
      <c r="D15" s="8">
        <v>35</v>
      </c>
      <c r="E15" s="8">
        <v>10</v>
      </c>
      <c r="F15" s="44">
        <f>E15/D15</f>
        <v>0.2857142857142857</v>
      </c>
      <c r="G15" s="9">
        <v>22</v>
      </c>
      <c r="H15" s="9">
        <v>3</v>
      </c>
      <c r="I15" s="49">
        <f>H15/G15</f>
        <v>0.13636363636363635</v>
      </c>
      <c r="J15" s="10">
        <v>11</v>
      </c>
      <c r="K15" s="10">
        <v>5</v>
      </c>
      <c r="L15" s="55">
        <f>K15/J15</f>
        <v>0.45454545454545453</v>
      </c>
      <c r="M15" s="136">
        <v>5</v>
      </c>
      <c r="N15" s="136">
        <v>16</v>
      </c>
      <c r="O15" s="136">
        <f t="shared" si="1"/>
        <v>21</v>
      </c>
      <c r="P15" s="15">
        <v>9</v>
      </c>
      <c r="Q15" s="15">
        <v>0</v>
      </c>
      <c r="R15" s="15">
        <v>2</v>
      </c>
      <c r="S15" s="15">
        <v>9</v>
      </c>
      <c r="T15" s="50">
        <f>(E15*2)+(H15*3)+K15</f>
        <v>34</v>
      </c>
      <c r="U15" s="15" t="s">
        <v>26</v>
      </c>
      <c r="V15" s="15" t="s">
        <v>26</v>
      </c>
    </row>
    <row r="17" spans="2:6" x14ac:dyDescent="0.25">
      <c r="B17" s="1" t="s">
        <v>40</v>
      </c>
      <c r="C17" s="15">
        <v>1</v>
      </c>
      <c r="D17" s="15">
        <v>2</v>
      </c>
      <c r="E17" s="15">
        <v>3</v>
      </c>
      <c r="F17" s="15">
        <v>4</v>
      </c>
    </row>
    <row r="18" spans="2:6" x14ac:dyDescent="0.25">
      <c r="B18" s="142" t="s">
        <v>39</v>
      </c>
      <c r="C18" s="100">
        <v>7</v>
      </c>
      <c r="D18" s="100">
        <v>13</v>
      </c>
      <c r="E18" s="100">
        <v>21</v>
      </c>
      <c r="F18" s="100">
        <v>11</v>
      </c>
    </row>
    <row r="19" spans="2:6" x14ac:dyDescent="0.25">
      <c r="B19" t="s">
        <v>25</v>
      </c>
      <c r="C19" s="14">
        <v>11</v>
      </c>
      <c r="D19" s="14">
        <v>10</v>
      </c>
      <c r="E19" s="14">
        <v>4</v>
      </c>
      <c r="F19" s="14">
        <v>9</v>
      </c>
    </row>
  </sheetData>
  <mergeCells count="2">
    <mergeCell ref="A1:F1"/>
    <mergeCell ref="N1:O1"/>
  </mergeCells>
  <pageMargins left="0.25" right="0.25" top="0.75" bottom="0.75" header="0.3" footer="0.3"/>
  <pageSetup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DDE1-E5DD-44E8-9196-4052EE118926}">
  <sheetPr codeName="Sheet2">
    <pageSetUpPr fitToPage="1"/>
  </sheetPr>
  <dimension ref="A1:Y30"/>
  <sheetViews>
    <sheetView tabSelected="1" zoomScale="115" zoomScaleNormal="115" workbookViewId="0">
      <pane ySplit="3" topLeftCell="A4" activePane="bottomLeft" state="frozen"/>
      <selection activeCell="G24" sqref="G24"/>
      <selection pane="bottomLeft" activeCell="B20" sqref="B20"/>
    </sheetView>
  </sheetViews>
  <sheetFormatPr defaultRowHeight="15" x14ac:dyDescent="0.25"/>
  <cols>
    <col min="1" max="1" width="5.7109375" style="2" customWidth="1"/>
    <col min="2" max="2" width="20.7109375" customWidth="1"/>
    <col min="3" max="3" width="3.42578125" style="14" bestFit="1" customWidth="1"/>
    <col min="4" max="4" width="5.140625" style="14" customWidth="1"/>
    <col min="5" max="9" width="5.28515625" style="14" customWidth="1"/>
    <col min="10" max="10" width="6" style="14" bestFit="1" customWidth="1"/>
    <col min="11" max="13" width="5.28515625" style="14" customWidth="1"/>
    <col min="14" max="14" width="6.28515625" style="14" customWidth="1"/>
    <col min="15" max="17" width="6.140625" style="14" customWidth="1"/>
    <col min="18" max="21" width="4.85546875" style="14" customWidth="1"/>
    <col min="22" max="23" width="5" style="14" customWidth="1"/>
    <col min="24" max="24" width="5.42578125" style="14" customWidth="1"/>
  </cols>
  <sheetData>
    <row r="1" spans="1:24" s="57" customFormat="1" ht="18.75" x14ac:dyDescent="0.3">
      <c r="A1" s="60" t="s">
        <v>71</v>
      </c>
      <c r="B1" s="60"/>
      <c r="C1" s="60"/>
      <c r="D1" s="60"/>
      <c r="E1" s="60"/>
      <c r="F1" s="60"/>
      <c r="G1" s="60"/>
      <c r="H1" s="56"/>
      <c r="J1" s="56"/>
      <c r="K1" s="58"/>
      <c r="L1" s="56"/>
      <c r="M1" s="56"/>
      <c r="N1" s="56"/>
      <c r="O1" s="56"/>
      <c r="P1" s="56"/>
      <c r="Q1" s="56"/>
      <c r="R1" s="56"/>
      <c r="S1" s="229"/>
      <c r="T1" s="229"/>
      <c r="U1" s="61"/>
      <c r="V1" s="61"/>
      <c r="X1" s="59"/>
    </row>
    <row r="2" spans="1:24" s="1" customFormat="1" x14ac:dyDescent="0.25">
      <c r="C2" s="15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s="1" customFormat="1" ht="15.75" thickBot="1" x14ac:dyDescent="0.3">
      <c r="A3" s="19" t="s">
        <v>0</v>
      </c>
      <c r="B3" s="20" t="s">
        <v>1</v>
      </c>
      <c r="C3" s="21" t="s">
        <v>75</v>
      </c>
      <c r="D3" s="21" t="s">
        <v>21</v>
      </c>
      <c r="E3" s="22" t="s">
        <v>23</v>
      </c>
      <c r="F3" s="22" t="s">
        <v>24</v>
      </c>
      <c r="G3" s="22" t="s">
        <v>27</v>
      </c>
      <c r="H3" s="23" t="s">
        <v>4</v>
      </c>
      <c r="I3" s="23" t="s">
        <v>5</v>
      </c>
      <c r="J3" s="23" t="s">
        <v>27</v>
      </c>
      <c r="K3" s="24" t="s">
        <v>6</v>
      </c>
      <c r="L3" s="24" t="s">
        <v>7</v>
      </c>
      <c r="M3" s="24" t="s">
        <v>27</v>
      </c>
      <c r="N3" s="188" t="s">
        <v>135</v>
      </c>
      <c r="O3" s="98" t="s">
        <v>14</v>
      </c>
      <c r="P3" s="98" t="s">
        <v>13</v>
      </c>
      <c r="Q3" s="98" t="s">
        <v>9</v>
      </c>
      <c r="R3" s="21" t="s">
        <v>8</v>
      </c>
      <c r="S3" s="21" t="s">
        <v>11</v>
      </c>
      <c r="T3" s="21" t="s">
        <v>10</v>
      </c>
      <c r="U3" s="21" t="s">
        <v>12</v>
      </c>
      <c r="V3" s="119" t="s">
        <v>15</v>
      </c>
      <c r="W3" s="21" t="s">
        <v>16</v>
      </c>
      <c r="X3" s="25" t="s">
        <v>22</v>
      </c>
    </row>
    <row r="4" spans="1:24" s="142" customFormat="1" x14ac:dyDescent="0.25">
      <c r="A4" s="2">
        <v>5</v>
      </c>
      <c r="B4" t="s">
        <v>17</v>
      </c>
      <c r="C4" s="14">
        <v>16</v>
      </c>
      <c r="D4" s="14">
        <v>28</v>
      </c>
      <c r="E4" s="11">
        <v>139</v>
      </c>
      <c r="F4" s="11">
        <v>62</v>
      </c>
      <c r="G4" s="40">
        <f>F4/E4</f>
        <v>0.4460431654676259</v>
      </c>
      <c r="H4" s="12">
        <v>28</v>
      </c>
      <c r="I4" s="12">
        <v>7</v>
      </c>
      <c r="J4" s="45">
        <f>I4/H4</f>
        <v>0.25</v>
      </c>
      <c r="K4" s="13">
        <v>48</v>
      </c>
      <c r="L4" s="13">
        <v>32</v>
      </c>
      <c r="M4" s="51">
        <f>L4/K4</f>
        <v>0.66666666666666663</v>
      </c>
      <c r="N4" s="189">
        <f>V4/(2*(E4+H4+(0.44*K4)))</f>
        <v>0.47044439719328085</v>
      </c>
      <c r="O4" s="132">
        <v>19</v>
      </c>
      <c r="P4" s="132">
        <v>35</v>
      </c>
      <c r="Q4" s="132">
        <f>O4+P4</f>
        <v>54</v>
      </c>
      <c r="R4" s="14">
        <v>25</v>
      </c>
      <c r="S4" s="14">
        <v>27</v>
      </c>
      <c r="T4" s="14">
        <v>5</v>
      </c>
      <c r="U4" s="14">
        <v>31</v>
      </c>
      <c r="V4" s="120">
        <f>(F4*2)+(I4*3)+L4</f>
        <v>177</v>
      </c>
      <c r="W4" s="14">
        <v>460</v>
      </c>
      <c r="X4" s="17" t="s">
        <v>166</v>
      </c>
    </row>
    <row r="5" spans="1:24" x14ac:dyDescent="0.25">
      <c r="A5" s="2">
        <v>15</v>
      </c>
      <c r="B5" t="s">
        <v>19</v>
      </c>
      <c r="C5" s="14">
        <v>16</v>
      </c>
      <c r="D5" s="14">
        <v>38</v>
      </c>
      <c r="E5" s="11">
        <v>96</v>
      </c>
      <c r="F5" s="11">
        <v>28</v>
      </c>
      <c r="G5" s="40">
        <f>F5/E5</f>
        <v>0.29166666666666669</v>
      </c>
      <c r="H5" s="12">
        <v>76</v>
      </c>
      <c r="I5" s="12">
        <v>21</v>
      </c>
      <c r="J5" s="45">
        <f>I5/H5</f>
        <v>0.27631578947368424</v>
      </c>
      <c r="K5" s="13">
        <v>46</v>
      </c>
      <c r="L5" s="13">
        <v>35</v>
      </c>
      <c r="M5" s="51">
        <f>L5/K5</f>
        <v>0.76086956521739135</v>
      </c>
      <c r="N5" s="189">
        <f>V5/(2*(E5+H5+(0.44*K5)))</f>
        <v>0.40054099042863084</v>
      </c>
      <c r="O5" s="132">
        <v>21</v>
      </c>
      <c r="P5" s="132">
        <v>29</v>
      </c>
      <c r="Q5" s="132">
        <f>O5+P5</f>
        <v>50</v>
      </c>
      <c r="R5" s="14">
        <v>24</v>
      </c>
      <c r="S5" s="14">
        <v>45</v>
      </c>
      <c r="T5" s="14">
        <v>1</v>
      </c>
      <c r="U5" s="14">
        <v>49</v>
      </c>
      <c r="V5" s="120">
        <f>(F5*2)+(I5*3)+L5</f>
        <v>154</v>
      </c>
      <c r="W5" s="14">
        <v>441</v>
      </c>
      <c r="X5" s="17" t="s">
        <v>167</v>
      </c>
    </row>
    <row r="6" spans="1:24" x14ac:dyDescent="0.25">
      <c r="A6" s="180">
        <v>11</v>
      </c>
      <c r="B6" t="s">
        <v>37</v>
      </c>
      <c r="C6" s="14">
        <v>16</v>
      </c>
      <c r="D6" s="14">
        <v>31</v>
      </c>
      <c r="E6" s="11">
        <v>38</v>
      </c>
      <c r="F6" s="11">
        <v>15</v>
      </c>
      <c r="G6" s="40">
        <f>F6/E6</f>
        <v>0.39473684210526316</v>
      </c>
      <c r="H6" s="12">
        <v>9</v>
      </c>
      <c r="I6" s="12">
        <v>3</v>
      </c>
      <c r="J6" s="45">
        <f>I6/H6</f>
        <v>0.33333333333333331</v>
      </c>
      <c r="K6" s="13">
        <v>18</v>
      </c>
      <c r="L6" s="13">
        <v>12</v>
      </c>
      <c r="M6" s="51">
        <f>L6/K6</f>
        <v>0.66666666666666663</v>
      </c>
      <c r="N6" s="189">
        <f>V6/(2*(E6+H6+(0.44*K6)))</f>
        <v>0.46431172614712307</v>
      </c>
      <c r="O6" s="132">
        <v>21</v>
      </c>
      <c r="P6" s="132">
        <v>32</v>
      </c>
      <c r="Q6" s="132">
        <f>O6+P6</f>
        <v>53</v>
      </c>
      <c r="R6" s="14">
        <v>12</v>
      </c>
      <c r="S6" s="14">
        <v>23</v>
      </c>
      <c r="T6" s="14">
        <v>1</v>
      </c>
      <c r="U6" s="14">
        <v>35</v>
      </c>
      <c r="V6" s="120">
        <f>(F6*2)+(I6*3)+L6</f>
        <v>51</v>
      </c>
      <c r="W6" s="14">
        <v>300</v>
      </c>
      <c r="X6" s="17" t="s">
        <v>168</v>
      </c>
    </row>
    <row r="7" spans="1:24" x14ac:dyDescent="0.25">
      <c r="A7" s="77">
        <v>24</v>
      </c>
      <c r="B7" s="142" t="s">
        <v>18</v>
      </c>
      <c r="C7" s="100">
        <v>10</v>
      </c>
      <c r="D7" s="100">
        <v>22</v>
      </c>
      <c r="E7" s="163">
        <v>90</v>
      </c>
      <c r="F7" s="163">
        <v>35</v>
      </c>
      <c r="G7" s="164">
        <f>F7/E7</f>
        <v>0.3888888888888889</v>
      </c>
      <c r="H7" s="165">
        <v>9</v>
      </c>
      <c r="I7" s="165">
        <v>1</v>
      </c>
      <c r="J7" s="166">
        <f>I7/H7</f>
        <v>0.1111111111111111</v>
      </c>
      <c r="K7" s="167">
        <v>29</v>
      </c>
      <c r="L7" s="167">
        <v>16</v>
      </c>
      <c r="M7" s="168">
        <f>L7/K7</f>
        <v>0.55172413793103448</v>
      </c>
      <c r="N7" s="190">
        <f>V7/(2*(E7+H7+(0.44*K7)))</f>
        <v>0.39817465998568358</v>
      </c>
      <c r="O7" s="169">
        <v>23</v>
      </c>
      <c r="P7" s="169">
        <v>61</v>
      </c>
      <c r="Q7" s="169">
        <f>O7+P7</f>
        <v>84</v>
      </c>
      <c r="R7" s="100">
        <v>10</v>
      </c>
      <c r="S7" s="100">
        <v>12</v>
      </c>
      <c r="T7" s="100">
        <v>28</v>
      </c>
      <c r="U7" s="100">
        <v>22</v>
      </c>
      <c r="V7" s="120">
        <f>(F7*2)+(I7*3)+L7</f>
        <v>89</v>
      </c>
      <c r="W7" s="100">
        <v>273</v>
      </c>
      <c r="X7" s="170" t="s">
        <v>170</v>
      </c>
    </row>
    <row r="8" spans="1:24" x14ac:dyDescent="0.25">
      <c r="A8" s="216">
        <v>21</v>
      </c>
      <c r="B8" t="s">
        <v>34</v>
      </c>
      <c r="C8" s="14">
        <v>16</v>
      </c>
      <c r="D8" s="14">
        <v>20</v>
      </c>
      <c r="E8" s="11">
        <v>76</v>
      </c>
      <c r="F8" s="11">
        <v>23</v>
      </c>
      <c r="G8" s="40">
        <f>F8/E8</f>
        <v>0.30263157894736842</v>
      </c>
      <c r="H8" s="12">
        <v>0</v>
      </c>
      <c r="I8" s="12">
        <v>0</v>
      </c>
      <c r="J8" s="46" t="s">
        <v>26</v>
      </c>
      <c r="K8" s="13">
        <v>12</v>
      </c>
      <c r="L8" s="13">
        <v>8</v>
      </c>
      <c r="M8" s="51">
        <f>L8/K8</f>
        <v>0.66666666666666663</v>
      </c>
      <c r="N8" s="189">
        <f>V8/(2*(E8+H8+(0.44*K8)))</f>
        <v>0.33218503937007876</v>
      </c>
      <c r="O8" s="132">
        <v>30</v>
      </c>
      <c r="P8" s="132">
        <v>30</v>
      </c>
      <c r="Q8" s="132">
        <f>O8+P8</f>
        <v>60</v>
      </c>
      <c r="R8" s="14">
        <v>5</v>
      </c>
      <c r="S8" s="14">
        <v>8</v>
      </c>
      <c r="T8" s="14">
        <v>4</v>
      </c>
      <c r="U8" s="14">
        <v>24</v>
      </c>
      <c r="V8" s="120">
        <f>(F8*2)+(I8*3)+L8</f>
        <v>54</v>
      </c>
      <c r="W8" s="14">
        <v>265</v>
      </c>
      <c r="X8" s="17" t="s">
        <v>169</v>
      </c>
    </row>
    <row r="9" spans="1:24" x14ac:dyDescent="0.25">
      <c r="A9" s="33">
        <v>23</v>
      </c>
      <c r="B9" s="34" t="s">
        <v>20</v>
      </c>
      <c r="C9" s="35">
        <v>13</v>
      </c>
      <c r="D9" s="35">
        <v>21</v>
      </c>
      <c r="E9" s="36">
        <v>34</v>
      </c>
      <c r="F9" s="36">
        <v>17</v>
      </c>
      <c r="G9" s="114">
        <f>F9/E9</f>
        <v>0.5</v>
      </c>
      <c r="H9" s="37">
        <v>23</v>
      </c>
      <c r="I9" s="37">
        <v>5</v>
      </c>
      <c r="J9" s="113">
        <f>I9/H9</f>
        <v>0.21739130434782608</v>
      </c>
      <c r="K9" s="38">
        <v>19</v>
      </c>
      <c r="L9" s="38">
        <v>6</v>
      </c>
      <c r="M9" s="53">
        <f>L9/K9</f>
        <v>0.31578947368421051</v>
      </c>
      <c r="N9" s="191">
        <f>V9/(2*(E9+H9+(0.44*K9)))</f>
        <v>0.4207466340269278</v>
      </c>
      <c r="O9" s="133">
        <v>9</v>
      </c>
      <c r="P9" s="133">
        <v>36</v>
      </c>
      <c r="Q9" s="133">
        <f>O9+P9</f>
        <v>45</v>
      </c>
      <c r="R9" s="35">
        <v>17</v>
      </c>
      <c r="S9" s="35">
        <v>7</v>
      </c>
      <c r="T9" s="35">
        <v>5</v>
      </c>
      <c r="U9" s="35">
        <v>22</v>
      </c>
      <c r="V9" s="121">
        <f>(F9*2)+(I9*3)+L9</f>
        <v>55</v>
      </c>
      <c r="W9" s="35">
        <v>257</v>
      </c>
      <c r="X9" s="39" t="s">
        <v>46</v>
      </c>
    </row>
    <row r="10" spans="1:24" x14ac:dyDescent="0.25">
      <c r="A10" s="2">
        <v>14</v>
      </c>
      <c r="B10" t="s">
        <v>36</v>
      </c>
      <c r="C10" s="14">
        <v>16</v>
      </c>
      <c r="D10" s="14">
        <v>17</v>
      </c>
      <c r="E10" s="11">
        <v>21</v>
      </c>
      <c r="F10" s="11">
        <v>4</v>
      </c>
      <c r="G10" s="40">
        <f>F10/E10</f>
        <v>0.19047619047619047</v>
      </c>
      <c r="H10" s="12">
        <v>15</v>
      </c>
      <c r="I10" s="12">
        <v>3</v>
      </c>
      <c r="J10" s="45">
        <f>I10/H10</f>
        <v>0.2</v>
      </c>
      <c r="K10" s="13">
        <v>18</v>
      </c>
      <c r="L10" s="13">
        <v>7</v>
      </c>
      <c r="M10" s="51">
        <f>L10/K10</f>
        <v>0.3888888888888889</v>
      </c>
      <c r="N10" s="189">
        <f>V10/(2*(E10+H10+(0.44*K10)))</f>
        <v>0.27322404371584696</v>
      </c>
      <c r="O10" s="132">
        <v>3</v>
      </c>
      <c r="P10" s="132">
        <v>15</v>
      </c>
      <c r="Q10" s="132">
        <f>O10+P10</f>
        <v>18</v>
      </c>
      <c r="R10" s="14">
        <v>5</v>
      </c>
      <c r="S10" s="14">
        <v>10</v>
      </c>
      <c r="T10" s="14">
        <v>0</v>
      </c>
      <c r="U10" s="14">
        <v>22</v>
      </c>
      <c r="V10" s="120">
        <f>(F10*2)+(I10*3)+L10</f>
        <v>24</v>
      </c>
      <c r="W10" s="14">
        <v>222</v>
      </c>
      <c r="X10" s="17" t="s">
        <v>85</v>
      </c>
    </row>
    <row r="11" spans="1:24" x14ac:dyDescent="0.25">
      <c r="A11" s="211">
        <v>20</v>
      </c>
      <c r="B11" t="s">
        <v>38</v>
      </c>
      <c r="C11" s="14">
        <v>9</v>
      </c>
      <c r="D11" s="14">
        <v>10</v>
      </c>
      <c r="E11" s="11">
        <v>15</v>
      </c>
      <c r="F11" s="11">
        <v>6</v>
      </c>
      <c r="G11" s="40">
        <f>F11/E11</f>
        <v>0.4</v>
      </c>
      <c r="H11" s="12">
        <v>15</v>
      </c>
      <c r="I11" s="12">
        <v>2</v>
      </c>
      <c r="J11" s="45">
        <f>I11/H11</f>
        <v>0.13333333333333333</v>
      </c>
      <c r="K11" s="13">
        <v>7</v>
      </c>
      <c r="L11" s="13">
        <v>5</v>
      </c>
      <c r="M11" s="51">
        <f>L11/K11</f>
        <v>0.7142857142857143</v>
      </c>
      <c r="N11" s="189">
        <f>V11/(2*(E11+H11+(0.44*K11)))</f>
        <v>0.34764207980652967</v>
      </c>
      <c r="O11" s="132">
        <v>3</v>
      </c>
      <c r="P11" s="132">
        <v>25</v>
      </c>
      <c r="Q11" s="132">
        <f>O11+P11</f>
        <v>28</v>
      </c>
      <c r="R11" s="14">
        <v>16</v>
      </c>
      <c r="S11" s="14">
        <v>3</v>
      </c>
      <c r="T11" s="14">
        <v>3</v>
      </c>
      <c r="U11" s="14">
        <v>24</v>
      </c>
      <c r="V11" s="120">
        <f>(F11*2)+(I11*3)+L11</f>
        <v>23</v>
      </c>
      <c r="W11" s="14">
        <v>160</v>
      </c>
      <c r="X11" s="17" t="s">
        <v>122</v>
      </c>
    </row>
    <row r="12" spans="1:24" x14ac:dyDescent="0.25">
      <c r="A12" s="33">
        <v>22</v>
      </c>
      <c r="B12" s="34" t="s">
        <v>35</v>
      </c>
      <c r="C12" s="35">
        <v>15</v>
      </c>
      <c r="D12" s="35">
        <v>16</v>
      </c>
      <c r="E12" s="36">
        <v>18</v>
      </c>
      <c r="F12" s="36">
        <v>4</v>
      </c>
      <c r="G12" s="40">
        <f>F12/E12</f>
        <v>0.22222222222222221</v>
      </c>
      <c r="H12" s="37">
        <v>3</v>
      </c>
      <c r="I12" s="37">
        <v>1</v>
      </c>
      <c r="J12" s="45">
        <f>I12/H12</f>
        <v>0.33333333333333331</v>
      </c>
      <c r="K12" s="38">
        <v>8</v>
      </c>
      <c r="L12" s="38">
        <v>4</v>
      </c>
      <c r="M12" s="53">
        <f>L12/K12</f>
        <v>0.5</v>
      </c>
      <c r="N12" s="191">
        <f>V12/(2*(E12+H12+(0.44*K12)))</f>
        <v>0.30587275693311583</v>
      </c>
      <c r="O12" s="133">
        <v>7</v>
      </c>
      <c r="P12" s="133">
        <v>16</v>
      </c>
      <c r="Q12" s="133">
        <f>O12+P12</f>
        <v>23</v>
      </c>
      <c r="R12" s="35">
        <v>2</v>
      </c>
      <c r="S12" s="35">
        <v>4</v>
      </c>
      <c r="T12" s="35">
        <v>0</v>
      </c>
      <c r="U12" s="35">
        <v>2</v>
      </c>
      <c r="V12" s="121">
        <f>(F12*2)+(I12*3)+L12</f>
        <v>15</v>
      </c>
      <c r="W12" s="35">
        <v>132</v>
      </c>
      <c r="X12" s="39" t="s">
        <v>101</v>
      </c>
    </row>
    <row r="13" spans="1:24" x14ac:dyDescent="0.25">
      <c r="A13" s="33">
        <v>12</v>
      </c>
      <c r="B13" s="62" t="s">
        <v>87</v>
      </c>
      <c r="C13" s="35">
        <v>6</v>
      </c>
      <c r="D13" s="35">
        <v>0</v>
      </c>
      <c r="E13" s="36">
        <v>2</v>
      </c>
      <c r="F13" s="36">
        <v>1</v>
      </c>
      <c r="G13" s="114">
        <f>F13/E13</f>
        <v>0.5</v>
      </c>
      <c r="H13" s="37">
        <v>1</v>
      </c>
      <c r="I13" s="37">
        <v>1</v>
      </c>
      <c r="J13" s="45">
        <f>I13/H13</f>
        <v>1</v>
      </c>
      <c r="K13" s="38">
        <v>0</v>
      </c>
      <c r="L13" s="38">
        <v>0</v>
      </c>
      <c r="M13" s="53" t="s">
        <v>26</v>
      </c>
      <c r="N13" s="191">
        <f>V13/(2*(E13+H13+(0.44*K13)))</f>
        <v>0.83333333333333337</v>
      </c>
      <c r="O13" s="133">
        <v>4</v>
      </c>
      <c r="P13" s="133">
        <v>1</v>
      </c>
      <c r="Q13" s="133">
        <f>O13+P13</f>
        <v>5</v>
      </c>
      <c r="R13" s="35">
        <v>2</v>
      </c>
      <c r="S13" s="35">
        <v>1</v>
      </c>
      <c r="T13" s="35">
        <v>0</v>
      </c>
      <c r="U13" s="35">
        <v>2</v>
      </c>
      <c r="V13" s="121">
        <f>(F13*2)+(I13*3)+L13</f>
        <v>5</v>
      </c>
      <c r="W13" s="35">
        <v>29</v>
      </c>
      <c r="X13" s="39" t="s">
        <v>33</v>
      </c>
    </row>
    <row r="14" spans="1:24" x14ac:dyDescent="0.25">
      <c r="A14" s="33">
        <v>42</v>
      </c>
      <c r="B14" s="62" t="s">
        <v>100</v>
      </c>
      <c r="C14" s="108">
        <v>4</v>
      </c>
      <c r="D14" s="35">
        <v>0</v>
      </c>
      <c r="E14" s="36">
        <v>5</v>
      </c>
      <c r="F14" s="36">
        <v>0</v>
      </c>
      <c r="G14" s="114">
        <f>F14/E14</f>
        <v>0</v>
      </c>
      <c r="H14" s="37">
        <v>0</v>
      </c>
      <c r="I14" s="37">
        <v>0</v>
      </c>
      <c r="J14" s="47" t="s">
        <v>26</v>
      </c>
      <c r="K14" s="38">
        <v>0</v>
      </c>
      <c r="L14" s="38">
        <v>0</v>
      </c>
      <c r="M14" s="53" t="s">
        <v>26</v>
      </c>
      <c r="N14" s="191">
        <f>V14/(2*(E14+H14+(0.44*K14)))</f>
        <v>0</v>
      </c>
      <c r="O14" s="133">
        <v>0</v>
      </c>
      <c r="P14" s="133">
        <v>1</v>
      </c>
      <c r="Q14" s="133">
        <f>O14+P14</f>
        <v>1</v>
      </c>
      <c r="R14" s="35">
        <v>0</v>
      </c>
      <c r="S14" s="35">
        <v>0</v>
      </c>
      <c r="T14" s="35">
        <v>0</v>
      </c>
      <c r="U14" s="35">
        <v>0</v>
      </c>
      <c r="V14" s="121">
        <f>(F14*2)+(I14*3)+L14</f>
        <v>0</v>
      </c>
      <c r="W14" s="35">
        <v>13</v>
      </c>
      <c r="X14" s="39" t="s">
        <v>82</v>
      </c>
    </row>
    <row r="15" spans="1:24" ht="15.75" thickBot="1" x14ac:dyDescent="0.3">
      <c r="A15" s="26">
        <v>35</v>
      </c>
      <c r="B15" s="112" t="s">
        <v>43</v>
      </c>
      <c r="C15" s="111">
        <v>3</v>
      </c>
      <c r="D15" s="28">
        <v>0</v>
      </c>
      <c r="E15" s="29">
        <v>3</v>
      </c>
      <c r="F15" s="29">
        <v>1</v>
      </c>
      <c r="G15" s="43">
        <f>F15/E15</f>
        <v>0.33333333333333331</v>
      </c>
      <c r="H15" s="30">
        <v>0</v>
      </c>
      <c r="I15" s="30">
        <v>0</v>
      </c>
      <c r="J15" s="48" t="s">
        <v>26</v>
      </c>
      <c r="K15" s="31">
        <v>0</v>
      </c>
      <c r="L15" s="31">
        <v>0</v>
      </c>
      <c r="M15" s="54" t="s">
        <v>26</v>
      </c>
      <c r="N15" s="192">
        <f>V15/(2*(E15+H15+(0.44*K15)))</f>
        <v>0.33333333333333331</v>
      </c>
      <c r="O15" s="134">
        <v>2</v>
      </c>
      <c r="P15" s="134">
        <v>1</v>
      </c>
      <c r="Q15" s="134">
        <f>O15+P15</f>
        <v>3</v>
      </c>
      <c r="R15" s="28">
        <v>0</v>
      </c>
      <c r="S15" s="28">
        <v>0</v>
      </c>
      <c r="T15" s="28">
        <v>1</v>
      </c>
      <c r="U15" s="28">
        <v>0</v>
      </c>
      <c r="V15" s="122">
        <f>(F15*2)+(I15*3)+L15</f>
        <v>2</v>
      </c>
      <c r="W15" s="28">
        <v>9</v>
      </c>
      <c r="X15" s="32" t="s">
        <v>84</v>
      </c>
    </row>
    <row r="16" spans="1:24" s="1" customFormat="1" x14ac:dyDescent="0.25">
      <c r="A16" s="4"/>
      <c r="B16" s="1" t="s">
        <v>74</v>
      </c>
      <c r="C16" s="15">
        <v>16</v>
      </c>
      <c r="D16" s="118">
        <f>SUM(D4:D15)/$C$16</f>
        <v>12.6875</v>
      </c>
      <c r="E16" s="115">
        <f t="shared" ref="E16:V16" si="0">SUM(E4:E15)/$C$16</f>
        <v>33.5625</v>
      </c>
      <c r="F16" s="115">
        <f t="shared" si="0"/>
        <v>12.25</v>
      </c>
      <c r="G16" s="44">
        <f t="shared" ref="G16" si="1">F16/E16</f>
        <v>0.36499068901303539</v>
      </c>
      <c r="H16" s="116">
        <f t="shared" si="0"/>
        <v>11.1875</v>
      </c>
      <c r="I16" s="116">
        <f t="shared" si="0"/>
        <v>2.75</v>
      </c>
      <c r="J16" s="49">
        <f>I16/H16</f>
        <v>0.24581005586592178</v>
      </c>
      <c r="K16" s="117">
        <f t="shared" si="0"/>
        <v>12.8125</v>
      </c>
      <c r="L16" s="117">
        <f t="shared" si="0"/>
        <v>7.8125</v>
      </c>
      <c r="M16" s="55">
        <f>L16/K16</f>
        <v>0.6097560975609756</v>
      </c>
      <c r="N16" s="193">
        <f t="shared" ref="N16" si="2">V16/(2*(E16+H16+(0.44*K16)))</f>
        <v>0.4025055817415033</v>
      </c>
      <c r="O16" s="135">
        <f t="shared" si="0"/>
        <v>8.875</v>
      </c>
      <c r="P16" s="135">
        <f t="shared" si="0"/>
        <v>17.625</v>
      </c>
      <c r="Q16" s="135">
        <f t="shared" si="0"/>
        <v>26.5</v>
      </c>
      <c r="R16" s="118">
        <f t="shared" si="0"/>
        <v>7.375</v>
      </c>
      <c r="S16" s="118">
        <f t="shared" si="0"/>
        <v>8.75</v>
      </c>
      <c r="T16" s="118">
        <f t="shared" si="0"/>
        <v>3</v>
      </c>
      <c r="U16" s="118">
        <f t="shared" si="0"/>
        <v>14.5625</v>
      </c>
      <c r="V16" s="123">
        <f t="shared" si="0"/>
        <v>40.5625</v>
      </c>
      <c r="W16" s="15" t="s">
        <v>26</v>
      </c>
      <c r="X16" s="15" t="s">
        <v>26</v>
      </c>
    </row>
    <row r="17" spans="1:25" s="6" customFormat="1" x14ac:dyDescent="0.25">
      <c r="A17" s="5"/>
      <c r="C17" s="109"/>
      <c r="D17" s="109"/>
      <c r="E17" s="109"/>
      <c r="F17" s="109"/>
      <c r="G17" s="110"/>
      <c r="H17" s="109"/>
      <c r="I17" s="109"/>
      <c r="J17" s="110"/>
      <c r="K17" s="109"/>
      <c r="L17" s="109"/>
      <c r="M17" s="110"/>
      <c r="N17" s="110"/>
      <c r="O17" s="109"/>
      <c r="P17" s="109"/>
      <c r="Q17" s="109"/>
      <c r="R17" s="109"/>
      <c r="S17" s="109"/>
      <c r="T17" s="109"/>
      <c r="U17" s="109"/>
      <c r="V17" s="50"/>
      <c r="W17" s="109"/>
      <c r="X17" s="109"/>
    </row>
    <row r="18" spans="1:25" x14ac:dyDescent="0.25">
      <c r="D18" s="225" t="s">
        <v>72</v>
      </c>
      <c r="E18" s="225"/>
      <c r="F18" s="225"/>
      <c r="G18" s="225"/>
      <c r="I18" s="225" t="s">
        <v>74</v>
      </c>
      <c r="J18" s="225"/>
      <c r="K18" s="225"/>
      <c r="L18" s="225"/>
    </row>
    <row r="19" spans="1:25" x14ac:dyDescent="0.25">
      <c r="B19" s="1" t="s">
        <v>40</v>
      </c>
      <c r="C19" s="15"/>
      <c r="D19" s="149">
        <v>1</v>
      </c>
      <c r="E19" s="149">
        <v>2</v>
      </c>
      <c r="F19" s="149">
        <v>3</v>
      </c>
      <c r="G19" s="149">
        <v>4</v>
      </c>
      <c r="H19" s="2"/>
      <c r="I19" s="149">
        <v>1</v>
      </c>
      <c r="J19" s="149">
        <v>2</v>
      </c>
      <c r="K19" s="149">
        <v>3</v>
      </c>
      <c r="L19" s="149">
        <v>4</v>
      </c>
    </row>
    <row r="20" spans="1:25" s="14" customFormat="1" x14ac:dyDescent="0.25">
      <c r="A20" s="2"/>
      <c r="B20" s="107" t="s">
        <v>174</v>
      </c>
      <c r="C20" s="99"/>
      <c r="D20" s="65">
        <v>149</v>
      </c>
      <c r="E20" s="65">
        <v>188</v>
      </c>
      <c r="F20" s="65">
        <v>157</v>
      </c>
      <c r="G20" s="65">
        <v>153</v>
      </c>
      <c r="H20" s="65"/>
      <c r="I20" s="153">
        <f t="shared" ref="I20:L21" si="3">D20/$C$16</f>
        <v>9.3125</v>
      </c>
      <c r="J20" s="153">
        <f t="shared" si="3"/>
        <v>11.75</v>
      </c>
      <c r="K20" s="153">
        <f t="shared" si="3"/>
        <v>9.8125</v>
      </c>
      <c r="L20" s="153">
        <f t="shared" si="3"/>
        <v>9.5625</v>
      </c>
      <c r="U20" s="14">
        <f>10/32</f>
        <v>0.3125</v>
      </c>
      <c r="W20" s="14">
        <f>(U20/U21)*32</f>
        <v>0.21739130434782608</v>
      </c>
      <c r="Y20" s="14">
        <v>0.21739130434782608</v>
      </c>
    </row>
    <row r="21" spans="1:25" s="14" customFormat="1" x14ac:dyDescent="0.25">
      <c r="A21" s="2"/>
      <c r="B21" t="s">
        <v>73</v>
      </c>
      <c r="D21" s="2">
        <v>143</v>
      </c>
      <c r="E21" s="2">
        <v>151</v>
      </c>
      <c r="F21" s="2">
        <v>105</v>
      </c>
      <c r="G21" s="2">
        <v>187</v>
      </c>
      <c r="H21" s="2"/>
      <c r="I21" s="154">
        <f t="shared" si="3"/>
        <v>8.9375</v>
      </c>
      <c r="J21" s="154">
        <f t="shared" si="3"/>
        <v>9.4375</v>
      </c>
      <c r="K21" s="154">
        <f t="shared" si="3"/>
        <v>6.5625</v>
      </c>
      <c r="L21" s="154">
        <f t="shared" si="3"/>
        <v>11.6875</v>
      </c>
      <c r="U21" s="14">
        <v>46</v>
      </c>
    </row>
    <row r="22" spans="1:25" x14ac:dyDescent="0.25">
      <c r="W22" s="228"/>
      <c r="X22" s="228"/>
    </row>
    <row r="23" spans="1:25" x14ac:dyDescent="0.25">
      <c r="A23" s="194" t="s">
        <v>135</v>
      </c>
      <c r="B23" s="230" t="s">
        <v>136</v>
      </c>
      <c r="C23" s="230"/>
      <c r="D23" s="230"/>
      <c r="E23" s="230"/>
      <c r="F23" s="230"/>
      <c r="G23" s="230"/>
      <c r="H23" s="230"/>
      <c r="I23" s="230"/>
      <c r="J23" s="230"/>
      <c r="W23" s="228">
        <f>10/46</f>
        <v>0.21739130434782608</v>
      </c>
      <c r="X23" s="228"/>
    </row>
    <row r="24" spans="1:25" x14ac:dyDescent="0.25">
      <c r="W24" s="228"/>
      <c r="X24" s="228"/>
    </row>
    <row r="25" spans="1:25" x14ac:dyDescent="0.25">
      <c r="W25" s="228"/>
      <c r="X25" s="228"/>
    </row>
    <row r="30" spans="1:25" x14ac:dyDescent="0.25">
      <c r="V30" s="147"/>
    </row>
  </sheetData>
  <sortState ref="A4:X15">
    <sortCondition descending="1" ref="W4:W15"/>
    <sortCondition descending="1" ref="V4:V15"/>
  </sortState>
  <mergeCells count="8">
    <mergeCell ref="W24:X24"/>
    <mergeCell ref="W25:X25"/>
    <mergeCell ref="S1:T1"/>
    <mergeCell ref="D18:G18"/>
    <mergeCell ref="I18:L18"/>
    <mergeCell ref="W22:X22"/>
    <mergeCell ref="W23:X23"/>
    <mergeCell ref="B23:J23"/>
  </mergeCells>
  <hyperlinks>
    <hyperlink ref="A23" r:id="rId1" xr:uid="{956E9F5D-7735-4882-8535-2438D55AA42E}"/>
  </hyperlinks>
  <pageMargins left="0.25" right="0.25" top="0.75" bottom="0.75" header="0.3" footer="0.3"/>
  <pageSetup scale="88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6598-C8CB-4AD7-BA72-5B19AA42F544}">
  <sheetPr codeName="Sheet18">
    <pageSetUpPr fitToPage="1"/>
  </sheetPr>
  <dimension ref="A1:V36"/>
  <sheetViews>
    <sheetView zoomScale="115" zoomScaleNormal="115" workbookViewId="0">
      <pane ySplit="4" topLeftCell="A5" activePane="bottomLeft" state="frozen"/>
      <selection activeCell="G24" sqref="G24"/>
      <selection pane="bottomLeft" activeCell="N14" sqref="N14"/>
    </sheetView>
  </sheetViews>
  <sheetFormatPr defaultRowHeight="15" x14ac:dyDescent="0.25"/>
  <cols>
    <col min="1" max="1" width="6.140625" style="214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45306</v>
      </c>
      <c r="B1" s="231"/>
      <c r="C1" s="231"/>
      <c r="D1" s="231"/>
      <c r="E1" s="60"/>
      <c r="F1" s="60"/>
      <c r="G1" s="56"/>
      <c r="I1" s="58" t="s">
        <v>173</v>
      </c>
      <c r="J1" s="58"/>
      <c r="K1" s="58"/>
      <c r="L1" s="58"/>
      <c r="M1" s="56"/>
      <c r="N1" s="232" t="s">
        <v>2</v>
      </c>
      <c r="O1" s="232"/>
      <c r="P1" s="141">
        <f>T12</f>
        <v>33</v>
      </c>
      <c r="Q1" s="139"/>
      <c r="S1" s="215"/>
      <c r="T1" s="215"/>
      <c r="U1" s="215" t="s">
        <v>163</v>
      </c>
      <c r="V1" s="141">
        <f>T13</f>
        <v>26</v>
      </c>
    </row>
    <row r="2" spans="1:22" s="1" customFormat="1" ht="18.75" x14ac:dyDescent="0.3">
      <c r="C2" s="18"/>
      <c r="D2" s="18"/>
      <c r="E2" s="18"/>
      <c r="F2" s="18"/>
      <c r="G2" s="18"/>
      <c r="H2" s="18"/>
      <c r="I2" s="217" t="s">
        <v>164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14">
        <v>5</v>
      </c>
      <c r="B5" t="s">
        <v>17</v>
      </c>
      <c r="C5" s="14">
        <v>0</v>
      </c>
      <c r="D5" s="11">
        <v>9</v>
      </c>
      <c r="E5" s="11">
        <v>5</v>
      </c>
      <c r="F5" s="40">
        <f>E5/D5</f>
        <v>0.55555555555555558</v>
      </c>
      <c r="G5" s="12">
        <v>5</v>
      </c>
      <c r="H5" s="12">
        <v>1</v>
      </c>
      <c r="I5" s="45">
        <f>H5/G5</f>
        <v>0.2</v>
      </c>
      <c r="J5" s="13">
        <v>4</v>
      </c>
      <c r="K5" s="13">
        <v>4</v>
      </c>
      <c r="L5" s="53">
        <f>K5/J5</f>
        <v>1</v>
      </c>
      <c r="M5" s="132">
        <v>4</v>
      </c>
      <c r="N5" s="132">
        <v>2</v>
      </c>
      <c r="O5" s="132">
        <f>M5+N5</f>
        <v>6</v>
      </c>
      <c r="P5" s="14">
        <v>0</v>
      </c>
      <c r="Q5" s="14">
        <v>2</v>
      </c>
      <c r="R5" s="14">
        <v>0</v>
      </c>
      <c r="S5" s="14">
        <v>2</v>
      </c>
      <c r="T5" s="120">
        <f>(E5*2)+(H5*3)+K5</f>
        <v>17</v>
      </c>
      <c r="U5" s="14">
        <v>32</v>
      </c>
      <c r="V5" s="17" t="s">
        <v>165</v>
      </c>
    </row>
    <row r="6" spans="1:22" x14ac:dyDescent="0.25">
      <c r="A6" s="214">
        <v>15</v>
      </c>
      <c r="B6" t="s">
        <v>19</v>
      </c>
      <c r="C6" s="14">
        <v>2</v>
      </c>
      <c r="D6" s="11">
        <v>3</v>
      </c>
      <c r="E6" s="11">
        <v>0</v>
      </c>
      <c r="F6" s="40">
        <f>E6/D6</f>
        <v>0</v>
      </c>
      <c r="G6" s="12">
        <v>4</v>
      </c>
      <c r="H6" s="12">
        <v>1</v>
      </c>
      <c r="I6" s="45">
        <f>H6/G6</f>
        <v>0.25</v>
      </c>
      <c r="J6" s="13">
        <v>2</v>
      </c>
      <c r="K6" s="13">
        <v>1</v>
      </c>
      <c r="L6" s="53">
        <f>K6/J6</f>
        <v>0.5</v>
      </c>
      <c r="M6" s="132">
        <v>1</v>
      </c>
      <c r="N6" s="132">
        <v>3</v>
      </c>
      <c r="O6" s="132">
        <f>M6+N6</f>
        <v>4</v>
      </c>
      <c r="P6" s="14">
        <v>2</v>
      </c>
      <c r="Q6" s="14">
        <v>2</v>
      </c>
      <c r="R6" s="14">
        <v>1</v>
      </c>
      <c r="S6" s="14">
        <v>4</v>
      </c>
      <c r="T6" s="120">
        <f>(E6*2)+(H6*3)+K6</f>
        <v>4</v>
      </c>
      <c r="U6" s="14">
        <v>32</v>
      </c>
      <c r="V6" s="17" t="s">
        <v>165</v>
      </c>
    </row>
    <row r="7" spans="1:22" x14ac:dyDescent="0.25">
      <c r="A7" s="214">
        <v>24</v>
      </c>
      <c r="B7" t="s">
        <v>18</v>
      </c>
      <c r="C7" s="14">
        <v>3</v>
      </c>
      <c r="D7" s="11">
        <v>9</v>
      </c>
      <c r="E7" s="11">
        <v>2</v>
      </c>
      <c r="F7" s="40">
        <f>E7/D7</f>
        <v>0.22222222222222221</v>
      </c>
      <c r="G7" s="12">
        <v>1</v>
      </c>
      <c r="H7" s="12">
        <v>1</v>
      </c>
      <c r="I7" s="45">
        <f>H7/G7</f>
        <v>1</v>
      </c>
      <c r="J7" s="13">
        <v>0</v>
      </c>
      <c r="K7" s="13">
        <v>0</v>
      </c>
      <c r="L7" s="53" t="s">
        <v>26</v>
      </c>
      <c r="M7" s="132">
        <v>1</v>
      </c>
      <c r="N7" s="132">
        <v>3</v>
      </c>
      <c r="O7" s="132">
        <f>M7+N7</f>
        <v>4</v>
      </c>
      <c r="P7" s="14">
        <v>1</v>
      </c>
      <c r="Q7" s="14">
        <v>2</v>
      </c>
      <c r="R7" s="14">
        <v>5</v>
      </c>
      <c r="S7" s="14">
        <v>2</v>
      </c>
      <c r="T7" s="120">
        <f>(E7*2)+(H7*3)+K7</f>
        <v>7</v>
      </c>
      <c r="U7" s="14">
        <v>29</v>
      </c>
      <c r="V7" s="17" t="s">
        <v>165</v>
      </c>
    </row>
    <row r="8" spans="1:22" x14ac:dyDescent="0.25">
      <c r="A8" s="33">
        <v>23</v>
      </c>
      <c r="B8" s="34" t="s">
        <v>20</v>
      </c>
      <c r="C8" s="35">
        <v>0</v>
      </c>
      <c r="D8" s="36">
        <v>0</v>
      </c>
      <c r="E8" s="36">
        <v>0</v>
      </c>
      <c r="F8" s="114" t="s">
        <v>26</v>
      </c>
      <c r="G8" s="37">
        <v>3</v>
      </c>
      <c r="H8" s="37">
        <v>0</v>
      </c>
      <c r="I8" s="45">
        <f>H8/G8</f>
        <v>0</v>
      </c>
      <c r="J8" s="38">
        <v>4</v>
      </c>
      <c r="K8" s="38">
        <v>1</v>
      </c>
      <c r="L8" s="53">
        <f>K8/J8</f>
        <v>0.25</v>
      </c>
      <c r="M8" s="133">
        <v>1</v>
      </c>
      <c r="N8" s="133">
        <v>2</v>
      </c>
      <c r="O8" s="133">
        <f>M8+N8</f>
        <v>3</v>
      </c>
      <c r="P8" s="35">
        <v>2</v>
      </c>
      <c r="Q8" s="35">
        <v>1</v>
      </c>
      <c r="R8" s="35">
        <v>2</v>
      </c>
      <c r="S8" s="35">
        <v>2</v>
      </c>
      <c r="T8" s="121">
        <f>(E8*2)+(H8*3)+K8</f>
        <v>1</v>
      </c>
      <c r="U8" s="35">
        <v>28</v>
      </c>
      <c r="V8" s="39" t="s">
        <v>48</v>
      </c>
    </row>
    <row r="9" spans="1:22" x14ac:dyDescent="0.25">
      <c r="A9" s="216">
        <v>11</v>
      </c>
      <c r="B9" t="s">
        <v>37</v>
      </c>
      <c r="C9" s="14">
        <v>1</v>
      </c>
      <c r="D9" s="11">
        <v>4</v>
      </c>
      <c r="E9" s="11">
        <v>2</v>
      </c>
      <c r="F9" s="40">
        <f>E9/D9</f>
        <v>0.5</v>
      </c>
      <c r="G9" s="12">
        <v>0</v>
      </c>
      <c r="H9" s="12">
        <v>0</v>
      </c>
      <c r="I9" s="45" t="s">
        <v>26</v>
      </c>
      <c r="J9" s="13">
        <v>0</v>
      </c>
      <c r="K9" s="13">
        <v>0</v>
      </c>
      <c r="L9" s="53" t="s">
        <v>26</v>
      </c>
      <c r="M9" s="132">
        <v>1</v>
      </c>
      <c r="N9" s="132">
        <v>2</v>
      </c>
      <c r="O9" s="132">
        <f>M9+N9</f>
        <v>3</v>
      </c>
      <c r="P9" s="14">
        <v>0</v>
      </c>
      <c r="Q9" s="14">
        <v>3</v>
      </c>
      <c r="R9" s="14">
        <v>0</v>
      </c>
      <c r="S9" s="14">
        <v>2</v>
      </c>
      <c r="T9" s="120">
        <f>(E9*2)+(H9*3)+K9</f>
        <v>4</v>
      </c>
      <c r="U9" s="14">
        <v>26</v>
      </c>
      <c r="V9" s="17" t="s">
        <v>48</v>
      </c>
    </row>
    <row r="10" spans="1:22" x14ac:dyDescent="0.25">
      <c r="A10" s="33">
        <v>21</v>
      </c>
      <c r="B10" s="34" t="s">
        <v>34</v>
      </c>
      <c r="C10" s="35">
        <v>2</v>
      </c>
      <c r="D10" s="36">
        <v>1</v>
      </c>
      <c r="E10" s="36">
        <v>0</v>
      </c>
      <c r="F10" s="114">
        <f>E10/D10</f>
        <v>0</v>
      </c>
      <c r="G10" s="37">
        <v>0</v>
      </c>
      <c r="H10" s="37">
        <v>0</v>
      </c>
      <c r="I10" s="47" t="s">
        <v>26</v>
      </c>
      <c r="J10" s="38">
        <v>0</v>
      </c>
      <c r="K10" s="38">
        <v>0</v>
      </c>
      <c r="L10" s="53" t="s">
        <v>26</v>
      </c>
      <c r="M10" s="133">
        <v>0</v>
      </c>
      <c r="N10" s="133">
        <v>0</v>
      </c>
      <c r="O10" s="133">
        <f>M10+N10</f>
        <v>0</v>
      </c>
      <c r="P10" s="35">
        <v>1</v>
      </c>
      <c r="Q10" s="35">
        <v>0</v>
      </c>
      <c r="R10" s="35">
        <v>0</v>
      </c>
      <c r="S10" s="35">
        <v>0</v>
      </c>
      <c r="T10" s="121">
        <f>(E10*2)+(H10*3)+K10</f>
        <v>0</v>
      </c>
      <c r="U10" s="35">
        <v>7</v>
      </c>
      <c r="V10" s="39" t="s">
        <v>32</v>
      </c>
    </row>
    <row r="11" spans="1:22" ht="15.75" thickBot="1" x14ac:dyDescent="0.3">
      <c r="A11" s="26">
        <v>14</v>
      </c>
      <c r="B11" s="27" t="s">
        <v>36</v>
      </c>
      <c r="C11" s="28">
        <v>1</v>
      </c>
      <c r="D11" s="29">
        <v>0</v>
      </c>
      <c r="E11" s="29">
        <v>0</v>
      </c>
      <c r="F11" s="43" t="s">
        <v>26</v>
      </c>
      <c r="G11" s="30">
        <v>0</v>
      </c>
      <c r="H11" s="30">
        <v>0</v>
      </c>
      <c r="I11" s="218" t="s">
        <v>26</v>
      </c>
      <c r="J11" s="31">
        <v>0</v>
      </c>
      <c r="K11" s="31">
        <v>0</v>
      </c>
      <c r="L11" s="54" t="s">
        <v>26</v>
      </c>
      <c r="M11" s="134">
        <v>0</v>
      </c>
      <c r="N11" s="134">
        <v>1</v>
      </c>
      <c r="O11" s="134">
        <f>M11+N11</f>
        <v>1</v>
      </c>
      <c r="P11" s="28">
        <v>1</v>
      </c>
      <c r="Q11" s="28">
        <v>0</v>
      </c>
      <c r="R11" s="28">
        <v>0</v>
      </c>
      <c r="S11" s="28">
        <v>2</v>
      </c>
      <c r="T11" s="122">
        <f>(E11*2)+(H11*3)+K11</f>
        <v>0</v>
      </c>
      <c r="U11" s="28">
        <v>6</v>
      </c>
      <c r="V11" s="32" t="s">
        <v>111</v>
      </c>
    </row>
    <row r="12" spans="1:22" s="1" customFormat="1" x14ac:dyDescent="0.25">
      <c r="A12" s="213"/>
      <c r="B12" s="1" t="s">
        <v>39</v>
      </c>
      <c r="C12" s="15">
        <f>SUM(C5:C11)</f>
        <v>9</v>
      </c>
      <c r="D12" s="8">
        <f>SUM(D5:D11)</f>
        <v>26</v>
      </c>
      <c r="E12" s="8">
        <f>SUM(E5:E11)</f>
        <v>9</v>
      </c>
      <c r="F12" s="44">
        <f t="shared" ref="F12:F13" si="0">E12/D12</f>
        <v>0.34615384615384615</v>
      </c>
      <c r="G12" s="9">
        <f>SUM(G5:G11)</f>
        <v>13</v>
      </c>
      <c r="H12" s="9">
        <f>SUM(H5:H11)</f>
        <v>3</v>
      </c>
      <c r="I12" s="49">
        <f>H12/G12</f>
        <v>0.23076923076923078</v>
      </c>
      <c r="J12" s="10">
        <f>SUM(J5:J11)</f>
        <v>10</v>
      </c>
      <c r="K12" s="10">
        <f>SUM(K5:K11)</f>
        <v>6</v>
      </c>
      <c r="L12" s="55">
        <f>K12/J12</f>
        <v>0.6</v>
      </c>
      <c r="M12" s="136">
        <f>SUM(M5:M11)</f>
        <v>8</v>
      </c>
      <c r="N12" s="136">
        <f>SUM(N5:N11)</f>
        <v>13</v>
      </c>
      <c r="O12" s="136">
        <f t="shared" ref="O12:O13" si="1">M12+N12</f>
        <v>21</v>
      </c>
      <c r="P12" s="15">
        <f>SUM(P5:P11)</f>
        <v>7</v>
      </c>
      <c r="Q12" s="15">
        <f>SUM(Q5:Q11)</f>
        <v>10</v>
      </c>
      <c r="R12" s="15">
        <f>SUM(R5:R11)</f>
        <v>8</v>
      </c>
      <c r="S12" s="15">
        <f>SUM(S5:S11)</f>
        <v>14</v>
      </c>
      <c r="T12" s="50">
        <f>SUM(T5:T11)</f>
        <v>33</v>
      </c>
      <c r="U12" s="15" t="s">
        <v>26</v>
      </c>
      <c r="V12" s="15" t="s">
        <v>26</v>
      </c>
    </row>
    <row r="13" spans="1:22" x14ac:dyDescent="0.25">
      <c r="A13" s="213"/>
      <c r="B13" s="1" t="s">
        <v>162</v>
      </c>
      <c r="C13" s="15">
        <v>12</v>
      </c>
      <c r="D13" s="8">
        <v>27</v>
      </c>
      <c r="E13" s="8">
        <v>7</v>
      </c>
      <c r="F13" s="44">
        <f t="shared" si="0"/>
        <v>0.25925925925925924</v>
      </c>
      <c r="G13" s="9">
        <v>7</v>
      </c>
      <c r="H13" s="9">
        <v>2</v>
      </c>
      <c r="I13" s="49">
        <f>H13/G13</f>
        <v>0.2857142857142857</v>
      </c>
      <c r="J13" s="10">
        <v>10</v>
      </c>
      <c r="K13" s="10">
        <v>6</v>
      </c>
      <c r="L13" s="55">
        <f>K13/J13</f>
        <v>0.6</v>
      </c>
      <c r="M13" s="136">
        <v>8</v>
      </c>
      <c r="N13" s="136">
        <v>12</v>
      </c>
      <c r="O13" s="136">
        <f t="shared" si="1"/>
        <v>20</v>
      </c>
      <c r="P13" s="15">
        <v>7</v>
      </c>
      <c r="Q13" s="15">
        <v>7</v>
      </c>
      <c r="R13" s="15">
        <v>1</v>
      </c>
      <c r="S13" s="15">
        <v>18</v>
      </c>
      <c r="T13" s="50">
        <f>(E13*2)+(H13*3)+K13</f>
        <v>26</v>
      </c>
      <c r="U13" s="15" t="s">
        <v>26</v>
      </c>
      <c r="V13" s="15" t="s">
        <v>26</v>
      </c>
    </row>
    <row r="14" spans="1:22" s="14" customFormat="1" x14ac:dyDescent="0.25">
      <c r="A14" s="214"/>
      <c r="B14"/>
    </row>
    <row r="15" spans="1:22" s="14" customFormat="1" x14ac:dyDescent="0.25">
      <c r="A15" s="214"/>
      <c r="B15" s="1" t="s">
        <v>40</v>
      </c>
      <c r="C15" s="15">
        <v>1</v>
      </c>
      <c r="D15" s="15">
        <v>2</v>
      </c>
      <c r="E15" s="15">
        <v>3</v>
      </c>
      <c r="F15" s="15">
        <v>4</v>
      </c>
    </row>
    <row r="16" spans="1:22" s="14" customFormat="1" x14ac:dyDescent="0.25">
      <c r="A16" s="214"/>
      <c r="B16" s="142" t="s">
        <v>39</v>
      </c>
      <c r="C16" s="100">
        <v>11</v>
      </c>
      <c r="D16" s="100">
        <v>6</v>
      </c>
      <c r="E16" s="100">
        <v>7</v>
      </c>
      <c r="F16" s="100">
        <v>9</v>
      </c>
    </row>
    <row r="17" spans="1:6" s="14" customFormat="1" x14ac:dyDescent="0.25">
      <c r="A17" s="214"/>
      <c r="B17" t="s">
        <v>162</v>
      </c>
      <c r="C17" s="14">
        <v>3</v>
      </c>
      <c r="D17" s="14">
        <v>7</v>
      </c>
      <c r="E17" s="14">
        <v>6</v>
      </c>
      <c r="F17" s="14">
        <v>10</v>
      </c>
    </row>
    <row r="19" spans="1:6" s="14" customFormat="1" x14ac:dyDescent="0.25">
      <c r="A19" s="214"/>
      <c r="B19"/>
    </row>
    <row r="20" spans="1:6" s="14" customFormat="1" x14ac:dyDescent="0.25">
      <c r="A20" s="214"/>
      <c r="B20"/>
    </row>
    <row r="21" spans="1:6" s="14" customFormat="1" x14ac:dyDescent="0.25">
      <c r="A21" s="214"/>
      <c r="B21"/>
    </row>
    <row r="22" spans="1:6" s="14" customFormat="1" x14ac:dyDescent="0.25">
      <c r="A22" s="214"/>
      <c r="B22"/>
    </row>
    <row r="23" spans="1:6" s="14" customFormat="1" x14ac:dyDescent="0.25">
      <c r="A23" s="214"/>
      <c r="B23"/>
    </row>
    <row r="24" spans="1:6" s="14" customFormat="1" x14ac:dyDescent="0.25">
      <c r="A24" s="214"/>
      <c r="B24"/>
    </row>
    <row r="25" spans="1:6" s="14" customFormat="1" x14ac:dyDescent="0.25">
      <c r="A25" s="214"/>
      <c r="B25"/>
    </row>
    <row r="36" spans="1:2" s="14" customFormat="1" x14ac:dyDescent="0.25">
      <c r="A36" s="214"/>
      <c r="B36"/>
    </row>
  </sheetData>
  <sortState ref="A5:V11">
    <sortCondition descending="1" ref="U5:U11"/>
    <sortCondition descending="1" ref="T5:T11"/>
  </sortState>
  <mergeCells count="2">
    <mergeCell ref="A1:D1"/>
    <mergeCell ref="N1:O1"/>
  </mergeCells>
  <pageMargins left="0.25" right="0.25" top="0.75" bottom="0.75" header="0.3" footer="0.3"/>
  <pageSetup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3113-BA65-4BEC-B685-9121849FAD77}">
  <sheetPr codeName="Sheet3">
    <pageSetUpPr fitToPage="1"/>
  </sheetPr>
  <dimension ref="A1:V39"/>
  <sheetViews>
    <sheetView zoomScale="115" zoomScaleNormal="115" workbookViewId="0">
      <pane ySplit="4" topLeftCell="A5" activePane="bottomLeft" state="frozen"/>
      <selection activeCell="G24" sqref="G24"/>
      <selection pane="bottomLeft" activeCell="O23" sqref="O23"/>
    </sheetView>
  </sheetViews>
  <sheetFormatPr defaultRowHeight="15" x14ac:dyDescent="0.25"/>
  <cols>
    <col min="1" max="1" width="6.140625" style="211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45303</v>
      </c>
      <c r="B1" s="231"/>
      <c r="C1" s="231"/>
      <c r="D1" s="231"/>
      <c r="E1" s="60"/>
      <c r="F1" s="60"/>
      <c r="G1" s="56"/>
      <c r="I1" s="233" t="s">
        <v>153</v>
      </c>
      <c r="J1" s="233"/>
      <c r="K1" s="233"/>
      <c r="L1" s="233"/>
      <c r="M1" s="56"/>
      <c r="N1" s="232" t="s">
        <v>2</v>
      </c>
      <c r="O1" s="232"/>
      <c r="P1" s="141">
        <f>T15</f>
        <v>39</v>
      </c>
      <c r="Q1" s="139"/>
      <c r="S1" s="215"/>
      <c r="T1" s="215"/>
      <c r="U1" s="215" t="s">
        <v>154</v>
      </c>
      <c r="V1" s="141">
        <f>T16</f>
        <v>26</v>
      </c>
    </row>
    <row r="2" spans="1:22" s="1" customFormat="1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11">
        <v>5</v>
      </c>
      <c r="B5" t="s">
        <v>17</v>
      </c>
      <c r="C5" s="14">
        <v>1</v>
      </c>
      <c r="D5" s="11">
        <v>8</v>
      </c>
      <c r="E5" s="11">
        <v>2</v>
      </c>
      <c r="F5" s="40">
        <f t="shared" ref="F5:F16" si="0">E5/D5</f>
        <v>0.25</v>
      </c>
      <c r="G5" s="12">
        <v>1</v>
      </c>
      <c r="H5" s="12">
        <v>0</v>
      </c>
      <c r="I5" s="45">
        <f t="shared" ref="I5:I10" si="1">H5/G5</f>
        <v>0</v>
      </c>
      <c r="J5" s="13">
        <v>1</v>
      </c>
      <c r="K5" s="13">
        <v>1</v>
      </c>
      <c r="L5" s="53">
        <f>K5/J5</f>
        <v>1</v>
      </c>
      <c r="M5" s="132">
        <v>2</v>
      </c>
      <c r="N5" s="132">
        <v>5</v>
      </c>
      <c r="O5" s="132">
        <f t="shared" ref="O5:O14" si="2">M5+N5</f>
        <v>7</v>
      </c>
      <c r="P5" s="14">
        <v>5</v>
      </c>
      <c r="Q5" s="14">
        <v>4</v>
      </c>
      <c r="R5" s="14">
        <v>0</v>
      </c>
      <c r="S5" s="14">
        <v>1</v>
      </c>
      <c r="T5" s="120">
        <f t="shared" ref="T5:T14" si="3">(E5*2)+(H5*3)+K5</f>
        <v>5</v>
      </c>
      <c r="U5" s="14">
        <v>27</v>
      </c>
      <c r="V5" s="17" t="s">
        <v>109</v>
      </c>
    </row>
    <row r="6" spans="1:22" x14ac:dyDescent="0.25">
      <c r="A6" s="211">
        <v>15</v>
      </c>
      <c r="B6" t="s">
        <v>19</v>
      </c>
      <c r="C6" s="14">
        <v>2</v>
      </c>
      <c r="D6" s="11">
        <v>10</v>
      </c>
      <c r="E6" s="11">
        <v>3</v>
      </c>
      <c r="F6" s="40">
        <f t="shared" si="0"/>
        <v>0.3</v>
      </c>
      <c r="G6" s="12">
        <v>6</v>
      </c>
      <c r="H6" s="12">
        <v>1</v>
      </c>
      <c r="I6" s="45">
        <f t="shared" si="1"/>
        <v>0.16666666666666666</v>
      </c>
      <c r="J6" s="13">
        <v>0</v>
      </c>
      <c r="K6" s="13">
        <v>0</v>
      </c>
      <c r="L6" s="53" t="s">
        <v>26</v>
      </c>
      <c r="M6" s="132">
        <v>1</v>
      </c>
      <c r="N6" s="132">
        <v>0</v>
      </c>
      <c r="O6" s="132">
        <f t="shared" si="2"/>
        <v>1</v>
      </c>
      <c r="P6" s="14">
        <v>3</v>
      </c>
      <c r="Q6" s="14">
        <v>5</v>
      </c>
      <c r="R6" s="14">
        <v>0</v>
      </c>
      <c r="S6" s="14">
        <v>2</v>
      </c>
      <c r="T6" s="120">
        <f t="shared" si="3"/>
        <v>9</v>
      </c>
      <c r="U6" s="14">
        <v>24</v>
      </c>
      <c r="V6" s="17" t="s">
        <v>30</v>
      </c>
    </row>
    <row r="7" spans="1:22" x14ac:dyDescent="0.25">
      <c r="A7" s="33">
        <v>23</v>
      </c>
      <c r="B7" s="34" t="s">
        <v>20</v>
      </c>
      <c r="C7" s="35">
        <v>2</v>
      </c>
      <c r="D7" s="36">
        <v>5</v>
      </c>
      <c r="E7" s="36">
        <v>2</v>
      </c>
      <c r="F7" s="114">
        <f t="shared" si="0"/>
        <v>0.4</v>
      </c>
      <c r="G7" s="37">
        <v>4</v>
      </c>
      <c r="H7" s="37">
        <v>1</v>
      </c>
      <c r="I7" s="45">
        <f t="shared" si="1"/>
        <v>0.25</v>
      </c>
      <c r="J7" s="38">
        <v>0</v>
      </c>
      <c r="K7" s="38">
        <v>0</v>
      </c>
      <c r="L7" s="53" t="s">
        <v>26</v>
      </c>
      <c r="M7" s="133">
        <v>1</v>
      </c>
      <c r="N7" s="133">
        <v>0</v>
      </c>
      <c r="O7" s="133">
        <f t="shared" si="2"/>
        <v>1</v>
      </c>
      <c r="P7" s="35">
        <v>1</v>
      </c>
      <c r="Q7" s="35">
        <v>1</v>
      </c>
      <c r="R7" s="35">
        <v>1</v>
      </c>
      <c r="S7" s="35">
        <v>2</v>
      </c>
      <c r="T7" s="121">
        <f t="shared" si="3"/>
        <v>7</v>
      </c>
      <c r="U7" s="35">
        <v>24</v>
      </c>
      <c r="V7" s="39" t="s">
        <v>28</v>
      </c>
    </row>
    <row r="8" spans="1:22" x14ac:dyDescent="0.25">
      <c r="A8" s="211">
        <v>24</v>
      </c>
      <c r="B8" t="s">
        <v>18</v>
      </c>
      <c r="C8" s="14">
        <v>2</v>
      </c>
      <c r="D8" s="11">
        <v>8</v>
      </c>
      <c r="E8" s="11">
        <v>4</v>
      </c>
      <c r="F8" s="40">
        <f t="shared" si="0"/>
        <v>0.5</v>
      </c>
      <c r="G8" s="12">
        <v>1</v>
      </c>
      <c r="H8" s="12">
        <v>0</v>
      </c>
      <c r="I8" s="45">
        <f t="shared" si="1"/>
        <v>0</v>
      </c>
      <c r="J8" s="13">
        <v>2</v>
      </c>
      <c r="K8" s="13">
        <v>1</v>
      </c>
      <c r="L8" s="53">
        <f>K8/J8</f>
        <v>0.5</v>
      </c>
      <c r="M8" s="132">
        <v>2</v>
      </c>
      <c r="N8" s="132">
        <v>7</v>
      </c>
      <c r="O8" s="132">
        <f t="shared" si="2"/>
        <v>9</v>
      </c>
      <c r="P8" s="14">
        <v>1</v>
      </c>
      <c r="Q8" s="14">
        <v>2</v>
      </c>
      <c r="R8" s="14">
        <v>1</v>
      </c>
      <c r="S8" s="14">
        <v>3</v>
      </c>
      <c r="T8" s="120">
        <f t="shared" si="3"/>
        <v>9</v>
      </c>
      <c r="U8" s="14">
        <v>22</v>
      </c>
      <c r="V8" s="17" t="s">
        <v>80</v>
      </c>
    </row>
    <row r="9" spans="1:22" x14ac:dyDescent="0.25">
      <c r="A9" s="33">
        <v>14</v>
      </c>
      <c r="B9" s="34" t="s">
        <v>36</v>
      </c>
      <c r="C9" s="35">
        <v>0</v>
      </c>
      <c r="D9" s="36">
        <v>3</v>
      </c>
      <c r="E9" s="36">
        <v>0</v>
      </c>
      <c r="F9" s="114">
        <f t="shared" si="0"/>
        <v>0</v>
      </c>
      <c r="G9" s="37">
        <v>1</v>
      </c>
      <c r="H9" s="37">
        <v>0</v>
      </c>
      <c r="I9" s="45">
        <f t="shared" si="1"/>
        <v>0</v>
      </c>
      <c r="J9" s="38">
        <v>2</v>
      </c>
      <c r="K9" s="38">
        <v>1</v>
      </c>
      <c r="L9" s="53">
        <f>K9/J9</f>
        <v>0.5</v>
      </c>
      <c r="M9" s="133">
        <v>0</v>
      </c>
      <c r="N9" s="133">
        <v>1</v>
      </c>
      <c r="O9" s="133">
        <f t="shared" si="2"/>
        <v>1</v>
      </c>
      <c r="P9" s="35">
        <v>0</v>
      </c>
      <c r="Q9" s="35">
        <v>4</v>
      </c>
      <c r="R9" s="35">
        <v>0</v>
      </c>
      <c r="S9" s="35">
        <v>1</v>
      </c>
      <c r="T9" s="121">
        <f t="shared" si="3"/>
        <v>1</v>
      </c>
      <c r="U9" s="35">
        <v>19</v>
      </c>
      <c r="V9" s="39" t="s">
        <v>32</v>
      </c>
    </row>
    <row r="10" spans="1:22" x14ac:dyDescent="0.25">
      <c r="A10" s="211">
        <v>11</v>
      </c>
      <c r="B10" t="s">
        <v>37</v>
      </c>
      <c r="C10" s="14">
        <v>4</v>
      </c>
      <c r="D10" s="11">
        <v>4</v>
      </c>
      <c r="E10" s="11">
        <v>1</v>
      </c>
      <c r="F10" s="40">
        <f t="shared" si="0"/>
        <v>0.25</v>
      </c>
      <c r="G10" s="12">
        <v>1</v>
      </c>
      <c r="H10" s="12">
        <v>0</v>
      </c>
      <c r="I10" s="45">
        <f t="shared" si="1"/>
        <v>0</v>
      </c>
      <c r="J10" s="13">
        <v>0</v>
      </c>
      <c r="K10" s="13">
        <v>0</v>
      </c>
      <c r="L10" s="53" t="s">
        <v>26</v>
      </c>
      <c r="M10" s="132">
        <v>5</v>
      </c>
      <c r="N10" s="132">
        <v>1</v>
      </c>
      <c r="O10" s="132">
        <f t="shared" si="2"/>
        <v>6</v>
      </c>
      <c r="P10" s="14">
        <v>0</v>
      </c>
      <c r="Q10" s="14">
        <v>1</v>
      </c>
      <c r="R10" s="14">
        <v>0</v>
      </c>
      <c r="S10" s="14">
        <v>1</v>
      </c>
      <c r="T10" s="120">
        <f t="shared" si="3"/>
        <v>2</v>
      </c>
      <c r="U10" s="14">
        <v>16</v>
      </c>
      <c r="V10" s="17" t="s">
        <v>48</v>
      </c>
    </row>
    <row r="11" spans="1:22" x14ac:dyDescent="0.25">
      <c r="A11" s="211">
        <v>21</v>
      </c>
      <c r="B11" t="s">
        <v>34</v>
      </c>
      <c r="C11" s="14">
        <v>0</v>
      </c>
      <c r="D11" s="11">
        <v>4</v>
      </c>
      <c r="E11" s="11">
        <v>0</v>
      </c>
      <c r="F11" s="40">
        <f t="shared" si="0"/>
        <v>0</v>
      </c>
      <c r="G11" s="12">
        <v>0</v>
      </c>
      <c r="H11" s="12">
        <v>0</v>
      </c>
      <c r="I11" s="46" t="s">
        <v>26</v>
      </c>
      <c r="J11" s="13">
        <v>2</v>
      </c>
      <c r="K11" s="13">
        <v>1</v>
      </c>
      <c r="L11" s="53">
        <f>K11/J11</f>
        <v>0.5</v>
      </c>
      <c r="M11" s="132">
        <v>3</v>
      </c>
      <c r="N11" s="132">
        <v>2</v>
      </c>
      <c r="O11" s="132">
        <f t="shared" si="2"/>
        <v>5</v>
      </c>
      <c r="P11" s="14">
        <v>0</v>
      </c>
      <c r="Q11" s="14">
        <v>2</v>
      </c>
      <c r="R11" s="14">
        <v>1</v>
      </c>
      <c r="S11" s="14">
        <v>3</v>
      </c>
      <c r="T11" s="120">
        <f t="shared" si="3"/>
        <v>1</v>
      </c>
      <c r="U11" s="14">
        <v>15</v>
      </c>
      <c r="V11" s="17" t="s">
        <v>81</v>
      </c>
    </row>
    <row r="12" spans="1:22" x14ac:dyDescent="0.25">
      <c r="A12" s="33">
        <v>22</v>
      </c>
      <c r="B12" s="34" t="s">
        <v>35</v>
      </c>
      <c r="C12" s="35">
        <v>2</v>
      </c>
      <c r="D12" s="36">
        <v>3</v>
      </c>
      <c r="E12" s="36">
        <v>1</v>
      </c>
      <c r="F12" s="114">
        <f t="shared" si="0"/>
        <v>0.33333333333333331</v>
      </c>
      <c r="G12" s="37">
        <v>0</v>
      </c>
      <c r="H12" s="37">
        <v>0</v>
      </c>
      <c r="I12" s="47" t="s">
        <v>26</v>
      </c>
      <c r="J12" s="38">
        <v>2</v>
      </c>
      <c r="K12" s="38">
        <v>1</v>
      </c>
      <c r="L12" s="53">
        <f>K12/J12</f>
        <v>0.5</v>
      </c>
      <c r="M12" s="133">
        <v>0</v>
      </c>
      <c r="N12" s="133">
        <v>1</v>
      </c>
      <c r="O12" s="133">
        <f t="shared" si="2"/>
        <v>1</v>
      </c>
      <c r="P12" s="35">
        <v>0</v>
      </c>
      <c r="Q12" s="35">
        <v>0</v>
      </c>
      <c r="R12" s="35">
        <v>0</v>
      </c>
      <c r="S12" s="35">
        <v>0</v>
      </c>
      <c r="T12" s="121">
        <f t="shared" si="3"/>
        <v>3</v>
      </c>
      <c r="U12" s="35">
        <v>8</v>
      </c>
      <c r="V12" s="39" t="s">
        <v>101</v>
      </c>
    </row>
    <row r="13" spans="1:22" x14ac:dyDescent="0.25">
      <c r="A13" s="211">
        <v>12</v>
      </c>
      <c r="B13" t="s">
        <v>87</v>
      </c>
      <c r="C13" s="14">
        <v>0</v>
      </c>
      <c r="D13" s="11">
        <v>1</v>
      </c>
      <c r="E13" s="11">
        <v>1</v>
      </c>
      <c r="F13" s="40">
        <f t="shared" si="0"/>
        <v>1</v>
      </c>
      <c r="G13" s="12">
        <v>0</v>
      </c>
      <c r="H13" s="12">
        <v>0</v>
      </c>
      <c r="I13" s="46" t="s">
        <v>26</v>
      </c>
      <c r="J13" s="13">
        <v>0</v>
      </c>
      <c r="K13" s="13">
        <v>0</v>
      </c>
      <c r="L13" s="51" t="s">
        <v>26</v>
      </c>
      <c r="M13" s="132">
        <v>1</v>
      </c>
      <c r="N13" s="132">
        <v>0</v>
      </c>
      <c r="O13" s="132">
        <f t="shared" si="2"/>
        <v>1</v>
      </c>
      <c r="P13" s="14">
        <v>0</v>
      </c>
      <c r="Q13" s="14">
        <v>0</v>
      </c>
      <c r="R13" s="14">
        <v>0</v>
      </c>
      <c r="S13" s="14">
        <v>0</v>
      </c>
      <c r="T13" s="120">
        <f t="shared" si="3"/>
        <v>2</v>
      </c>
      <c r="U13" s="14">
        <v>5</v>
      </c>
      <c r="V13" s="17" t="s">
        <v>96</v>
      </c>
    </row>
    <row r="14" spans="1:22" ht="15.75" thickBot="1" x14ac:dyDescent="0.3">
      <c r="A14" s="26">
        <v>42</v>
      </c>
      <c r="B14" s="27" t="s">
        <v>100</v>
      </c>
      <c r="C14" s="28">
        <v>0</v>
      </c>
      <c r="D14" s="29">
        <v>1</v>
      </c>
      <c r="E14" s="29">
        <v>0</v>
      </c>
      <c r="F14" s="43">
        <f t="shared" si="0"/>
        <v>0</v>
      </c>
      <c r="G14" s="30">
        <v>0</v>
      </c>
      <c r="H14" s="30">
        <v>0</v>
      </c>
      <c r="I14" s="48"/>
      <c r="J14" s="31">
        <v>0</v>
      </c>
      <c r="K14" s="31">
        <v>0</v>
      </c>
      <c r="L14" s="148" t="s">
        <v>26</v>
      </c>
      <c r="M14" s="134">
        <v>0</v>
      </c>
      <c r="N14" s="134">
        <v>0</v>
      </c>
      <c r="O14" s="134">
        <f t="shared" si="2"/>
        <v>0</v>
      </c>
      <c r="P14" s="28">
        <v>0</v>
      </c>
      <c r="Q14" s="28">
        <v>0</v>
      </c>
      <c r="R14" s="28">
        <v>0</v>
      </c>
      <c r="S14" s="28">
        <v>0</v>
      </c>
      <c r="T14" s="122">
        <f t="shared" si="3"/>
        <v>0</v>
      </c>
      <c r="U14" s="28">
        <v>4</v>
      </c>
      <c r="V14" s="32" t="s">
        <v>95</v>
      </c>
    </row>
    <row r="15" spans="1:22" s="1" customFormat="1" x14ac:dyDescent="0.25">
      <c r="A15" s="210"/>
      <c r="B15" s="1" t="s">
        <v>39</v>
      </c>
      <c r="C15" s="15">
        <f>SUM(C5:C14)</f>
        <v>13</v>
      </c>
      <c r="D15" s="8">
        <f>SUM(D5:D14)</f>
        <v>47</v>
      </c>
      <c r="E15" s="8">
        <f>SUM(E5:E14)</f>
        <v>14</v>
      </c>
      <c r="F15" s="44">
        <f t="shared" si="0"/>
        <v>0.2978723404255319</v>
      </c>
      <c r="G15" s="9">
        <f>SUM(G5:G14)</f>
        <v>14</v>
      </c>
      <c r="H15" s="9">
        <f>SUM(H5:H14)</f>
        <v>2</v>
      </c>
      <c r="I15" s="49">
        <f>H15/G15</f>
        <v>0.14285714285714285</v>
      </c>
      <c r="J15" s="10">
        <f>SUM(J5:J14)</f>
        <v>9</v>
      </c>
      <c r="K15" s="10">
        <f>SUM(K5:K14)</f>
        <v>5</v>
      </c>
      <c r="L15" s="55">
        <f>K15/J15</f>
        <v>0.55555555555555558</v>
      </c>
      <c r="M15" s="136">
        <f>SUM(M5:M14)</f>
        <v>15</v>
      </c>
      <c r="N15" s="136">
        <f>SUM(N5:N14)</f>
        <v>17</v>
      </c>
      <c r="O15" s="136">
        <f t="shared" ref="O15:O16" si="4">M15+N15</f>
        <v>32</v>
      </c>
      <c r="P15" s="15">
        <f>SUM(P5:P14)</f>
        <v>10</v>
      </c>
      <c r="Q15" s="15">
        <f>SUM(Q5:Q14)</f>
        <v>19</v>
      </c>
      <c r="R15" s="15">
        <f>SUM(R5:R14)</f>
        <v>3</v>
      </c>
      <c r="S15" s="15">
        <f>SUM(S5:S14)</f>
        <v>13</v>
      </c>
      <c r="T15" s="50">
        <f>SUM(T5:T14)</f>
        <v>39</v>
      </c>
      <c r="U15" s="15" t="s">
        <v>26</v>
      </c>
      <c r="V15" s="15" t="s">
        <v>26</v>
      </c>
    </row>
    <row r="16" spans="1:22" x14ac:dyDescent="0.25">
      <c r="A16" s="210"/>
      <c r="B16" s="1" t="s">
        <v>155</v>
      </c>
      <c r="C16" s="15">
        <v>8</v>
      </c>
      <c r="D16" s="8">
        <v>21</v>
      </c>
      <c r="E16" s="8">
        <v>6</v>
      </c>
      <c r="F16" s="44">
        <f t="shared" si="0"/>
        <v>0.2857142857142857</v>
      </c>
      <c r="G16" s="9">
        <v>13</v>
      </c>
      <c r="H16" s="9">
        <v>3</v>
      </c>
      <c r="I16" s="49">
        <f>H16/G16</f>
        <v>0.23076923076923078</v>
      </c>
      <c r="J16" s="10">
        <v>8</v>
      </c>
      <c r="K16" s="10">
        <v>5</v>
      </c>
      <c r="L16" s="55">
        <f>K16/J16</f>
        <v>0.625</v>
      </c>
      <c r="M16" s="136">
        <v>4</v>
      </c>
      <c r="N16" s="136">
        <v>25</v>
      </c>
      <c r="O16" s="136">
        <f t="shared" si="4"/>
        <v>29</v>
      </c>
      <c r="P16" s="15">
        <v>5</v>
      </c>
      <c r="Q16" s="15">
        <v>6</v>
      </c>
      <c r="R16" s="15">
        <v>1</v>
      </c>
      <c r="S16" s="15">
        <v>27</v>
      </c>
      <c r="T16" s="50">
        <f>(E16*2)+(H16*3)+K16</f>
        <v>26</v>
      </c>
      <c r="U16" s="15" t="s">
        <v>26</v>
      </c>
      <c r="V16" s="15" t="s">
        <v>26</v>
      </c>
    </row>
    <row r="17" spans="1:21" s="14" customFormat="1" x14ac:dyDescent="0.25">
      <c r="A17" s="211"/>
      <c r="B17"/>
    </row>
    <row r="18" spans="1:21" s="14" customFormat="1" x14ac:dyDescent="0.25">
      <c r="A18" s="211"/>
      <c r="B18" s="1" t="s">
        <v>40</v>
      </c>
      <c r="C18" s="15">
        <v>1</v>
      </c>
      <c r="D18" s="15">
        <v>2</v>
      </c>
      <c r="E18" s="15">
        <v>3</v>
      </c>
      <c r="F18" s="15">
        <v>4</v>
      </c>
    </row>
    <row r="19" spans="1:21" s="14" customFormat="1" x14ac:dyDescent="0.25">
      <c r="A19" s="211"/>
      <c r="B19" s="142" t="s">
        <v>39</v>
      </c>
      <c r="C19" s="100">
        <v>7</v>
      </c>
      <c r="D19" s="100">
        <v>11</v>
      </c>
      <c r="E19" s="100">
        <v>8</v>
      </c>
      <c r="F19" s="100">
        <v>13</v>
      </c>
    </row>
    <row r="20" spans="1:21" s="14" customFormat="1" x14ac:dyDescent="0.25">
      <c r="A20" s="211"/>
      <c r="B20" t="s">
        <v>155</v>
      </c>
      <c r="C20" s="14">
        <v>4</v>
      </c>
      <c r="D20" s="14">
        <v>3</v>
      </c>
      <c r="E20" s="14">
        <v>3</v>
      </c>
      <c r="F20" s="14">
        <v>16</v>
      </c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</row>
    <row r="22" spans="1:21" x14ac:dyDescent="0.25">
      <c r="M22" s="212"/>
    </row>
    <row r="23" spans="1:21" x14ac:dyDescent="0.25">
      <c r="M23" s="212"/>
      <c r="N23" s="212"/>
    </row>
    <row r="24" spans="1:21" x14ac:dyDescent="0.25">
      <c r="M24" s="212"/>
      <c r="N24" s="212"/>
    </row>
    <row r="25" spans="1:21" x14ac:dyDescent="0.25">
      <c r="M25" s="212"/>
      <c r="N25" s="212"/>
    </row>
    <row r="26" spans="1:21" x14ac:dyDescent="0.25">
      <c r="M26" s="212"/>
      <c r="N26" s="212"/>
    </row>
    <row r="27" spans="1:21" x14ac:dyDescent="0.25">
      <c r="M27" s="212"/>
      <c r="N27" s="212"/>
    </row>
    <row r="28" spans="1:21" x14ac:dyDescent="0.25">
      <c r="M28" s="212"/>
      <c r="N28" s="212"/>
    </row>
    <row r="39" spans="11:12" x14ac:dyDescent="0.25">
      <c r="K39" s="15"/>
      <c r="L39" s="15"/>
    </row>
  </sheetData>
  <sortState ref="A5:V14">
    <sortCondition descending="1" ref="U5:U14"/>
    <sortCondition descending="1" ref="S5:S14"/>
  </sortState>
  <mergeCells count="3">
    <mergeCell ref="A1:D1"/>
    <mergeCell ref="I1:L1"/>
    <mergeCell ref="N1:O1"/>
  </mergeCells>
  <pageMargins left="0.25" right="0.25" top="0.75" bottom="0.75" header="0.3" footer="0.3"/>
  <pageSetup scale="9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C8F2-3B71-47C0-8540-3D734F2AE785}">
  <sheetPr codeName="Sheet4">
    <pageSetUpPr fitToPage="1"/>
  </sheetPr>
  <dimension ref="A1:V18"/>
  <sheetViews>
    <sheetView zoomScale="115" zoomScaleNormal="115" workbookViewId="0">
      <pane ySplit="4" topLeftCell="A5" activePane="bottomLeft" state="frozen"/>
      <selection activeCell="G24" sqref="G24"/>
      <selection pane="bottomLeft" activeCell="U1" sqref="U1"/>
    </sheetView>
  </sheetViews>
  <sheetFormatPr defaultRowHeight="15" x14ac:dyDescent="0.25"/>
  <cols>
    <col min="1" max="1" width="6.140625" style="209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45303</v>
      </c>
      <c r="B1" s="231"/>
      <c r="C1" s="231"/>
      <c r="D1" s="231"/>
      <c r="E1" s="60"/>
      <c r="F1" s="60"/>
      <c r="G1" s="56"/>
      <c r="I1" s="233" t="s">
        <v>147</v>
      </c>
      <c r="J1" s="233"/>
      <c r="K1" s="233"/>
      <c r="L1" s="233"/>
      <c r="M1" s="56"/>
      <c r="N1" s="232" t="s">
        <v>2</v>
      </c>
      <c r="O1" s="232"/>
      <c r="P1" s="141">
        <f>T13</f>
        <v>33</v>
      </c>
      <c r="Q1" s="139"/>
      <c r="S1" s="215"/>
      <c r="T1" s="215"/>
      <c r="U1" s="215" t="s">
        <v>149</v>
      </c>
      <c r="V1" s="141">
        <f>T14</f>
        <v>47</v>
      </c>
    </row>
    <row r="2" spans="1:22" s="1" customFormat="1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09">
        <v>5</v>
      </c>
      <c r="B5" t="s">
        <v>17</v>
      </c>
      <c r="C5" s="14">
        <v>3</v>
      </c>
      <c r="D5" s="11">
        <v>6</v>
      </c>
      <c r="E5" s="11">
        <v>2</v>
      </c>
      <c r="F5" s="40">
        <f>E5/D5</f>
        <v>0.33333333333333331</v>
      </c>
      <c r="G5" s="12">
        <v>3</v>
      </c>
      <c r="H5" s="12">
        <v>1</v>
      </c>
      <c r="I5" s="45">
        <f>H5/G5</f>
        <v>0.33333333333333331</v>
      </c>
      <c r="J5" s="13">
        <v>4</v>
      </c>
      <c r="K5" s="13">
        <v>4</v>
      </c>
      <c r="L5" s="53">
        <f>K5/J5</f>
        <v>1</v>
      </c>
      <c r="M5" s="132">
        <v>1</v>
      </c>
      <c r="N5" s="132">
        <v>2</v>
      </c>
      <c r="O5" s="132">
        <f t="shared" ref="O5:O12" si="0">M5+N5</f>
        <v>3</v>
      </c>
      <c r="P5" s="14">
        <v>1</v>
      </c>
      <c r="Q5" s="14">
        <v>2</v>
      </c>
      <c r="R5" s="14">
        <v>0</v>
      </c>
      <c r="S5" s="14">
        <v>1</v>
      </c>
      <c r="T5" s="120">
        <f t="shared" ref="T5:T12" si="1">(E5*2)+(H5*3)+K5</f>
        <v>11</v>
      </c>
      <c r="U5" s="14">
        <v>31</v>
      </c>
      <c r="V5" s="17" t="s">
        <v>150</v>
      </c>
    </row>
    <row r="6" spans="1:22" x14ac:dyDescent="0.25">
      <c r="A6" s="209">
        <v>24</v>
      </c>
      <c r="B6" t="s">
        <v>18</v>
      </c>
      <c r="C6" s="14">
        <v>2</v>
      </c>
      <c r="D6" s="11">
        <v>7</v>
      </c>
      <c r="E6" s="11">
        <v>4</v>
      </c>
      <c r="F6" s="40">
        <f>E6/D6</f>
        <v>0.5714285714285714</v>
      </c>
      <c r="G6" s="12">
        <v>1</v>
      </c>
      <c r="H6" s="12">
        <v>0</v>
      </c>
      <c r="I6" s="45">
        <f>H6/G6</f>
        <v>0</v>
      </c>
      <c r="J6" s="13">
        <v>0</v>
      </c>
      <c r="K6" s="13">
        <v>0</v>
      </c>
      <c r="L6" s="53" t="s">
        <v>26</v>
      </c>
      <c r="M6" s="132">
        <v>3</v>
      </c>
      <c r="N6" s="132">
        <v>3</v>
      </c>
      <c r="O6" s="132">
        <f t="shared" si="0"/>
        <v>6</v>
      </c>
      <c r="P6" s="14">
        <v>0</v>
      </c>
      <c r="Q6" s="14">
        <v>0</v>
      </c>
      <c r="R6" s="14">
        <v>3</v>
      </c>
      <c r="S6" s="14">
        <v>2</v>
      </c>
      <c r="T6" s="120">
        <f t="shared" si="1"/>
        <v>8</v>
      </c>
      <c r="U6" s="14">
        <v>29</v>
      </c>
      <c r="V6" s="17" t="s">
        <v>150</v>
      </c>
    </row>
    <row r="7" spans="1:22" x14ac:dyDescent="0.25">
      <c r="A7" s="209">
        <v>15</v>
      </c>
      <c r="B7" t="s">
        <v>19</v>
      </c>
      <c r="C7" s="14">
        <v>2</v>
      </c>
      <c r="D7" s="11">
        <v>4</v>
      </c>
      <c r="E7" s="11">
        <v>1</v>
      </c>
      <c r="F7" s="40">
        <f>E7/D7</f>
        <v>0.25</v>
      </c>
      <c r="G7" s="12">
        <v>3</v>
      </c>
      <c r="H7" s="12">
        <v>1</v>
      </c>
      <c r="I7" s="45">
        <f>H7/G7</f>
        <v>0.33333333333333331</v>
      </c>
      <c r="J7" s="13">
        <v>0</v>
      </c>
      <c r="K7" s="13">
        <v>0</v>
      </c>
      <c r="L7" s="53" t="s">
        <v>26</v>
      </c>
      <c r="M7" s="132">
        <v>0</v>
      </c>
      <c r="N7" s="132">
        <v>3</v>
      </c>
      <c r="O7" s="132">
        <f t="shared" si="0"/>
        <v>3</v>
      </c>
      <c r="P7" s="14">
        <v>2</v>
      </c>
      <c r="Q7" s="14">
        <v>1</v>
      </c>
      <c r="R7" s="14">
        <v>0</v>
      </c>
      <c r="S7" s="14">
        <v>1</v>
      </c>
      <c r="T7" s="120">
        <f t="shared" si="1"/>
        <v>5</v>
      </c>
      <c r="U7" s="14">
        <v>29</v>
      </c>
      <c r="V7" s="17" t="s">
        <v>96</v>
      </c>
    </row>
    <row r="8" spans="1:22" x14ac:dyDescent="0.25">
      <c r="A8" s="33">
        <v>23</v>
      </c>
      <c r="B8" s="34" t="s">
        <v>20</v>
      </c>
      <c r="C8" s="35">
        <v>3</v>
      </c>
      <c r="D8" s="36">
        <v>2</v>
      </c>
      <c r="E8" s="36">
        <v>1</v>
      </c>
      <c r="F8" s="114">
        <f>E8/D8</f>
        <v>0.5</v>
      </c>
      <c r="G8" s="37">
        <v>3</v>
      </c>
      <c r="H8" s="37">
        <v>0</v>
      </c>
      <c r="I8" s="45">
        <f>H8/G8</f>
        <v>0</v>
      </c>
      <c r="J8" s="38">
        <v>3</v>
      </c>
      <c r="K8" s="38">
        <v>2</v>
      </c>
      <c r="L8" s="53">
        <f>K8/J8</f>
        <v>0.66666666666666663</v>
      </c>
      <c r="M8" s="133">
        <v>1</v>
      </c>
      <c r="N8" s="133">
        <v>1</v>
      </c>
      <c r="O8" s="133">
        <f t="shared" si="0"/>
        <v>2</v>
      </c>
      <c r="P8" s="35">
        <v>1</v>
      </c>
      <c r="Q8" s="35">
        <v>0</v>
      </c>
      <c r="R8" s="35">
        <v>0</v>
      </c>
      <c r="S8" s="35">
        <v>2</v>
      </c>
      <c r="T8" s="121">
        <f t="shared" si="1"/>
        <v>4</v>
      </c>
      <c r="U8" s="35">
        <v>27</v>
      </c>
      <c r="V8" s="39" t="s">
        <v>84</v>
      </c>
    </row>
    <row r="9" spans="1:22" x14ac:dyDescent="0.25">
      <c r="A9" s="209">
        <v>11</v>
      </c>
      <c r="B9" t="s">
        <v>37</v>
      </c>
      <c r="C9" s="14">
        <v>2</v>
      </c>
      <c r="D9" s="11">
        <v>0</v>
      </c>
      <c r="E9" s="11">
        <v>0</v>
      </c>
      <c r="F9" s="40" t="s">
        <v>26</v>
      </c>
      <c r="G9" s="12">
        <v>1</v>
      </c>
      <c r="H9" s="12">
        <v>1</v>
      </c>
      <c r="I9" s="45">
        <f>H9/G9</f>
        <v>1</v>
      </c>
      <c r="J9" s="13">
        <v>0</v>
      </c>
      <c r="K9" s="13">
        <v>0</v>
      </c>
      <c r="L9" s="53" t="s">
        <v>26</v>
      </c>
      <c r="M9" s="132">
        <v>0</v>
      </c>
      <c r="N9" s="132">
        <v>3</v>
      </c>
      <c r="O9" s="132">
        <f t="shared" si="0"/>
        <v>3</v>
      </c>
      <c r="P9" s="14">
        <v>1</v>
      </c>
      <c r="Q9" s="14">
        <v>1</v>
      </c>
      <c r="R9" s="14">
        <v>0</v>
      </c>
      <c r="S9" s="14">
        <v>4</v>
      </c>
      <c r="T9" s="120">
        <f t="shared" si="1"/>
        <v>3</v>
      </c>
      <c r="U9" s="14">
        <v>17</v>
      </c>
      <c r="V9" s="17" t="s">
        <v>151</v>
      </c>
    </row>
    <row r="10" spans="1:22" x14ac:dyDescent="0.25">
      <c r="A10" s="209">
        <v>21</v>
      </c>
      <c r="B10" t="s">
        <v>34</v>
      </c>
      <c r="C10" s="14">
        <v>1</v>
      </c>
      <c r="D10" s="11">
        <v>2</v>
      </c>
      <c r="E10" s="11">
        <v>1</v>
      </c>
      <c r="F10" s="40">
        <f>E10/D10</f>
        <v>0.5</v>
      </c>
      <c r="G10" s="12">
        <v>0</v>
      </c>
      <c r="H10" s="12">
        <v>0</v>
      </c>
      <c r="I10" s="46" t="s">
        <v>26</v>
      </c>
      <c r="J10" s="13">
        <v>0</v>
      </c>
      <c r="K10" s="13">
        <v>0</v>
      </c>
      <c r="L10" s="51" t="s">
        <v>26</v>
      </c>
      <c r="M10" s="132">
        <v>0</v>
      </c>
      <c r="N10" s="132">
        <v>1</v>
      </c>
      <c r="O10" s="132">
        <f t="shared" si="0"/>
        <v>1</v>
      </c>
      <c r="P10" s="14">
        <v>0</v>
      </c>
      <c r="Q10" s="14">
        <v>0</v>
      </c>
      <c r="R10" s="14">
        <v>0</v>
      </c>
      <c r="S10" s="14">
        <v>2</v>
      </c>
      <c r="T10" s="120">
        <f t="shared" si="1"/>
        <v>2</v>
      </c>
      <c r="U10" s="14">
        <v>13</v>
      </c>
      <c r="V10" s="17" t="s">
        <v>152</v>
      </c>
    </row>
    <row r="11" spans="1:22" x14ac:dyDescent="0.25">
      <c r="A11" s="33">
        <v>14</v>
      </c>
      <c r="B11" s="34" t="s">
        <v>36</v>
      </c>
      <c r="C11" s="35">
        <v>2</v>
      </c>
      <c r="D11" s="36">
        <v>1</v>
      </c>
      <c r="E11" s="36">
        <v>0</v>
      </c>
      <c r="F11" s="114">
        <f>E11/D11</f>
        <v>0</v>
      </c>
      <c r="G11" s="37">
        <v>0</v>
      </c>
      <c r="H11" s="37">
        <v>0</v>
      </c>
      <c r="I11" s="46" t="s">
        <v>26</v>
      </c>
      <c r="J11" s="38">
        <v>0</v>
      </c>
      <c r="K11" s="38">
        <v>0</v>
      </c>
      <c r="L11" s="53" t="s">
        <v>26</v>
      </c>
      <c r="M11" s="133">
        <v>0</v>
      </c>
      <c r="N11" s="133">
        <v>0</v>
      </c>
      <c r="O11" s="133">
        <f t="shared" si="0"/>
        <v>0</v>
      </c>
      <c r="P11" s="35">
        <v>1</v>
      </c>
      <c r="Q11" s="35">
        <v>0</v>
      </c>
      <c r="R11" s="35">
        <v>0</v>
      </c>
      <c r="S11" s="35">
        <v>3</v>
      </c>
      <c r="T11" s="121">
        <f t="shared" si="1"/>
        <v>0</v>
      </c>
      <c r="U11" s="35">
        <v>11</v>
      </c>
      <c r="V11" s="39" t="s">
        <v>115</v>
      </c>
    </row>
    <row r="12" spans="1:22" ht="15.75" thickBot="1" x14ac:dyDescent="0.3">
      <c r="A12" s="26">
        <v>22</v>
      </c>
      <c r="B12" s="27" t="s">
        <v>35</v>
      </c>
      <c r="C12" s="28">
        <v>0</v>
      </c>
      <c r="D12" s="29">
        <v>0</v>
      </c>
      <c r="E12" s="29">
        <v>0</v>
      </c>
      <c r="F12" s="43" t="s">
        <v>26</v>
      </c>
      <c r="G12" s="30">
        <v>0</v>
      </c>
      <c r="H12" s="30">
        <v>0</v>
      </c>
      <c r="I12" s="48" t="s">
        <v>26</v>
      </c>
      <c r="J12" s="31">
        <v>0</v>
      </c>
      <c r="K12" s="31">
        <v>0</v>
      </c>
      <c r="L12" s="148" t="s">
        <v>26</v>
      </c>
      <c r="M12" s="134">
        <v>0</v>
      </c>
      <c r="N12" s="134">
        <v>0</v>
      </c>
      <c r="O12" s="134">
        <f t="shared" si="0"/>
        <v>0</v>
      </c>
      <c r="P12" s="28">
        <v>0</v>
      </c>
      <c r="Q12" s="28">
        <v>0</v>
      </c>
      <c r="R12" s="28">
        <v>0</v>
      </c>
      <c r="S12" s="28">
        <v>0</v>
      </c>
      <c r="T12" s="122">
        <f t="shared" si="1"/>
        <v>0</v>
      </c>
      <c r="U12" s="28">
        <v>3</v>
      </c>
      <c r="V12" s="32" t="s">
        <v>101</v>
      </c>
    </row>
    <row r="13" spans="1:22" s="1" customFormat="1" x14ac:dyDescent="0.25">
      <c r="A13" s="208"/>
      <c r="B13" s="1" t="s">
        <v>39</v>
      </c>
      <c r="C13" s="15">
        <f>SUM(C5:C12)</f>
        <v>15</v>
      </c>
      <c r="D13" s="8">
        <f>SUM(D5:D12)</f>
        <v>22</v>
      </c>
      <c r="E13" s="8">
        <f>SUM(E5:E12)</f>
        <v>9</v>
      </c>
      <c r="F13" s="44">
        <f>E13/D13</f>
        <v>0.40909090909090912</v>
      </c>
      <c r="G13" s="9">
        <f>SUM(G5:G12)</f>
        <v>11</v>
      </c>
      <c r="H13" s="9">
        <f>SUM(H5:H12)</f>
        <v>3</v>
      </c>
      <c r="I13" s="49">
        <f>H13/G13</f>
        <v>0.27272727272727271</v>
      </c>
      <c r="J13" s="10">
        <f>SUM(J5:J12)</f>
        <v>7</v>
      </c>
      <c r="K13" s="10">
        <f>SUM(K5:K12)</f>
        <v>6</v>
      </c>
      <c r="L13" s="55">
        <f>K13/J13</f>
        <v>0.8571428571428571</v>
      </c>
      <c r="M13" s="136">
        <f>SUM(M5:M12)</f>
        <v>5</v>
      </c>
      <c r="N13" s="136">
        <f>SUM(N5:N12)</f>
        <v>13</v>
      </c>
      <c r="O13" s="136">
        <f t="shared" ref="O13:O14" si="2">M13+N13</f>
        <v>18</v>
      </c>
      <c r="P13" s="15">
        <f>SUM(P5:P12)</f>
        <v>6</v>
      </c>
      <c r="Q13" s="15">
        <f>SUM(Q5:Q12)</f>
        <v>4</v>
      </c>
      <c r="R13" s="15">
        <f>SUM(R5:R12)</f>
        <v>3</v>
      </c>
      <c r="S13" s="15">
        <f>SUM(S5:S12)</f>
        <v>15</v>
      </c>
      <c r="T13" s="50">
        <f>SUM(T5:T12)</f>
        <v>33</v>
      </c>
      <c r="U13" s="15" t="s">
        <v>26</v>
      </c>
      <c r="V13" s="15" t="s">
        <v>26</v>
      </c>
    </row>
    <row r="14" spans="1:22" x14ac:dyDescent="0.25">
      <c r="A14" s="208"/>
      <c r="B14" s="1" t="s">
        <v>148</v>
      </c>
      <c r="C14" s="15">
        <v>7</v>
      </c>
      <c r="D14" s="8">
        <v>29</v>
      </c>
      <c r="E14" s="8">
        <v>10</v>
      </c>
      <c r="F14" s="44">
        <f>E14/D14</f>
        <v>0.34482758620689657</v>
      </c>
      <c r="G14" s="9">
        <v>9</v>
      </c>
      <c r="H14" s="9">
        <v>5</v>
      </c>
      <c r="I14" s="49">
        <f>H14/G14</f>
        <v>0.55555555555555558</v>
      </c>
      <c r="J14" s="10">
        <v>16</v>
      </c>
      <c r="K14" s="10">
        <v>12</v>
      </c>
      <c r="L14" s="55">
        <f>K14/J14</f>
        <v>0.75</v>
      </c>
      <c r="M14" s="136">
        <v>9</v>
      </c>
      <c r="N14" s="136">
        <v>12</v>
      </c>
      <c r="O14" s="136">
        <f t="shared" si="2"/>
        <v>21</v>
      </c>
      <c r="P14" s="15">
        <v>8</v>
      </c>
      <c r="Q14" s="15">
        <v>6</v>
      </c>
      <c r="R14" s="15">
        <v>2</v>
      </c>
      <c r="S14" s="15">
        <v>11</v>
      </c>
      <c r="T14" s="50">
        <f>(E14*2)+(H14*3)+K14</f>
        <v>47</v>
      </c>
      <c r="U14" s="15" t="s">
        <v>26</v>
      </c>
      <c r="V14" s="15" t="s">
        <v>26</v>
      </c>
    </row>
    <row r="15" spans="1:22" s="14" customFormat="1" x14ac:dyDescent="0.25">
      <c r="A15" s="209"/>
      <c r="B15"/>
    </row>
    <row r="16" spans="1:22" s="14" customFormat="1" x14ac:dyDescent="0.25">
      <c r="A16" s="209"/>
      <c r="B16" s="1" t="s">
        <v>40</v>
      </c>
      <c r="C16" s="15">
        <v>1</v>
      </c>
      <c r="D16" s="15">
        <v>2</v>
      </c>
      <c r="E16" s="15">
        <v>3</v>
      </c>
      <c r="F16" s="15">
        <v>4</v>
      </c>
    </row>
    <row r="17" spans="1:21" s="14" customFormat="1" x14ac:dyDescent="0.25">
      <c r="A17" s="209"/>
      <c r="B17" s="142" t="s">
        <v>39</v>
      </c>
      <c r="C17" s="100">
        <v>10</v>
      </c>
      <c r="D17" s="100">
        <v>7</v>
      </c>
      <c r="E17" s="100">
        <v>8</v>
      </c>
      <c r="F17" s="100">
        <v>8</v>
      </c>
    </row>
    <row r="18" spans="1:21" s="14" customFormat="1" x14ac:dyDescent="0.25">
      <c r="A18" s="209"/>
      <c r="B18" t="s">
        <v>148</v>
      </c>
      <c r="C18" s="14">
        <v>8</v>
      </c>
      <c r="D18" s="14">
        <v>15</v>
      </c>
      <c r="E18" s="14">
        <v>7</v>
      </c>
      <c r="F18" s="14">
        <v>17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</sheetData>
  <sortState ref="A5:V12">
    <sortCondition descending="1" ref="U5:U12"/>
    <sortCondition descending="1" ref="T5:T12"/>
  </sortState>
  <mergeCells count="3">
    <mergeCell ref="A1:D1"/>
    <mergeCell ref="I1:L1"/>
    <mergeCell ref="N1:O1"/>
  </mergeCells>
  <pageMargins left="0.25" right="0.25" top="0.75" bottom="0.75" header="0.3" footer="0.3"/>
  <pageSetup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733F-46E8-48AA-9498-7FA6FF3E08DB}">
  <sheetPr codeName="Sheet5">
    <pageSetUpPr fitToPage="1"/>
  </sheetPr>
  <dimension ref="A1:V21"/>
  <sheetViews>
    <sheetView zoomScale="115" zoomScaleNormal="115" workbookViewId="0">
      <pane ySplit="4" topLeftCell="A5" activePane="bottomLeft" state="frozen"/>
      <selection activeCell="G24" sqref="G24"/>
      <selection pane="bottomLeft" activeCell="U1" sqref="U1"/>
    </sheetView>
  </sheetViews>
  <sheetFormatPr defaultRowHeight="15" x14ac:dyDescent="0.25"/>
  <cols>
    <col min="1" max="1" width="6.140625" style="207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45300</v>
      </c>
      <c r="B1" s="231"/>
      <c r="C1" s="231"/>
      <c r="D1" s="231"/>
      <c r="E1" s="60"/>
      <c r="F1" s="60"/>
      <c r="G1" s="56"/>
      <c r="I1" s="233" t="s">
        <v>138</v>
      </c>
      <c r="J1" s="233"/>
      <c r="K1" s="233"/>
      <c r="L1" s="233"/>
      <c r="M1" s="56"/>
      <c r="N1" s="232" t="s">
        <v>2</v>
      </c>
      <c r="O1" s="232"/>
      <c r="P1" s="141">
        <f>T16</f>
        <v>32</v>
      </c>
      <c r="Q1" s="139"/>
      <c r="S1" s="215"/>
      <c r="T1" s="215"/>
      <c r="U1" s="215" t="s">
        <v>137</v>
      </c>
      <c r="V1" s="141">
        <f>T17</f>
        <v>75</v>
      </c>
    </row>
    <row r="2" spans="1:22" s="1" customFormat="1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207">
        <v>5</v>
      </c>
      <c r="B5" t="s">
        <v>17</v>
      </c>
      <c r="C5" s="14">
        <v>1</v>
      </c>
      <c r="D5" s="11">
        <v>6</v>
      </c>
      <c r="E5" s="11">
        <v>2</v>
      </c>
      <c r="F5" s="40">
        <f t="shared" ref="F5:F12" si="0">E5/D5</f>
        <v>0.33333333333333331</v>
      </c>
      <c r="G5" s="12">
        <v>0</v>
      </c>
      <c r="H5" s="12">
        <v>0</v>
      </c>
      <c r="I5" s="45" t="s">
        <v>26</v>
      </c>
      <c r="J5" s="13">
        <v>4</v>
      </c>
      <c r="K5" s="13">
        <v>0</v>
      </c>
      <c r="L5" s="53">
        <f>K5/J5</f>
        <v>0</v>
      </c>
      <c r="M5" s="132">
        <v>0</v>
      </c>
      <c r="N5" s="132">
        <v>0</v>
      </c>
      <c r="O5" s="132">
        <f t="shared" ref="O5:O15" si="1">M5+N5</f>
        <v>0</v>
      </c>
      <c r="P5" s="14">
        <v>1</v>
      </c>
      <c r="Q5" s="14">
        <v>2</v>
      </c>
      <c r="R5" s="14">
        <v>0</v>
      </c>
      <c r="S5" s="14">
        <v>4</v>
      </c>
      <c r="T5" s="120">
        <f t="shared" ref="T5:T15" si="2">(E5*2)+(H5*3)+K5</f>
        <v>4</v>
      </c>
      <c r="U5" s="14">
        <v>25</v>
      </c>
      <c r="V5" s="17" t="s">
        <v>141</v>
      </c>
    </row>
    <row r="6" spans="1:22" x14ac:dyDescent="0.25">
      <c r="A6" s="33">
        <v>23</v>
      </c>
      <c r="B6" s="34" t="s">
        <v>20</v>
      </c>
      <c r="C6" s="35">
        <v>3</v>
      </c>
      <c r="D6" s="36">
        <v>7</v>
      </c>
      <c r="E6" s="36">
        <v>3</v>
      </c>
      <c r="F6" s="114">
        <f t="shared" si="0"/>
        <v>0.42857142857142855</v>
      </c>
      <c r="G6" s="37">
        <v>1</v>
      </c>
      <c r="H6" s="37">
        <v>0</v>
      </c>
      <c r="I6" s="45">
        <f>H6/G6</f>
        <v>0</v>
      </c>
      <c r="J6" s="38">
        <v>0</v>
      </c>
      <c r="K6" s="38">
        <v>0</v>
      </c>
      <c r="L6" s="53" t="s">
        <v>26</v>
      </c>
      <c r="M6" s="133">
        <v>1</v>
      </c>
      <c r="N6" s="133">
        <v>3</v>
      </c>
      <c r="O6" s="133">
        <f t="shared" si="1"/>
        <v>4</v>
      </c>
      <c r="P6" s="35">
        <v>1</v>
      </c>
      <c r="Q6" s="35">
        <v>0</v>
      </c>
      <c r="R6" s="35">
        <v>0</v>
      </c>
      <c r="S6" s="35">
        <v>1</v>
      </c>
      <c r="T6" s="121">
        <f t="shared" si="2"/>
        <v>6</v>
      </c>
      <c r="U6" s="35">
        <v>24</v>
      </c>
      <c r="V6" s="39" t="s">
        <v>144</v>
      </c>
    </row>
    <row r="7" spans="1:22" x14ac:dyDescent="0.25">
      <c r="A7" s="207">
        <v>15</v>
      </c>
      <c r="B7" t="s">
        <v>19</v>
      </c>
      <c r="C7" s="14">
        <v>0</v>
      </c>
      <c r="D7" s="11">
        <v>5</v>
      </c>
      <c r="E7" s="11">
        <v>2</v>
      </c>
      <c r="F7" s="40">
        <f t="shared" si="0"/>
        <v>0.4</v>
      </c>
      <c r="G7" s="12">
        <v>2</v>
      </c>
      <c r="H7" s="12">
        <v>1</v>
      </c>
      <c r="I7" s="45">
        <f>H7/G7</f>
        <v>0.5</v>
      </c>
      <c r="J7" s="13">
        <v>0</v>
      </c>
      <c r="K7" s="13">
        <v>0</v>
      </c>
      <c r="L7" s="53" t="s">
        <v>26</v>
      </c>
      <c r="M7" s="132">
        <v>0</v>
      </c>
      <c r="N7" s="132">
        <v>2</v>
      </c>
      <c r="O7" s="132">
        <f t="shared" si="1"/>
        <v>2</v>
      </c>
      <c r="P7" s="14">
        <v>0</v>
      </c>
      <c r="Q7" s="14">
        <v>0</v>
      </c>
      <c r="R7" s="14">
        <v>0</v>
      </c>
      <c r="S7" s="14">
        <v>6</v>
      </c>
      <c r="T7" s="120">
        <f t="shared" si="2"/>
        <v>7</v>
      </c>
      <c r="U7" s="14">
        <v>20</v>
      </c>
      <c r="V7" s="17" t="s">
        <v>140</v>
      </c>
    </row>
    <row r="8" spans="1:22" x14ac:dyDescent="0.25">
      <c r="A8" s="207">
        <v>11</v>
      </c>
      <c r="B8" t="s">
        <v>37</v>
      </c>
      <c r="C8" s="14">
        <v>1</v>
      </c>
      <c r="D8" s="11">
        <v>1</v>
      </c>
      <c r="E8" s="11">
        <v>1</v>
      </c>
      <c r="F8" s="40">
        <f t="shared" si="0"/>
        <v>1</v>
      </c>
      <c r="G8" s="12">
        <v>1</v>
      </c>
      <c r="H8" s="12">
        <v>1</v>
      </c>
      <c r="I8" s="45">
        <f>H8/G8</f>
        <v>1</v>
      </c>
      <c r="J8" s="13">
        <v>0</v>
      </c>
      <c r="K8" s="13">
        <v>0</v>
      </c>
      <c r="L8" s="53" t="s">
        <v>26</v>
      </c>
      <c r="M8" s="132">
        <v>0</v>
      </c>
      <c r="N8" s="132">
        <v>2</v>
      </c>
      <c r="O8" s="132">
        <f t="shared" si="1"/>
        <v>2</v>
      </c>
      <c r="P8" s="14">
        <v>1</v>
      </c>
      <c r="Q8" s="14">
        <v>0</v>
      </c>
      <c r="R8" s="14">
        <v>0</v>
      </c>
      <c r="S8" s="14">
        <v>3</v>
      </c>
      <c r="T8" s="120">
        <f t="shared" si="2"/>
        <v>5</v>
      </c>
      <c r="U8" s="14">
        <v>20</v>
      </c>
      <c r="V8" s="17" t="s">
        <v>142</v>
      </c>
    </row>
    <row r="9" spans="1:22" x14ac:dyDescent="0.25">
      <c r="A9" s="209">
        <v>21</v>
      </c>
      <c r="B9" t="s">
        <v>34</v>
      </c>
      <c r="C9" s="14">
        <v>0</v>
      </c>
      <c r="D9" s="11">
        <v>7</v>
      </c>
      <c r="E9" s="11">
        <v>2</v>
      </c>
      <c r="F9" s="40">
        <f t="shared" si="0"/>
        <v>0.2857142857142857</v>
      </c>
      <c r="G9" s="12">
        <v>0</v>
      </c>
      <c r="H9" s="12">
        <v>0</v>
      </c>
      <c r="I9" s="46" t="s">
        <v>26</v>
      </c>
      <c r="J9" s="13">
        <v>0</v>
      </c>
      <c r="K9" s="13">
        <v>0</v>
      </c>
      <c r="L9" s="51" t="s">
        <v>26</v>
      </c>
      <c r="M9" s="132">
        <v>2</v>
      </c>
      <c r="N9" s="132">
        <v>1</v>
      </c>
      <c r="O9" s="132">
        <f t="shared" si="1"/>
        <v>3</v>
      </c>
      <c r="P9" s="14">
        <v>0</v>
      </c>
      <c r="Q9" s="14">
        <v>0</v>
      </c>
      <c r="R9" s="14">
        <v>0</v>
      </c>
      <c r="S9" s="14">
        <v>1</v>
      </c>
      <c r="T9" s="120">
        <f t="shared" si="2"/>
        <v>4</v>
      </c>
      <c r="U9" s="14">
        <v>19</v>
      </c>
      <c r="V9" s="17" t="s">
        <v>143</v>
      </c>
    </row>
    <row r="10" spans="1:22" x14ac:dyDescent="0.25">
      <c r="A10" s="33">
        <v>14</v>
      </c>
      <c r="B10" s="34" t="s">
        <v>36</v>
      </c>
      <c r="C10" s="35">
        <v>0</v>
      </c>
      <c r="D10" s="36">
        <v>2</v>
      </c>
      <c r="E10" s="36">
        <v>1</v>
      </c>
      <c r="F10" s="114">
        <f t="shared" si="0"/>
        <v>0.5</v>
      </c>
      <c r="G10" s="37">
        <v>0</v>
      </c>
      <c r="H10" s="37">
        <v>0</v>
      </c>
      <c r="I10" s="46" t="s">
        <v>26</v>
      </c>
      <c r="J10" s="38">
        <v>2</v>
      </c>
      <c r="K10" s="38">
        <v>1</v>
      </c>
      <c r="L10" s="53">
        <f>K10/J10</f>
        <v>0.5</v>
      </c>
      <c r="M10" s="133">
        <v>0</v>
      </c>
      <c r="N10" s="133">
        <v>1</v>
      </c>
      <c r="O10" s="133">
        <f t="shared" si="1"/>
        <v>1</v>
      </c>
      <c r="P10" s="35">
        <v>0</v>
      </c>
      <c r="Q10" s="35">
        <v>1</v>
      </c>
      <c r="R10" s="35">
        <v>0</v>
      </c>
      <c r="S10" s="35">
        <v>1</v>
      </c>
      <c r="T10" s="121">
        <f t="shared" si="2"/>
        <v>3</v>
      </c>
      <c r="U10" s="35">
        <v>16</v>
      </c>
      <c r="V10" s="39" t="s">
        <v>145</v>
      </c>
    </row>
    <row r="11" spans="1:22" x14ac:dyDescent="0.25">
      <c r="A11" s="209">
        <v>24</v>
      </c>
      <c r="B11" t="s">
        <v>18</v>
      </c>
      <c r="C11" s="14">
        <v>1</v>
      </c>
      <c r="D11" s="11">
        <v>9</v>
      </c>
      <c r="E11" s="11">
        <v>1</v>
      </c>
      <c r="F11" s="40">
        <f t="shared" si="0"/>
        <v>0.1111111111111111</v>
      </c>
      <c r="G11" s="12">
        <v>0</v>
      </c>
      <c r="H11" s="12">
        <v>0</v>
      </c>
      <c r="I11" s="45" t="s">
        <v>26</v>
      </c>
      <c r="J11" s="13">
        <v>2</v>
      </c>
      <c r="K11" s="13">
        <v>1</v>
      </c>
      <c r="L11" s="53">
        <f>K11/J11</f>
        <v>0.5</v>
      </c>
      <c r="M11" s="132">
        <v>2</v>
      </c>
      <c r="N11" s="132">
        <v>3</v>
      </c>
      <c r="O11" s="132">
        <f t="shared" si="1"/>
        <v>5</v>
      </c>
      <c r="P11" s="14">
        <v>1</v>
      </c>
      <c r="Q11" s="14">
        <v>0</v>
      </c>
      <c r="R11" s="14">
        <v>0</v>
      </c>
      <c r="S11" s="14">
        <v>0</v>
      </c>
      <c r="T11" s="120">
        <f t="shared" si="2"/>
        <v>3</v>
      </c>
      <c r="U11" s="14">
        <v>14</v>
      </c>
      <c r="V11" s="17" t="s">
        <v>146</v>
      </c>
    </row>
    <row r="12" spans="1:22" x14ac:dyDescent="0.25">
      <c r="A12" s="33">
        <v>22</v>
      </c>
      <c r="B12" s="34" t="s">
        <v>35</v>
      </c>
      <c r="C12" s="35">
        <v>0</v>
      </c>
      <c r="D12" s="36">
        <v>1</v>
      </c>
      <c r="E12" s="36">
        <v>0</v>
      </c>
      <c r="F12" s="114">
        <f t="shared" si="0"/>
        <v>0</v>
      </c>
      <c r="G12" s="37">
        <v>0</v>
      </c>
      <c r="H12" s="37">
        <v>0</v>
      </c>
      <c r="I12" s="47" t="s">
        <v>26</v>
      </c>
      <c r="J12" s="38">
        <v>0</v>
      </c>
      <c r="K12" s="38">
        <v>0</v>
      </c>
      <c r="L12" s="159" t="s">
        <v>26</v>
      </c>
      <c r="M12" s="133">
        <v>1</v>
      </c>
      <c r="N12" s="133">
        <v>1</v>
      </c>
      <c r="O12" s="133">
        <f t="shared" si="1"/>
        <v>2</v>
      </c>
      <c r="P12" s="35">
        <v>0</v>
      </c>
      <c r="Q12" s="35">
        <v>0</v>
      </c>
      <c r="R12" s="35">
        <v>0</v>
      </c>
      <c r="S12" s="35">
        <v>0</v>
      </c>
      <c r="T12" s="121">
        <f t="shared" si="2"/>
        <v>0</v>
      </c>
      <c r="U12" s="35">
        <v>10</v>
      </c>
      <c r="V12" s="39" t="s">
        <v>83</v>
      </c>
    </row>
    <row r="13" spans="1:22" x14ac:dyDescent="0.25">
      <c r="A13" s="209">
        <v>12</v>
      </c>
      <c r="B13" t="s">
        <v>87</v>
      </c>
      <c r="C13" s="14">
        <v>0</v>
      </c>
      <c r="D13" s="11">
        <v>0</v>
      </c>
      <c r="E13" s="11">
        <v>0</v>
      </c>
      <c r="F13" s="40" t="s">
        <v>26</v>
      </c>
      <c r="G13" s="12">
        <v>0</v>
      </c>
      <c r="H13" s="12">
        <v>0</v>
      </c>
      <c r="I13" s="46" t="s">
        <v>26</v>
      </c>
      <c r="J13" s="13">
        <v>0</v>
      </c>
      <c r="K13" s="13">
        <v>0</v>
      </c>
      <c r="L13" s="51" t="s">
        <v>26</v>
      </c>
      <c r="M13" s="132">
        <v>1</v>
      </c>
      <c r="N13" s="132">
        <v>0</v>
      </c>
      <c r="O13" s="132">
        <f t="shared" si="1"/>
        <v>1</v>
      </c>
      <c r="P13" s="14">
        <v>0</v>
      </c>
      <c r="Q13" s="14">
        <v>0</v>
      </c>
      <c r="R13" s="14">
        <v>0</v>
      </c>
      <c r="S13" s="14">
        <v>2</v>
      </c>
      <c r="T13" s="120">
        <f t="shared" si="2"/>
        <v>0</v>
      </c>
      <c r="U13" s="14">
        <v>5</v>
      </c>
      <c r="V13" s="17" t="s">
        <v>96</v>
      </c>
    </row>
    <row r="14" spans="1:22" x14ac:dyDescent="0.25">
      <c r="A14" s="209">
        <v>35</v>
      </c>
      <c r="B14" t="s">
        <v>43</v>
      </c>
      <c r="C14" s="14">
        <v>0</v>
      </c>
      <c r="D14" s="11">
        <v>0</v>
      </c>
      <c r="E14" s="11">
        <v>0</v>
      </c>
      <c r="F14" s="40" t="s">
        <v>26</v>
      </c>
      <c r="G14" s="12">
        <v>0</v>
      </c>
      <c r="H14" s="12">
        <v>0</v>
      </c>
      <c r="I14" s="46" t="s">
        <v>26</v>
      </c>
      <c r="J14" s="13">
        <v>0</v>
      </c>
      <c r="K14" s="13">
        <v>0</v>
      </c>
      <c r="L14" s="51" t="s">
        <v>26</v>
      </c>
      <c r="M14" s="132">
        <v>0</v>
      </c>
      <c r="N14" s="132">
        <v>1</v>
      </c>
      <c r="O14" s="132">
        <f t="shared" si="1"/>
        <v>1</v>
      </c>
      <c r="P14" s="14">
        <v>0</v>
      </c>
      <c r="Q14" s="14">
        <v>0</v>
      </c>
      <c r="R14" s="14">
        <v>0</v>
      </c>
      <c r="S14" s="14">
        <v>0</v>
      </c>
      <c r="T14" s="120">
        <f t="shared" si="2"/>
        <v>0</v>
      </c>
      <c r="U14" s="14">
        <v>3</v>
      </c>
      <c r="V14" s="17" t="s">
        <v>84</v>
      </c>
    </row>
    <row r="15" spans="1:22" s="1" customFormat="1" ht="15.75" thickBot="1" x14ac:dyDescent="0.3">
      <c r="A15" s="26">
        <v>42</v>
      </c>
      <c r="B15" s="27" t="s">
        <v>100</v>
      </c>
      <c r="C15" s="28">
        <v>0</v>
      </c>
      <c r="D15" s="29">
        <v>2</v>
      </c>
      <c r="E15" s="29">
        <v>0</v>
      </c>
      <c r="F15" s="43">
        <f>E15/D15</f>
        <v>0</v>
      </c>
      <c r="G15" s="30">
        <v>0</v>
      </c>
      <c r="H15" s="30">
        <v>0</v>
      </c>
      <c r="I15" s="48" t="s">
        <v>26</v>
      </c>
      <c r="J15" s="31">
        <v>0</v>
      </c>
      <c r="K15" s="31">
        <v>0</v>
      </c>
      <c r="L15" s="148" t="s">
        <v>26</v>
      </c>
      <c r="M15" s="134">
        <v>0</v>
      </c>
      <c r="N15" s="134">
        <v>0</v>
      </c>
      <c r="O15" s="134">
        <f t="shared" si="1"/>
        <v>0</v>
      </c>
      <c r="P15" s="28">
        <v>0</v>
      </c>
      <c r="Q15" s="28">
        <v>0</v>
      </c>
      <c r="R15" s="28">
        <v>0</v>
      </c>
      <c r="S15" s="28">
        <v>0</v>
      </c>
      <c r="T15" s="122">
        <f t="shared" si="2"/>
        <v>0</v>
      </c>
      <c r="U15" s="28">
        <v>3</v>
      </c>
      <c r="V15" s="32" t="s">
        <v>84</v>
      </c>
    </row>
    <row r="16" spans="1:22" s="1" customFormat="1" x14ac:dyDescent="0.25">
      <c r="A16" s="206"/>
      <c r="B16" s="1" t="s">
        <v>39</v>
      </c>
      <c r="C16" s="15">
        <f>SUM(C5:C15)</f>
        <v>6</v>
      </c>
      <c r="D16" s="8">
        <f>SUM(D5:D15)</f>
        <v>40</v>
      </c>
      <c r="E16" s="8">
        <f>SUM(E5:E15)</f>
        <v>12</v>
      </c>
      <c r="F16" s="44">
        <f>E16/D16</f>
        <v>0.3</v>
      </c>
      <c r="G16" s="9">
        <f>SUM(G5:G15)</f>
        <v>4</v>
      </c>
      <c r="H16" s="9">
        <f>SUM(H5:H15)</f>
        <v>2</v>
      </c>
      <c r="I16" s="49">
        <f>H16/G16</f>
        <v>0.5</v>
      </c>
      <c r="J16" s="10">
        <f>SUM(J5:J15)</f>
        <v>8</v>
      </c>
      <c r="K16" s="10">
        <f>SUM(K5:K15)</f>
        <v>2</v>
      </c>
      <c r="L16" s="55">
        <f>K16/J16</f>
        <v>0.25</v>
      </c>
      <c r="M16" s="136">
        <f>SUM(M5:M15)</f>
        <v>7</v>
      </c>
      <c r="N16" s="136">
        <f>SUM(N5:N15)</f>
        <v>14</v>
      </c>
      <c r="O16" s="136">
        <f t="shared" ref="O16:O17" si="3">M16+N16</f>
        <v>21</v>
      </c>
      <c r="P16" s="15">
        <f>SUM(P5:P15)</f>
        <v>4</v>
      </c>
      <c r="Q16" s="15">
        <f>SUM(Q5:Q15)</f>
        <v>3</v>
      </c>
      <c r="R16" s="15">
        <f>SUM(R5:R15)</f>
        <v>0</v>
      </c>
      <c r="S16" s="15">
        <f>SUM(S5:S15)</f>
        <v>18</v>
      </c>
      <c r="T16" s="50">
        <f>SUM(T5:T15)</f>
        <v>32</v>
      </c>
      <c r="U16" s="15" t="s">
        <v>26</v>
      </c>
      <c r="V16" s="15" t="s">
        <v>26</v>
      </c>
    </row>
    <row r="17" spans="1:22" x14ac:dyDescent="0.25">
      <c r="A17" s="206"/>
      <c r="B17" s="1" t="s">
        <v>139</v>
      </c>
      <c r="C17" s="15">
        <v>12</v>
      </c>
      <c r="D17" s="8">
        <v>25</v>
      </c>
      <c r="E17" s="8">
        <v>17</v>
      </c>
      <c r="F17" s="44">
        <f>E17/D17</f>
        <v>0.68</v>
      </c>
      <c r="G17" s="9">
        <v>32</v>
      </c>
      <c r="H17" s="9">
        <v>12</v>
      </c>
      <c r="I17" s="49">
        <f>H17/G17</f>
        <v>0.375</v>
      </c>
      <c r="J17" s="10">
        <v>7</v>
      </c>
      <c r="K17" s="10">
        <v>5</v>
      </c>
      <c r="L17" s="55">
        <f>K17/J17</f>
        <v>0.7142857142857143</v>
      </c>
      <c r="M17" s="136">
        <v>11</v>
      </c>
      <c r="N17" s="136">
        <v>18</v>
      </c>
      <c r="O17" s="136">
        <f t="shared" si="3"/>
        <v>29</v>
      </c>
      <c r="P17" s="15">
        <v>20</v>
      </c>
      <c r="Q17" s="15">
        <v>8</v>
      </c>
      <c r="R17" s="15">
        <v>2</v>
      </c>
      <c r="S17" s="15">
        <v>10</v>
      </c>
      <c r="T17" s="50">
        <f>(E17*2)+(H17*3)+K17</f>
        <v>75</v>
      </c>
      <c r="U17" s="15" t="s">
        <v>26</v>
      </c>
      <c r="V17" s="15" t="s">
        <v>26</v>
      </c>
    </row>
    <row r="18" spans="1:22" s="14" customFormat="1" x14ac:dyDescent="0.25">
      <c r="A18" s="207"/>
      <c r="B18"/>
    </row>
    <row r="19" spans="1:22" s="14" customFormat="1" x14ac:dyDescent="0.25">
      <c r="A19" s="207"/>
      <c r="B19" s="1" t="s">
        <v>40</v>
      </c>
      <c r="C19" s="15">
        <v>1</v>
      </c>
      <c r="D19" s="15">
        <v>2</v>
      </c>
      <c r="E19" s="15">
        <v>3</v>
      </c>
      <c r="F19" s="15">
        <v>4</v>
      </c>
    </row>
    <row r="20" spans="1:22" s="14" customFormat="1" x14ac:dyDescent="0.25">
      <c r="A20" s="207"/>
      <c r="B20" s="142" t="s">
        <v>39</v>
      </c>
      <c r="C20" s="100">
        <v>4</v>
      </c>
      <c r="D20" s="100">
        <v>11</v>
      </c>
      <c r="E20" s="100">
        <v>9</v>
      </c>
      <c r="F20" s="100">
        <v>8</v>
      </c>
    </row>
    <row r="21" spans="1:22" x14ac:dyDescent="0.25">
      <c r="B21" t="s">
        <v>139</v>
      </c>
      <c r="C21" s="14">
        <v>22</v>
      </c>
      <c r="D21" s="14">
        <v>15</v>
      </c>
      <c r="E21" s="14">
        <v>19</v>
      </c>
      <c r="F21" s="14">
        <v>19</v>
      </c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</row>
  </sheetData>
  <sortState ref="A5:V15">
    <sortCondition descending="1" ref="U5:U15"/>
    <sortCondition descending="1" ref="T5:T15"/>
  </sortState>
  <mergeCells count="3">
    <mergeCell ref="A1:D1"/>
    <mergeCell ref="I1:L1"/>
    <mergeCell ref="N1:O1"/>
  </mergeCells>
  <pageMargins left="0.25" right="0.25" top="0.75" bottom="0.75" header="0.3" footer="0.3"/>
  <pageSetup scale="9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98D0-C6EA-4911-9B0D-3E66FA2744C2}">
  <sheetPr codeName="Sheet6">
    <pageSetUpPr fitToPage="1"/>
  </sheetPr>
  <dimension ref="A1:V17"/>
  <sheetViews>
    <sheetView zoomScale="115" zoomScaleNormal="115" workbookViewId="0">
      <pane ySplit="4" topLeftCell="A5" activePane="bottomLeft" state="frozen"/>
      <selection activeCell="G24" sqref="G24"/>
      <selection pane="bottomLeft" activeCell="U1" sqref="U1"/>
    </sheetView>
  </sheetViews>
  <sheetFormatPr defaultRowHeight="15" x14ac:dyDescent="0.25"/>
  <cols>
    <col min="1" max="1" width="6.140625" style="18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45297</v>
      </c>
      <c r="B1" s="231"/>
      <c r="C1" s="231"/>
      <c r="D1" s="231"/>
      <c r="E1" s="60"/>
      <c r="F1" s="60"/>
      <c r="G1" s="56"/>
      <c r="I1" s="233" t="s">
        <v>159</v>
      </c>
      <c r="J1" s="233"/>
      <c r="K1" s="233"/>
      <c r="L1" s="233"/>
      <c r="M1" s="56"/>
      <c r="N1" s="232" t="s">
        <v>2</v>
      </c>
      <c r="O1" s="232"/>
      <c r="P1" s="141">
        <f>T12</f>
        <v>40</v>
      </c>
      <c r="Q1" s="139"/>
      <c r="R1" s="140"/>
      <c r="T1" s="215"/>
      <c r="U1" s="215" t="s">
        <v>132</v>
      </c>
      <c r="V1" s="141">
        <f>T13</f>
        <v>38</v>
      </c>
    </row>
    <row r="2" spans="1:22" s="57" customFormat="1" ht="18.75" x14ac:dyDescent="0.3">
      <c r="A2" s="183"/>
      <c r="B2" s="183"/>
      <c r="C2" s="183"/>
      <c r="D2" s="183"/>
      <c r="E2" s="60"/>
      <c r="F2" s="60"/>
      <c r="G2" s="56"/>
      <c r="I2" s="233" t="s">
        <v>131</v>
      </c>
      <c r="J2" s="233"/>
      <c r="K2" s="233"/>
      <c r="L2" s="233"/>
      <c r="M2" s="233"/>
      <c r="N2" s="184"/>
      <c r="O2" s="184"/>
      <c r="P2" s="141"/>
      <c r="Q2" s="139"/>
      <c r="R2" s="140"/>
      <c r="S2" s="184"/>
      <c r="T2" s="184"/>
      <c r="U2" s="184"/>
      <c r="V2" s="141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182">
        <v>5</v>
      </c>
      <c r="B5" t="s">
        <v>17</v>
      </c>
      <c r="C5" s="14">
        <v>4</v>
      </c>
      <c r="D5" s="11">
        <v>9</v>
      </c>
      <c r="E5" s="11">
        <v>2</v>
      </c>
      <c r="F5" s="40">
        <f>E5/D5</f>
        <v>0.22222222222222221</v>
      </c>
      <c r="G5" s="12">
        <v>1</v>
      </c>
      <c r="H5" s="12">
        <v>1</v>
      </c>
      <c r="I5" s="45">
        <f>H5/G5</f>
        <v>1</v>
      </c>
      <c r="J5" s="13">
        <v>3</v>
      </c>
      <c r="K5" s="13">
        <v>2</v>
      </c>
      <c r="L5" s="53">
        <f>K5/J5</f>
        <v>0.66666666666666663</v>
      </c>
      <c r="M5" s="132">
        <v>2</v>
      </c>
      <c r="N5" s="132">
        <v>6</v>
      </c>
      <c r="O5" s="132">
        <f t="shared" ref="O5:O11" si="0">M5+N5</f>
        <v>8</v>
      </c>
      <c r="P5" s="14">
        <v>1</v>
      </c>
      <c r="Q5" s="14">
        <v>0</v>
      </c>
      <c r="R5" s="14">
        <v>0</v>
      </c>
      <c r="S5" s="14">
        <v>2</v>
      </c>
      <c r="T5" s="120">
        <f t="shared" ref="T5:T11" si="1">(E5*2)+(H5*3)+K5</f>
        <v>9</v>
      </c>
      <c r="U5" s="14">
        <v>32</v>
      </c>
      <c r="V5" s="17" t="s">
        <v>32</v>
      </c>
    </row>
    <row r="6" spans="1:22" x14ac:dyDescent="0.25">
      <c r="A6" s="182">
        <v>15</v>
      </c>
      <c r="B6" t="s">
        <v>19</v>
      </c>
      <c r="C6" s="14">
        <v>3</v>
      </c>
      <c r="D6" s="11">
        <v>6</v>
      </c>
      <c r="E6" s="11">
        <v>0</v>
      </c>
      <c r="F6" s="40">
        <f>E6/D6</f>
        <v>0</v>
      </c>
      <c r="G6" s="12">
        <v>4</v>
      </c>
      <c r="H6" s="12">
        <v>1</v>
      </c>
      <c r="I6" s="45">
        <f>H6/G6</f>
        <v>0.25</v>
      </c>
      <c r="J6" s="13">
        <v>2</v>
      </c>
      <c r="K6" s="13">
        <v>2</v>
      </c>
      <c r="L6" s="53">
        <f>K6/J6</f>
        <v>1</v>
      </c>
      <c r="M6" s="132">
        <v>1</v>
      </c>
      <c r="N6" s="132">
        <v>1</v>
      </c>
      <c r="O6" s="132">
        <f t="shared" si="0"/>
        <v>2</v>
      </c>
      <c r="P6" s="14">
        <v>1</v>
      </c>
      <c r="Q6" s="14">
        <v>4</v>
      </c>
      <c r="R6" s="14">
        <v>0</v>
      </c>
      <c r="S6" s="14">
        <v>2</v>
      </c>
      <c r="T6" s="120">
        <f t="shared" si="1"/>
        <v>5</v>
      </c>
      <c r="U6" s="14">
        <v>32</v>
      </c>
      <c r="V6" s="17" t="s">
        <v>32</v>
      </c>
    </row>
    <row r="7" spans="1:22" x14ac:dyDescent="0.25">
      <c r="A7" s="182">
        <v>11</v>
      </c>
      <c r="B7" t="s">
        <v>37</v>
      </c>
      <c r="C7" s="14">
        <v>3</v>
      </c>
      <c r="D7" s="11">
        <v>7</v>
      </c>
      <c r="E7" s="11">
        <v>4</v>
      </c>
      <c r="F7" s="40">
        <f>E7/D7</f>
        <v>0.5714285714285714</v>
      </c>
      <c r="G7" s="12">
        <v>0</v>
      </c>
      <c r="H7" s="12">
        <v>0</v>
      </c>
      <c r="I7" s="47" t="s">
        <v>26</v>
      </c>
      <c r="J7" s="13">
        <v>6</v>
      </c>
      <c r="K7" s="13">
        <v>4</v>
      </c>
      <c r="L7" s="53">
        <f>K7/J7</f>
        <v>0.66666666666666663</v>
      </c>
      <c r="M7" s="132">
        <v>6</v>
      </c>
      <c r="N7" s="132">
        <v>1</v>
      </c>
      <c r="O7" s="132">
        <f t="shared" si="0"/>
        <v>7</v>
      </c>
      <c r="P7" s="14">
        <v>0</v>
      </c>
      <c r="Q7" s="14">
        <v>3</v>
      </c>
      <c r="R7" s="14">
        <v>0</v>
      </c>
      <c r="S7" s="14">
        <v>3</v>
      </c>
      <c r="T7" s="120">
        <f t="shared" si="1"/>
        <v>12</v>
      </c>
      <c r="U7" s="14">
        <v>28</v>
      </c>
      <c r="V7" s="17" t="s">
        <v>111</v>
      </c>
    </row>
    <row r="8" spans="1:22" x14ac:dyDescent="0.25">
      <c r="A8" s="33">
        <v>23</v>
      </c>
      <c r="B8" s="34" t="s">
        <v>20</v>
      </c>
      <c r="C8" s="35">
        <v>0</v>
      </c>
      <c r="D8" s="36">
        <v>4</v>
      </c>
      <c r="E8" s="36">
        <v>2</v>
      </c>
      <c r="F8" s="114">
        <f>E8/D8</f>
        <v>0.5</v>
      </c>
      <c r="G8" s="37">
        <v>4</v>
      </c>
      <c r="H8" s="37">
        <v>2</v>
      </c>
      <c r="I8" s="45">
        <f>H8/G8</f>
        <v>0.5</v>
      </c>
      <c r="J8" s="38">
        <v>2</v>
      </c>
      <c r="K8" s="38">
        <v>1</v>
      </c>
      <c r="L8" s="53">
        <f>K8/J8</f>
        <v>0.5</v>
      </c>
      <c r="M8" s="133">
        <v>1</v>
      </c>
      <c r="N8" s="133">
        <v>5</v>
      </c>
      <c r="O8" s="133">
        <f t="shared" si="0"/>
        <v>6</v>
      </c>
      <c r="P8" s="35">
        <v>2</v>
      </c>
      <c r="Q8" s="35">
        <v>0</v>
      </c>
      <c r="R8" s="35">
        <v>0</v>
      </c>
      <c r="S8" s="35">
        <v>3</v>
      </c>
      <c r="T8" s="121">
        <f t="shared" si="1"/>
        <v>11</v>
      </c>
      <c r="U8" s="35">
        <v>28</v>
      </c>
      <c r="V8" s="39" t="s">
        <v>111</v>
      </c>
    </row>
    <row r="9" spans="1:22" x14ac:dyDescent="0.25">
      <c r="A9" s="182">
        <v>21</v>
      </c>
      <c r="B9" t="s">
        <v>34</v>
      </c>
      <c r="C9" s="14">
        <v>5</v>
      </c>
      <c r="D9" s="11">
        <v>3</v>
      </c>
      <c r="E9" s="11">
        <v>1</v>
      </c>
      <c r="F9" s="40">
        <f>E9/D9</f>
        <v>0.33333333333333331</v>
      </c>
      <c r="G9" s="12">
        <v>0</v>
      </c>
      <c r="H9" s="12">
        <v>0</v>
      </c>
      <c r="I9" s="46" t="s">
        <v>26</v>
      </c>
      <c r="J9" s="13">
        <v>0</v>
      </c>
      <c r="K9" s="13">
        <v>0</v>
      </c>
      <c r="L9" s="51" t="s">
        <v>26</v>
      </c>
      <c r="M9" s="132">
        <v>1</v>
      </c>
      <c r="N9" s="132">
        <v>1</v>
      </c>
      <c r="O9" s="132">
        <f t="shared" si="0"/>
        <v>2</v>
      </c>
      <c r="P9" s="14">
        <v>1</v>
      </c>
      <c r="Q9" s="14">
        <v>1</v>
      </c>
      <c r="R9" s="14">
        <v>0</v>
      </c>
      <c r="S9" s="14">
        <v>2</v>
      </c>
      <c r="T9" s="120">
        <f t="shared" si="1"/>
        <v>2</v>
      </c>
      <c r="U9" s="14">
        <v>18</v>
      </c>
      <c r="V9" s="17" t="s">
        <v>88</v>
      </c>
    </row>
    <row r="10" spans="1:22" x14ac:dyDescent="0.25">
      <c r="A10" s="33">
        <v>14</v>
      </c>
      <c r="B10" s="34" t="s">
        <v>36</v>
      </c>
      <c r="C10" s="35">
        <v>0</v>
      </c>
      <c r="D10" s="36">
        <v>0</v>
      </c>
      <c r="E10" s="36">
        <v>0</v>
      </c>
      <c r="F10" s="114" t="s">
        <v>26</v>
      </c>
      <c r="G10" s="37">
        <v>0</v>
      </c>
      <c r="H10" s="37">
        <v>0</v>
      </c>
      <c r="I10" s="46" t="s">
        <v>26</v>
      </c>
      <c r="J10" s="38">
        <v>4</v>
      </c>
      <c r="K10" s="38">
        <v>1</v>
      </c>
      <c r="L10" s="53">
        <f>K10/J10</f>
        <v>0.25</v>
      </c>
      <c r="M10" s="133">
        <v>0</v>
      </c>
      <c r="N10" s="133">
        <v>0</v>
      </c>
      <c r="O10" s="133">
        <f t="shared" si="0"/>
        <v>0</v>
      </c>
      <c r="P10" s="35">
        <v>2</v>
      </c>
      <c r="Q10" s="35">
        <v>1</v>
      </c>
      <c r="R10" s="35">
        <v>0</v>
      </c>
      <c r="S10" s="35">
        <v>0</v>
      </c>
      <c r="T10" s="121">
        <f t="shared" si="1"/>
        <v>1</v>
      </c>
      <c r="U10" s="35">
        <v>12</v>
      </c>
      <c r="V10" s="39" t="s">
        <v>31</v>
      </c>
    </row>
    <row r="11" spans="1:22" ht="15.75" thickBot="1" x14ac:dyDescent="0.3">
      <c r="A11" s="26">
        <v>22</v>
      </c>
      <c r="B11" s="27" t="s">
        <v>35</v>
      </c>
      <c r="C11" s="28">
        <v>4</v>
      </c>
      <c r="D11" s="29">
        <v>1</v>
      </c>
      <c r="E11" s="29">
        <v>0</v>
      </c>
      <c r="F11" s="43">
        <f>E11/D11</f>
        <v>0</v>
      </c>
      <c r="G11" s="30">
        <v>0</v>
      </c>
      <c r="H11" s="30">
        <v>0</v>
      </c>
      <c r="I11" s="48" t="s">
        <v>26</v>
      </c>
      <c r="J11" s="31">
        <v>0</v>
      </c>
      <c r="K11" s="31">
        <v>0</v>
      </c>
      <c r="L11" s="148" t="s">
        <v>26</v>
      </c>
      <c r="M11" s="134">
        <v>0</v>
      </c>
      <c r="N11" s="134">
        <v>2</v>
      </c>
      <c r="O11" s="134">
        <f t="shared" si="0"/>
        <v>2</v>
      </c>
      <c r="P11" s="28">
        <v>0</v>
      </c>
      <c r="Q11" s="28">
        <v>0</v>
      </c>
      <c r="R11" s="28">
        <v>0</v>
      </c>
      <c r="S11" s="28">
        <v>0</v>
      </c>
      <c r="T11" s="122">
        <f t="shared" si="1"/>
        <v>0</v>
      </c>
      <c r="U11" s="28">
        <v>12</v>
      </c>
      <c r="V11" s="32" t="s">
        <v>31</v>
      </c>
    </row>
    <row r="12" spans="1:22" s="1" customFormat="1" x14ac:dyDescent="0.25">
      <c r="A12" s="181"/>
      <c r="B12" s="1" t="s">
        <v>39</v>
      </c>
      <c r="C12" s="15">
        <f>SUM(C5:C11)</f>
        <v>19</v>
      </c>
      <c r="D12" s="8">
        <f>SUM(D5:D11)</f>
        <v>30</v>
      </c>
      <c r="E12" s="8">
        <f>SUM(E5:E11)</f>
        <v>9</v>
      </c>
      <c r="F12" s="44">
        <f>E12/D12</f>
        <v>0.3</v>
      </c>
      <c r="G12" s="9">
        <f>SUM(G5:G11)</f>
        <v>9</v>
      </c>
      <c r="H12" s="9">
        <f>SUM(H5:H11)</f>
        <v>4</v>
      </c>
      <c r="I12" s="49">
        <f>H12/G12</f>
        <v>0.44444444444444442</v>
      </c>
      <c r="J12" s="10">
        <f>SUM(J5:J11)</f>
        <v>17</v>
      </c>
      <c r="K12" s="10">
        <f>SUM(K5:K11)</f>
        <v>10</v>
      </c>
      <c r="L12" s="55">
        <f>K12/J12</f>
        <v>0.58823529411764708</v>
      </c>
      <c r="M12" s="136">
        <f>SUM(M5:M11)</f>
        <v>11</v>
      </c>
      <c r="N12" s="136">
        <f>SUM(N5:N11)</f>
        <v>16</v>
      </c>
      <c r="O12" s="136">
        <f t="shared" ref="O12:O13" si="2">M12+N12</f>
        <v>27</v>
      </c>
      <c r="P12" s="15">
        <f>SUM(P5:P11)</f>
        <v>7</v>
      </c>
      <c r="Q12" s="15">
        <f>SUM(Q5:Q11)</f>
        <v>9</v>
      </c>
      <c r="R12" s="15">
        <f>SUM(R5:R11)</f>
        <v>0</v>
      </c>
      <c r="S12" s="15">
        <f>SUM(S5:S11)</f>
        <v>12</v>
      </c>
      <c r="T12" s="50">
        <f>SUM(T5:T11)</f>
        <v>40</v>
      </c>
      <c r="U12" s="15" t="s">
        <v>26</v>
      </c>
      <c r="V12" s="15" t="s">
        <v>26</v>
      </c>
    </row>
    <row r="13" spans="1:22" s="1" customFormat="1" x14ac:dyDescent="0.25">
      <c r="A13" s="181"/>
      <c r="B13" s="1" t="s">
        <v>133</v>
      </c>
      <c r="C13" s="15">
        <v>14</v>
      </c>
      <c r="D13" s="8">
        <v>23</v>
      </c>
      <c r="E13" s="8">
        <v>9</v>
      </c>
      <c r="F13" s="44">
        <f>E13/D13</f>
        <v>0.39130434782608697</v>
      </c>
      <c r="G13" s="9">
        <v>12</v>
      </c>
      <c r="H13" s="9">
        <v>4</v>
      </c>
      <c r="I13" s="49">
        <f>H13/G13</f>
        <v>0.33333333333333331</v>
      </c>
      <c r="J13" s="10">
        <v>16</v>
      </c>
      <c r="K13" s="10">
        <v>8</v>
      </c>
      <c r="L13" s="55">
        <f>K13/J13</f>
        <v>0.5</v>
      </c>
      <c r="M13" s="136">
        <v>7</v>
      </c>
      <c r="N13" s="136">
        <v>9</v>
      </c>
      <c r="O13" s="136">
        <f t="shared" si="2"/>
        <v>16</v>
      </c>
      <c r="P13" s="15">
        <v>6</v>
      </c>
      <c r="Q13" s="15">
        <v>3</v>
      </c>
      <c r="R13" s="15">
        <v>2</v>
      </c>
      <c r="S13" s="15">
        <v>13</v>
      </c>
      <c r="T13" s="50">
        <f>(E13*2)+(H13*3)+K13</f>
        <v>38</v>
      </c>
      <c r="U13" s="15" t="s">
        <v>26</v>
      </c>
      <c r="V13" s="15" t="s">
        <v>26</v>
      </c>
    </row>
    <row r="15" spans="1:22" s="14" customFormat="1" x14ac:dyDescent="0.25">
      <c r="A15" s="182"/>
      <c r="B15" s="1" t="s">
        <v>40</v>
      </c>
      <c r="C15" s="15">
        <v>1</v>
      </c>
      <c r="D15" s="15">
        <v>2</v>
      </c>
      <c r="E15" s="15">
        <v>3</v>
      </c>
      <c r="F15" s="15">
        <v>4</v>
      </c>
    </row>
    <row r="16" spans="1:22" s="14" customFormat="1" x14ac:dyDescent="0.25">
      <c r="A16" s="182"/>
      <c r="B16" s="142" t="s">
        <v>39</v>
      </c>
      <c r="C16" s="100">
        <v>3</v>
      </c>
      <c r="D16" s="100">
        <v>13</v>
      </c>
      <c r="E16" s="100">
        <v>15</v>
      </c>
      <c r="F16" s="100">
        <v>9</v>
      </c>
    </row>
    <row r="17" spans="1:21" s="14" customFormat="1" x14ac:dyDescent="0.25">
      <c r="A17" s="182"/>
      <c r="B17" t="s">
        <v>133</v>
      </c>
      <c r="C17" s="14">
        <v>11</v>
      </c>
      <c r="D17" s="14">
        <v>6</v>
      </c>
      <c r="E17" s="14">
        <v>6</v>
      </c>
      <c r="F17" s="14">
        <v>15</v>
      </c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</row>
  </sheetData>
  <sortState ref="A5:V11">
    <sortCondition descending="1" ref="U5:U11"/>
    <sortCondition descending="1" ref="T5:T11"/>
  </sortState>
  <mergeCells count="4">
    <mergeCell ref="A1:D1"/>
    <mergeCell ref="I1:L1"/>
    <mergeCell ref="N1:O1"/>
    <mergeCell ref="I2:M2"/>
  </mergeCells>
  <pageMargins left="0.25" right="0.25" top="0.75" bottom="0.75" header="0.3" footer="0.3"/>
  <pageSetup scale="9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AE07-A34C-4994-838C-F83141843A4A}">
  <sheetPr codeName="Sheet7">
    <pageSetUpPr fitToPage="1"/>
  </sheetPr>
  <dimension ref="A1:V17"/>
  <sheetViews>
    <sheetView zoomScale="115" zoomScaleNormal="115" workbookViewId="0">
      <pane ySplit="4" topLeftCell="A5" activePane="bottomLeft" state="frozen"/>
      <selection activeCell="G24" sqref="G24"/>
      <selection pane="bottomLeft" activeCell="I2" sqref="I2:M2"/>
    </sheetView>
  </sheetViews>
  <sheetFormatPr defaultRowHeight="15" x14ac:dyDescent="0.25"/>
  <cols>
    <col min="1" max="1" width="6.140625" style="180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2" s="57" customFormat="1" ht="18.75" x14ac:dyDescent="0.3">
      <c r="A1" s="231">
        <v>45296</v>
      </c>
      <c r="B1" s="231"/>
      <c r="C1" s="231"/>
      <c r="D1" s="231"/>
      <c r="E1" s="60"/>
      <c r="F1" s="60"/>
      <c r="G1" s="56"/>
      <c r="I1" s="233" t="s">
        <v>159</v>
      </c>
      <c r="J1" s="233"/>
      <c r="K1" s="233"/>
      <c r="L1" s="233"/>
      <c r="M1" s="56"/>
      <c r="N1" s="232" t="s">
        <v>2</v>
      </c>
      <c r="O1" s="232"/>
      <c r="P1" s="141">
        <f>T12</f>
        <v>32</v>
      </c>
      <c r="Q1" s="139"/>
      <c r="R1" s="140"/>
      <c r="T1" s="215"/>
      <c r="U1" s="215" t="s">
        <v>113</v>
      </c>
      <c r="V1" s="141">
        <f>T13</f>
        <v>38</v>
      </c>
    </row>
    <row r="2" spans="1:22" s="57" customFormat="1" ht="18.75" x14ac:dyDescent="0.3">
      <c r="A2" s="178"/>
      <c r="B2" s="178"/>
      <c r="C2" s="178"/>
      <c r="D2" s="178"/>
      <c r="E2" s="60"/>
      <c r="F2" s="60"/>
      <c r="G2" s="56"/>
      <c r="I2" s="233" t="s">
        <v>128</v>
      </c>
      <c r="J2" s="233"/>
      <c r="K2" s="233"/>
      <c r="L2" s="233"/>
      <c r="M2" s="233"/>
      <c r="N2" s="179"/>
      <c r="O2" s="179"/>
      <c r="P2" s="141"/>
      <c r="Q2" s="139"/>
      <c r="R2" s="140"/>
      <c r="S2" s="179"/>
      <c r="T2" s="179"/>
      <c r="U2" s="179"/>
      <c r="V2" s="141"/>
    </row>
    <row r="3" spans="1:22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2" x14ac:dyDescent="0.25">
      <c r="A5" s="180">
        <v>5</v>
      </c>
      <c r="B5" t="s">
        <v>17</v>
      </c>
      <c r="C5" s="14">
        <v>2</v>
      </c>
      <c r="D5" s="11">
        <v>10</v>
      </c>
      <c r="E5" s="11">
        <v>3</v>
      </c>
      <c r="F5" s="40">
        <f>E5/D5</f>
        <v>0.3</v>
      </c>
      <c r="G5" s="12">
        <v>3</v>
      </c>
      <c r="H5" s="12">
        <v>0</v>
      </c>
      <c r="I5" s="45">
        <f>H5/G5</f>
        <v>0</v>
      </c>
      <c r="J5" s="13">
        <v>6</v>
      </c>
      <c r="K5" s="13">
        <v>5</v>
      </c>
      <c r="L5" s="53">
        <f>K5/J5</f>
        <v>0.83333333333333337</v>
      </c>
      <c r="M5" s="132">
        <v>1</v>
      </c>
      <c r="N5" s="132">
        <v>1</v>
      </c>
      <c r="O5" s="132">
        <f t="shared" ref="O5:O11" si="0">M5+N5</f>
        <v>2</v>
      </c>
      <c r="P5" s="14">
        <v>0</v>
      </c>
      <c r="Q5" s="14">
        <v>1</v>
      </c>
      <c r="R5" s="14">
        <v>0</v>
      </c>
      <c r="S5" s="14">
        <v>0</v>
      </c>
      <c r="T5" s="120">
        <f t="shared" ref="T5:T11" si="1">(E5*2)+(H5*3)+K5</f>
        <v>11</v>
      </c>
      <c r="U5" s="14">
        <v>32</v>
      </c>
      <c r="V5" s="17" t="s">
        <v>95</v>
      </c>
    </row>
    <row r="6" spans="1:22" x14ac:dyDescent="0.25">
      <c r="A6" s="180">
        <v>15</v>
      </c>
      <c r="B6" t="s">
        <v>19</v>
      </c>
      <c r="C6" s="14">
        <v>4</v>
      </c>
      <c r="D6" s="11">
        <v>7</v>
      </c>
      <c r="E6" s="11">
        <v>2</v>
      </c>
      <c r="F6" s="40">
        <f>E6/D6</f>
        <v>0.2857142857142857</v>
      </c>
      <c r="G6" s="12">
        <v>8</v>
      </c>
      <c r="H6" s="12">
        <v>1</v>
      </c>
      <c r="I6" s="45">
        <f>H6/G6</f>
        <v>0.125</v>
      </c>
      <c r="J6" s="13">
        <v>2</v>
      </c>
      <c r="K6" s="13">
        <v>2</v>
      </c>
      <c r="L6" s="53">
        <f>K6/J6</f>
        <v>1</v>
      </c>
      <c r="M6" s="132">
        <v>0</v>
      </c>
      <c r="N6" s="132">
        <v>3</v>
      </c>
      <c r="O6" s="132">
        <f t="shared" si="0"/>
        <v>3</v>
      </c>
      <c r="P6" s="14">
        <v>1</v>
      </c>
      <c r="Q6" s="14">
        <v>2</v>
      </c>
      <c r="R6" s="14">
        <v>0</v>
      </c>
      <c r="S6" s="14">
        <v>3</v>
      </c>
      <c r="T6" s="120">
        <f t="shared" si="1"/>
        <v>9</v>
      </c>
      <c r="U6" s="14">
        <v>30</v>
      </c>
      <c r="V6" s="17" t="s">
        <v>102</v>
      </c>
    </row>
    <row r="7" spans="1:22" x14ac:dyDescent="0.25">
      <c r="A7" s="33">
        <v>23</v>
      </c>
      <c r="B7" s="34" t="s">
        <v>20</v>
      </c>
      <c r="C7" s="35">
        <v>3</v>
      </c>
      <c r="D7" s="36">
        <v>1</v>
      </c>
      <c r="E7" s="36">
        <v>0</v>
      </c>
      <c r="F7" s="114">
        <f>E7/D7</f>
        <v>0</v>
      </c>
      <c r="G7" s="37">
        <v>2</v>
      </c>
      <c r="H7" s="37">
        <v>1</v>
      </c>
      <c r="I7" s="45">
        <f>H7/G7</f>
        <v>0.5</v>
      </c>
      <c r="J7" s="38">
        <v>0</v>
      </c>
      <c r="K7" s="38">
        <v>0</v>
      </c>
      <c r="L7" s="53" t="s">
        <v>26</v>
      </c>
      <c r="M7" s="133">
        <v>0</v>
      </c>
      <c r="N7" s="133">
        <v>1</v>
      </c>
      <c r="O7" s="133">
        <f t="shared" si="0"/>
        <v>1</v>
      </c>
      <c r="P7" s="35">
        <v>1</v>
      </c>
      <c r="Q7" s="35">
        <v>1</v>
      </c>
      <c r="R7" s="35">
        <v>0</v>
      </c>
      <c r="S7" s="35">
        <v>1</v>
      </c>
      <c r="T7" s="121">
        <f t="shared" si="1"/>
        <v>3</v>
      </c>
      <c r="U7" s="35">
        <v>29</v>
      </c>
      <c r="V7" s="39" t="s">
        <v>111</v>
      </c>
    </row>
    <row r="8" spans="1:22" x14ac:dyDescent="0.25">
      <c r="A8" s="180">
        <v>21</v>
      </c>
      <c r="B8" t="s">
        <v>34</v>
      </c>
      <c r="C8" s="14">
        <v>4</v>
      </c>
      <c r="D8" s="11">
        <v>4</v>
      </c>
      <c r="E8" s="11">
        <v>1</v>
      </c>
      <c r="F8" s="40">
        <f>E8/D8</f>
        <v>0.25</v>
      </c>
      <c r="G8" s="12">
        <v>0</v>
      </c>
      <c r="H8" s="12">
        <v>0</v>
      </c>
      <c r="I8" s="46" t="s">
        <v>26</v>
      </c>
      <c r="J8" s="13">
        <v>0</v>
      </c>
      <c r="K8" s="13">
        <v>0</v>
      </c>
      <c r="L8" s="51" t="s">
        <v>26</v>
      </c>
      <c r="M8" s="132">
        <v>4</v>
      </c>
      <c r="N8" s="132">
        <v>2</v>
      </c>
      <c r="O8" s="132">
        <f t="shared" si="0"/>
        <v>6</v>
      </c>
      <c r="P8" s="14">
        <v>1</v>
      </c>
      <c r="Q8" s="14">
        <v>0</v>
      </c>
      <c r="R8" s="14">
        <v>0</v>
      </c>
      <c r="S8" s="14">
        <v>1</v>
      </c>
      <c r="T8" s="120">
        <f t="shared" si="1"/>
        <v>2</v>
      </c>
      <c r="U8" s="14">
        <v>29</v>
      </c>
      <c r="V8" s="17" t="s">
        <v>84</v>
      </c>
    </row>
    <row r="9" spans="1:22" x14ac:dyDescent="0.25">
      <c r="A9" s="180">
        <v>11</v>
      </c>
      <c r="B9" t="s">
        <v>37</v>
      </c>
      <c r="C9" s="14">
        <v>3</v>
      </c>
      <c r="D9" s="11">
        <v>1</v>
      </c>
      <c r="E9" s="11">
        <v>0</v>
      </c>
      <c r="F9" s="40">
        <f>E9/D9</f>
        <v>0</v>
      </c>
      <c r="G9" s="12">
        <v>0</v>
      </c>
      <c r="H9" s="12">
        <v>0</v>
      </c>
      <c r="I9" s="47" t="s">
        <v>26</v>
      </c>
      <c r="J9" s="13">
        <v>4</v>
      </c>
      <c r="K9" s="13">
        <v>4</v>
      </c>
      <c r="L9" s="53">
        <f>K9/J9</f>
        <v>1</v>
      </c>
      <c r="M9" s="132">
        <v>1</v>
      </c>
      <c r="N9" s="132">
        <v>2</v>
      </c>
      <c r="O9" s="132">
        <f t="shared" si="0"/>
        <v>3</v>
      </c>
      <c r="P9" s="14">
        <v>1</v>
      </c>
      <c r="Q9" s="14">
        <v>0</v>
      </c>
      <c r="R9" s="14">
        <v>0</v>
      </c>
      <c r="S9" s="14">
        <v>4</v>
      </c>
      <c r="T9" s="120">
        <f t="shared" si="1"/>
        <v>4</v>
      </c>
      <c r="U9" s="14">
        <v>18</v>
      </c>
      <c r="V9" s="17" t="s">
        <v>115</v>
      </c>
    </row>
    <row r="10" spans="1:22" x14ac:dyDescent="0.25">
      <c r="A10" s="33">
        <v>14</v>
      </c>
      <c r="B10" s="34" t="s">
        <v>36</v>
      </c>
      <c r="C10" s="35">
        <v>3</v>
      </c>
      <c r="D10" s="36">
        <v>0</v>
      </c>
      <c r="E10" s="36">
        <v>0</v>
      </c>
      <c r="F10" s="114" t="s">
        <v>26</v>
      </c>
      <c r="G10" s="37">
        <v>1</v>
      </c>
      <c r="H10" s="37">
        <v>1</v>
      </c>
      <c r="I10" s="113">
        <f>H10/G10</f>
        <v>1</v>
      </c>
      <c r="J10" s="38">
        <v>0</v>
      </c>
      <c r="K10" s="38">
        <v>0</v>
      </c>
      <c r="L10" s="159" t="s">
        <v>26</v>
      </c>
      <c r="M10" s="133">
        <v>0</v>
      </c>
      <c r="N10" s="133">
        <v>3</v>
      </c>
      <c r="O10" s="133">
        <f t="shared" si="0"/>
        <v>3</v>
      </c>
      <c r="P10" s="35">
        <v>0</v>
      </c>
      <c r="Q10" s="35">
        <v>0</v>
      </c>
      <c r="R10" s="35">
        <v>0</v>
      </c>
      <c r="S10" s="35">
        <v>0</v>
      </c>
      <c r="T10" s="121">
        <f t="shared" si="1"/>
        <v>3</v>
      </c>
      <c r="U10" s="35">
        <v>17</v>
      </c>
      <c r="V10" s="39" t="s">
        <v>32</v>
      </c>
    </row>
    <row r="11" spans="1:22" ht="15.75" thickBot="1" x14ac:dyDescent="0.3">
      <c r="A11" s="26">
        <v>22</v>
      </c>
      <c r="B11" s="27" t="s">
        <v>35</v>
      </c>
      <c r="C11" s="28">
        <v>0</v>
      </c>
      <c r="D11" s="29">
        <v>0</v>
      </c>
      <c r="E11" s="29">
        <v>0</v>
      </c>
      <c r="F11" s="43" t="s">
        <v>26</v>
      </c>
      <c r="G11" s="30">
        <v>0</v>
      </c>
      <c r="H11" s="30">
        <v>0</v>
      </c>
      <c r="I11" s="48" t="s">
        <v>26</v>
      </c>
      <c r="J11" s="31">
        <v>0</v>
      </c>
      <c r="K11" s="31">
        <v>0</v>
      </c>
      <c r="L11" s="148" t="s">
        <v>26</v>
      </c>
      <c r="M11" s="134">
        <v>0</v>
      </c>
      <c r="N11" s="134">
        <v>0</v>
      </c>
      <c r="O11" s="134">
        <f t="shared" si="0"/>
        <v>0</v>
      </c>
      <c r="P11" s="28">
        <v>0</v>
      </c>
      <c r="Q11" s="28">
        <v>0</v>
      </c>
      <c r="R11" s="28">
        <v>0</v>
      </c>
      <c r="S11" s="28">
        <v>0</v>
      </c>
      <c r="T11" s="122">
        <f t="shared" si="1"/>
        <v>0</v>
      </c>
      <c r="U11" s="28">
        <v>4</v>
      </c>
      <c r="V11" s="32" t="s">
        <v>84</v>
      </c>
    </row>
    <row r="12" spans="1:22" s="1" customFormat="1" x14ac:dyDescent="0.25">
      <c r="A12" s="177"/>
      <c r="B12" s="1" t="s">
        <v>39</v>
      </c>
      <c r="C12" s="15">
        <f>SUM(C5:C11)</f>
        <v>19</v>
      </c>
      <c r="D12" s="8">
        <f>SUM(D5:D11)</f>
        <v>23</v>
      </c>
      <c r="E12" s="8">
        <f>SUM(E5:E11)</f>
        <v>6</v>
      </c>
      <c r="F12" s="44">
        <f>E12/D12</f>
        <v>0.2608695652173913</v>
      </c>
      <c r="G12" s="9">
        <f>SUM(G5:G11)</f>
        <v>14</v>
      </c>
      <c r="H12" s="9">
        <f>SUM(H5:H11)</f>
        <v>3</v>
      </c>
      <c r="I12" s="49">
        <f>H12/G12</f>
        <v>0.21428571428571427</v>
      </c>
      <c r="J12" s="10">
        <f>SUM(J5:J11)</f>
        <v>12</v>
      </c>
      <c r="K12" s="10">
        <f>SUM(K5:K11)</f>
        <v>11</v>
      </c>
      <c r="L12" s="55">
        <f>K12/J12</f>
        <v>0.91666666666666663</v>
      </c>
      <c r="M12" s="136">
        <f>SUM(M5:M11)</f>
        <v>6</v>
      </c>
      <c r="N12" s="136">
        <f>SUM(N5:N11)</f>
        <v>12</v>
      </c>
      <c r="O12" s="136">
        <f t="shared" ref="O12:O13" si="2">M12+N12</f>
        <v>18</v>
      </c>
      <c r="P12" s="15">
        <f>SUM(P5:P11)</f>
        <v>4</v>
      </c>
      <c r="Q12" s="15">
        <f>SUM(Q5:Q11)</f>
        <v>4</v>
      </c>
      <c r="R12" s="15">
        <f>SUM(R5:R11)</f>
        <v>0</v>
      </c>
      <c r="S12" s="15">
        <f>SUM(S5:S11)</f>
        <v>9</v>
      </c>
      <c r="T12" s="50">
        <f>SUM(T5:T11)</f>
        <v>32</v>
      </c>
      <c r="U12" s="15" t="s">
        <v>26</v>
      </c>
      <c r="V12" s="15" t="s">
        <v>26</v>
      </c>
    </row>
    <row r="13" spans="1:22" s="1" customFormat="1" x14ac:dyDescent="0.25">
      <c r="A13" s="177"/>
      <c r="B13" s="1" t="s">
        <v>114</v>
      </c>
      <c r="C13" s="15">
        <v>8</v>
      </c>
      <c r="D13" s="8">
        <v>12</v>
      </c>
      <c r="E13" s="8">
        <v>6</v>
      </c>
      <c r="F13" s="44">
        <f>E13/D13</f>
        <v>0.5</v>
      </c>
      <c r="G13" s="9">
        <v>14</v>
      </c>
      <c r="H13" s="9">
        <v>4</v>
      </c>
      <c r="I13" s="49">
        <f>H13/G13</f>
        <v>0.2857142857142857</v>
      </c>
      <c r="J13" s="10">
        <v>24</v>
      </c>
      <c r="K13" s="10">
        <v>14</v>
      </c>
      <c r="L13" s="55">
        <f>K13/J13</f>
        <v>0.58333333333333337</v>
      </c>
      <c r="M13" s="136">
        <v>7</v>
      </c>
      <c r="N13" s="136">
        <v>12</v>
      </c>
      <c r="O13" s="136">
        <f t="shared" si="2"/>
        <v>19</v>
      </c>
      <c r="P13" s="15">
        <v>5</v>
      </c>
      <c r="Q13" s="15">
        <v>4</v>
      </c>
      <c r="R13" s="15">
        <v>1</v>
      </c>
      <c r="S13" s="15">
        <v>12</v>
      </c>
      <c r="T13" s="50">
        <f>(E13*2)+(H13*3)+K13</f>
        <v>38</v>
      </c>
      <c r="U13" s="15" t="s">
        <v>26</v>
      </c>
      <c r="V13" s="15" t="s">
        <v>26</v>
      </c>
    </row>
    <row r="15" spans="1:22" s="14" customFormat="1" x14ac:dyDescent="0.25">
      <c r="A15" s="180"/>
      <c r="B15" s="1" t="s">
        <v>40</v>
      </c>
      <c r="C15" s="15">
        <v>1</v>
      </c>
      <c r="D15" s="15">
        <v>2</v>
      </c>
      <c r="E15" s="15">
        <v>3</v>
      </c>
      <c r="F15" s="15">
        <v>4</v>
      </c>
    </row>
    <row r="16" spans="1:22" s="14" customFormat="1" x14ac:dyDescent="0.25">
      <c r="A16" s="180"/>
      <c r="B16" s="142" t="s">
        <v>39</v>
      </c>
      <c r="C16" s="100">
        <v>8</v>
      </c>
      <c r="D16" s="100">
        <v>6</v>
      </c>
      <c r="E16" s="100">
        <v>11</v>
      </c>
      <c r="F16" s="100">
        <v>7</v>
      </c>
    </row>
    <row r="17" spans="1:21" s="14" customFormat="1" x14ac:dyDescent="0.25">
      <c r="A17" s="180"/>
      <c r="B17" t="s">
        <v>114</v>
      </c>
      <c r="C17" s="14">
        <v>16</v>
      </c>
      <c r="D17" s="14">
        <v>9</v>
      </c>
      <c r="E17" s="14">
        <v>4</v>
      </c>
      <c r="F17" s="14">
        <v>9</v>
      </c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</row>
  </sheetData>
  <sortState ref="A5:V11">
    <sortCondition descending="1" ref="U5:U11"/>
    <sortCondition descending="1" ref="T5:T11"/>
  </sortState>
  <mergeCells count="4">
    <mergeCell ref="A1:D1"/>
    <mergeCell ref="I1:L1"/>
    <mergeCell ref="N1:O1"/>
    <mergeCell ref="I2:M2"/>
  </mergeCells>
  <pageMargins left="0.25" right="0.25" top="0.75" bottom="0.75" header="0.3" footer="0.3"/>
  <pageSetup scale="9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B3FE-2F60-4CD2-88BF-8AB08FA8D794}">
  <sheetPr codeName="Sheet8">
    <pageSetUpPr fitToPage="1"/>
  </sheetPr>
  <dimension ref="A1:W18"/>
  <sheetViews>
    <sheetView zoomScale="115" zoomScaleNormal="115" workbookViewId="0">
      <pane ySplit="4" topLeftCell="A5" activePane="bottomLeft" state="frozen"/>
      <selection activeCell="G24" sqref="G24"/>
      <selection pane="bottomLeft" activeCell="N1" sqref="N1:O1"/>
    </sheetView>
  </sheetViews>
  <sheetFormatPr defaultRowHeight="15" x14ac:dyDescent="0.25"/>
  <cols>
    <col min="1" max="1" width="6.140625" style="2" customWidth="1"/>
    <col min="2" max="2" width="20.7109375" customWidth="1"/>
    <col min="3" max="3" width="5.7109375" style="14" customWidth="1"/>
    <col min="4" max="5" width="6" style="14" customWidth="1"/>
    <col min="6" max="15" width="6.28515625" style="14" customWidth="1"/>
    <col min="16" max="18" width="5.85546875" style="14" customWidth="1"/>
    <col min="19" max="22" width="5" style="14" customWidth="1"/>
  </cols>
  <sheetData>
    <row r="1" spans="1:23" s="57" customFormat="1" ht="18.75" x14ac:dyDescent="0.3">
      <c r="A1" s="231">
        <v>45295</v>
      </c>
      <c r="B1" s="231"/>
      <c r="C1" s="231"/>
      <c r="D1" s="231"/>
      <c r="E1" s="60"/>
      <c r="F1" s="60"/>
      <c r="G1" s="56"/>
      <c r="I1" s="233" t="s">
        <v>158</v>
      </c>
      <c r="J1" s="233"/>
      <c r="K1" s="233"/>
      <c r="L1" s="233"/>
      <c r="M1" s="56"/>
      <c r="N1" s="232" t="s">
        <v>2</v>
      </c>
      <c r="O1" s="232"/>
      <c r="P1" s="141">
        <f>T13</f>
        <v>45</v>
      </c>
      <c r="Q1" s="139"/>
      <c r="R1" s="140"/>
      <c r="T1" s="215"/>
      <c r="U1" s="215" t="s">
        <v>124</v>
      </c>
      <c r="V1" s="141">
        <f>T14</f>
        <v>21</v>
      </c>
    </row>
    <row r="2" spans="1:23" s="57" customFormat="1" ht="18.75" x14ac:dyDescent="0.3">
      <c r="A2" s="173"/>
      <c r="B2" s="173"/>
      <c r="C2" s="173"/>
      <c r="D2" s="173"/>
      <c r="E2" s="60"/>
      <c r="F2" s="60"/>
      <c r="G2" s="56"/>
      <c r="I2" s="233" t="s">
        <v>125</v>
      </c>
      <c r="J2" s="233"/>
      <c r="K2" s="233"/>
      <c r="L2" s="233"/>
      <c r="M2" s="233"/>
      <c r="N2" s="174"/>
      <c r="O2" s="174"/>
      <c r="P2" s="141"/>
      <c r="Q2" s="139"/>
      <c r="R2" s="140"/>
      <c r="S2" s="174"/>
      <c r="T2" s="174"/>
      <c r="U2" s="174"/>
      <c r="V2" s="141"/>
    </row>
    <row r="3" spans="1:23" s="1" customForma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3" s="1" customFormat="1" ht="15.75" thickBot="1" x14ac:dyDescent="0.3">
      <c r="A4" s="19" t="s">
        <v>0</v>
      </c>
      <c r="B4" s="20" t="s">
        <v>1</v>
      </c>
      <c r="C4" s="21" t="s">
        <v>21</v>
      </c>
      <c r="D4" s="22" t="s">
        <v>23</v>
      </c>
      <c r="E4" s="22" t="s">
        <v>24</v>
      </c>
      <c r="F4" s="22" t="s">
        <v>27</v>
      </c>
      <c r="G4" s="23" t="s">
        <v>4</v>
      </c>
      <c r="H4" s="23" t="s">
        <v>5</v>
      </c>
      <c r="I4" s="23" t="s">
        <v>27</v>
      </c>
      <c r="J4" s="24" t="s">
        <v>6</v>
      </c>
      <c r="K4" s="24" t="s">
        <v>7</v>
      </c>
      <c r="L4" s="24" t="s">
        <v>27</v>
      </c>
      <c r="M4" s="98" t="s">
        <v>14</v>
      </c>
      <c r="N4" s="98" t="s">
        <v>13</v>
      </c>
      <c r="O4" s="98" t="s">
        <v>9</v>
      </c>
      <c r="P4" s="21" t="s">
        <v>8</v>
      </c>
      <c r="Q4" s="21" t="s">
        <v>11</v>
      </c>
      <c r="R4" s="21" t="s">
        <v>10</v>
      </c>
      <c r="S4" s="21" t="s">
        <v>12</v>
      </c>
      <c r="T4" s="119" t="s">
        <v>15</v>
      </c>
      <c r="U4" s="21" t="s">
        <v>16</v>
      </c>
      <c r="V4" s="25" t="s">
        <v>22</v>
      </c>
    </row>
    <row r="5" spans="1:23" x14ac:dyDescent="0.25">
      <c r="A5" s="2">
        <v>5</v>
      </c>
      <c r="B5" t="s">
        <v>17</v>
      </c>
      <c r="C5" s="14">
        <v>1</v>
      </c>
      <c r="D5" s="11">
        <v>8</v>
      </c>
      <c r="E5" s="11">
        <v>3</v>
      </c>
      <c r="F5" s="40">
        <f t="shared" ref="F5:F11" si="0">E5/D5</f>
        <v>0.375</v>
      </c>
      <c r="G5" s="12">
        <v>1</v>
      </c>
      <c r="H5" s="12">
        <v>0</v>
      </c>
      <c r="I5" s="45">
        <f>H5/G5</f>
        <v>0</v>
      </c>
      <c r="J5" s="13">
        <v>4</v>
      </c>
      <c r="K5" s="13">
        <v>2</v>
      </c>
      <c r="L5" s="53">
        <f>K5/J5</f>
        <v>0.5</v>
      </c>
      <c r="M5" s="132">
        <v>2</v>
      </c>
      <c r="N5" s="132">
        <v>3</v>
      </c>
      <c r="O5" s="132">
        <f t="shared" ref="O5:O14" si="1">M5+N5</f>
        <v>5</v>
      </c>
      <c r="P5" s="14">
        <v>2</v>
      </c>
      <c r="Q5" s="14">
        <v>2</v>
      </c>
      <c r="R5" s="14">
        <v>1</v>
      </c>
      <c r="S5" s="14">
        <v>2</v>
      </c>
      <c r="T5" s="120">
        <f t="shared" ref="T5:T12" si="2">(E5*2)+(H5*3)+K5</f>
        <v>8</v>
      </c>
      <c r="U5" s="14">
        <v>26</v>
      </c>
      <c r="V5" s="17" t="s">
        <v>44</v>
      </c>
      <c r="W5" s="108"/>
    </row>
    <row r="6" spans="1:23" x14ac:dyDescent="0.25">
      <c r="A6" s="33">
        <v>23</v>
      </c>
      <c r="B6" s="34" t="s">
        <v>20</v>
      </c>
      <c r="C6" s="35">
        <v>2</v>
      </c>
      <c r="D6" s="36">
        <v>3</v>
      </c>
      <c r="E6" s="36">
        <v>1</v>
      </c>
      <c r="F6" s="114">
        <f t="shared" si="0"/>
        <v>0.33333333333333331</v>
      </c>
      <c r="G6" s="37">
        <v>1</v>
      </c>
      <c r="H6" s="37">
        <v>0</v>
      </c>
      <c r="I6" s="45">
        <f>H6/G6</f>
        <v>0</v>
      </c>
      <c r="J6" s="38">
        <v>0</v>
      </c>
      <c r="K6" s="38">
        <v>0</v>
      </c>
      <c r="L6" s="53" t="s">
        <v>26</v>
      </c>
      <c r="M6" s="133">
        <v>2</v>
      </c>
      <c r="N6" s="133">
        <v>7</v>
      </c>
      <c r="O6" s="133">
        <f t="shared" si="1"/>
        <v>9</v>
      </c>
      <c r="P6" s="35">
        <v>1</v>
      </c>
      <c r="Q6" s="35">
        <v>3</v>
      </c>
      <c r="R6" s="35">
        <v>0</v>
      </c>
      <c r="S6" s="35">
        <v>2</v>
      </c>
      <c r="T6" s="121">
        <f t="shared" si="2"/>
        <v>2</v>
      </c>
      <c r="U6" s="35">
        <v>25</v>
      </c>
      <c r="V6" s="39" t="s">
        <v>47</v>
      </c>
      <c r="W6" s="14"/>
    </row>
    <row r="7" spans="1:23" x14ac:dyDescent="0.25">
      <c r="A7" s="2">
        <v>15</v>
      </c>
      <c r="B7" t="s">
        <v>19</v>
      </c>
      <c r="C7" s="14">
        <v>3</v>
      </c>
      <c r="D7" s="11">
        <v>9</v>
      </c>
      <c r="E7" s="11">
        <v>5</v>
      </c>
      <c r="F7" s="40">
        <f t="shared" si="0"/>
        <v>0.55555555555555558</v>
      </c>
      <c r="G7" s="12">
        <v>6</v>
      </c>
      <c r="H7" s="12">
        <v>2</v>
      </c>
      <c r="I7" s="45">
        <f>H7/G7</f>
        <v>0.33333333333333331</v>
      </c>
      <c r="J7" s="13">
        <v>0</v>
      </c>
      <c r="K7" s="13">
        <v>0</v>
      </c>
      <c r="L7" s="51" t="s">
        <v>26</v>
      </c>
      <c r="M7" s="132">
        <v>1</v>
      </c>
      <c r="N7" s="132">
        <v>2</v>
      </c>
      <c r="O7" s="132">
        <f t="shared" si="1"/>
        <v>3</v>
      </c>
      <c r="P7" s="14">
        <v>1</v>
      </c>
      <c r="Q7" s="14">
        <v>1</v>
      </c>
      <c r="R7" s="14">
        <v>0</v>
      </c>
      <c r="S7" s="14">
        <v>1</v>
      </c>
      <c r="T7" s="120">
        <f t="shared" si="2"/>
        <v>16</v>
      </c>
      <c r="U7" s="14">
        <v>23</v>
      </c>
      <c r="V7" s="17" t="s">
        <v>47</v>
      </c>
      <c r="W7" s="14"/>
    </row>
    <row r="8" spans="1:23" x14ac:dyDescent="0.25">
      <c r="A8" s="2">
        <v>21</v>
      </c>
      <c r="B8" t="s">
        <v>34</v>
      </c>
      <c r="C8" s="14">
        <v>2</v>
      </c>
      <c r="D8" s="11">
        <v>13</v>
      </c>
      <c r="E8" s="11">
        <v>4</v>
      </c>
      <c r="F8" s="40">
        <f t="shared" si="0"/>
        <v>0.30769230769230771</v>
      </c>
      <c r="G8" s="12">
        <v>0</v>
      </c>
      <c r="H8" s="12">
        <v>0</v>
      </c>
      <c r="I8" s="46" t="s">
        <v>26</v>
      </c>
      <c r="J8" s="13">
        <v>0</v>
      </c>
      <c r="K8" s="13">
        <v>0</v>
      </c>
      <c r="L8" s="51" t="s">
        <v>26</v>
      </c>
      <c r="M8" s="132">
        <v>6</v>
      </c>
      <c r="N8" s="132">
        <v>3</v>
      </c>
      <c r="O8" s="132">
        <f t="shared" si="1"/>
        <v>9</v>
      </c>
      <c r="P8" s="14">
        <v>1</v>
      </c>
      <c r="Q8" s="14">
        <v>1</v>
      </c>
      <c r="R8" s="14">
        <v>2</v>
      </c>
      <c r="S8" s="14">
        <v>4</v>
      </c>
      <c r="T8" s="120">
        <f t="shared" si="2"/>
        <v>8</v>
      </c>
      <c r="U8" s="14">
        <v>21</v>
      </c>
      <c r="V8" s="17" t="s">
        <v>47</v>
      </c>
      <c r="W8" s="108"/>
    </row>
    <row r="9" spans="1:23" x14ac:dyDescent="0.25">
      <c r="A9" s="2">
        <v>11</v>
      </c>
      <c r="B9" t="s">
        <v>37</v>
      </c>
      <c r="C9" s="14">
        <v>2</v>
      </c>
      <c r="D9" s="11">
        <v>6</v>
      </c>
      <c r="E9" s="11">
        <v>1</v>
      </c>
      <c r="F9" s="40">
        <f t="shared" si="0"/>
        <v>0.16666666666666666</v>
      </c>
      <c r="G9" s="12">
        <v>1</v>
      </c>
      <c r="H9" s="12">
        <v>0</v>
      </c>
      <c r="I9" s="45">
        <f>H9/G9</f>
        <v>0</v>
      </c>
      <c r="J9" s="13">
        <v>4</v>
      </c>
      <c r="K9" s="13">
        <v>4</v>
      </c>
      <c r="L9" s="53">
        <f>K9/J9</f>
        <v>1</v>
      </c>
      <c r="M9" s="132">
        <v>2</v>
      </c>
      <c r="N9" s="132">
        <v>1</v>
      </c>
      <c r="O9" s="132">
        <f t="shared" si="1"/>
        <v>3</v>
      </c>
      <c r="P9" s="14">
        <v>2</v>
      </c>
      <c r="Q9" s="14">
        <v>3</v>
      </c>
      <c r="R9" s="14">
        <v>1</v>
      </c>
      <c r="S9" s="14">
        <v>2</v>
      </c>
      <c r="T9" s="120">
        <f t="shared" si="2"/>
        <v>6</v>
      </c>
      <c r="U9" s="14">
        <v>21</v>
      </c>
      <c r="V9" s="17" t="s">
        <v>28</v>
      </c>
      <c r="W9" s="14"/>
    </row>
    <row r="10" spans="1:23" x14ac:dyDescent="0.25">
      <c r="A10" s="33">
        <v>22</v>
      </c>
      <c r="B10" s="34" t="s">
        <v>35</v>
      </c>
      <c r="C10" s="35">
        <v>1</v>
      </c>
      <c r="D10" s="36">
        <v>2</v>
      </c>
      <c r="E10" s="36">
        <v>0</v>
      </c>
      <c r="F10" s="114">
        <f t="shared" si="0"/>
        <v>0</v>
      </c>
      <c r="G10" s="37">
        <v>0</v>
      </c>
      <c r="H10" s="37">
        <v>0</v>
      </c>
      <c r="I10" s="47" t="s">
        <v>26</v>
      </c>
      <c r="J10" s="38">
        <v>0</v>
      </c>
      <c r="K10" s="38">
        <v>0</v>
      </c>
      <c r="L10" s="159" t="s">
        <v>26</v>
      </c>
      <c r="M10" s="133">
        <v>1</v>
      </c>
      <c r="N10" s="133">
        <v>1</v>
      </c>
      <c r="O10" s="133">
        <f t="shared" si="1"/>
        <v>2</v>
      </c>
      <c r="P10" s="35">
        <v>0</v>
      </c>
      <c r="Q10" s="35">
        <v>1</v>
      </c>
      <c r="R10" s="35">
        <v>0</v>
      </c>
      <c r="S10" s="35">
        <v>0</v>
      </c>
      <c r="T10" s="121">
        <f t="shared" si="2"/>
        <v>0</v>
      </c>
      <c r="U10" s="35">
        <v>19</v>
      </c>
      <c r="V10" s="39" t="s">
        <v>49</v>
      </c>
      <c r="W10" s="108"/>
    </row>
    <row r="11" spans="1:23" x14ac:dyDescent="0.25">
      <c r="A11" s="33">
        <v>14</v>
      </c>
      <c r="B11" s="34" t="s">
        <v>36</v>
      </c>
      <c r="C11" s="35">
        <v>1</v>
      </c>
      <c r="D11" s="36">
        <v>3</v>
      </c>
      <c r="E11" s="36">
        <v>1</v>
      </c>
      <c r="F11" s="114">
        <f t="shared" si="0"/>
        <v>0.33333333333333331</v>
      </c>
      <c r="G11" s="37">
        <v>3</v>
      </c>
      <c r="H11" s="37">
        <v>1</v>
      </c>
      <c r="I11" s="45">
        <f>H11/G11</f>
        <v>0.33333333333333331</v>
      </c>
      <c r="J11" s="38">
        <v>0</v>
      </c>
      <c r="K11" s="38">
        <v>0</v>
      </c>
      <c r="L11" s="51" t="s">
        <v>26</v>
      </c>
      <c r="M11" s="133">
        <v>0</v>
      </c>
      <c r="N11" s="133">
        <v>1</v>
      </c>
      <c r="O11" s="133">
        <f t="shared" si="1"/>
        <v>1</v>
      </c>
      <c r="P11" s="35">
        <v>0</v>
      </c>
      <c r="Q11" s="35">
        <v>0</v>
      </c>
      <c r="R11" s="35">
        <v>0</v>
      </c>
      <c r="S11" s="35">
        <v>0</v>
      </c>
      <c r="T11" s="121">
        <f t="shared" si="2"/>
        <v>5</v>
      </c>
      <c r="U11" s="35">
        <v>17</v>
      </c>
      <c r="V11" s="39" t="s">
        <v>48</v>
      </c>
      <c r="W11" s="108"/>
    </row>
    <row r="12" spans="1:23" ht="15.75" thickBot="1" x14ac:dyDescent="0.3">
      <c r="A12" s="26">
        <v>12</v>
      </c>
      <c r="B12" s="27" t="s">
        <v>87</v>
      </c>
      <c r="C12" s="28">
        <v>0</v>
      </c>
      <c r="D12" s="29">
        <v>0</v>
      </c>
      <c r="E12" s="29">
        <v>0</v>
      </c>
      <c r="F12" s="175" t="s">
        <v>26</v>
      </c>
      <c r="G12" s="30">
        <v>0</v>
      </c>
      <c r="H12" s="30">
        <v>0</v>
      </c>
      <c r="I12" s="176" t="s">
        <v>26</v>
      </c>
      <c r="J12" s="31">
        <v>0</v>
      </c>
      <c r="K12" s="31">
        <v>0</v>
      </c>
      <c r="L12" s="54" t="s">
        <v>26</v>
      </c>
      <c r="M12" s="134">
        <v>1</v>
      </c>
      <c r="N12" s="134">
        <v>1</v>
      </c>
      <c r="O12" s="134">
        <f t="shared" si="1"/>
        <v>2</v>
      </c>
      <c r="P12" s="28">
        <v>0</v>
      </c>
      <c r="Q12" s="28">
        <v>1</v>
      </c>
      <c r="R12" s="28">
        <v>0</v>
      </c>
      <c r="S12" s="28">
        <v>0</v>
      </c>
      <c r="T12" s="122">
        <f t="shared" si="2"/>
        <v>0</v>
      </c>
      <c r="U12" s="28">
        <v>8</v>
      </c>
      <c r="V12" s="32" t="s">
        <v>104</v>
      </c>
      <c r="W12" s="108"/>
    </row>
    <row r="13" spans="1:23" s="1" customFormat="1" x14ac:dyDescent="0.25">
      <c r="A13" s="172"/>
      <c r="B13" s="1" t="s">
        <v>39</v>
      </c>
      <c r="C13" s="15">
        <f>SUM(C5:C12)</f>
        <v>12</v>
      </c>
      <c r="D13" s="8">
        <f>SUM(D5:D12)</f>
        <v>44</v>
      </c>
      <c r="E13" s="8">
        <f>SUM(E5:E12)</f>
        <v>15</v>
      </c>
      <c r="F13" s="44">
        <f>E13/D13</f>
        <v>0.34090909090909088</v>
      </c>
      <c r="G13" s="9">
        <f>SUM(G5:G12)</f>
        <v>12</v>
      </c>
      <c r="H13" s="9">
        <f>SUM(H5:H12)</f>
        <v>3</v>
      </c>
      <c r="I13" s="49">
        <f>H13/G13</f>
        <v>0.25</v>
      </c>
      <c r="J13" s="10">
        <f>SUM(J5:J12)</f>
        <v>8</v>
      </c>
      <c r="K13" s="10">
        <f>SUM(K5:K12)</f>
        <v>6</v>
      </c>
      <c r="L13" s="55">
        <f>K13/J13</f>
        <v>0.75</v>
      </c>
      <c r="M13" s="136">
        <f>SUM(M5:M12)</f>
        <v>15</v>
      </c>
      <c r="N13" s="136">
        <f>SUM(N5:N12)</f>
        <v>19</v>
      </c>
      <c r="O13" s="136">
        <f t="shared" si="1"/>
        <v>34</v>
      </c>
      <c r="P13" s="15">
        <f>SUM(P5:P12)</f>
        <v>7</v>
      </c>
      <c r="Q13" s="15">
        <f>SUM(Q5:Q12)</f>
        <v>12</v>
      </c>
      <c r="R13" s="15">
        <f>SUM(R5:R12)</f>
        <v>4</v>
      </c>
      <c r="S13" s="15">
        <f>SUM(S5:S12)</f>
        <v>11</v>
      </c>
      <c r="T13" s="50">
        <f>SUM(T5:T12)</f>
        <v>45</v>
      </c>
      <c r="U13" s="15" t="s">
        <v>26</v>
      </c>
      <c r="V13" s="15" t="s">
        <v>26</v>
      </c>
    </row>
    <row r="14" spans="1:23" s="1" customFormat="1" x14ac:dyDescent="0.25">
      <c r="A14" s="172"/>
      <c r="B14" s="1" t="s">
        <v>129</v>
      </c>
      <c r="C14" s="15">
        <v>9</v>
      </c>
      <c r="D14" s="8">
        <v>17</v>
      </c>
      <c r="E14" s="8">
        <v>3</v>
      </c>
      <c r="F14" s="44">
        <f>E14/D14</f>
        <v>0.17647058823529413</v>
      </c>
      <c r="G14" s="9">
        <v>9</v>
      </c>
      <c r="H14" s="9">
        <v>4</v>
      </c>
      <c r="I14" s="49">
        <f>H14/G14</f>
        <v>0.44444444444444442</v>
      </c>
      <c r="J14" s="10">
        <v>8</v>
      </c>
      <c r="K14" s="10">
        <v>3</v>
      </c>
      <c r="L14" s="55">
        <f>K14/J14</f>
        <v>0.375</v>
      </c>
      <c r="M14" s="136">
        <v>3</v>
      </c>
      <c r="N14" s="136">
        <v>15</v>
      </c>
      <c r="O14" s="136">
        <f t="shared" si="1"/>
        <v>18</v>
      </c>
      <c r="P14" s="15">
        <v>4</v>
      </c>
      <c r="Q14" s="15">
        <v>4</v>
      </c>
      <c r="R14" s="15">
        <v>0</v>
      </c>
      <c r="S14" s="15">
        <v>24</v>
      </c>
      <c r="T14" s="50">
        <f>(E14*2)+(H14*3)+K14</f>
        <v>21</v>
      </c>
      <c r="U14" s="15" t="s">
        <v>26</v>
      </c>
      <c r="V14" s="15" t="s">
        <v>26</v>
      </c>
    </row>
    <row r="16" spans="1:23" s="14" customFormat="1" x14ac:dyDescent="0.25">
      <c r="A16" s="2"/>
      <c r="B16" s="1" t="s">
        <v>40</v>
      </c>
      <c r="C16" s="15">
        <v>1</v>
      </c>
      <c r="D16" s="15">
        <v>2</v>
      </c>
      <c r="E16" s="15">
        <v>3</v>
      </c>
      <c r="F16" s="15">
        <v>4</v>
      </c>
    </row>
    <row r="17" spans="1:21" s="14" customFormat="1" x14ac:dyDescent="0.25">
      <c r="A17" s="2"/>
      <c r="B17" s="142" t="s">
        <v>39</v>
      </c>
      <c r="C17" s="100">
        <v>14</v>
      </c>
      <c r="D17" s="100">
        <v>12</v>
      </c>
      <c r="E17" s="100">
        <v>5</v>
      </c>
      <c r="F17" s="100">
        <v>14</v>
      </c>
    </row>
    <row r="18" spans="1:21" s="14" customFormat="1" x14ac:dyDescent="0.25">
      <c r="A18" s="2"/>
      <c r="B18" t="s">
        <v>129</v>
      </c>
      <c r="C18" s="14">
        <v>5</v>
      </c>
      <c r="D18" s="14">
        <v>4</v>
      </c>
      <c r="E18" s="14">
        <v>4</v>
      </c>
      <c r="F18" s="14">
        <v>8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</sheetData>
  <mergeCells count="4">
    <mergeCell ref="A1:D1"/>
    <mergeCell ref="I1:L1"/>
    <mergeCell ref="N1:O1"/>
    <mergeCell ref="I2:M2"/>
  </mergeCells>
  <pageMargins left="0.25" right="0.25" top="0.75" bottom="0.75" header="0.3" footer="0.3"/>
  <pageSetup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game summaries</vt:lpstr>
      <vt:lpstr>player totals</vt:lpstr>
      <vt:lpstr>G16</vt:lpstr>
      <vt:lpstr>G15</vt:lpstr>
      <vt:lpstr>G14</vt:lpstr>
      <vt:lpstr>G13</vt:lpstr>
      <vt:lpstr>G12</vt:lpstr>
      <vt:lpstr>G11</vt:lpstr>
      <vt:lpstr>G10</vt:lpstr>
      <vt:lpstr>G9</vt:lpstr>
      <vt:lpstr>G8</vt:lpstr>
      <vt:lpstr>G7</vt:lpstr>
      <vt:lpstr>G6</vt:lpstr>
      <vt:lpstr>G5</vt:lpstr>
      <vt:lpstr>G4</vt:lpstr>
      <vt:lpstr>G3</vt:lpstr>
      <vt:lpstr>G2</vt:lpstr>
      <vt:lpstr>G1</vt:lpstr>
      <vt:lpstr>'game summaries'!Print_Area</vt:lpstr>
      <vt:lpstr>'game summaries'!Print_Titles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Scott</dc:creator>
  <cp:lastModifiedBy>Stewart, Scott</cp:lastModifiedBy>
  <cp:lastPrinted>2024-01-09T02:25:16Z</cp:lastPrinted>
  <dcterms:created xsi:type="dcterms:W3CDTF">2023-11-30T17:08:50Z</dcterms:created>
  <dcterms:modified xsi:type="dcterms:W3CDTF">2024-01-16T15:59:25Z</dcterms:modified>
</cp:coreProperties>
</file>