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nub\OneDrive\Desktop\Mgmt in Decision Models\"/>
    </mc:Choice>
  </mc:AlternateContent>
  <xr:revisionPtr revIDLastSave="0" documentId="13_ncr:1_{025D6079-D7A9-4BEC-ACB1-15A9E2F013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fetime value of a Client" sheetId="1" r:id="rId1"/>
    <sheet name="Acquiring a clien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6" i="3" l="1"/>
  <c r="H64" i="3"/>
  <c r="H63" i="3"/>
  <c r="H62" i="3"/>
  <c r="D4" i="3"/>
  <c r="E4" i="3" s="1"/>
  <c r="D5" i="3"/>
  <c r="E5" i="3" s="1"/>
  <c r="D6" i="3"/>
  <c r="D7" i="3"/>
  <c r="E7" i="3" s="1"/>
  <c r="D8" i="3"/>
  <c r="E8" i="3" s="1"/>
  <c r="D9" i="3"/>
  <c r="E9" i="3" s="1"/>
  <c r="D10" i="3"/>
  <c r="E10" i="3" s="1"/>
  <c r="D11" i="3"/>
  <c r="E11" i="3" s="1"/>
  <c r="D3" i="3"/>
  <c r="E3" i="3" s="1"/>
  <c r="E6" i="3"/>
  <c r="Q6" i="3"/>
  <c r="Q7" i="3"/>
  <c r="Q8" i="3"/>
  <c r="Q9" i="3"/>
  <c r="Q10" i="3"/>
  <c r="Q11" i="3"/>
  <c r="K6" i="3"/>
  <c r="K7" i="3"/>
  <c r="K8" i="3"/>
  <c r="K9" i="3"/>
  <c r="K10" i="3"/>
  <c r="K11" i="3"/>
  <c r="E60" i="3"/>
  <c r="E58" i="3"/>
  <c r="E56" i="3"/>
  <c r="E55" i="3"/>
  <c r="O30" i="3"/>
  <c r="N30" i="3"/>
  <c r="M30" i="3"/>
  <c r="Q5" i="3"/>
  <c r="K5" i="3"/>
  <c r="Q4" i="3"/>
  <c r="K4" i="3"/>
  <c r="Q3" i="3"/>
  <c r="K3" i="3"/>
  <c r="O1" i="3"/>
  <c r="N1" i="3"/>
  <c r="M1" i="3"/>
  <c r="K14" i="3" l="1" a="1"/>
  <c r="K14" i="3" s="1"/>
  <c r="E17" i="3"/>
  <c r="E16" i="3" s="1"/>
  <c r="M38" i="3" l="1"/>
  <c r="N39" i="3"/>
  <c r="M35" i="3"/>
  <c r="M39" i="3"/>
  <c r="N38" i="3"/>
  <c r="N36" i="3"/>
  <c r="L39" i="3"/>
  <c r="M32" i="3"/>
  <c r="L38" i="3"/>
  <c r="M36" i="3"/>
  <c r="O39" i="3"/>
  <c r="O35" i="3"/>
  <c r="O32" i="3"/>
  <c r="N35" i="3"/>
  <c r="O34" i="3"/>
  <c r="L35" i="3"/>
  <c r="N34" i="3"/>
  <c r="O37" i="3"/>
  <c r="L33" i="3"/>
  <c r="O36" i="3"/>
  <c r="N32" i="3"/>
  <c r="L32" i="3"/>
  <c r="L36" i="3"/>
  <c r="O33" i="3"/>
  <c r="M37" i="3"/>
  <c r="N33" i="3"/>
  <c r="M34" i="3"/>
  <c r="N37" i="3"/>
  <c r="O38" i="3"/>
  <c r="M33" i="3"/>
  <c r="L34" i="3"/>
  <c r="L37" i="3"/>
  <c r="E15" i="3"/>
  <c r="E20" i="3"/>
  <c r="E18" i="3"/>
  <c r="E24" i="3" s="1"/>
  <c r="E21" i="3"/>
  <c r="L31" i="3"/>
  <c r="N31" i="3"/>
  <c r="O31" i="3"/>
  <c r="M31" i="3"/>
  <c r="E22" i="3" l="1"/>
  <c r="E27" i="3" s="1"/>
  <c r="E28" i="3" s="1"/>
  <c r="L2" i="3" s="1"/>
  <c r="E13" i="1" l="1"/>
  <c r="E11" i="1"/>
  <c r="E10" i="1"/>
  <c r="E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<sst xmlns="http://schemas.openxmlformats.org/spreadsheetml/2006/main" count="59" uniqueCount="46">
  <si>
    <t>Name</t>
  </si>
  <si>
    <t>Value</t>
  </si>
  <si>
    <t>Cost/hr</t>
  </si>
  <si>
    <t>Avg fee percentage</t>
  </si>
  <si>
    <t>Client asset</t>
  </si>
  <si>
    <t>hours per client</t>
  </si>
  <si>
    <t>Revenue per year from the client</t>
  </si>
  <si>
    <t>Annual cost</t>
  </si>
  <si>
    <t>Attrition rate</t>
  </si>
  <si>
    <t>Average duration of client relationship</t>
  </si>
  <si>
    <t>Lifetime value of client</t>
  </si>
  <si>
    <t>Case</t>
  </si>
  <si>
    <t>Low</t>
  </si>
  <si>
    <t>Mid</t>
  </si>
  <si>
    <t>High</t>
  </si>
  <si>
    <t>Avg Ad Cost</t>
  </si>
  <si>
    <t>Total number of Impressions/ Viewers</t>
  </si>
  <si>
    <t>Publisher Cost</t>
  </si>
  <si>
    <t>Lifetime value of a client</t>
  </si>
  <si>
    <t>Total publisher cost</t>
  </si>
  <si>
    <t>Total Mail information cost</t>
  </si>
  <si>
    <t>Avg client acquisition cost</t>
  </si>
  <si>
    <t xml:space="preserve">Net profit per client acquired        </t>
  </si>
  <si>
    <t>SORTED BY MAGNITUDE OF RANGE</t>
  </si>
  <si>
    <t>Range</t>
  </si>
  <si>
    <t>DUPLICATE TABLE FOR MAKING CHART</t>
  </si>
  <si>
    <t>Index</t>
  </si>
  <si>
    <t>Parameter Ranges</t>
  </si>
  <si>
    <t>Click through/People requesting information packets</t>
  </si>
  <si>
    <t xml:space="preserve">Mail Informatio Cost per view </t>
  </si>
  <si>
    <t>Total Ad Marketing cost</t>
  </si>
  <si>
    <t>Click Through Rate</t>
  </si>
  <si>
    <t>Ad response rate</t>
  </si>
  <si>
    <t>Total response rate</t>
  </si>
  <si>
    <t>Total call back customer rate</t>
  </si>
  <si>
    <t>Responses to the mail out</t>
  </si>
  <si>
    <t>Responses to the call ( Potential customers)</t>
  </si>
  <si>
    <t>Call back to customers rate</t>
  </si>
  <si>
    <t>Potential responses to the mail out (percentage)</t>
  </si>
  <si>
    <t>Potential customers from the response call (percentage)</t>
  </si>
  <si>
    <t>Calculations</t>
  </si>
  <si>
    <t xml:space="preserve">Breakeven </t>
  </si>
  <si>
    <t>Variable cost</t>
  </si>
  <si>
    <t xml:space="preserve">Average Cost </t>
  </si>
  <si>
    <t xml:space="preserve">Breakeven Analysis </t>
  </si>
  <si>
    <t xml:space="preserve">Fixed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</si>
</sst>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9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0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165" fontId="1" fillId="0" borderId="5" xfId="0" applyNumberFormat="1" applyFont="1" applyBorder="1" applyAlignment="1">
      <alignment horizontal="right"/>
    </xf>
    <xf numFmtId="165" fontId="1" fillId="0" borderId="0" xfId="0" applyNumberFormat="1" applyFont="1" applyAlignment="1"/>
    <xf numFmtId="9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/>
    <xf numFmtId="165" fontId="1" fillId="0" borderId="8" xfId="0" applyNumberFormat="1" applyFont="1" applyBorder="1" applyAlignment="1">
      <alignment horizontal="right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4" fontId="6" fillId="3" borderId="16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1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4" xfId="0" applyFont="1" applyBorder="1"/>
    <xf numFmtId="0" fontId="7" fillId="0" borderId="7" xfId="0" applyFont="1" applyBorder="1"/>
    <xf numFmtId="0" fontId="7" fillId="0" borderId="5" xfId="0" applyFont="1" applyBorder="1" applyAlignment="1">
      <alignment horizontal="right"/>
    </xf>
    <xf numFmtId="0" fontId="2" fillId="0" borderId="0" xfId="0" applyFont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7" fillId="0" borderId="11" xfId="0" applyFont="1" applyBorder="1"/>
    <xf numFmtId="164" fontId="1" fillId="0" borderId="0" xfId="1" applyFont="1" applyBorder="1" applyAlignment="1"/>
    <xf numFmtId="0" fontId="1" fillId="5" borderId="0" xfId="0" applyFont="1" applyFill="1" applyBorder="1" applyAlignment="1"/>
    <xf numFmtId="0" fontId="1" fillId="4" borderId="0" xfId="0" applyFont="1" applyFill="1" applyBorder="1" applyAlignment="1"/>
    <xf numFmtId="0" fontId="7" fillId="0" borderId="11" xfId="0" applyFont="1" applyBorder="1" applyAlignment="1"/>
    <xf numFmtId="0" fontId="1" fillId="0" borderId="0" xfId="0" applyFont="1" applyBorder="1" applyAlignment="1"/>
    <xf numFmtId="0" fontId="0" fillId="0" borderId="12" xfId="0" applyFont="1" applyBorder="1" applyAlignment="1"/>
    <xf numFmtId="0" fontId="1" fillId="0" borderId="10" xfId="0" applyFont="1" applyBorder="1" applyAlignment="1"/>
    <xf numFmtId="0" fontId="1" fillId="4" borderId="9" xfId="0" applyFont="1" applyFill="1" applyBorder="1" applyAlignment="1"/>
    <xf numFmtId="0" fontId="7" fillId="0" borderId="9" xfId="0" applyFont="1" applyBorder="1"/>
    <xf numFmtId="0" fontId="7" fillId="0" borderId="13" xfId="0" applyFont="1" applyBorder="1"/>
    <xf numFmtId="0" fontId="7" fillId="0" borderId="0" xfId="0" applyFont="1" applyBorder="1" applyAlignment="1"/>
    <xf numFmtId="0" fontId="2" fillId="6" borderId="18" xfId="0" applyFont="1" applyFill="1" applyBorder="1" applyAlignment="1"/>
    <xf numFmtId="4" fontId="2" fillId="6" borderId="18" xfId="0" applyNumberFormat="1" applyFont="1" applyFill="1" applyBorder="1" applyAlignment="1"/>
    <xf numFmtId="0" fontId="2" fillId="7" borderId="12" xfId="0" applyFont="1" applyFill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2" fillId="4" borderId="18" xfId="0" applyFont="1" applyFill="1" applyBorder="1" applyAlignment="1"/>
    <xf numFmtId="0" fontId="2" fillId="4" borderId="19" xfId="0" applyFont="1" applyFill="1" applyBorder="1" applyAlignment="1"/>
    <xf numFmtId="0" fontId="7" fillId="0" borderId="12" xfId="0" applyFont="1" applyBorder="1" applyAlignment="1"/>
    <xf numFmtId="0" fontId="1" fillId="5" borderId="0" xfId="0" applyFont="1" applyFill="1" applyAlignment="1"/>
    <xf numFmtId="0" fontId="1" fillId="0" borderId="0" xfId="0" applyFont="1" applyBorder="1" applyAlignment="1">
      <alignment horizontal="center"/>
    </xf>
    <xf numFmtId="0" fontId="7" fillId="0" borderId="20" xfId="0" applyFont="1" applyBorder="1"/>
    <xf numFmtId="0" fontId="7" fillId="0" borderId="21" xfId="1" applyNumberFormat="1" applyFont="1" applyBorder="1" applyAlignment="1"/>
    <xf numFmtId="0" fontId="7" fillId="0" borderId="12" xfId="1" applyNumberFormat="1" applyFont="1" applyBorder="1" applyAlignment="1"/>
    <xf numFmtId="0" fontId="0" fillId="0" borderId="0" xfId="0" applyFont="1" applyBorder="1" applyAlignment="1"/>
    <xf numFmtId="0" fontId="7" fillId="0" borderId="12" xfId="0" applyNumberFormat="1" applyFont="1" applyBorder="1" applyAlignment="1"/>
    <xf numFmtId="164" fontId="7" fillId="0" borderId="12" xfId="1" applyFont="1" applyBorder="1" applyAlignment="1"/>
    <xf numFmtId="165" fontId="7" fillId="0" borderId="12" xfId="0" applyNumberFormat="1" applyFont="1" applyBorder="1" applyAlignment="1"/>
    <xf numFmtId="164" fontId="7" fillId="0" borderId="12" xfId="1" applyFont="1" applyBorder="1"/>
    <xf numFmtId="165" fontId="7" fillId="0" borderId="12" xfId="0" applyNumberFormat="1" applyFont="1" applyBorder="1"/>
    <xf numFmtId="165" fontId="7" fillId="0" borderId="22" xfId="0" applyNumberFormat="1" applyFont="1" applyBorder="1"/>
    <xf numFmtId="0" fontId="7" fillId="0" borderId="23" xfId="0" applyFont="1" applyBorder="1" applyAlignment="1"/>
    <xf numFmtId="0" fontId="0" fillId="0" borderId="11" xfId="0" applyFont="1" applyBorder="1" applyAlignment="1"/>
    <xf numFmtId="0" fontId="7" fillId="0" borderId="11" xfId="0" applyFont="1" applyFill="1" applyBorder="1" applyAlignment="1"/>
    <xf numFmtId="0" fontId="7" fillId="0" borderId="24" xfId="0" applyFont="1" applyBorder="1" applyAlignment="1"/>
    <xf numFmtId="0" fontId="2" fillId="0" borderId="11" xfId="0" applyFont="1" applyBorder="1" applyAlignment="1"/>
    <xf numFmtId="0" fontId="1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7" fillId="0" borderId="18" xfId="0" applyFont="1" applyBorder="1" applyAlignment="1"/>
    <xf numFmtId="164" fontId="7" fillId="0" borderId="12" xfId="0" applyNumberFormat="1" applyFont="1" applyBorder="1"/>
    <xf numFmtId="164" fontId="7" fillId="0" borderId="13" xfId="0" applyNumberFormat="1" applyFont="1" applyBorder="1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4" fillId="0" borderId="7" xfId="0" applyFont="1" applyBorder="1"/>
    <xf numFmtId="0" fontId="8" fillId="0" borderId="7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64684133179617E-2"/>
          <c:y val="0.16672042555218619"/>
          <c:w val="0.87375210823506988"/>
          <c:h val="0.46631827029967637"/>
        </c:manualLayout>
      </c:layout>
      <c:stockChart>
        <c:ser>
          <c:idx val="0"/>
          <c:order val="0"/>
          <c:tx>
            <c:strRef>
              <c:f>'Acquiring a client'!$M$30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'Acquiring a client'!$L$31:$L$37</c:f>
              <c:strCache>
                <c:ptCount val="7"/>
                <c:pt idx="0">
                  <c:v>Potential customers from the response call (percentage)</c:v>
                </c:pt>
                <c:pt idx="1">
                  <c:v>Mail Informatio Cost per view </c:v>
                </c:pt>
                <c:pt idx="2">
                  <c:v>Potential responses to the mail out (percentage)</c:v>
                </c:pt>
                <c:pt idx="3">
                  <c:v>Call back to customers rate</c:v>
                </c:pt>
                <c:pt idx="4">
                  <c:v>Publisher Cost</c:v>
                </c:pt>
                <c:pt idx="5">
                  <c:v>Total number of Impressions/ Viewers</c:v>
                </c:pt>
                <c:pt idx="6">
                  <c:v>Avg Ad Cost</c:v>
                </c:pt>
              </c:strCache>
            </c:strRef>
          </c:cat>
          <c:val>
            <c:numRef>
              <c:f>'Acquiring a client'!$M$31:$M$37</c:f>
              <c:numCache>
                <c:formatCode>General</c:formatCode>
                <c:ptCount val="7"/>
                <c:pt idx="0">
                  <c:v>-6150</c:v>
                </c:pt>
                <c:pt idx="1">
                  <c:v>1183.3333333333335</c:v>
                </c:pt>
                <c:pt idx="2">
                  <c:v>-2900</c:v>
                </c:pt>
                <c:pt idx="3">
                  <c:v>666.66666666666652</c:v>
                </c:pt>
                <c:pt idx="4">
                  <c:v>516.66666666666652</c:v>
                </c:pt>
                <c:pt idx="5">
                  <c:v>266.66666666666652</c:v>
                </c:pt>
                <c:pt idx="6">
                  <c:v>377.77777777777783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3-4118-98A7-2DB72BEEE215}"/>
            </c:ext>
          </c:extLst>
        </c:ser>
        <c:ser>
          <c:idx val="1"/>
          <c:order val="1"/>
          <c:tx>
            <c:strRef>
              <c:f>'Acquiring a client'!$N$30</c:f>
              <c:strCache>
                <c:ptCount val="1"/>
                <c:pt idx="0">
                  <c:v>Mid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'Acquiring a client'!$L$31:$L$37</c:f>
              <c:strCache>
                <c:ptCount val="7"/>
                <c:pt idx="0">
                  <c:v>Potential customers from the response call (percentage)</c:v>
                </c:pt>
                <c:pt idx="1">
                  <c:v>Mail Informatio Cost per view </c:v>
                </c:pt>
                <c:pt idx="2">
                  <c:v>Potential responses to the mail out (percentage)</c:v>
                </c:pt>
                <c:pt idx="3">
                  <c:v>Call back to customers rate</c:v>
                </c:pt>
                <c:pt idx="4">
                  <c:v>Publisher Cost</c:v>
                </c:pt>
                <c:pt idx="5">
                  <c:v>Total number of Impressions/ Viewers</c:v>
                </c:pt>
                <c:pt idx="6">
                  <c:v>Avg Ad Cost</c:v>
                </c:pt>
              </c:strCache>
            </c:strRef>
          </c:cat>
          <c:val>
            <c:numRef>
              <c:f>'Acquiring a client'!$N$31:$N$37</c:f>
              <c:numCache>
                <c:formatCode>General</c:formatCode>
                <c:ptCount val="7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3-4118-98A7-2DB72BEEE215}"/>
            </c:ext>
          </c:extLst>
        </c:ser>
        <c:ser>
          <c:idx val="2"/>
          <c:order val="2"/>
          <c:tx>
            <c:strRef>
              <c:f>'Acquiring a client'!$O$30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'Acquiring a client'!$L$31:$L$37</c:f>
              <c:strCache>
                <c:ptCount val="7"/>
                <c:pt idx="0">
                  <c:v>Potential customers from the response call (percentage)</c:v>
                </c:pt>
                <c:pt idx="1">
                  <c:v>Mail Informatio Cost per view </c:v>
                </c:pt>
                <c:pt idx="2">
                  <c:v>Potential responses to the mail out (percentage)</c:v>
                </c:pt>
                <c:pt idx="3">
                  <c:v>Call back to customers rate</c:v>
                </c:pt>
                <c:pt idx="4">
                  <c:v>Publisher Cost</c:v>
                </c:pt>
                <c:pt idx="5">
                  <c:v>Total number of Impressions/ Viewers</c:v>
                </c:pt>
                <c:pt idx="6">
                  <c:v>Avg Ad Cost</c:v>
                </c:pt>
              </c:strCache>
            </c:strRef>
          </c:cat>
          <c:val>
            <c:numRef>
              <c:f>'Acquiring a client'!$O$31:$O$37</c:f>
              <c:numCache>
                <c:formatCode>General</c:formatCode>
                <c:ptCount val="7"/>
                <c:pt idx="0">
                  <c:v>1975</c:v>
                </c:pt>
                <c:pt idx="1">
                  <c:v>-4650</c:v>
                </c:pt>
                <c:pt idx="2">
                  <c:v>1975</c:v>
                </c:pt>
                <c:pt idx="3">
                  <c:v>183.33333333333348</c:v>
                </c:pt>
                <c:pt idx="4">
                  <c:v>183.33333333333348</c:v>
                </c:pt>
                <c:pt idx="5">
                  <c:v>400</c:v>
                </c:pt>
                <c:pt idx="6">
                  <c:v>294.44444444444434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3-4118-98A7-2DB72BEE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1976971023"/>
        <c:axId val="1976971855"/>
      </c:stockChart>
      <c:catAx>
        <c:axId val="197697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71855"/>
        <c:crosses val="autoZero"/>
        <c:auto val="1"/>
        <c:lblAlgn val="ctr"/>
        <c:lblOffset val="100"/>
        <c:noMultiLvlLbl val="0"/>
      </c:catAx>
      <c:valAx>
        <c:axId val="197697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735241</xdr:colOff>
      <xdr:row>29</xdr:row>
      <xdr:rowOff>5670</xdr:rowOff>
    </xdr:from>
    <xdr:to>
      <xdr:col>5</xdr:col>
      <xdr:colOff>584790</xdr:colOff>
      <xdr:row>45</xdr:row>
      <xdr:rowOff>89646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E508E-986E-46CB-86C7-2ECAF5559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workbookViewId="0">
      <selection activeCell="E15" sqref="E15"/>
    </sheetView>
  </sheetViews>
  <sheetFormatPr defaultColWidth="12.6328125" defaultRowHeight="15.75" customHeight="1" x14ac:dyDescent="0.25"/>
  <cols>
    <col min="3" max="3" width="18" customWidth="1"/>
  </cols>
  <sheetData>
    <row r="1" spans="1:8" ht="15.75" customHeight="1" x14ac:dyDescent="0.35">
      <c r="A1" s="1"/>
      <c r="B1" s="2" t="s">
        <v>0</v>
      </c>
      <c r="C1" s="3"/>
      <c r="D1" s="4"/>
      <c r="E1" s="5" t="s">
        <v>1</v>
      </c>
    </row>
    <row r="2" spans="1:8" ht="15.75" customHeight="1" x14ac:dyDescent="0.35">
      <c r="A2" s="1"/>
      <c r="B2" s="6"/>
      <c r="C2" s="1"/>
      <c r="D2" s="1"/>
      <c r="E2" s="7"/>
      <c r="F2" s="8"/>
      <c r="G2" s="8"/>
      <c r="H2" s="8"/>
    </row>
    <row r="3" spans="1:8" ht="15.75" customHeight="1" x14ac:dyDescent="0.35">
      <c r="A3" s="1"/>
      <c r="B3" s="9" t="s">
        <v>2</v>
      </c>
      <c r="C3" s="1"/>
      <c r="D3" s="1"/>
      <c r="E3" s="10">
        <v>100</v>
      </c>
      <c r="F3" s="11"/>
      <c r="G3" s="11"/>
      <c r="H3" s="11"/>
    </row>
    <row r="4" spans="1:8" ht="15.75" customHeight="1" x14ac:dyDescent="0.35">
      <c r="A4" s="1"/>
      <c r="B4" s="101" t="s">
        <v>3</v>
      </c>
      <c r="C4" s="100"/>
      <c r="D4" s="1"/>
      <c r="E4" s="12">
        <v>0.01</v>
      </c>
      <c r="F4" s="1"/>
      <c r="G4" s="1"/>
      <c r="H4" s="1"/>
    </row>
    <row r="5" spans="1:8" ht="15.75" customHeight="1" x14ac:dyDescent="0.35">
      <c r="A5" s="1"/>
      <c r="B5" s="101" t="s">
        <v>4</v>
      </c>
      <c r="C5" s="100"/>
      <c r="D5" s="1"/>
      <c r="E5" s="10">
        <v>150000</v>
      </c>
      <c r="F5" s="1"/>
      <c r="G5" s="1"/>
      <c r="H5" s="1"/>
    </row>
    <row r="6" spans="1:8" ht="15.75" customHeight="1" x14ac:dyDescent="0.35">
      <c r="A6" s="1"/>
      <c r="B6" s="101" t="s">
        <v>5</v>
      </c>
      <c r="C6" s="100"/>
      <c r="D6" s="1"/>
      <c r="E6" s="13">
        <v>6</v>
      </c>
      <c r="F6" s="1"/>
      <c r="G6" s="1"/>
      <c r="H6" s="1"/>
    </row>
    <row r="7" spans="1:8" ht="15.75" customHeight="1" x14ac:dyDescent="0.35">
      <c r="A7" s="1"/>
      <c r="B7" s="14"/>
      <c r="E7" s="15"/>
      <c r="F7" s="1"/>
      <c r="G7" s="1"/>
      <c r="H7" s="1"/>
    </row>
    <row r="8" spans="1:8" ht="15.75" customHeight="1" x14ac:dyDescent="0.35">
      <c r="A8" s="1"/>
      <c r="B8" s="6"/>
      <c r="C8" s="1"/>
      <c r="D8" s="1"/>
      <c r="E8" s="16"/>
      <c r="F8" s="1"/>
      <c r="G8" s="1"/>
      <c r="H8" s="1"/>
    </row>
    <row r="9" spans="1:8" ht="15.75" customHeight="1" x14ac:dyDescent="0.35">
      <c r="A9" s="1"/>
      <c r="B9" s="6"/>
      <c r="C9" s="1"/>
      <c r="D9" s="1"/>
      <c r="E9" s="16"/>
      <c r="F9" s="1"/>
      <c r="G9" s="1"/>
      <c r="H9" s="1"/>
    </row>
    <row r="10" spans="1:8" ht="15.75" customHeight="1" x14ac:dyDescent="0.35">
      <c r="A10" s="1"/>
      <c r="B10" s="101" t="s">
        <v>6</v>
      </c>
      <c r="C10" s="100"/>
      <c r="D10" s="1"/>
      <c r="E10" s="10">
        <f>E4*E5</f>
        <v>1500</v>
      </c>
      <c r="F10" s="1"/>
      <c r="G10" s="1"/>
      <c r="H10" s="1"/>
    </row>
    <row r="11" spans="1:8" ht="15.75" customHeight="1" x14ac:dyDescent="0.35">
      <c r="A11" s="1"/>
      <c r="B11" s="101" t="s">
        <v>7</v>
      </c>
      <c r="C11" s="100"/>
      <c r="D11" s="1"/>
      <c r="E11" s="10">
        <f>E6*E3</f>
        <v>600</v>
      </c>
      <c r="F11" s="1"/>
      <c r="G11" s="1"/>
      <c r="H11" s="1"/>
    </row>
    <row r="12" spans="1:8" ht="15.75" customHeight="1" x14ac:dyDescent="0.35">
      <c r="A12" s="1"/>
      <c r="B12" s="101" t="s">
        <v>8</v>
      </c>
      <c r="C12" s="100"/>
      <c r="D12" s="1"/>
      <c r="E12" s="13">
        <v>0.25</v>
      </c>
      <c r="F12" s="1"/>
      <c r="G12" s="1"/>
      <c r="H12" s="1"/>
    </row>
    <row r="13" spans="1:8" ht="15.75" customHeight="1" x14ac:dyDescent="0.35">
      <c r="A13" s="1"/>
      <c r="B13" s="101" t="s">
        <v>9</v>
      </c>
      <c r="C13" s="100"/>
      <c r="D13" s="1"/>
      <c r="E13" s="13">
        <f>1/E12</f>
        <v>4</v>
      </c>
      <c r="F13" s="1"/>
      <c r="G13" s="1"/>
      <c r="H13" s="1"/>
    </row>
    <row r="14" spans="1:8" ht="15.75" customHeight="1" x14ac:dyDescent="0.35">
      <c r="A14" s="1"/>
      <c r="B14" s="6"/>
      <c r="C14" s="1"/>
      <c r="D14" s="1"/>
      <c r="E14" s="16"/>
      <c r="F14" s="1"/>
      <c r="G14" s="1"/>
      <c r="H14" s="1"/>
    </row>
    <row r="15" spans="1:8" ht="15.75" customHeight="1" x14ac:dyDescent="0.35">
      <c r="A15" s="1"/>
      <c r="B15" s="102" t="s">
        <v>10</v>
      </c>
      <c r="C15" s="103"/>
      <c r="D15" s="17"/>
      <c r="E15" s="18">
        <f>(E10-E11)*E13</f>
        <v>3600</v>
      </c>
      <c r="F15" s="1"/>
      <c r="G15" s="1"/>
      <c r="H15" s="1"/>
    </row>
    <row r="16" spans="1:8" ht="15.75" customHeight="1" x14ac:dyDescent="0.35">
      <c r="A16" s="1"/>
      <c r="F16" s="1"/>
      <c r="G16" s="1"/>
      <c r="H16" s="1"/>
    </row>
    <row r="17" spans="1:8" ht="15.75" customHeight="1" x14ac:dyDescent="0.35">
      <c r="A17" s="1"/>
      <c r="D17" s="1"/>
      <c r="E17" s="1"/>
      <c r="F17" s="1"/>
      <c r="G17" s="1"/>
      <c r="H17" s="1"/>
    </row>
    <row r="18" spans="1:8" ht="15.75" customHeight="1" x14ac:dyDescent="0.3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35">
      <c r="A19" s="1"/>
      <c r="B19" s="99"/>
      <c r="C19" s="100"/>
      <c r="D19" s="1"/>
      <c r="E19" s="1"/>
      <c r="F19" s="1"/>
      <c r="G19" s="1"/>
      <c r="H19" s="1"/>
    </row>
    <row r="20" spans="1:8" ht="15.75" customHeight="1" x14ac:dyDescent="0.35">
      <c r="A20" s="1"/>
      <c r="B20" s="99"/>
      <c r="C20" s="100"/>
      <c r="D20" s="1"/>
      <c r="E20" s="1"/>
      <c r="F20" s="1"/>
      <c r="G20" s="1"/>
      <c r="H20" s="1"/>
    </row>
    <row r="21" spans="1:8" ht="15.75" customHeight="1" x14ac:dyDescent="0.35">
      <c r="A21" s="1"/>
      <c r="B21" s="99"/>
      <c r="C21" s="100"/>
      <c r="D21" s="1"/>
      <c r="E21" s="1"/>
      <c r="F21" s="1"/>
      <c r="G21" s="1"/>
      <c r="H21" s="1"/>
    </row>
    <row r="22" spans="1:8" ht="15.75" customHeight="1" x14ac:dyDescent="0.35">
      <c r="A22" s="1"/>
      <c r="B22" s="99"/>
      <c r="C22" s="100"/>
      <c r="D22" s="1"/>
      <c r="E22" s="1"/>
      <c r="F22" s="1"/>
      <c r="G22" s="1"/>
      <c r="H22" s="1"/>
    </row>
    <row r="23" spans="1:8" ht="15.75" customHeight="1" x14ac:dyDescent="0.35">
      <c r="B23" s="99"/>
      <c r="C23" s="100"/>
    </row>
  </sheetData>
  <mergeCells count="13">
    <mergeCell ref="B23:C23"/>
    <mergeCell ref="B4:C4"/>
    <mergeCell ref="B5:C5"/>
    <mergeCell ref="B6:C6"/>
    <mergeCell ref="B10:C10"/>
    <mergeCell ref="B11:C11"/>
    <mergeCell ref="B12:C12"/>
    <mergeCell ref="B13:C13"/>
    <mergeCell ref="B15:C15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F8A-5F4F-4CE2-8861-72B088CBFB8A}">
  <sheetPr>
    <outlinePr summaryBelow="0" summaryRight="0"/>
  </sheetPr>
  <dimension ref="A1:Z1013"/>
  <sheetViews>
    <sheetView tabSelected="1" zoomScale="98" zoomScaleNormal="98" workbookViewId="0">
      <selection activeCell="G15" sqref="G15"/>
    </sheetView>
  </sheetViews>
  <sheetFormatPr defaultColWidth="12.6328125" defaultRowHeight="15.75" customHeight="1" x14ac:dyDescent="0.35"/>
  <cols>
    <col min="1" max="1" width="12.6328125" style="54"/>
    <col min="2" max="2" width="63.1796875" style="54" bestFit="1" customWidth="1"/>
    <col min="3" max="4" width="12.81640625" style="54" bestFit="1" customWidth="1"/>
    <col min="5" max="5" width="14.08984375" style="54" bestFit="1" customWidth="1"/>
    <col min="6" max="6" width="12.81640625" style="54" bestFit="1" customWidth="1"/>
    <col min="7" max="7" width="17.81640625" style="54" bestFit="1" customWidth="1"/>
    <col min="8" max="8" width="12.81640625" style="54" bestFit="1" customWidth="1"/>
    <col min="9" max="11" width="12.6328125" style="54"/>
    <col min="12" max="17" width="12.81640625" style="54" bestFit="1" customWidth="1"/>
    <col min="18" max="16384" width="12.6328125" style="54"/>
  </cols>
  <sheetData>
    <row r="1" spans="1:26" ht="15.75" customHeight="1" x14ac:dyDescent="0.35">
      <c r="F1" s="35" t="s">
        <v>27</v>
      </c>
      <c r="K1" s="36"/>
      <c r="L1" s="37"/>
      <c r="M1" s="51" t="str">
        <f>F2</f>
        <v>Low</v>
      </c>
      <c r="N1" s="51" t="str">
        <f>G2</f>
        <v>Mid</v>
      </c>
      <c r="O1" s="52" t="str">
        <f>H2</f>
        <v>High</v>
      </c>
      <c r="P1" s="37"/>
      <c r="Q1" s="38"/>
    </row>
    <row r="2" spans="1:26" ht="15.75" customHeight="1" x14ac:dyDescent="0.35">
      <c r="A2" s="19"/>
      <c r="B2" s="20" t="s">
        <v>0</v>
      </c>
      <c r="C2" s="21" t="s">
        <v>26</v>
      </c>
      <c r="D2" s="95" t="s">
        <v>11</v>
      </c>
      <c r="E2" s="22" t="s">
        <v>1</v>
      </c>
      <c r="F2" s="23" t="s">
        <v>12</v>
      </c>
      <c r="G2" s="24" t="s">
        <v>13</v>
      </c>
      <c r="H2" s="25" t="s">
        <v>14</v>
      </c>
      <c r="I2" s="19"/>
      <c r="J2" s="19"/>
      <c r="K2" s="39"/>
      <c r="L2" s="40">
        <f>E28</f>
        <v>350</v>
      </c>
      <c r="M2" s="41">
        <v>1</v>
      </c>
      <c r="N2" s="41">
        <v>2</v>
      </c>
      <c r="O2" s="41">
        <v>3</v>
      </c>
      <c r="P2" s="42">
        <v>2</v>
      </c>
      <c r="Q2" s="53" t="s">
        <v>24</v>
      </c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35">
      <c r="A3" s="26"/>
      <c r="B3" s="81" t="s">
        <v>15</v>
      </c>
      <c r="C3" s="71">
        <v>1</v>
      </c>
      <c r="D3" s="96">
        <f>IF(C3=$L$12,$P$2,2)</f>
        <v>2</v>
      </c>
      <c r="E3" s="72">
        <f>INDEX(F3:H3,D3)</f>
        <v>1500</v>
      </c>
      <c r="F3" s="86">
        <v>1000</v>
      </c>
      <c r="G3" s="86">
        <v>1500</v>
      </c>
      <c r="H3" s="87">
        <v>2500</v>
      </c>
      <c r="I3" s="26"/>
      <c r="J3" s="26"/>
      <c r="K3" s="43" t="str">
        <f t="shared" ref="K3:K11" si="0">B3</f>
        <v>Avg Ad Cost</v>
      </c>
      <c r="L3" s="41">
        <v>1</v>
      </c>
      <c r="M3" s="44">
        <f t="dataTable" ref="M3:O11" dt2D="1" dtr="1" r1="P2" r2="L12"/>
        <v>377.77777777777783</v>
      </c>
      <c r="N3" s="44">
        <v>350</v>
      </c>
      <c r="O3" s="44">
        <v>294.44444444444434</v>
      </c>
      <c r="P3" s="44"/>
      <c r="Q3" s="45">
        <f>ABS(O3-M3)</f>
        <v>83.333333333333485</v>
      </c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 x14ac:dyDescent="0.35">
      <c r="A4" s="26"/>
      <c r="B4" s="43" t="s">
        <v>16</v>
      </c>
      <c r="C4" s="59">
        <v>2</v>
      </c>
      <c r="D4" s="50">
        <f t="shared" ref="D4:D11" si="1">IF(C4=$L$12,$P$2,2)</f>
        <v>2</v>
      </c>
      <c r="E4" s="73">
        <f t="shared" ref="E4:E11" si="2">INDEX(F4:H4,D4)</f>
        <v>2000000</v>
      </c>
      <c r="F4" s="28">
        <v>1000000</v>
      </c>
      <c r="G4" s="28">
        <v>2000000</v>
      </c>
      <c r="H4" s="30">
        <v>5000000</v>
      </c>
      <c r="I4" s="26"/>
      <c r="J4" s="26"/>
      <c r="K4" s="43" t="str">
        <f t="shared" si="0"/>
        <v>Total number of Impressions/ Viewers</v>
      </c>
      <c r="L4" s="41">
        <v>2</v>
      </c>
      <c r="M4" s="44">
        <v>266.66666666666652</v>
      </c>
      <c r="N4" s="44">
        <v>350</v>
      </c>
      <c r="O4" s="44">
        <v>400</v>
      </c>
      <c r="P4" s="44"/>
      <c r="Q4" s="45">
        <f t="shared" ref="Q4:Q11" si="3">ABS(O4-M4)</f>
        <v>133.33333333333348</v>
      </c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 x14ac:dyDescent="0.35">
      <c r="A5" s="26"/>
      <c r="B5" s="82" t="s">
        <v>31</v>
      </c>
      <c r="C5" s="74">
        <v>3</v>
      </c>
      <c r="D5" s="50">
        <f t="shared" si="1"/>
        <v>2</v>
      </c>
      <c r="E5" s="73">
        <f t="shared" si="2"/>
        <v>1.4999999999999999E-2</v>
      </c>
      <c r="F5" s="88">
        <v>0.01</v>
      </c>
      <c r="G5" s="88">
        <v>1.4999999999999999E-2</v>
      </c>
      <c r="H5" s="89">
        <v>0.03</v>
      </c>
      <c r="I5" s="26"/>
      <c r="J5" s="26"/>
      <c r="K5" s="43" t="str">
        <f t="shared" si="0"/>
        <v>Click Through Rate</v>
      </c>
      <c r="L5" s="41">
        <v>3</v>
      </c>
      <c r="M5" s="44">
        <v>308.33333333333348</v>
      </c>
      <c r="N5" s="44">
        <v>350</v>
      </c>
      <c r="O5" s="44">
        <v>391.66666666666652</v>
      </c>
      <c r="P5" s="44"/>
      <c r="Q5" s="45">
        <f t="shared" si="3"/>
        <v>83.33333333333303</v>
      </c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 x14ac:dyDescent="0.35">
      <c r="A6" s="26"/>
      <c r="B6" s="62" t="s">
        <v>32</v>
      </c>
      <c r="C6" s="44">
        <v>4</v>
      </c>
      <c r="D6" s="50">
        <f t="shared" si="1"/>
        <v>2</v>
      </c>
      <c r="E6" s="73">
        <f t="shared" si="2"/>
        <v>0.02</v>
      </c>
      <c r="F6" s="28">
        <v>0.01</v>
      </c>
      <c r="G6" s="28">
        <v>0.02</v>
      </c>
      <c r="H6" s="90">
        <v>0.03</v>
      </c>
      <c r="I6" s="26"/>
      <c r="J6" s="26"/>
      <c r="K6" s="43" t="str">
        <f t="shared" si="0"/>
        <v>Ad response rate</v>
      </c>
      <c r="L6" s="41">
        <v>4</v>
      </c>
      <c r="M6" s="44">
        <v>350</v>
      </c>
      <c r="N6" s="44">
        <v>350</v>
      </c>
      <c r="O6" s="44">
        <v>350</v>
      </c>
      <c r="P6" s="44"/>
      <c r="Q6" s="45">
        <f t="shared" si="3"/>
        <v>0</v>
      </c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 x14ac:dyDescent="0.35">
      <c r="A7" s="26"/>
      <c r="B7" s="43" t="s">
        <v>17</v>
      </c>
      <c r="C7" s="59">
        <v>5</v>
      </c>
      <c r="D7" s="50">
        <f t="shared" si="1"/>
        <v>2</v>
      </c>
      <c r="E7" s="73">
        <f t="shared" si="2"/>
        <v>0.2</v>
      </c>
      <c r="F7" s="28">
        <v>0.1</v>
      </c>
      <c r="G7" s="28">
        <v>0.2</v>
      </c>
      <c r="H7" s="30">
        <v>0.3</v>
      </c>
      <c r="I7" s="26"/>
      <c r="J7" s="26"/>
      <c r="K7" s="43" t="str">
        <f t="shared" si="0"/>
        <v>Publisher Cost</v>
      </c>
      <c r="L7" s="41">
        <v>5</v>
      </c>
      <c r="M7" s="44">
        <v>516.66666666666652</v>
      </c>
      <c r="N7" s="44">
        <v>350</v>
      </c>
      <c r="O7" s="44">
        <v>183.33333333333348</v>
      </c>
      <c r="P7" s="44"/>
      <c r="Q7" s="45">
        <f t="shared" si="3"/>
        <v>333.33333333333303</v>
      </c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35">
      <c r="A8" s="26"/>
      <c r="B8" s="43" t="s">
        <v>29</v>
      </c>
      <c r="C8" s="59">
        <v>6</v>
      </c>
      <c r="D8" s="50">
        <f t="shared" si="1"/>
        <v>2</v>
      </c>
      <c r="E8" s="73">
        <f t="shared" si="2"/>
        <v>1.5</v>
      </c>
      <c r="F8" s="28">
        <v>1</v>
      </c>
      <c r="G8" s="28">
        <v>1.5</v>
      </c>
      <c r="H8" s="30">
        <v>4.5</v>
      </c>
      <c r="I8" s="26"/>
      <c r="J8" s="26"/>
      <c r="K8" s="43" t="str">
        <f t="shared" si="0"/>
        <v xml:space="preserve">Mail Informatio Cost per view </v>
      </c>
      <c r="L8" s="41">
        <v>6</v>
      </c>
      <c r="M8" s="44">
        <v>1183.3333333333335</v>
      </c>
      <c r="N8" s="44">
        <v>350</v>
      </c>
      <c r="O8" s="44">
        <v>-4650</v>
      </c>
      <c r="P8" s="44"/>
      <c r="Q8" s="45">
        <f t="shared" si="3"/>
        <v>5833.3333333333339</v>
      </c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 x14ac:dyDescent="0.35">
      <c r="A9" s="26"/>
      <c r="B9" s="83" t="s">
        <v>37</v>
      </c>
      <c r="C9" s="50">
        <v>7</v>
      </c>
      <c r="D9" s="50">
        <f t="shared" si="1"/>
        <v>2</v>
      </c>
      <c r="E9" s="73">
        <f t="shared" si="2"/>
        <v>0.2</v>
      </c>
      <c r="F9" s="91">
        <v>0.01</v>
      </c>
      <c r="G9" s="91">
        <v>0.2</v>
      </c>
      <c r="H9" s="92">
        <v>0.3</v>
      </c>
      <c r="I9" s="26"/>
      <c r="J9" s="27"/>
      <c r="K9" s="43" t="str">
        <f t="shared" si="0"/>
        <v>Call back to customers rate</v>
      </c>
      <c r="L9" s="41">
        <v>7</v>
      </c>
      <c r="M9" s="44">
        <v>666.66666666666652</v>
      </c>
      <c r="N9" s="44">
        <v>350</v>
      </c>
      <c r="O9" s="44">
        <v>183.33333333333348</v>
      </c>
      <c r="P9" s="44"/>
      <c r="Q9" s="45">
        <f t="shared" si="3"/>
        <v>483.33333333333303</v>
      </c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 x14ac:dyDescent="0.35">
      <c r="A10" s="26"/>
      <c r="B10" s="39" t="s">
        <v>38</v>
      </c>
      <c r="C10" s="44">
        <v>8</v>
      </c>
      <c r="D10" s="50">
        <f t="shared" si="1"/>
        <v>2</v>
      </c>
      <c r="E10" s="73">
        <f t="shared" si="2"/>
        <v>0.02</v>
      </c>
      <c r="F10" s="93">
        <v>0.01</v>
      </c>
      <c r="G10" s="93">
        <v>0.02</v>
      </c>
      <c r="H10" s="30">
        <v>0.04</v>
      </c>
      <c r="I10" s="26"/>
      <c r="J10" s="27"/>
      <c r="K10" s="43" t="str">
        <f t="shared" si="0"/>
        <v>Potential responses to the mail out (percentage)</v>
      </c>
      <c r="L10" s="69">
        <v>8</v>
      </c>
      <c r="M10" s="59">
        <v>-2900</v>
      </c>
      <c r="N10" s="59">
        <v>350</v>
      </c>
      <c r="O10" s="59">
        <v>1975</v>
      </c>
      <c r="P10" s="59"/>
      <c r="Q10" s="45">
        <f t="shared" si="3"/>
        <v>4875</v>
      </c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 x14ac:dyDescent="0.35">
      <c r="A11" s="26"/>
      <c r="B11" s="43" t="s">
        <v>39</v>
      </c>
      <c r="C11" s="59">
        <v>9</v>
      </c>
      <c r="D11" s="50">
        <f t="shared" si="1"/>
        <v>2</v>
      </c>
      <c r="E11" s="73">
        <f t="shared" si="2"/>
        <v>0.03</v>
      </c>
      <c r="F11" s="94">
        <v>0.01</v>
      </c>
      <c r="G11" s="94">
        <v>0.03</v>
      </c>
      <c r="H11" s="31">
        <v>0.06</v>
      </c>
      <c r="I11" s="26"/>
      <c r="J11" s="27"/>
      <c r="K11" s="43" t="str">
        <f t="shared" si="0"/>
        <v>Potential customers from the response call (percentage)</v>
      </c>
      <c r="L11" s="41">
        <v>9</v>
      </c>
      <c r="M11" s="44">
        <v>-6150</v>
      </c>
      <c r="N11" s="44">
        <v>350</v>
      </c>
      <c r="O11" s="44">
        <v>1975</v>
      </c>
      <c r="P11" s="44"/>
      <c r="Q11" s="45">
        <f t="shared" si="3"/>
        <v>8125</v>
      </c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35">
      <c r="A12" s="26"/>
      <c r="B12" s="43" t="s">
        <v>18</v>
      </c>
      <c r="C12" s="59">
        <v>8</v>
      </c>
      <c r="D12" s="74"/>
      <c r="E12" s="75">
        <v>3600</v>
      </c>
      <c r="F12" s="26"/>
      <c r="G12" s="26"/>
      <c r="H12" s="26"/>
      <c r="I12" s="26"/>
      <c r="J12" s="26"/>
      <c r="K12" s="46"/>
      <c r="L12" s="47">
        <v>2</v>
      </c>
      <c r="M12" s="64"/>
      <c r="N12" s="48"/>
      <c r="O12" s="48"/>
      <c r="P12" s="48"/>
      <c r="Q12" s="49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 x14ac:dyDescent="0.35">
      <c r="A13" s="26"/>
      <c r="B13" s="62"/>
      <c r="C13" s="44"/>
      <c r="D13" s="44"/>
      <c r="E13" s="63"/>
      <c r="F13" s="26"/>
      <c r="G13" s="26"/>
      <c r="H13" s="26"/>
      <c r="I13" s="26"/>
      <c r="J13" s="26"/>
      <c r="K13" s="19" t="s">
        <v>23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 x14ac:dyDescent="0.35">
      <c r="A14" s="26"/>
      <c r="B14" s="85" t="s">
        <v>40</v>
      </c>
      <c r="C14" s="44"/>
      <c r="D14" s="44"/>
      <c r="E14" s="63"/>
      <c r="F14" s="26"/>
      <c r="G14" s="26"/>
      <c r="K14" s="56" t="str" cm="1">
        <f t="array" ref="K14:Q22">_xlfn._xlws.SORT(K3:Q11,{7},-1)</f>
        <v>Potential customers from the response call (percentage)</v>
      </c>
      <c r="L14" s="57">
        <v>9</v>
      </c>
      <c r="M14" s="57">
        <v>-6150</v>
      </c>
      <c r="N14" s="57">
        <v>350</v>
      </c>
      <c r="O14" s="57">
        <v>1975</v>
      </c>
      <c r="P14" s="57">
        <v>0</v>
      </c>
      <c r="Q14" s="58">
        <v>8125</v>
      </c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 x14ac:dyDescent="0.35">
      <c r="A15" s="26"/>
      <c r="B15" s="43" t="s">
        <v>34</v>
      </c>
      <c r="C15" s="59"/>
      <c r="D15" s="59"/>
      <c r="E15" s="76">
        <f>E17*E9</f>
        <v>6000</v>
      </c>
      <c r="F15" s="26"/>
      <c r="G15" s="26"/>
      <c r="K15" s="39" t="str">
        <v xml:space="preserve">Mail Informatio Cost per view </v>
      </c>
      <c r="L15" s="59">
        <v>6</v>
      </c>
      <c r="M15" s="59">
        <v>1183.3333333333335</v>
      </c>
      <c r="N15" s="59">
        <v>350</v>
      </c>
      <c r="O15" s="59">
        <v>-4650</v>
      </c>
      <c r="P15" s="59">
        <v>0</v>
      </c>
      <c r="Q15" s="60">
        <v>5833.3333333333339</v>
      </c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 x14ac:dyDescent="0.35">
      <c r="A16" s="26"/>
      <c r="B16" s="43" t="s">
        <v>33</v>
      </c>
      <c r="C16" s="59"/>
      <c r="D16" s="59"/>
      <c r="E16" s="68">
        <f>E17*E6</f>
        <v>600</v>
      </c>
      <c r="F16" s="26"/>
      <c r="G16" s="26"/>
      <c r="K16" s="39" t="str">
        <v>Potential responses to the mail out (percentage)</v>
      </c>
      <c r="L16" s="59">
        <v>8</v>
      </c>
      <c r="M16" s="59">
        <v>-2900</v>
      </c>
      <c r="N16" s="59">
        <v>350</v>
      </c>
      <c r="O16" s="59">
        <v>1975</v>
      </c>
      <c r="P16" s="59">
        <v>0</v>
      </c>
      <c r="Q16" s="60">
        <v>4875</v>
      </c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 x14ac:dyDescent="0.35">
      <c r="A17" s="26"/>
      <c r="B17" s="43" t="s">
        <v>28</v>
      </c>
      <c r="C17" s="59"/>
      <c r="D17" s="50"/>
      <c r="E17" s="73">
        <f>E4*E5</f>
        <v>30000</v>
      </c>
      <c r="F17" s="26"/>
      <c r="G17" s="26"/>
      <c r="K17" s="39" t="str">
        <v>Call back to customers rate</v>
      </c>
      <c r="L17" s="59">
        <v>7</v>
      </c>
      <c r="M17" s="59">
        <v>666.66666666666652</v>
      </c>
      <c r="N17" s="59">
        <v>350</v>
      </c>
      <c r="O17" s="59">
        <v>183.33333333333348</v>
      </c>
      <c r="P17" s="59">
        <v>0</v>
      </c>
      <c r="Q17" s="60">
        <v>483.33333333333303</v>
      </c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 x14ac:dyDescent="0.35">
      <c r="A18" s="26"/>
      <c r="B18" s="43" t="s">
        <v>35</v>
      </c>
      <c r="C18" s="59"/>
      <c r="D18" s="59"/>
      <c r="E18" s="68">
        <f>E10*E17</f>
        <v>600</v>
      </c>
      <c r="F18" s="26"/>
      <c r="G18" s="26"/>
      <c r="K18" s="39" t="str">
        <v>Publisher Cost</v>
      </c>
      <c r="L18" s="59">
        <v>5</v>
      </c>
      <c r="M18" s="59">
        <v>516.66666666666652</v>
      </c>
      <c r="N18" s="59">
        <v>350</v>
      </c>
      <c r="O18" s="59">
        <v>183.33333333333348</v>
      </c>
      <c r="P18" s="59">
        <v>0</v>
      </c>
      <c r="Q18" s="60">
        <v>333.33333333333303</v>
      </c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 x14ac:dyDescent="0.35">
      <c r="A19" s="26"/>
      <c r="B19" s="62"/>
      <c r="C19" s="44"/>
      <c r="D19" s="44"/>
      <c r="E19" s="63"/>
      <c r="F19" s="70"/>
      <c r="G19" s="29"/>
      <c r="H19" s="30"/>
      <c r="K19" s="39" t="str">
        <v>Total number of Impressions/ Viewers</v>
      </c>
      <c r="L19" s="59">
        <v>2</v>
      </c>
      <c r="M19" s="59">
        <v>266.66666666666652</v>
      </c>
      <c r="N19" s="59">
        <v>350</v>
      </c>
      <c r="O19" s="59">
        <v>400</v>
      </c>
      <c r="P19" s="59">
        <v>0</v>
      </c>
      <c r="Q19" s="60">
        <v>133.33333333333348</v>
      </c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 x14ac:dyDescent="0.35">
      <c r="A20" s="26"/>
      <c r="B20" s="43" t="s">
        <v>19</v>
      </c>
      <c r="C20" s="59"/>
      <c r="D20" s="59"/>
      <c r="E20" s="77">
        <f>E17*E7</f>
        <v>6000</v>
      </c>
      <c r="F20" s="26"/>
      <c r="K20" s="39" t="str">
        <v>Avg Ad Cost</v>
      </c>
      <c r="L20" s="59">
        <v>1</v>
      </c>
      <c r="M20" s="59">
        <v>377.77777777777783</v>
      </c>
      <c r="N20" s="59">
        <v>350</v>
      </c>
      <c r="O20" s="59">
        <v>294.44444444444434</v>
      </c>
      <c r="P20" s="59">
        <v>0</v>
      </c>
      <c r="Q20" s="60">
        <v>83.333333333333485</v>
      </c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customHeight="1" x14ac:dyDescent="0.35">
      <c r="A21" s="26"/>
      <c r="B21" s="43" t="s">
        <v>20</v>
      </c>
      <c r="C21" s="59"/>
      <c r="D21" s="59"/>
      <c r="E21" s="78">
        <f>E17*E8</f>
        <v>45000</v>
      </c>
      <c r="F21" s="26"/>
      <c r="K21" s="39" t="str">
        <v>Click Through Rate</v>
      </c>
      <c r="L21" s="59">
        <v>3</v>
      </c>
      <c r="M21" s="59">
        <v>308.33333333333348</v>
      </c>
      <c r="N21" s="59">
        <v>350</v>
      </c>
      <c r="O21" s="59">
        <v>391.66666666666652</v>
      </c>
      <c r="P21" s="59">
        <v>0</v>
      </c>
      <c r="Q21" s="60">
        <v>83.33333333333303</v>
      </c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 x14ac:dyDescent="0.35">
      <c r="A22" s="26"/>
      <c r="B22" s="43" t="s">
        <v>30</v>
      </c>
      <c r="C22" s="59"/>
      <c r="D22" s="59"/>
      <c r="E22" s="79">
        <f>E20+E21+E3+E15</f>
        <v>58500</v>
      </c>
      <c r="F22" s="26"/>
      <c r="K22" s="39" t="str">
        <v>Ad response rate</v>
      </c>
      <c r="L22" s="59">
        <v>4</v>
      </c>
      <c r="M22" s="59">
        <v>350</v>
      </c>
      <c r="N22" s="59">
        <v>350</v>
      </c>
      <c r="O22" s="59">
        <v>350</v>
      </c>
      <c r="P22" s="59">
        <v>0</v>
      </c>
      <c r="Q22" s="60">
        <v>0</v>
      </c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 x14ac:dyDescent="0.35">
      <c r="A23" s="26"/>
      <c r="B23" s="39"/>
      <c r="C23" s="44"/>
      <c r="D23" s="44"/>
      <c r="E23" s="60"/>
      <c r="F23" s="26"/>
      <c r="K23" s="39"/>
      <c r="L23" s="59"/>
      <c r="M23" s="59"/>
      <c r="N23" s="59"/>
      <c r="O23" s="59"/>
      <c r="P23" s="59"/>
      <c r="Q23" s="60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 x14ac:dyDescent="0.35">
      <c r="A24" s="26"/>
      <c r="B24" s="43" t="s">
        <v>36</v>
      </c>
      <c r="C24" s="59"/>
      <c r="D24" s="59"/>
      <c r="E24" s="68">
        <f>E11*E18</f>
        <v>18</v>
      </c>
      <c r="F24" s="26"/>
      <c r="K24" s="61"/>
      <c r="L24" s="48"/>
      <c r="M24" s="48"/>
      <c r="N24" s="48"/>
      <c r="O24" s="48"/>
      <c r="P24" s="48"/>
      <c r="Q24" s="49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 x14ac:dyDescent="0.35">
      <c r="A25" s="26"/>
      <c r="B25" s="39"/>
      <c r="C25" s="44"/>
      <c r="D25" s="44"/>
      <c r="E25" s="79"/>
      <c r="F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 x14ac:dyDescent="0.35">
      <c r="A26" s="26"/>
      <c r="B26" s="39"/>
      <c r="C26" s="44"/>
      <c r="D26" s="44"/>
      <c r="E26" s="79"/>
      <c r="F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35">
      <c r="A27" s="26"/>
      <c r="B27" s="43" t="s">
        <v>21</v>
      </c>
      <c r="C27" s="59"/>
      <c r="D27" s="59"/>
      <c r="E27" s="79">
        <f>E22/E24</f>
        <v>3250</v>
      </c>
      <c r="F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35">
      <c r="A28" s="26"/>
      <c r="B28" s="84" t="s">
        <v>22</v>
      </c>
      <c r="C28" s="33"/>
      <c r="D28" s="33"/>
      <c r="E28" s="80">
        <f>E12-E27</f>
        <v>350</v>
      </c>
      <c r="F28" s="26"/>
      <c r="G28" s="50"/>
      <c r="H28" s="27"/>
      <c r="I28" s="26"/>
      <c r="J28" s="26"/>
      <c r="K28" s="26"/>
      <c r="L28" s="19" t="s">
        <v>25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 x14ac:dyDescent="0.35">
      <c r="A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 x14ac:dyDescent="0.35">
      <c r="A30" s="26"/>
      <c r="B30" s="26"/>
      <c r="C30" s="26"/>
      <c r="D30" s="26"/>
      <c r="E30" s="26"/>
      <c r="F30" s="26"/>
      <c r="L30" s="36"/>
      <c r="M30" s="66" t="str">
        <f>F2</f>
        <v>Low</v>
      </c>
      <c r="N30" s="66" t="str">
        <f t="shared" ref="N30:O30" si="4">G2</f>
        <v>Mid</v>
      </c>
      <c r="O30" s="67" t="str">
        <f t="shared" si="4"/>
        <v>High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 x14ac:dyDescent="0.35">
      <c r="A31" s="26"/>
      <c r="F31" s="26"/>
      <c r="L31" s="62" t="str">
        <f>K14</f>
        <v>Potential customers from the response call (percentage)</v>
      </c>
      <c r="M31" s="44">
        <f>M14</f>
        <v>-6150</v>
      </c>
      <c r="N31" s="44">
        <f t="shared" ref="N31:O31" si="5">N14</f>
        <v>350</v>
      </c>
      <c r="O31" s="63">
        <f t="shared" si="5"/>
        <v>1975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 x14ac:dyDescent="0.35">
      <c r="A32" s="26"/>
      <c r="B32" s="26"/>
      <c r="C32" s="26"/>
      <c r="D32" s="26"/>
      <c r="E32" s="26"/>
      <c r="F32" s="26"/>
      <c r="L32" s="62" t="str">
        <f t="shared" ref="L32:L39" si="6">K15</f>
        <v xml:space="preserve">Mail Informatio Cost per view </v>
      </c>
      <c r="M32" s="44">
        <f t="shared" ref="M32:O39" si="7">M15</f>
        <v>1183.3333333333335</v>
      </c>
      <c r="N32" s="44">
        <f t="shared" si="7"/>
        <v>350</v>
      </c>
      <c r="O32" s="63">
        <f t="shared" si="7"/>
        <v>-4650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 x14ac:dyDescent="0.35">
      <c r="A33" s="26"/>
      <c r="B33" s="26"/>
      <c r="C33" s="26"/>
      <c r="D33" s="26"/>
      <c r="E33" s="26"/>
      <c r="F33" s="26"/>
      <c r="L33" s="62" t="str">
        <f t="shared" si="6"/>
        <v>Potential responses to the mail out (percentage)</v>
      </c>
      <c r="M33" s="44">
        <f t="shared" si="7"/>
        <v>-2900</v>
      </c>
      <c r="N33" s="44">
        <f t="shared" si="7"/>
        <v>350</v>
      </c>
      <c r="O33" s="63">
        <f t="shared" si="7"/>
        <v>1975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 x14ac:dyDescent="0.35">
      <c r="A34" s="26"/>
      <c r="B34" s="26"/>
      <c r="C34" s="26"/>
      <c r="D34" s="26"/>
      <c r="E34" s="26"/>
      <c r="F34" s="26"/>
      <c r="L34" s="62" t="str">
        <f t="shared" si="6"/>
        <v>Call back to customers rate</v>
      </c>
      <c r="M34" s="44">
        <f t="shared" si="7"/>
        <v>666.66666666666652</v>
      </c>
      <c r="N34" s="44">
        <f t="shared" si="7"/>
        <v>350</v>
      </c>
      <c r="O34" s="63">
        <f t="shared" si="7"/>
        <v>183.33333333333348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5" x14ac:dyDescent="0.35">
      <c r="A35" s="26"/>
      <c r="B35" s="26"/>
      <c r="C35" s="26"/>
      <c r="D35" s="26"/>
      <c r="E35" s="26"/>
      <c r="F35" s="26"/>
      <c r="L35" s="62" t="str">
        <f t="shared" si="6"/>
        <v>Publisher Cost</v>
      </c>
      <c r="M35" s="44">
        <f t="shared" si="7"/>
        <v>516.66666666666652</v>
      </c>
      <c r="N35" s="44">
        <f t="shared" si="7"/>
        <v>350</v>
      </c>
      <c r="O35" s="63">
        <f t="shared" si="7"/>
        <v>183.33333333333348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5" x14ac:dyDescent="0.35">
      <c r="A36" s="26"/>
      <c r="B36" s="26"/>
      <c r="C36" s="26"/>
      <c r="D36" s="26"/>
      <c r="E36" s="26"/>
      <c r="F36" s="26"/>
      <c r="L36" s="62" t="str">
        <f t="shared" si="6"/>
        <v>Total number of Impressions/ Viewers</v>
      </c>
      <c r="M36" s="44">
        <f t="shared" si="7"/>
        <v>266.66666666666652</v>
      </c>
      <c r="N36" s="44">
        <f t="shared" si="7"/>
        <v>350</v>
      </c>
      <c r="O36" s="63">
        <f t="shared" si="7"/>
        <v>400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4.5" x14ac:dyDescent="0.35">
      <c r="A37" s="26"/>
      <c r="B37" s="26"/>
      <c r="C37" s="26"/>
      <c r="D37" s="26"/>
      <c r="E37" s="26"/>
      <c r="F37" s="26"/>
      <c r="L37" s="62" t="str">
        <f t="shared" si="6"/>
        <v>Avg Ad Cost</v>
      </c>
      <c r="M37" s="44">
        <f t="shared" si="7"/>
        <v>377.77777777777783</v>
      </c>
      <c r="N37" s="44">
        <f t="shared" si="7"/>
        <v>350</v>
      </c>
      <c r="O37" s="63">
        <f t="shared" si="7"/>
        <v>294.44444444444434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4.5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62" t="str">
        <f t="shared" si="6"/>
        <v>Click Through Rate</v>
      </c>
      <c r="M38" s="44">
        <f t="shared" si="7"/>
        <v>308.33333333333348</v>
      </c>
      <c r="N38" s="44">
        <f t="shared" si="7"/>
        <v>350</v>
      </c>
      <c r="O38" s="63">
        <f t="shared" si="7"/>
        <v>391.66666666666652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4.5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46" t="str">
        <f t="shared" si="6"/>
        <v>Ad response rate</v>
      </c>
      <c r="M39" s="64">
        <f t="shared" si="7"/>
        <v>350</v>
      </c>
      <c r="N39" s="64">
        <f t="shared" si="7"/>
        <v>350</v>
      </c>
      <c r="O39" s="65">
        <f t="shared" si="7"/>
        <v>350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5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5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5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5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5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4.5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4.5" x14ac:dyDescent="0.35">
      <c r="A46" s="26"/>
      <c r="B46" s="2" t="s">
        <v>0</v>
      </c>
      <c r="C46" s="4"/>
      <c r="D46" s="4"/>
      <c r="E46" s="5" t="s">
        <v>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5" x14ac:dyDescent="0.35">
      <c r="A47" s="26"/>
      <c r="B47" s="55"/>
      <c r="E47" s="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5" x14ac:dyDescent="0.35">
      <c r="A48" s="26"/>
      <c r="B48" s="55" t="s">
        <v>2</v>
      </c>
      <c r="E48" s="10">
        <v>100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4.5" x14ac:dyDescent="0.35">
      <c r="A49" s="26"/>
      <c r="B49" s="101" t="s">
        <v>3</v>
      </c>
      <c r="C49" s="99"/>
      <c r="E49" s="12">
        <v>0.01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4.5" x14ac:dyDescent="0.35">
      <c r="A50" s="26"/>
      <c r="B50" s="101" t="s">
        <v>4</v>
      </c>
      <c r="C50" s="99"/>
      <c r="E50" s="10">
        <v>150000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4.5" x14ac:dyDescent="0.35">
      <c r="A51" s="26"/>
      <c r="B51" s="101" t="s">
        <v>5</v>
      </c>
      <c r="C51" s="99"/>
      <c r="E51" s="16">
        <v>6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4.5" x14ac:dyDescent="0.35">
      <c r="A52" s="26"/>
      <c r="B52" s="32"/>
      <c r="E52" s="34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4.5" x14ac:dyDescent="0.35">
      <c r="A53" s="26"/>
      <c r="B53" s="55"/>
      <c r="E53" s="1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5" x14ac:dyDescent="0.35">
      <c r="A54" s="26"/>
      <c r="B54" s="55"/>
      <c r="E54" s="1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5" x14ac:dyDescent="0.35">
      <c r="A55" s="26"/>
      <c r="B55" s="101" t="s">
        <v>6</v>
      </c>
      <c r="C55" s="99"/>
      <c r="E55" s="10">
        <f>E49*E50</f>
        <v>1500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5" x14ac:dyDescent="0.35">
      <c r="A56" s="26"/>
      <c r="B56" s="101" t="s">
        <v>7</v>
      </c>
      <c r="C56" s="99"/>
      <c r="E56" s="10">
        <f>E51*E48</f>
        <v>600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4.5" x14ac:dyDescent="0.35">
      <c r="A57" s="26"/>
      <c r="B57" s="101" t="s">
        <v>8</v>
      </c>
      <c r="C57" s="99"/>
      <c r="E57" s="16">
        <v>0.25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4.5" x14ac:dyDescent="0.35">
      <c r="A58" s="26"/>
      <c r="B58" s="101" t="s">
        <v>9</v>
      </c>
      <c r="C58" s="99"/>
      <c r="E58" s="16">
        <f>1/E57</f>
        <v>4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4.5" x14ac:dyDescent="0.35">
      <c r="A59" s="26"/>
      <c r="B59" s="55"/>
      <c r="E59" s="1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5" x14ac:dyDescent="0.35">
      <c r="A60" s="26"/>
      <c r="B60" s="102" t="s">
        <v>10</v>
      </c>
      <c r="C60" s="104"/>
      <c r="D60" s="17"/>
      <c r="E60" s="18">
        <f>(E55-E56)*E58</f>
        <v>3600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5" x14ac:dyDescent="0.35">
      <c r="A61" s="26"/>
      <c r="B61" s="26"/>
      <c r="C61" s="26"/>
      <c r="D61" s="26"/>
      <c r="E61" s="26"/>
      <c r="F61" s="26"/>
      <c r="G61" s="19" t="s">
        <v>44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4.5" x14ac:dyDescent="0.35">
      <c r="A62" s="26"/>
      <c r="B62" s="26"/>
      <c r="C62" s="26"/>
      <c r="D62" s="26"/>
      <c r="E62" s="26"/>
      <c r="F62" s="26"/>
      <c r="G62" s="56" t="s">
        <v>45</v>
      </c>
      <c r="H62" s="58">
        <f>E3+E7+E8+E9+E12</f>
        <v>5101.8999999999996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4.5" x14ac:dyDescent="0.35">
      <c r="A63" s="26"/>
      <c r="B63" s="26"/>
      <c r="C63" s="26"/>
      <c r="D63" s="26"/>
      <c r="E63" s="26"/>
      <c r="F63" s="26"/>
      <c r="G63" s="39" t="s">
        <v>42</v>
      </c>
      <c r="H63" s="97">
        <f>E15+E20+E21+E27+E28</f>
        <v>60600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4.5" x14ac:dyDescent="0.35">
      <c r="A64" s="26"/>
      <c r="B64" s="26"/>
      <c r="C64" s="26"/>
      <c r="D64" s="26"/>
      <c r="E64" s="26"/>
      <c r="F64" s="26"/>
      <c r="G64" s="39" t="s">
        <v>43</v>
      </c>
      <c r="H64" s="60">
        <f>E3</f>
        <v>1500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4.5" x14ac:dyDescent="0.35">
      <c r="A65" s="26"/>
      <c r="B65" s="26"/>
      <c r="C65" s="26"/>
      <c r="D65" s="26"/>
      <c r="E65" s="26"/>
      <c r="F65" s="26"/>
      <c r="G65" s="39"/>
      <c r="H65" s="60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4.5" x14ac:dyDescent="0.35">
      <c r="A66" s="26"/>
      <c r="B66" s="26"/>
      <c r="C66" s="26"/>
      <c r="D66" s="26"/>
      <c r="E66" s="26"/>
      <c r="F66" s="26"/>
      <c r="G66" s="61" t="s">
        <v>41</v>
      </c>
      <c r="H66" s="98">
        <f>H62/(H63-H64)</f>
        <v>8.6326565143824016E-2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5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4.5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4.5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4.5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4.5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4.5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4.5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5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4.5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4.5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4.5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4.5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4.5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4.5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4.5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4.5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4.5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4.5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4.5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4.5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4.5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4.5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4.5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4.5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4.5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4.5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4.5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4.5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4.5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4.5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4.5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4.5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4.5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4.5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4.5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4.5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4.5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4.5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4.5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4.5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4.5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4.5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4.5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4.5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4.5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4.5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4.5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4.5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4.5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4.5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4.5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4.5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4.5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4.5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4.5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4.5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4.5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4.5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4.5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4.5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4.5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4.5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4.5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4.5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4.5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4.5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4.5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4.5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4.5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4.5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4.5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4.5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4.5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4.5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4.5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4.5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4.5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4.5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4.5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4.5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4.5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4.5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4.5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4.5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4.5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4.5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4.5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4.5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4.5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4.5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4.5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4.5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4.5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4.5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4.5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4.5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4.5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4.5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4.5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4.5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4.5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4.5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4.5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4.5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4.5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4.5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4.5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4.5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4.5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4.5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4.5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4.5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4.5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4.5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4.5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4.5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4.5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4.5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4.5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4.5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4.5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4.5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4.5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4.5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4.5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4.5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4.5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4.5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4.5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4.5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4.5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4.5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4.5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4.5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4.5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4.5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4.5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4.5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4.5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4.5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4.5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4.5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4.5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4.5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4.5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4.5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4.5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4.5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4.5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4.5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4.5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4.5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4.5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4.5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4.5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4.5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4.5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4.5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4.5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4.5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4.5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4.5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4.5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4.5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4.5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4.5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4.5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4.5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4.5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4.5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4.5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4.5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4.5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4.5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4.5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4.5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4.5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4.5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4.5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4.5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4.5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4.5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4.5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4.5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4.5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4.5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4.5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4.5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4.5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4.5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4.5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4.5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4.5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4.5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4.5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4.5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4.5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4.5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4.5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4.5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4.5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4.5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4.5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4.5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4.5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4.5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4.5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4.5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4.5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4.5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4.5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4.5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4.5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4.5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4.5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4.5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4.5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4.5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4.5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4.5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4.5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4.5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4.5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4.5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4.5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4.5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4.5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4.5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4.5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4.5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4.5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4.5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4.5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4.5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4.5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4.5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4.5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4.5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4.5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4.5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4.5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4.5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4.5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4.5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4.5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4.5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4.5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4.5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4.5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4.5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4.5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4.5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4.5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4.5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4.5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4.5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4.5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4.5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4.5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4.5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4.5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4.5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4.5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4.5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4.5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4.5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4.5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4.5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4.5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4.5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4.5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4.5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4.5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4.5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4.5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4.5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4.5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4.5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4.5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4.5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4.5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4.5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4.5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4.5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4.5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4.5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4.5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4.5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4.5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4.5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4.5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4.5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4.5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4.5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4.5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4.5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4.5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4.5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4.5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4.5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4.5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4.5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4.5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4.5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4.5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4.5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4.5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4.5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4.5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4.5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4.5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4.5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4.5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4.5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4.5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4.5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4.5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4.5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4.5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4.5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4.5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4.5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4.5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4.5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4.5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4.5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4.5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4.5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4.5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4.5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4.5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4.5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4.5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4.5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4.5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4.5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4.5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4.5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4.5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4.5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4.5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4.5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4.5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4.5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4.5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4.5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4.5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4.5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4.5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4.5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4.5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4.5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4.5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4.5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4.5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4.5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4.5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4.5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4.5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4.5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4.5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4.5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4.5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4.5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4.5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4.5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4.5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4.5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4.5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4.5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4.5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4.5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4.5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4.5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4.5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4.5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4.5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4.5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4.5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4.5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4.5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4.5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4.5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4.5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4.5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4.5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4.5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4.5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4.5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4.5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4.5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4.5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4.5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4.5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4.5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4.5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4.5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4.5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4.5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4.5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4.5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4.5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4.5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4.5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4.5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4.5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4.5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4.5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4.5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4.5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4.5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4.5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4.5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4.5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4.5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4.5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4.5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4.5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4.5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4.5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4.5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4.5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4.5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4.5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4.5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4.5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4.5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4.5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4.5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4.5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4.5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4.5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4.5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4.5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4.5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4.5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4.5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4.5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4.5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4.5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4.5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4.5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4.5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4.5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4.5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4.5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4.5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4.5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4.5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4.5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4.5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4.5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4.5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4.5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4.5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4.5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4.5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4.5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4.5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4.5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4.5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4.5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4.5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4.5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4.5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4.5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4.5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4.5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4.5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4.5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4.5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4.5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4.5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4.5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4.5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4.5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4.5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4.5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4.5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4.5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4.5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4.5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4.5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4.5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4.5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4.5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4.5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4.5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4.5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4.5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4.5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4.5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4.5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4.5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4.5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4.5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4.5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4.5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4.5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4.5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4.5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4.5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4.5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4.5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4.5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4.5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4.5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4.5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4.5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4.5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4.5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4.5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4.5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4.5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4.5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4.5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4.5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4.5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4.5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4.5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4.5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4.5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4.5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4.5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4.5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4.5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4.5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4.5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4.5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4.5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4.5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4.5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4.5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4.5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4.5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4.5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4.5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4.5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4.5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4.5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4.5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4.5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4.5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4.5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4.5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4.5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4.5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4.5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4.5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4.5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4.5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4.5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4.5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4.5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4.5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4.5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4.5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4.5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4.5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4.5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4.5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4.5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4.5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4.5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4.5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4.5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4.5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4.5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4.5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4.5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4.5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4.5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4.5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4.5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4.5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4.5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4.5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4.5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4.5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4.5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4.5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4.5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4.5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4.5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4.5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4.5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4.5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4.5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4.5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4.5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4.5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4.5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4.5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4.5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4.5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4.5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4.5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4.5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4.5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4.5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4.5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4.5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4.5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4.5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4.5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4.5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4.5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4.5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4.5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4.5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4.5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4.5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4.5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4.5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4.5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4.5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4.5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4.5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4.5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4.5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4.5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4.5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4.5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4.5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4.5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4.5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4.5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4.5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4.5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4.5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4.5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4.5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4.5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4.5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4.5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4.5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4.5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4.5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4.5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4.5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4.5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4.5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4.5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4.5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4.5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4.5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4.5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4.5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4.5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4.5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4.5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4.5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4.5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4.5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4.5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4.5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4.5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4.5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4.5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4.5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4.5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4.5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4.5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4.5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4.5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4.5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4.5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4.5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4.5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4.5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4.5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4.5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4.5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4.5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4.5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4.5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4.5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4.5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4.5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4.5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4.5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4.5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4.5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4.5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4.5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4.5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4.5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4.5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4.5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4.5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4.5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4.5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4.5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4.5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4.5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4.5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4.5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4.5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4.5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4.5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4.5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4.5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4.5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4.5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4.5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4.5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4.5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4.5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4.5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4.5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4.5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4.5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4.5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4.5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4.5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4.5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4.5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4.5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4.5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4.5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4.5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4.5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4.5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4.5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4.5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4.5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4.5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4.5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4.5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4.5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4.5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4.5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4.5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4.5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4.5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4.5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4.5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4.5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4.5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4.5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4.5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4.5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4.5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4.5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4.5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4.5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4.5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4.5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4.5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4.5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4.5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4.5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4.5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4.5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4.5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4.5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4.5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4.5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4.5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4.5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4.5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4.5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4.5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4.5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4.5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4.5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4.5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4.5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4.5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4.5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4.5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4.5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4.5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4.5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4.5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4.5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4.5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4.5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4.5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4.5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4.5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4.5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4.5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4.5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4.5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4.5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4.5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4.5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4.5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4.5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4.5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4.5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4.5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4.5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4.5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4.5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4.5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4.5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4.5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4.5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4.5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4.5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4.5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4.5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4.5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4.5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4.5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4.5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4.5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4.5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4.5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4.5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4.5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4.5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4.5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4.5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4.5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4.5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4.5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4.5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4.5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4.5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4.5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4.5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4.5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4.5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4.5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4.5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4.5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4.5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4.5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4.5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4.5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4.5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4.5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4.5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4.5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4.5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4.5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4.5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4.5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4.5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4.5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4.5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4.5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4.5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4.5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4.5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4.5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4.5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4.5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4.5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4.5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4.5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4.5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4.5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4.5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4.5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4.5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4.5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4.5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4.5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4.5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4.5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4.5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4.5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4.5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4.5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4.5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4.5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4.5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4.5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4.5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4.5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4.5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4.5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4.5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4.5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4.5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4.5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4.5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4.5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4.5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4.5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4.5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4.5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4.5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4.5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4.5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4.5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4.5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4.5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4.5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4.5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4.5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4.5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4.5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4.5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4.5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4.5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4.5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4.5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4.5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4.5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4.5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4.5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4.5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4.5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4.5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4.5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4.5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4.5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4.5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4.5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4.5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4.5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4.5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4.5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4.5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4.5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4.5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4.5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4.5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4.5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4.5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4.5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4.5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4.5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4.5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4.5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4.5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4.5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4.5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4.5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4.5" x14ac:dyDescent="0.35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4.5" x14ac:dyDescent="0.35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4.5" x14ac:dyDescent="0.35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spans="1:26" ht="14.5" x14ac:dyDescent="0.35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spans="1:26" ht="14.5" x14ac:dyDescent="0.3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spans="1:26" ht="14.5" x14ac:dyDescent="0.35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spans="1:26" ht="14.5" x14ac:dyDescent="0.35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spans="1:26" ht="14.5" x14ac:dyDescent="0.35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spans="1:26" ht="14.5" x14ac:dyDescent="0.35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spans="1:26" ht="14.5" x14ac:dyDescent="0.35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spans="1:26" ht="14.5" x14ac:dyDescent="0.35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spans="1:26" ht="14.5" x14ac:dyDescent="0.35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spans="1:26" ht="14.5" x14ac:dyDescent="0.35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</sheetData>
  <mergeCells count="8">
    <mergeCell ref="B58:C58"/>
    <mergeCell ref="B60:C60"/>
    <mergeCell ref="B49:C49"/>
    <mergeCell ref="B50:C50"/>
    <mergeCell ref="B51:C51"/>
    <mergeCell ref="B55:C55"/>
    <mergeCell ref="B56:C56"/>
    <mergeCell ref="B57:C5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Lifetime value of a Client</vt:lpstr>
      <vt:lpstr>Acquiring a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Vs</dc:creator>
  <cp:lastModifiedBy>Janani Vs</cp:lastModifiedBy>
  <dcterms:created xsi:type="dcterms:W3CDTF">2022-05-01T19:35:39Z</dcterms:created>
  <dcterms:modified xsi:type="dcterms:W3CDTF">2022-05-02T20:09:53Z</dcterms:modified>
</cp:coreProperties>
</file>