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tables/table2.xml" ContentType="application/vnd.openxmlformats-officedocument.spreadsheetml.table+xml"/>
  <Override PartName="/xl/charts/chart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13_ncr:1_{FF7E3EBA-AA32-427A-B47F-D6425C87704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4" sheetId="4" r:id="rId2"/>
    <sheet name="Sheet7" sheetId="7" r:id="rId3"/>
    <sheet name="Sheet3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7" l="1"/>
  <c r="D8" i="7"/>
  <c r="C8" i="7"/>
  <c r="D9" i="7"/>
  <c r="C9" i="7"/>
  <c r="D7" i="7"/>
  <c r="M9" i="1" l="1"/>
  <c r="M7" i="1"/>
  <c r="F8" i="1"/>
  <c r="I8" i="1" s="1"/>
  <c r="D10" i="1"/>
  <c r="G9" i="1" s="1"/>
  <c r="C10" i="1"/>
  <c r="F9" i="1" s="1"/>
  <c r="C7" i="3"/>
  <c r="C8" i="3"/>
  <c r="K7" i="1" l="1"/>
  <c r="F6" i="1"/>
  <c r="K5" i="1"/>
  <c r="L5" i="1" s="1"/>
  <c r="K6" i="1"/>
  <c r="L6" i="1" s="1"/>
  <c r="I9" i="1"/>
  <c r="H9" i="1"/>
  <c r="G5" i="1"/>
  <c r="M5" i="1" s="1"/>
  <c r="M10" i="1" s="1"/>
  <c r="I6" i="1"/>
  <c r="F7" i="1"/>
  <c r="G7" i="1"/>
  <c r="G6" i="1"/>
  <c r="H6" i="1" s="1"/>
  <c r="G8" i="1"/>
  <c r="H8" i="1" s="1"/>
  <c r="F5" i="1"/>
  <c r="D8" i="3"/>
  <c r="E7" i="3"/>
  <c r="E8" i="3"/>
  <c r="D7" i="3"/>
  <c r="L10" i="1" l="1"/>
  <c r="I5" i="1"/>
  <c r="H5" i="1"/>
  <c r="H7" i="1"/>
  <c r="I7" i="1"/>
  <c r="I10" i="1" l="1"/>
  <c r="H10" i="1"/>
</calcChain>
</file>

<file path=xl/sharedStrings.xml><?xml version="1.0" encoding="utf-8"?>
<sst xmlns="http://schemas.openxmlformats.org/spreadsheetml/2006/main" count="70" uniqueCount="67">
  <si>
    <t>x</t>
  </si>
  <si>
    <t>y</t>
  </si>
  <si>
    <t>x-x_bar</t>
  </si>
  <si>
    <t>y-y_bar</t>
  </si>
  <si>
    <t>y = mx+c</t>
  </si>
  <si>
    <t>y = independent variable</t>
  </si>
  <si>
    <t>x = dependent variable</t>
  </si>
  <si>
    <t>m = slope</t>
  </si>
  <si>
    <t>c = intercept, (x=0, y1)</t>
  </si>
  <si>
    <t>m=Sum[(x-x_bar).(y-y_bar)]/Sum[(x-x_bar)^2]</t>
  </si>
  <si>
    <t>x-x_bar.y-y_bar</t>
  </si>
  <si>
    <t>(x-x_bar)^2</t>
  </si>
  <si>
    <t>y_hat</t>
  </si>
  <si>
    <t>y_hat/y_pred</t>
  </si>
  <si>
    <t>Value of y when x is a certain value</t>
  </si>
  <si>
    <t>y_hat-ybar</t>
  </si>
  <si>
    <t>a</t>
  </si>
  <si>
    <t>a^2</t>
  </si>
  <si>
    <t>b</t>
  </si>
  <si>
    <t>b^2</t>
  </si>
  <si>
    <t>R^2 = a^2/b^2</t>
  </si>
  <si>
    <t>SST = Sum(y-ybar)^2</t>
  </si>
  <si>
    <t>SSE = Sum(ypred-y)^2</t>
  </si>
  <si>
    <t>y_bar= 3.6</t>
  </si>
  <si>
    <t>x_bar = 3</t>
  </si>
  <si>
    <t>Forecast(y)</t>
  </si>
  <si>
    <t>Lower Confidence Bound(y)</t>
  </si>
  <si>
    <t>Upper Confidence Bound(y)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</si>
  <si>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</si>
  <si>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</si>
  <si>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</si>
  <si>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</si>
  <si>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</si>
  <si>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</si>
  <si>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</si>
  <si>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</si>
  <si>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</si>
  <si>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</si>
  <si>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</si>
  <si>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</si>
  <si>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</si>
  <si>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</si>
  <si>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</si>
  <si>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</si>
  <si>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</si>
  <si>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</si>
  <si>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</si>
  <si>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</si>
  <si>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</si>
  <si>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</si>
  <si>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</si>
  <si>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</si>
  <si>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</si>
  <si>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RESIDUAL OUTPUT</t>
  </si>
  <si>
    <t>Observation</t>
  </si>
  <si>
    <t>Predicted Y</t>
  </si>
  <si>
    <t>Residuals</t>
  </si>
  <si>
    <t>Standard Residuals</t>
  </si>
  <si>
    <t>PROBABILITY OUTPUT</t>
  </si>
  <si>
    <t>Percentile</t>
  </si>
  <si>
    <t>Y</t>
  </si>
  <si>
    <t>MSE = The MSE is a measure of the quality of an estimator. As it is derived from the square of Euclidean distance, it is always a positive value that decreases as the error approaches zero.</t>
  </si>
  <si>
    <t>SSR = Sum(ypred-ybar)^2</t>
  </si>
  <si>
    <t>Timeline</t>
  </si>
  <si>
    <t>Values</t>
  </si>
  <si>
    <t>Forecast</t>
  </si>
  <si>
    <t>Confidence Interval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</si>
</sst>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0" xfId="0"/>
    <xf numFmtId="2" fontId="0" fillId="0" borderId="0" xfId="0" applyNumberFormat="1"/>
    <xf numFmtId="0" fontId="0" fillId="0" borderId="0" xfId="0" applyFill="1" applyBorder="1" applyAlignment="1"/>
    <xf numFmtId="0" fontId="0" fillId="0" borderId="2" xfId="0" applyFill="1" applyBorder="1" applyAlignment="1"/>
    <xf numFmtId="0" fontId="3" fillId="0" borderId="3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Continuous"/>
    </xf>
    <xf numFmtId="0" fontId="0" fillId="0" borderId="1" xfId="0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/>
    </xf>
  </cellXfs>
  <cellStyles count="1">
    <cellStyle name="Normal" xfId="0" builtinId="0"/>
  </cellStyles>
  <dxfs count="2"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Linear Regression</a:t>
            </a:r>
          </a:p>
        </c:rich>
      </c:tx>
      <c:layout>
        <c:manualLayout>
          <c:xMode val="edge"/>
          <c:yMode val="edge"/>
          <c:x val="0.36568293065317475"/>
          <c:y val="4.47814797523983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Sheet1!$C$5:$C$9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E1-484F-8CA5-E7EAC84CB2FE}"/>
            </c:ext>
          </c:extLst>
        </c:ser>
        <c:ser>
          <c:idx val="2"/>
          <c:order val="1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6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Sheet1!$C$5:$C$9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Sheet1!$D$5:$D$9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2</c:v>
                </c:pt>
                <c:pt idx="3">
                  <c:v>4</c:v>
                </c:pt>
                <c:pt idx="4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BE1-484F-8CA5-E7EAC84CB2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5252864"/>
        <c:axId val="1295251200"/>
      </c:scatterChart>
      <c:valAx>
        <c:axId val="1295252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5251200"/>
        <c:crosses val="autoZero"/>
        <c:crossBetween val="midCat"/>
      </c:valAx>
      <c:valAx>
        <c:axId val="129525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5252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X Variable 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Sheet3!$A$2:$A$6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Sheet4!$C$25:$C$29</c:f>
              <c:numCache>
                <c:formatCode>General</c:formatCode>
                <c:ptCount val="5"/>
                <c:pt idx="0">
                  <c:v>0.19999999999999973</c:v>
                </c:pt>
                <c:pt idx="1">
                  <c:v>0.79999999999999982</c:v>
                </c:pt>
                <c:pt idx="2">
                  <c:v>-1.6</c:v>
                </c:pt>
                <c:pt idx="3">
                  <c:v>0</c:v>
                </c:pt>
                <c:pt idx="4">
                  <c:v>0.59999999999999964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3C1-491B-9B35-4EC674568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480256"/>
        <c:axId val="487484520"/>
      </c:scatterChart>
      <c:valAx>
        <c:axId val="487480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7484520"/>
        <c:crosses val="autoZero"/>
        <c:crossBetween val="midCat"/>
      </c:valAx>
      <c:valAx>
        <c:axId val="4874845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748025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X Variable 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Sheet3!$A$2:$A$6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Sheet3!$B$2:$B$6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2</c:v>
                </c:pt>
                <c:pt idx="3">
                  <c:v>4</c:v>
                </c:pt>
                <c:pt idx="4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49A-4E57-8666-C7D24B496308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Sheet3!$A$2:$A$6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Sheet4!$B$25:$B$29</c:f>
              <c:numCache>
                <c:formatCode>General</c:formatCode>
                <c:ptCount val="5"/>
                <c:pt idx="0">
                  <c:v>2.8000000000000003</c:v>
                </c:pt>
                <c:pt idx="1">
                  <c:v>3.2</c:v>
                </c:pt>
                <c:pt idx="2">
                  <c:v>3.6</c:v>
                </c:pt>
                <c:pt idx="3">
                  <c:v>4</c:v>
                </c:pt>
                <c:pt idx="4">
                  <c:v>4.4000000000000004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49A-4E57-8666-C7D24B4963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482224"/>
        <c:axId val="487487144"/>
      </c:scatterChart>
      <c:valAx>
        <c:axId val="487482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7487144"/>
        <c:crosses val="autoZero"/>
        <c:crossBetween val="midCat"/>
      </c:valAx>
      <c:valAx>
        <c:axId val="4874871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748222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Normal Probability Plot</a:t>
            </a:r>
          </a:p>
        </c:rich>
      </c:tx>
      <c:layout>
        <c:manualLayout>
          <c:xMode val="edge"/>
          <c:yMode val="edge"/>
          <c:x val="0.17083333333333334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4600995188101487"/>
          <c:y val="0.26116295648229154"/>
          <c:w val="0.78938949037620298"/>
          <c:h val="0.39414093300065889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Sheet4!$F$25:$F$29</c:f>
              <c:numCache>
                <c:formatCode>General</c:formatCode>
                <c:ptCount val="5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90</c:v>
                </c:pt>
              </c:numCache>
            </c:numRef>
          </c:xVal>
          <c:yVal>
            <c:numRef>
              <c:f>Sheet4!$G$25:$G$29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23-41F3-A369-8139ABA725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487800"/>
        <c:axId val="487488784"/>
      </c:scatterChart>
      <c:valAx>
        <c:axId val="487487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7488784"/>
        <c:crosses val="autoZero"/>
        <c:crossBetween val="midCat"/>
      </c:valAx>
      <c:valAx>
        <c:axId val="4874887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748780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8504759554628322E-2"/>
          <c:y val="5.6858517685289336E-2"/>
          <c:w val="0.96149524044537171"/>
          <c:h val="0.8490122068074823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Sheet7!$B$1</c:f>
              <c:strCache>
                <c:ptCount val="1"/>
                <c:pt idx="0">
                  <c:v>Values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Sheet7!$B$2:$B$9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2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4C-4C5C-AB4E-B64B5B29536F}"/>
            </c:ext>
          </c:extLst>
        </c:ser>
        <c:ser>
          <c:idx val="1"/>
          <c:order val="1"/>
          <c:tx>
            <c:strRef>
              <c:f>Sheet7!$C$1</c:f>
              <c:strCache>
                <c:ptCount val="1"/>
                <c:pt idx="0">
                  <c:v>Forecast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Sheet7!$D$2:$D$9</c:f>
                <c:numCache>
                  <c:formatCode>General</c:formatCode>
                  <c:ptCount val="8"/>
                  <c:pt idx="5">
                    <c:v>1.818332746284183</c:v>
                  </c:pt>
                  <c:pt idx="6">
                    <c:v>1.8183409287631305</c:v>
                  </c:pt>
                  <c:pt idx="7">
                    <c:v>1.8183554753014559</c:v>
                  </c:pt>
                </c:numCache>
              </c:numRef>
            </c:plus>
            <c:minus>
              <c:numRef>
                <c:f>Sheet7!$D$2:$D$9</c:f>
                <c:numCache>
                  <c:formatCode>General</c:formatCode>
                  <c:ptCount val="8"/>
                  <c:pt idx="5">
                    <c:v>1.818332746284183</c:v>
                  </c:pt>
                  <c:pt idx="6">
                    <c:v>1.8183409287631305</c:v>
                  </c:pt>
                  <c:pt idx="7">
                    <c:v>1.8183554753014559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lt1">
                    <a:lumMod val="95000"/>
                  </a:schemeClr>
                </a:solidFill>
                <a:round/>
              </a:ln>
              <a:effectLst/>
            </c:spPr>
          </c:errBars>
          <c:cat>
            <c:numRef>
              <c:f>Sheet7!$A$2:$A$9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Sheet7!$C$2:$C$9</c:f>
              <c:numCache>
                <c:formatCode>General</c:formatCode>
                <c:ptCount val="8"/>
                <c:pt idx="5">
                  <c:v>5.3847411962863374</c:v>
                </c:pt>
                <c:pt idx="6">
                  <c:v>5.8615356601508299</c:v>
                </c:pt>
                <c:pt idx="7">
                  <c:v>6.3383301240153234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4C-4C5C-AB4E-B64B5B29536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23369744"/>
        <c:axId val="523370072"/>
      </c:barChart>
      <c:catAx>
        <c:axId val="523369744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370072"/>
        <c:crosses val="autoZero"/>
        <c:auto val="1"/>
        <c:lblAlgn val="ctr"/>
        <c:lblOffset val="100"/>
        <c:noMultiLvlLbl val="0"/>
      </c:catAx>
      <c:valAx>
        <c:axId val="523370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369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90741199722916E-2"/>
          <c:y val="4.9586502417124874E-2"/>
          <c:w val="0.96149524044537171"/>
          <c:h val="0.84901220680748235"/>
        </c:manualLayout>
      </c:layout>
      <c:lineChart>
        <c:grouping val="standar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Sheet3!$B$2:$B$8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2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A0-4636-9EE2-833F136B8217}"/>
            </c:ext>
          </c:extLst>
        </c:ser>
        <c:ser>
          <c:idx val="1"/>
          <c:order val="1"/>
          <c:tx>
            <c:strRef>
              <c:f>Sheet3!$C$1</c:f>
              <c:strCache>
                <c:ptCount val="1"/>
                <c:pt idx="0">
                  <c:v>Forecast(y)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Sheet3!$A$2:$A$8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Sheet3!$C$2:$C$8</c:f>
              <c:numCache>
                <c:formatCode>General</c:formatCode>
                <c:ptCount val="7"/>
                <c:pt idx="4">
                  <c:v>5</c:v>
                </c:pt>
                <c:pt idx="5">
                  <c:v>5.3847411962863374</c:v>
                </c:pt>
                <c:pt idx="6">
                  <c:v>5.8615356601508299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A0-4636-9EE2-833F136B8217}"/>
            </c:ext>
          </c:extLst>
        </c:ser>
        <c:ser>
          <c:idx val="2"/>
          <c:order val="2"/>
          <c:tx>
            <c:strRef>
              <c:f>Sheet3!$D$1</c:f>
              <c:strCache>
                <c:ptCount val="1"/>
                <c:pt idx="0">
                  <c:v>Lower Confidence Bound(y)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Sheet3!$A$2:$A$8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Sheet3!$D$2:$D$8</c:f>
              <c:numCache>
                <c:formatCode>General</c:formatCode>
                <c:ptCount val="7"/>
                <c:pt idx="4" formatCode="0.00">
                  <c:v>5</c:v>
                </c:pt>
                <c:pt idx="5" formatCode="0.00">
                  <c:v>3.5664084500021547</c:v>
                </c:pt>
                <c:pt idx="6" formatCode="0.00">
                  <c:v>4.0431947313876995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A0-4636-9EE2-833F136B8217}"/>
            </c:ext>
          </c:extLst>
        </c:ser>
        <c:ser>
          <c:idx val="3"/>
          <c:order val="3"/>
          <c:tx>
            <c:strRef>
              <c:f>Sheet3!$E$1</c:f>
              <c:strCache>
                <c:ptCount val="1"/>
                <c:pt idx="0">
                  <c:v>Upper Confidence Bound(y)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Sheet3!$A$2:$A$8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Sheet3!$E$2:$E$8</c:f>
              <c:numCache>
                <c:formatCode>General</c:formatCode>
                <c:ptCount val="7"/>
                <c:pt idx="4" formatCode="0.00">
                  <c:v>5</c:v>
                </c:pt>
                <c:pt idx="5" formatCode="0.00">
                  <c:v>7.2030739425705201</c:v>
                </c:pt>
                <c:pt idx="6" formatCode="0.00">
                  <c:v>7.6798765889139604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5A0-4636-9EE2-833F136B82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6058752"/>
        <c:axId val="386059736"/>
      </c:lineChart>
      <c:catAx>
        <c:axId val="386058752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059736"/>
        <c:crosses val="autoZero"/>
        <c:auto val="1"/>
        <c:lblAlgn val="ctr"/>
        <c:lblOffset val="100"/>
        <c:noMultiLvlLbl val="0"/>
      </c:catAx>
      <c:valAx>
        <c:axId val="386059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058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31689</xdr:colOff>
      <xdr:row>3</xdr:row>
      <xdr:rowOff>28438</xdr:rowOff>
    </xdr:from>
    <xdr:to>
      <xdr:col>22</xdr:col>
      <xdr:colOff>432048</xdr:colOff>
      <xdr:row>19</xdr:row>
      <xdr:rowOff>108760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11C7D13-926D-47F5-BDED-6EDB280930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213360</xdr:colOff>
      <xdr:row>2</xdr:row>
      <xdr:rowOff>91440</xdr:rowOff>
    </xdr:from>
    <xdr:to>
      <xdr:col>15</xdr:col>
      <xdr:colOff>213360</xdr:colOff>
      <xdr:row>12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7AEB02-FFD9-4618-8123-47A84A11B7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228600</xdr:colOff>
      <xdr:row>13</xdr:row>
      <xdr:rowOff>91440</xdr:rowOff>
    </xdr:from>
    <xdr:to>
      <xdr:col>15</xdr:col>
      <xdr:colOff>228600</xdr:colOff>
      <xdr:row>23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C6A0855-DA5A-4FA0-9127-D6ABDAD8D1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548640</xdr:colOff>
      <xdr:row>4</xdr:row>
      <xdr:rowOff>106680</xdr:rowOff>
    </xdr:from>
    <xdr:to>
      <xdr:col>21</xdr:col>
      <xdr:colOff>548640</xdr:colOff>
      <xdr:row>14</xdr:row>
      <xdr:rowOff>106680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B91DCEC-FB85-4CE1-B1E9-7DC7BAD9E1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</xdr:colOff>
      <xdr:row>1</xdr:row>
      <xdr:rowOff>106680</xdr:rowOff>
    </xdr:from>
    <xdr:to>
      <xdr:col>16</xdr:col>
      <xdr:colOff>588645</xdr:colOff>
      <xdr:row>20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1CED8A-16ED-4EEB-ABF0-936A9434FD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</xdr:colOff>
      <xdr:row>1</xdr:row>
      <xdr:rowOff>68580</xdr:rowOff>
    </xdr:from>
    <xdr:to>
      <xdr:col>16</xdr:col>
      <xdr:colOff>198121</xdr:colOff>
      <xdr:row>18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0B9869-FEEC-4C3B-AE1F-6816937479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AB28198-56B5-4C1D-8CD5-73DF8D543815}" name="Table4" displayName="Table4" ref="A1:D9" totalsRowShown="0">
  <autoFilter ref="A1:D9" xr:uid="{7AB28198-56B5-4C1D-8CD5-73DF8D543815}"/>
  <tableColumns count="4">
    <tableColumn id="1" xr3:uid="{836D69FF-DC64-468C-8338-8200D7DF4A30}" name="Timeline"/>
    <tableColumn id="2" xr3:uid="{4AB363DF-CA24-46B9-989B-CA19BC5A3AAF}" name="Values"/>
    <tableColumn id="3" xr3:uid="{A3946210-C47A-4EA9-B424-931C38184B61}" name="Forecast"/>
    <tableColumn id="4" xr3:uid="{3B29FB18-249E-4C4C-A9FA-CFFF6C336C6E}" name="Confidence Interval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3C97F80-38C3-42F7-A305-EBA48401F0F3}" name="Table1" displayName="Table1" ref="A1:E8" totalsRowShown="0">
  <autoFilter ref="A1:E8" xr:uid="{43C97F80-38C3-42F7-A305-EBA48401F0F3}"/>
  <tableColumns count="5">
    <tableColumn id="1" xr3:uid="{C82D0CFB-809D-4CC0-A213-BA8C2EE46F5F}" name="x"/>
    <tableColumn id="2" xr3:uid="{495CF870-CF63-4234-93E6-72C8F716DB1B}" name="y"/>
    <tableColumn id="3" xr3:uid="{821F0689-B84D-4546-A4F6-F1955B5FFFA1}" name="Forecast(y)"/>
    <tableColumn id="4" xr3:uid="{21DCFEA2-1151-42FF-B0A4-F7150185F627}" name="Lower Confidence Bound(y)" dataDxfId="1"/>
    <tableColumn id="5" xr3:uid="{3C76E9A8-F2C5-46C1-B1D9-98CDEBF2DC0A}" name="Upper Confidence Bound(y)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M16"/>
  <sheetViews>
    <sheetView tabSelected="1" topLeftCell="C4" zoomScale="144" zoomScaleNormal="144" workbookViewId="0">
      <selection activeCell="L15" sqref="L15"/>
    </sheetView>
  </sheetViews>
  <sheetFormatPr defaultRowHeight="14.4" x14ac:dyDescent="0.3"/>
  <cols>
    <col min="1" max="1" width="7.5546875" style="1" customWidth="1"/>
    <col min="2" max="2" width="15.88671875" style="1" customWidth="1"/>
    <col min="3" max="3" width="17" style="1" customWidth="1"/>
    <col min="4" max="7" width="8.88671875" style="1"/>
    <col min="8" max="9" width="15" style="1" customWidth="1"/>
    <col min="10" max="10" width="8.88671875" style="1"/>
    <col min="11" max="11" width="14.109375" style="1" customWidth="1"/>
    <col min="12" max="12" width="17.5546875" style="1" customWidth="1"/>
    <col min="13" max="13" width="22.6640625" style="1" customWidth="1"/>
    <col min="14" max="16384" width="8.88671875" style="1"/>
  </cols>
  <sheetData>
    <row r="1" spans="3:13" x14ac:dyDescent="0.3">
      <c r="E1" s="14"/>
      <c r="F1" s="14"/>
      <c r="G1" s="14" t="s">
        <v>9</v>
      </c>
      <c r="H1" s="14"/>
    </row>
    <row r="3" spans="3:13" x14ac:dyDescent="0.3">
      <c r="C3" s="5"/>
      <c r="G3" s="6" t="s">
        <v>18</v>
      </c>
      <c r="K3" s="6" t="s">
        <v>16</v>
      </c>
    </row>
    <row r="4" spans="3:13" x14ac:dyDescent="0.3">
      <c r="C4" s="3" t="s">
        <v>0</v>
      </c>
      <c r="D4" s="3" t="s">
        <v>1</v>
      </c>
      <c r="E4" s="3"/>
      <c r="F4" s="3" t="s">
        <v>2</v>
      </c>
      <c r="G4" s="3" t="s">
        <v>3</v>
      </c>
      <c r="H4" s="3" t="s">
        <v>10</v>
      </c>
      <c r="I4" s="3" t="s">
        <v>11</v>
      </c>
      <c r="J4" s="3" t="s">
        <v>12</v>
      </c>
      <c r="K4" s="3" t="s">
        <v>15</v>
      </c>
      <c r="L4" s="3" t="s">
        <v>17</v>
      </c>
      <c r="M4" s="3" t="s">
        <v>19</v>
      </c>
    </row>
    <row r="5" spans="3:13" x14ac:dyDescent="0.3">
      <c r="C5" s="1">
        <v>1</v>
      </c>
      <c r="D5" s="1">
        <v>3</v>
      </c>
      <c r="F5" s="1">
        <f>C5-C10</f>
        <v>-2</v>
      </c>
      <c r="G5" s="1">
        <f>D5-D10</f>
        <v>-0.60000000000000009</v>
      </c>
      <c r="H5" s="1">
        <f>F5*G5</f>
        <v>1.2000000000000002</v>
      </c>
      <c r="I5" s="1">
        <f>F5^2</f>
        <v>4</v>
      </c>
      <c r="J5" s="2">
        <v>2.8</v>
      </c>
      <c r="K5" s="1">
        <f>J5-D10</f>
        <v>-0.80000000000000027</v>
      </c>
      <c r="L5" s="1">
        <f>K5*K5</f>
        <v>0.64000000000000046</v>
      </c>
      <c r="M5" s="1">
        <f>G5*G5</f>
        <v>0.3600000000000001</v>
      </c>
    </row>
    <row r="6" spans="3:13" x14ac:dyDescent="0.3">
      <c r="C6" s="1">
        <v>2</v>
      </c>
      <c r="D6" s="1">
        <v>4</v>
      </c>
      <c r="F6" s="1">
        <f>C6-C10</f>
        <v>-1</v>
      </c>
      <c r="G6" s="1">
        <f>D6-D10</f>
        <v>0.39999999999999991</v>
      </c>
      <c r="H6" s="1">
        <f>F6*G6</f>
        <v>-0.39999999999999991</v>
      </c>
      <c r="I6" s="1">
        <f>F6*F6</f>
        <v>1</v>
      </c>
      <c r="J6" s="2">
        <v>3.2</v>
      </c>
      <c r="K6" s="1">
        <f>J6-D10</f>
        <v>-0.39999999999999991</v>
      </c>
      <c r="L6" s="1">
        <f>K6*K6</f>
        <v>0.15999999999999992</v>
      </c>
      <c r="M6" s="1">
        <v>0.16</v>
      </c>
    </row>
    <row r="7" spans="3:13" x14ac:dyDescent="0.3">
      <c r="C7" s="1">
        <v>3</v>
      </c>
      <c r="D7" s="1">
        <v>2</v>
      </c>
      <c r="F7" s="1">
        <f>C7-C10</f>
        <v>0</v>
      </c>
      <c r="G7" s="1">
        <f>D7-D10</f>
        <v>-1.6</v>
      </c>
      <c r="H7" s="1">
        <f>F7*G7</f>
        <v>0</v>
      </c>
      <c r="I7" s="1">
        <f>F7*F7</f>
        <v>0</v>
      </c>
      <c r="J7" s="2">
        <v>3.6</v>
      </c>
      <c r="K7" s="1">
        <f>J7-D10</f>
        <v>0</v>
      </c>
      <c r="L7" s="1">
        <v>0</v>
      </c>
      <c r="M7" s="1">
        <f>1.6*1.6</f>
        <v>2.5600000000000005</v>
      </c>
    </row>
    <row r="8" spans="3:13" x14ac:dyDescent="0.3">
      <c r="C8" s="1">
        <v>4</v>
      </c>
      <c r="D8" s="1">
        <v>4</v>
      </c>
      <c r="F8" s="1">
        <f>C8-C10</f>
        <v>1</v>
      </c>
      <c r="G8" s="1">
        <f>D8-D10</f>
        <v>0.39999999999999991</v>
      </c>
      <c r="H8" s="1">
        <f>F8*G8</f>
        <v>0.39999999999999991</v>
      </c>
      <c r="I8" s="1">
        <f>F8*F8</f>
        <v>1</v>
      </c>
      <c r="J8" s="2">
        <v>4</v>
      </c>
      <c r="K8" s="1">
        <v>0.4</v>
      </c>
      <c r="L8" s="1">
        <v>0.16</v>
      </c>
      <c r="M8" s="1">
        <v>0.16</v>
      </c>
    </row>
    <row r="9" spans="3:13" x14ac:dyDescent="0.3">
      <c r="C9" s="1">
        <v>5</v>
      </c>
      <c r="D9" s="1">
        <v>5</v>
      </c>
      <c r="F9" s="1">
        <f>C9-C10</f>
        <v>2</v>
      </c>
      <c r="G9" s="1">
        <f>D9-D10</f>
        <v>1.4</v>
      </c>
      <c r="H9" s="1">
        <f>F9*G9</f>
        <v>2.8</v>
      </c>
      <c r="I9" s="1">
        <f>F9*F9</f>
        <v>4</v>
      </c>
      <c r="J9" s="2">
        <v>4.4000000000000004</v>
      </c>
      <c r="K9" s="1">
        <v>0.8</v>
      </c>
      <c r="L9" s="1">
        <v>0.64</v>
      </c>
      <c r="M9" s="1">
        <f>1.4*1.4</f>
        <v>1.9599999999999997</v>
      </c>
    </row>
    <row r="10" spans="3:13" x14ac:dyDescent="0.3">
      <c r="C10" s="2">
        <f>SUM(C5:C9)/5</f>
        <v>3</v>
      </c>
      <c r="D10" s="2">
        <f>SUM(D5:D9)/5</f>
        <v>3.6</v>
      </c>
      <c r="H10" s="2">
        <f>SUM(H5:H9)</f>
        <v>4</v>
      </c>
      <c r="I10" s="4">
        <f>SUM(I5:I9)</f>
        <v>10</v>
      </c>
      <c r="L10" s="2">
        <f>SUM(L5:L9)</f>
        <v>1.6000000000000005</v>
      </c>
      <c r="M10" s="2">
        <f>SUM(M5:M9)</f>
        <v>5.2</v>
      </c>
    </row>
    <row r="11" spans="3:13" x14ac:dyDescent="0.3">
      <c r="C11" s="2" t="s">
        <v>24</v>
      </c>
      <c r="D11" s="2" t="s">
        <v>23</v>
      </c>
      <c r="K11" s="2" t="s">
        <v>20</v>
      </c>
      <c r="L11" s="1">
        <v>0.3</v>
      </c>
    </row>
    <row r="12" spans="3:13" x14ac:dyDescent="0.3">
      <c r="C12" s="1" t="s">
        <v>4</v>
      </c>
      <c r="L12" s="1">
        <v>0.3</v>
      </c>
    </row>
    <row r="13" spans="3:13" ht="72" x14ac:dyDescent="0.3">
      <c r="C13" s="13" t="s">
        <v>5</v>
      </c>
      <c r="F13" s="13" t="s">
        <v>13</v>
      </c>
      <c r="G13" s="13" t="s">
        <v>14</v>
      </c>
      <c r="L13" s="2" t="s">
        <v>21</v>
      </c>
    </row>
    <row r="14" spans="3:13" ht="28.8" x14ac:dyDescent="0.3">
      <c r="C14" s="13" t="s">
        <v>6</v>
      </c>
      <c r="L14" s="2" t="s">
        <v>22</v>
      </c>
    </row>
    <row r="15" spans="3:13" x14ac:dyDescent="0.3">
      <c r="C15" s="13" t="s">
        <v>7</v>
      </c>
      <c r="L15" s="2" t="s">
        <v>62</v>
      </c>
    </row>
    <row r="16" spans="3:13" ht="28.8" x14ac:dyDescent="0.3">
      <c r="C16" s="13" t="s">
        <v>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2D69F-B830-4CA0-8B04-2CF051135D7E}">
  <dimension ref="A1:I29"/>
  <sheetViews>
    <sheetView workbookViewId="0">
      <selection activeCell="D1" sqref="D1"/>
    </sheetView>
  </sheetViews>
  <sheetFormatPr defaultRowHeight="14.4" x14ac:dyDescent="0.3"/>
  <cols>
    <col min="1" max="1" width="18.44140625" customWidth="1"/>
    <col min="2" max="2" width="13.77734375" customWidth="1"/>
    <col min="3" max="3" width="16.77734375" customWidth="1"/>
    <col min="4" max="4" width="15.109375" customWidth="1"/>
    <col min="6" max="6" width="14.21875" customWidth="1"/>
    <col min="7" max="7" width="12.21875" customWidth="1"/>
    <col min="8" max="8" width="12.77734375" customWidth="1"/>
    <col min="9" max="9" width="13.109375" customWidth="1"/>
  </cols>
  <sheetData>
    <row r="1" spans="1:9" x14ac:dyDescent="0.3">
      <c r="A1" t="s">
        <v>28</v>
      </c>
      <c r="D1" t="s">
        <v>61</v>
      </c>
    </row>
    <row r="2" spans="1:9" ht="15" thickBot="1" x14ac:dyDescent="0.35"/>
    <row r="3" spans="1:9" x14ac:dyDescent="0.3">
      <c r="A3" s="12" t="s">
        <v>29</v>
      </c>
      <c r="B3" s="12"/>
    </row>
    <row r="4" spans="1:9" x14ac:dyDescent="0.3">
      <c r="A4" s="9" t="s">
        <v>30</v>
      </c>
      <c r="B4" s="9">
        <v>0.55470019622522915</v>
      </c>
    </row>
    <row r="5" spans="1:9" x14ac:dyDescent="0.3">
      <c r="A5" s="9" t="s">
        <v>31</v>
      </c>
      <c r="B5" s="9">
        <v>0.30769230769230776</v>
      </c>
    </row>
    <row r="6" spans="1:9" x14ac:dyDescent="0.3">
      <c r="A6" s="9" t="s">
        <v>32</v>
      </c>
      <c r="B6" s="9">
        <v>7.6923076923077024E-2</v>
      </c>
    </row>
    <row r="7" spans="1:9" x14ac:dyDescent="0.3">
      <c r="A7" s="9" t="s">
        <v>33</v>
      </c>
      <c r="B7" s="9">
        <v>1.0954451150103321</v>
      </c>
    </row>
    <row r="8" spans="1:9" ht="15" thickBot="1" x14ac:dyDescent="0.35">
      <c r="A8" s="10" t="s">
        <v>34</v>
      </c>
      <c r="B8" s="10">
        <v>5</v>
      </c>
    </row>
    <row r="10" spans="1:9" ht="15" thickBot="1" x14ac:dyDescent="0.35">
      <c r="A10" t="s">
        <v>35</v>
      </c>
    </row>
    <row r="11" spans="1:9" x14ac:dyDescent="0.3">
      <c r="A11" s="11"/>
      <c r="B11" s="11" t="s">
        <v>40</v>
      </c>
      <c r="C11" s="11" t="s">
        <v>41</v>
      </c>
      <c r="D11" s="11" t="s">
        <v>42</v>
      </c>
      <c r="E11" s="11" t="s">
        <v>43</v>
      </c>
      <c r="F11" s="11" t="s">
        <v>44</v>
      </c>
    </row>
    <row r="12" spans="1:9" x14ac:dyDescent="0.3">
      <c r="A12" s="9" t="s">
        <v>36</v>
      </c>
      <c r="B12" s="9">
        <v>1</v>
      </c>
      <c r="C12" s="9">
        <v>1.6000000000000005</v>
      </c>
      <c r="D12" s="9">
        <v>1.6000000000000005</v>
      </c>
      <c r="E12" s="9">
        <v>1.3333333333333339</v>
      </c>
      <c r="F12" s="9">
        <v>0.33184140605450335</v>
      </c>
    </row>
    <row r="13" spans="1:9" x14ac:dyDescent="0.3">
      <c r="A13" s="9" t="s">
        <v>37</v>
      </c>
      <c r="B13" s="9">
        <v>3</v>
      </c>
      <c r="C13" s="9">
        <v>3.5999999999999996</v>
      </c>
      <c r="D13" s="9">
        <v>1.2</v>
      </c>
      <c r="E13" s="9"/>
      <c r="F13" s="9"/>
    </row>
    <row r="14" spans="1:9" ht="15" thickBot="1" x14ac:dyDescent="0.35">
      <c r="A14" s="10" t="s">
        <v>38</v>
      </c>
      <c r="B14" s="10">
        <v>4</v>
      </c>
      <c r="C14" s="10">
        <v>5.2</v>
      </c>
      <c r="D14" s="10"/>
      <c r="E14" s="10"/>
      <c r="F14" s="10"/>
    </row>
    <row r="15" spans="1:9" ht="15" thickBot="1" x14ac:dyDescent="0.35"/>
    <row r="16" spans="1:9" x14ac:dyDescent="0.3">
      <c r="A16" s="11"/>
      <c r="B16" s="11" t="s">
        <v>45</v>
      </c>
      <c r="C16" s="11" t="s">
        <v>33</v>
      </c>
      <c r="D16" s="11" t="s">
        <v>46</v>
      </c>
      <c r="E16" s="11" t="s">
        <v>47</v>
      </c>
      <c r="F16" s="11" t="s">
        <v>48</v>
      </c>
      <c r="G16" s="11" t="s">
        <v>49</v>
      </c>
      <c r="H16" s="11" t="s">
        <v>50</v>
      </c>
      <c r="I16" s="11" t="s">
        <v>51</v>
      </c>
    </row>
    <row r="17" spans="1:9" x14ac:dyDescent="0.3">
      <c r="A17" s="9" t="s">
        <v>39</v>
      </c>
      <c r="B17" s="9">
        <v>2.4000000000000004</v>
      </c>
      <c r="C17" s="9">
        <v>1.1489125293076057</v>
      </c>
      <c r="D17" s="9">
        <v>2.0889318714683744</v>
      </c>
      <c r="E17" s="9">
        <v>0.12790721966210186</v>
      </c>
      <c r="F17" s="9">
        <v>-1.2563524339891505</v>
      </c>
      <c r="G17" s="9">
        <v>6.0563524339891508</v>
      </c>
      <c r="H17" s="9">
        <v>-1.2563524339891505</v>
      </c>
      <c r="I17" s="9">
        <v>6.0563524339891508</v>
      </c>
    </row>
    <row r="18" spans="1:9" ht="15" thickBot="1" x14ac:dyDescent="0.35">
      <c r="A18" s="10" t="s">
        <v>52</v>
      </c>
      <c r="B18" s="10">
        <v>0.39999999999999991</v>
      </c>
      <c r="C18" s="10">
        <v>0.34641016151377546</v>
      </c>
      <c r="D18" s="10">
        <v>1.1547005383792512</v>
      </c>
      <c r="E18" s="10">
        <v>0.33184140605450368</v>
      </c>
      <c r="F18" s="10">
        <v>-0.70243173862224761</v>
      </c>
      <c r="G18" s="10">
        <v>1.5024317386222474</v>
      </c>
      <c r="H18" s="10">
        <v>-0.70243173862224761</v>
      </c>
      <c r="I18" s="10">
        <v>1.5024317386222474</v>
      </c>
    </row>
    <row r="22" spans="1:9" x14ac:dyDescent="0.3">
      <c r="A22" t="s">
        <v>53</v>
      </c>
      <c r="F22" t="s">
        <v>58</v>
      </c>
    </row>
    <row r="23" spans="1:9" ht="15" thickBot="1" x14ac:dyDescent="0.35"/>
    <row r="24" spans="1:9" x14ac:dyDescent="0.3">
      <c r="A24" s="11" t="s">
        <v>54</v>
      </c>
      <c r="B24" s="11" t="s">
        <v>55</v>
      </c>
      <c r="C24" s="11" t="s">
        <v>56</v>
      </c>
      <c r="D24" s="11" t="s">
        <v>57</v>
      </c>
      <c r="F24" s="11" t="s">
        <v>59</v>
      </c>
      <c r="G24" s="11" t="s">
        <v>60</v>
      </c>
    </row>
    <row r="25" spans="1:9" x14ac:dyDescent="0.3">
      <c r="A25" s="9">
        <v>1</v>
      </c>
      <c r="B25" s="9">
        <v>2.8000000000000003</v>
      </c>
      <c r="C25" s="9">
        <v>0.19999999999999973</v>
      </c>
      <c r="D25" s="9">
        <v>0.21081851067789167</v>
      </c>
      <c r="F25" s="9">
        <v>10</v>
      </c>
      <c r="G25" s="9">
        <v>2</v>
      </c>
    </row>
    <row r="26" spans="1:9" x14ac:dyDescent="0.3">
      <c r="A26" s="9">
        <v>2</v>
      </c>
      <c r="B26" s="9">
        <v>3.2</v>
      </c>
      <c r="C26" s="9">
        <v>0.79999999999999982</v>
      </c>
      <c r="D26" s="9">
        <v>0.8432740427115677</v>
      </c>
      <c r="F26" s="9">
        <v>30</v>
      </c>
      <c r="G26" s="9">
        <v>3</v>
      </c>
    </row>
    <row r="27" spans="1:9" x14ac:dyDescent="0.3">
      <c r="A27" s="9">
        <v>3</v>
      </c>
      <c r="B27" s="9">
        <v>3.6</v>
      </c>
      <c r="C27" s="9">
        <v>-1.6</v>
      </c>
      <c r="D27" s="9">
        <v>-1.6865480854231358</v>
      </c>
      <c r="F27" s="9">
        <v>50</v>
      </c>
      <c r="G27" s="9">
        <v>4</v>
      </c>
    </row>
    <row r="28" spans="1:9" x14ac:dyDescent="0.3">
      <c r="A28" s="9">
        <v>4</v>
      </c>
      <c r="B28" s="9">
        <v>4</v>
      </c>
      <c r="C28" s="9">
        <v>0</v>
      </c>
      <c r="D28" s="9">
        <v>0</v>
      </c>
      <c r="F28" s="9">
        <v>70</v>
      </c>
      <c r="G28" s="9">
        <v>4</v>
      </c>
    </row>
    <row r="29" spans="1:9" ht="15" thickBot="1" x14ac:dyDescent="0.35">
      <c r="A29" s="10">
        <v>5</v>
      </c>
      <c r="B29" s="10">
        <v>4.4000000000000004</v>
      </c>
      <c r="C29" s="10">
        <v>0.59999999999999964</v>
      </c>
      <c r="D29" s="10">
        <v>0.63245553203367555</v>
      </c>
      <c r="F29" s="10">
        <v>90</v>
      </c>
      <c r="G29" s="10">
        <v>5</v>
      </c>
    </row>
  </sheetData>
  <sortState xmlns:xlrd2="http://schemas.microsoft.com/office/spreadsheetml/2017/richdata2" ref="G25:G29">
    <sortCondition ref="G25"/>
  </sortState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251EB-85B5-44EE-9165-2CE4BB644326}">
  <dimension ref="A1:D9"/>
  <sheetViews>
    <sheetView workbookViewId="0">
      <selection activeCell="D17" sqref="D17"/>
    </sheetView>
  </sheetViews>
  <sheetFormatPr defaultRowHeight="14.4" x14ac:dyDescent="0.3"/>
  <cols>
    <col min="1" max="1" width="10" customWidth="1"/>
    <col min="3" max="3" width="9.88671875" customWidth="1"/>
    <col min="4" max="4" width="19.33203125" customWidth="1"/>
  </cols>
  <sheetData>
    <row r="1" spans="1:4" x14ac:dyDescent="0.3">
      <c r="A1" t="s">
        <v>63</v>
      </c>
      <c r="B1" t="s">
        <v>64</v>
      </c>
      <c r="C1" t="s">
        <v>65</v>
      </c>
      <c r="D1" t="s">
        <v>66</v>
      </c>
    </row>
    <row r="2" spans="1:4" x14ac:dyDescent="0.3">
      <c r="A2" s="7">
        <v>1</v>
      </c>
      <c r="B2" s="7">
        <v>3</v>
      </c>
    </row>
    <row r="3" spans="1:4" x14ac:dyDescent="0.3">
      <c r="A3" s="7">
        <v>2</v>
      </c>
      <c r="B3" s="7">
        <v>4</v>
      </c>
    </row>
    <row r="4" spans="1:4" x14ac:dyDescent="0.3">
      <c r="A4" s="7">
        <v>3</v>
      </c>
      <c r="B4" s="7">
        <v>2</v>
      </c>
    </row>
    <row r="5" spans="1:4" x14ac:dyDescent="0.3">
      <c r="A5" s="7">
        <v>4</v>
      </c>
      <c r="B5" s="7">
        <v>4</v>
      </c>
    </row>
    <row r="6" spans="1:4" x14ac:dyDescent="0.3">
      <c r="A6" s="7">
        <v>5</v>
      </c>
      <c r="B6" s="7">
        <v>5</v>
      </c>
    </row>
    <row r="7" spans="1:4" x14ac:dyDescent="0.3">
      <c r="A7" s="7">
        <v>6</v>
      </c>
      <c r="C7" s="7">
        <f>_xlfn.FORECAST.ETS(A7,$B$2:$B$6,$A$2:$A$6,1,1)</f>
        <v>5.3847411962863374</v>
      </c>
      <c r="D7" s="7">
        <f>_xlfn.FORECAST.ETS.CONFINT(A7,$B$2:$B$6,$A$2:$A$6,0.95,1,1)</f>
        <v>1.818332746284183</v>
      </c>
    </row>
    <row r="8" spans="1:4" x14ac:dyDescent="0.3">
      <c r="A8" s="7">
        <v>7</v>
      </c>
      <c r="C8" s="7">
        <f>_xlfn.FORECAST.ETS(A8,$B$2:$B$6,$A$2:$A$6,1,1)</f>
        <v>5.8615356601508299</v>
      </c>
      <c r="D8" s="7">
        <f>_xlfn.FORECAST.ETS.CONFINT(A8,$B$2:$B$6,$A$2:$A$6,0.95,1,1)</f>
        <v>1.8183409287631305</v>
      </c>
    </row>
    <row r="9" spans="1:4" x14ac:dyDescent="0.3">
      <c r="A9" s="7">
        <v>8</v>
      </c>
      <c r="C9" s="7">
        <f>_xlfn.FORECAST.ETS(A9,$B$2:$B$6,$A$2:$A$6,1,1)</f>
        <v>6.3383301240153234</v>
      </c>
      <c r="D9" s="7">
        <f>_xlfn.FORECAST.ETS.CONFINT(A9,$B$2:$B$6,$A$2:$A$6,0.95,1,1)</f>
        <v>1.8183554753014559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8E2C8-B780-4C9F-8DAA-7C93C51B8156}">
  <dimension ref="A1:E8"/>
  <sheetViews>
    <sheetView workbookViewId="0">
      <selection activeCell="A2" sqref="A2:B6"/>
    </sheetView>
  </sheetViews>
  <sheetFormatPr defaultRowHeight="14.4" x14ac:dyDescent="0.3"/>
  <cols>
    <col min="3" max="3" width="12.21875" customWidth="1"/>
    <col min="4" max="4" width="26.33203125" customWidth="1"/>
    <col min="5" max="5" width="26.44140625" customWidth="1"/>
  </cols>
  <sheetData>
    <row r="1" spans="1:5" x14ac:dyDescent="0.3">
      <c r="A1" t="s">
        <v>0</v>
      </c>
      <c r="B1" t="s">
        <v>1</v>
      </c>
      <c r="C1" t="s">
        <v>25</v>
      </c>
      <c r="D1" t="s">
        <v>26</v>
      </c>
      <c r="E1" t="s">
        <v>27</v>
      </c>
    </row>
    <row r="2" spans="1:5" x14ac:dyDescent="0.3">
      <c r="A2" s="7">
        <v>1</v>
      </c>
      <c r="B2" s="7">
        <v>3</v>
      </c>
    </row>
    <row r="3" spans="1:5" x14ac:dyDescent="0.3">
      <c r="A3" s="7">
        <v>2</v>
      </c>
      <c r="B3" s="7">
        <v>4</v>
      </c>
    </row>
    <row r="4" spans="1:5" x14ac:dyDescent="0.3">
      <c r="A4" s="7">
        <v>3</v>
      </c>
      <c r="B4" s="7">
        <v>2</v>
      </c>
    </row>
    <row r="5" spans="1:5" x14ac:dyDescent="0.3">
      <c r="A5" s="7">
        <v>4</v>
      </c>
      <c r="B5" s="7">
        <v>4</v>
      </c>
    </row>
    <row r="6" spans="1:5" x14ac:dyDescent="0.3">
      <c r="A6" s="7">
        <v>5</v>
      </c>
      <c r="B6" s="7">
        <v>5</v>
      </c>
      <c r="C6" s="7">
        <v>5</v>
      </c>
      <c r="D6" s="8">
        <v>5</v>
      </c>
      <c r="E6" s="8">
        <v>5</v>
      </c>
    </row>
    <row r="7" spans="1:5" x14ac:dyDescent="0.3">
      <c r="A7" s="7">
        <v>6</v>
      </c>
      <c r="C7" s="7">
        <f>_xlfn.FORECAST.ETS(A7,$B$2:$B$6,$A$2:$A$6,1,1)</f>
        <v>5.3847411962863374</v>
      </c>
      <c r="D7" s="8">
        <f>C7-_xlfn.FORECAST.ETS.CONFINT(A7,$B$2:$B$6,$A$2:$A$6,0.95,1,1)</f>
        <v>3.5664084500021547</v>
      </c>
      <c r="E7" s="8">
        <f>C7+_xlfn.FORECAST.ETS.CONFINT(A7,$B$2:$B$6,$A$2:$A$6,0.95,1,1)</f>
        <v>7.2030739425705201</v>
      </c>
    </row>
    <row r="8" spans="1:5" x14ac:dyDescent="0.3">
      <c r="A8" s="7">
        <v>7</v>
      </c>
      <c r="C8" s="7">
        <f>_xlfn.FORECAST.ETS(A8,$B$2:$B$6,$A$2:$A$6,1,1)</f>
        <v>5.8615356601508299</v>
      </c>
      <c r="D8" s="8">
        <f>C8-_xlfn.FORECAST.ETS.CONFINT(A8,$B$2:$B$6,$A$2:$A$6,0.95,1,1)</f>
        <v>4.0431947313876995</v>
      </c>
      <c r="E8" s="8">
        <f>C8+_xlfn.FORECAST.ETS.CONFINT(A8,$B$2:$B$6,$A$2:$A$6,0.95,1,1)</f>
        <v>7.6798765889139604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Sheet7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2015-06-05T18:17:20Z</dcterms:created>
  <dcterms:modified xsi:type="dcterms:W3CDTF">2022-01-26T18:45:23Z</dcterms:modified>
</cp:coreProperties>
</file>