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\Desktop\새 폴더\"/>
    </mc:Choice>
  </mc:AlternateContent>
  <xr:revisionPtr revIDLastSave="0" documentId="13_ncr:1_{A2303F03-C298-4A47-8E38-AD34BB2133A2}" xr6:coauthVersionLast="47" xr6:coauthVersionMax="47" xr10:uidLastSave="{00000000-0000-0000-0000-000000000000}"/>
  <bookViews>
    <workbookView xWindow="28680" yWindow="-120" windowWidth="29040" windowHeight="15720" xr2:uid="{5D47D1DC-F009-47B2-BC40-A4FAC77C3E41}"/>
  </bookViews>
  <sheets>
    <sheet name="Rawdata_Run" sheetId="1" r:id="rId1"/>
    <sheet name="options" sheetId="4" r:id="rId2"/>
    <sheet name="Default_config" sheetId="3" r:id="rId3"/>
    <sheet name="variable" sheetId="2" r:id="rId4"/>
  </sheets>
  <definedNames>
    <definedName name="node">options!$D$3:$D$13</definedName>
    <definedName name="panel">options!$C$3:$C$15</definedName>
    <definedName name="pipeline">options!$B$3:$B$13</definedName>
    <definedName name="ref_path">options!$F$3:$F$15</definedName>
    <definedName name="reference">options!$E$3:$E$13</definedName>
    <definedName name="step">options!$G$3:$G$15</definedName>
    <definedName name="type">options!$H$3:$H$13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37" i="1"/>
  <c r="D6" i="1"/>
  <c r="D3" i="1"/>
  <c r="D4" i="1"/>
  <c r="B14" i="1"/>
  <c r="B13" i="1"/>
  <c r="D35" i="1" l="1"/>
  <c r="D36" i="1"/>
  <c r="D29" i="1"/>
  <c r="D33" i="1"/>
  <c r="D34" i="1"/>
  <c r="D7" i="1"/>
  <c r="D32" i="1"/>
  <c r="D31" i="1"/>
  <c r="D30" i="1"/>
  <c r="D28" i="1"/>
  <c r="D27" i="1"/>
  <c r="B23" i="1"/>
  <c r="B22" i="1"/>
  <c r="B21" i="1"/>
  <c r="D9" i="1"/>
  <c r="D8" i="1"/>
  <c r="D5" i="1"/>
  <c r="D2" i="1"/>
  <c r="B15" i="1" l="1"/>
  <c r="B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8A216FEB-D1EA-401B-BF0C-D8CBBF0E76CA}">
      <text>
        <r>
          <rPr>
            <sz val="12"/>
            <color rgb="FF000000"/>
            <rFont val="맑은 고딕"/>
            <family val="2"/>
            <charset val="129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E8 아래 영역에 있는 칸에 데이터의 절대 경로를 입력하면 B11의 SampleSheet 뒤에 자동으로 입력되게 엑셀 함수 구현
Example)
Samplesheet data1_1.fastq data1_2.fastq</t>
        </r>
      </text>
    </comment>
    <comment ref="A26" authorId="0" shapeId="0" xr:uid="{081B89FE-E559-4221-BA4C-07E589BAA510}">
      <text>
        <r>
          <rPr>
            <sz val="12"/>
            <color rgb="FF000000"/>
            <rFont val="맑은 고딕"/>
            <family val="2"/>
            <charset val="129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1. 아래 그림처럼, Bismark pipeline 돌릴때 가변적으로 조정 가능한 option 기입하고 value 값을 Variable tab을 만들어 정리
2. Run type 선택시, Default option이 xlsx의 Default.config tab에서 값을 불러올 수 있도록 설정 (VLOOKUP) 이용</t>
        </r>
      </text>
    </comment>
  </commentList>
</comments>
</file>

<file path=xl/sharedStrings.xml><?xml version="1.0" encoding="utf-8"?>
<sst xmlns="http://schemas.openxmlformats.org/spreadsheetml/2006/main" count="249" uniqueCount="173">
  <si>
    <t>Info</t>
  </si>
  <si>
    <t>Pipeline</t>
  </si>
  <si>
    <t>Run_type</t>
    <phoneticPr fontId="2" type="noConversion"/>
  </si>
  <si>
    <t xml:space="preserve"> </t>
  </si>
  <si>
    <t>Step</t>
    <phoneticPr fontId="2" type="noConversion"/>
  </si>
  <si>
    <t>ALL</t>
    <phoneticPr fontId="2" type="noConversion"/>
  </si>
  <si>
    <t>Ref_ver</t>
  </si>
  <si>
    <t>Node</t>
  </si>
  <si>
    <t>node01</t>
  </si>
  <si>
    <t>File</t>
  </si>
  <si>
    <t>Case</t>
  </si>
  <si>
    <t>CPU</t>
  </si>
  <si>
    <t>File1_R1</t>
  </si>
  <si>
    <t>File1_R2</t>
  </si>
  <si>
    <t>Process</t>
  </si>
  <si>
    <t>Command</t>
  </si>
  <si>
    <t>File2_R1</t>
  </si>
  <si>
    <t>ls -1d $PWD/*.fastq*</t>
    <phoneticPr fontId="6" type="noConversion"/>
  </si>
  <si>
    <t>File2_R2</t>
  </si>
  <si>
    <t>File3_R1</t>
  </si>
  <si>
    <t>/labmed/97.NA12878_Onco/240610-00_NA12878_ONCO_S16_R1_001.fastq.gz</t>
  </si>
  <si>
    <t>File3_R2</t>
  </si>
  <si>
    <t>/labmed/97.NA12878_Onco/240610-00_NA12878_ONCO_S16_R2_001.fastq.gz</t>
  </si>
  <si>
    <t>File4_R1</t>
  </si>
  <si>
    <t>/labmed/97.NA12878_Onco/240617-00_NA12878_ONCO_S16_R1_001.fastq.gz</t>
  </si>
  <si>
    <t>bash Total_run.sh</t>
  </si>
  <si>
    <t>File4_R2</t>
  </si>
  <si>
    <t>/labmed/97.NA12878_Onco/240617-00_NA12878_ONCO_S16_R2_001.fastq.gz</t>
  </si>
  <si>
    <t>mater</t>
  </si>
  <si>
    <t>File5_R1</t>
  </si>
  <si>
    <t>/labmed/97.NA12878_Onco/240624-00_NA12878_ONCO_S48_R1_001.fastq.gz</t>
  </si>
  <si>
    <t>File5_R2</t>
  </si>
  <si>
    <t>/labmed/97.NA12878_Onco/240624-00_NA12878_ONCO_S48_R2_001.fastq.gz</t>
  </si>
  <si>
    <t>node</t>
  </si>
  <si>
    <t>Cpu</t>
  </si>
  <si>
    <t>File6_R1</t>
  </si>
  <si>
    <t>/labmed/97.NA12878_Onco/240701-00_NA12878_ONCO_S16_R1_001.fastq.gz</t>
  </si>
  <si>
    <t>File6_R2</t>
  </si>
  <si>
    <t>/labmed/97.NA12878_Onco/240701-00_NA12878_ONCO_S16_R2_001.fastq.gz</t>
  </si>
  <si>
    <t>node02</t>
  </si>
  <si>
    <t>File7_R1</t>
  </si>
  <si>
    <t>node03</t>
  </si>
  <si>
    <t>File7_R2</t>
  </si>
  <si>
    <t>node04</t>
  </si>
  <si>
    <t>File8_R1</t>
  </si>
  <si>
    <t>File8_R2</t>
  </si>
  <si>
    <t>Option</t>
  </si>
  <si>
    <t>Value</t>
  </si>
  <si>
    <t>File9_R1</t>
  </si>
  <si>
    <t>select_a_column</t>
  </si>
  <si>
    <t>File9_R2</t>
  </si>
  <si>
    <t>TPM</t>
  </si>
  <si>
    <t>File10_R1</t>
  </si>
  <si>
    <t>FPKM</t>
  </si>
  <si>
    <t>File10_R2</t>
  </si>
  <si>
    <t>dedup</t>
  </si>
  <si>
    <t>File11_R1</t>
  </si>
  <si>
    <t>quantMode</t>
  </si>
  <si>
    <t>File11_R2</t>
  </si>
  <si>
    <t>FilterMultimapNmax</t>
  </si>
  <si>
    <t>File12_R1</t>
  </si>
  <si>
    <t>FilterMismatchNmax</t>
  </si>
  <si>
    <t>File12_R2</t>
  </si>
  <si>
    <t>FilterScoreMin</t>
  </si>
  <si>
    <t>File13_R1</t>
  </si>
  <si>
    <t>File13_R2</t>
  </si>
  <si>
    <t>File14_R1</t>
  </si>
  <si>
    <t>File14_R2</t>
  </si>
  <si>
    <t>File15_R1</t>
  </si>
  <si>
    <t>File15_R2</t>
  </si>
  <si>
    <t>File16_R1</t>
  </si>
  <si>
    <t>File16_R2</t>
  </si>
  <si>
    <t>File17_R1</t>
  </si>
  <si>
    <t>File17_R2</t>
  </si>
  <si>
    <t>File18_R1</t>
  </si>
  <si>
    <t>File18_R2</t>
  </si>
  <si>
    <t>File19_R1</t>
  </si>
  <si>
    <t>File19_R2</t>
  </si>
  <si>
    <t>File20_R1</t>
  </si>
  <si>
    <t>File20_R2</t>
  </si>
  <si>
    <t>pipeline</t>
  </si>
  <si>
    <t>reference</t>
  </si>
  <si>
    <t>step</t>
  </si>
  <si>
    <t>Sorting</t>
    <phoneticPr fontId="2" type="noConversion"/>
  </si>
  <si>
    <t>N</t>
  </si>
  <si>
    <t>parameter</t>
  </si>
  <si>
    <t>Y</t>
  </si>
  <si>
    <t>GeneCounts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</si>
  <si>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</si>
  <si>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</si>
  <si>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</si>
  <si>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</si>
  <si>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</si>
  <si>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</si>
  <si>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</si>
  <si>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</si>
  <si>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</si>
  <si>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</si>
  <si>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integer</t>
  </si>
  <si>
    <t>UniqueIdentical</t>
  </si>
  <si>
    <t>UniqueIdenticalNotMulti</t>
  </si>
  <si>
    <t>GATK</t>
    <phoneticPr fontId="2" type="noConversion"/>
  </si>
  <si>
    <t>hg19</t>
  </si>
  <si>
    <t>hg19</t>
    <phoneticPr fontId="2" type="noConversion"/>
  </si>
  <si>
    <t>hg38</t>
    <phoneticPr fontId="2" type="noConversion"/>
  </si>
  <si>
    <t>PreQC</t>
    <phoneticPr fontId="2" type="noConversion"/>
  </si>
  <si>
    <t>Trimming</t>
    <phoneticPr fontId="2" type="noConversion"/>
  </si>
  <si>
    <t>PostQC</t>
    <phoneticPr fontId="2" type="noConversion"/>
  </si>
  <si>
    <t>Mapping</t>
    <phoneticPr fontId="2" type="noConversion"/>
  </si>
  <si>
    <t>Vcalling</t>
    <phoneticPr fontId="2" type="noConversion"/>
  </si>
  <si>
    <t>type</t>
    <phoneticPr fontId="2" type="noConversion"/>
  </si>
  <si>
    <t>Somatic</t>
    <phoneticPr fontId="2" type="noConversion"/>
  </si>
  <si>
    <t>Germline</t>
    <phoneticPr fontId="2" type="noConversion"/>
  </si>
  <si>
    <t>Vfiltering</t>
    <phoneticPr fontId="2" type="noConversion"/>
  </si>
  <si>
    <t>Vannotation</t>
    <phoneticPr fontId="2" type="noConversion"/>
  </si>
  <si>
    <t>Type</t>
    <phoneticPr fontId="2" type="noConversion"/>
  </si>
  <si>
    <t>Trimmomatic</t>
    <phoneticPr fontId="2" type="noConversion"/>
  </si>
  <si>
    <t>maximum_mismatch_counts</t>
  </si>
  <si>
    <t>maximum_mismatch_counts</t>
    <phoneticPr fontId="2" type="noConversion"/>
  </si>
  <si>
    <t>PE_adapter_reads_similarity</t>
  </si>
  <si>
    <t>PE_adapter_reads_similarity</t>
    <phoneticPr fontId="2" type="noConversion"/>
  </si>
  <si>
    <t>SE_adapter_reads_similarity</t>
  </si>
  <si>
    <t>SE_adapter_reads_similarity</t>
    <phoneticPr fontId="2" type="noConversion"/>
  </si>
  <si>
    <t>Leading</t>
  </si>
  <si>
    <t>Leading</t>
    <phoneticPr fontId="2" type="noConversion"/>
  </si>
  <si>
    <t>Trailing</t>
  </si>
  <si>
    <t>Trailing</t>
    <phoneticPr fontId="2" type="noConversion"/>
  </si>
  <si>
    <t>meanQ</t>
  </si>
  <si>
    <t>meanQ</t>
    <phoneticPr fontId="2" type="noConversion"/>
  </si>
  <si>
    <t>WindowSize</t>
  </si>
  <si>
    <t>WindowSize</t>
    <phoneticPr fontId="2" type="noConversion"/>
  </si>
  <si>
    <t>minLen</t>
  </si>
  <si>
    <t>minLen</t>
    <phoneticPr fontId="2" type="noConversion"/>
  </si>
  <si>
    <t>ngsconfigure</t>
    <phoneticPr fontId="2" type="noConversion"/>
  </si>
  <si>
    <t>AReadGroup</t>
    <phoneticPr fontId="2" type="noConversion"/>
  </si>
  <si>
    <t>Deduplication</t>
    <phoneticPr fontId="2" type="noConversion"/>
  </si>
  <si>
    <t>AddOrReplaceReadGroups</t>
    <phoneticPr fontId="2" type="noConversion"/>
  </si>
  <si>
    <t>LB</t>
    <phoneticPr fontId="2" type="noConversion"/>
  </si>
  <si>
    <t>PL</t>
    <phoneticPr fontId="2" type="noConversion"/>
  </si>
  <si>
    <t>Onco</t>
    <phoneticPr fontId="2" type="noConversion"/>
  </si>
  <si>
    <t>Illumina</t>
    <phoneticPr fontId="2" type="noConversion"/>
  </si>
  <si>
    <t>BaseRecalibration</t>
  </si>
  <si>
    <t>Control</t>
    <phoneticPr fontId="2" type="noConversion"/>
  </si>
  <si>
    <t xml:space="preserve"> </t>
    <phoneticPr fontId="2" type="noConversion"/>
  </si>
  <si>
    <t>WGS</t>
    <phoneticPr fontId="2" type="noConversion"/>
  </si>
  <si>
    <t>Panel</t>
    <phoneticPr fontId="2" type="noConversion"/>
  </si>
  <si>
    <t>panel</t>
    <phoneticPr fontId="2" type="noConversion"/>
  </si>
  <si>
    <t>/labmed/97.NA12878_Onco/TARGET/Oncorisk_v2.exon.bed</t>
    <phoneticPr fontId="2" type="noConversion"/>
  </si>
  <si>
    <t>TARGET</t>
  </si>
  <si>
    <t>TARGET</t>
    <phoneticPr fontId="2" type="noConversion"/>
  </si>
  <si>
    <t>VariantFiltration</t>
    <phoneticPr fontId="2" type="noConversion"/>
  </si>
  <si>
    <t>QD</t>
  </si>
  <si>
    <t>QD</t>
    <phoneticPr fontId="2" type="noConversion"/>
  </si>
  <si>
    <t>MQ</t>
  </si>
  <si>
    <t>MQ</t>
    <phoneticPr fontId="2" type="noConversion"/>
  </si>
  <si>
    <t>MQRankSum</t>
  </si>
  <si>
    <t>MQRankSum</t>
    <phoneticPr fontId="2" type="noConversion"/>
  </si>
  <si>
    <t>ReadPosRankSum</t>
  </si>
  <si>
    <t>ReadPosRankSum</t>
    <phoneticPr fontId="2" type="noConversion"/>
  </si>
  <si>
    <t>HighFS</t>
  </si>
  <si>
    <t>HighFS</t>
    <phoneticPr fontId="2" type="noConversion"/>
  </si>
  <si>
    <t>HighSOR</t>
  </si>
  <si>
    <t>HighSOR</t>
    <phoneticPr fontId="2" type="noConversion"/>
  </si>
  <si>
    <t>Ref_path</t>
    <phoneticPr fontId="2" type="noConversion"/>
  </si>
  <si>
    <t>ref_path</t>
    <phoneticPr fontId="2" type="noConversion"/>
  </si>
  <si>
    <t>/Bioinformatics/01.Reference/hg19/Homo_sapiens_assembly19.fasta</t>
  </si>
  <si>
    <t>/Bioinformatics/01.Reference/hg19/Homo_sapiens_assembly19.fasta</t>
    <phoneticPr fontId="2" type="noConversion"/>
  </si>
  <si>
    <t>Vannotation</t>
  </si>
  <si>
    <t>/labmed/97.NA12878_Onco/240527-00_NA12878_ONCO_S16_R1_001.fastq.gz</t>
  </si>
  <si>
    <t>/labmed/97.NA12878_Onco/240527-00_NA12878_ONCO_S16_R2_001.fastq.gz</t>
  </si>
  <si>
    <t>/labmed/97.NA12878_Onco/240603-00_NA12878_ONCO_S28_R1_001.fastq.gz</t>
  </si>
  <si>
    <t>/labmed/97.NA12878_Onco/240603-00_NA12878_ONCO_S28_R2_001.fastq.gz</t>
  </si>
  <si>
    <t>Germline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</si>
</sst>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맑은 고딕"/>
      <family val="2"/>
      <charset val="129"/>
      <scheme val="minor"/>
    </font>
    <font>
      <b/>
      <sz val="14"/>
      <color rgb="FF000000"/>
      <name val="Calibri"/>
      <family val="2"/>
      <charset val="1"/>
    </font>
    <font>
      <sz val="8"/>
      <name val="맑은 고딕"/>
      <family val="2"/>
      <charset val="129"/>
      <scheme val="minor"/>
    </font>
    <font>
      <sz val="14"/>
      <color rgb="FF000000"/>
      <name val="맑은 고딕"/>
      <family val="2"/>
      <charset val="129"/>
    </font>
    <font>
      <sz val="14"/>
      <color rgb="FF000000"/>
      <name val="Calibri"/>
      <family val="2"/>
      <charset val="1"/>
    </font>
    <font>
      <b/>
      <sz val="14"/>
      <color rgb="FF8C0009"/>
      <name val="맑은 고딕"/>
      <family val="2"/>
      <charset val="129"/>
    </font>
    <font>
      <sz val="8"/>
      <name val="맑은 고딕"/>
      <family val="2"/>
      <charset val="129"/>
    </font>
    <font>
      <b/>
      <sz val="15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맑은 고딕"/>
      <family val="2"/>
      <charset val="129"/>
    </font>
    <font>
      <sz val="12"/>
      <color rgb="FF000000"/>
      <name val="맑은 고딕"/>
      <family val="2"/>
    </font>
    <font>
      <b/>
      <sz val="12"/>
      <color rgb="FF000000"/>
      <name val="Calibri"/>
      <family val="2"/>
      <charset val="1"/>
    </font>
    <font>
      <b/>
      <sz val="12"/>
      <color rgb="FF000000"/>
      <name val="맑은 고딕"/>
      <family val="2"/>
      <charset val="129"/>
    </font>
    <font>
      <sz val="14"/>
      <color theme="1"/>
      <name val="Calibri"/>
      <family val="2"/>
    </font>
    <font>
      <sz val="14"/>
      <color rgb="FF00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000000"/>
      <name val="Calibri"/>
      <family val="2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1D1D1"/>
        <bgColor rgb="FFD0CECE"/>
      </patternFill>
    </fill>
    <fill>
      <patternFill patternType="solid">
        <fgColor rgb="FFFFFFB9"/>
        <bgColor rgb="FFFFFFCC"/>
      </patternFill>
    </fill>
    <fill>
      <patternFill patternType="solid">
        <fgColor rgb="FFFFFFEB"/>
        <bgColor rgb="FFFFFFFF"/>
      </patternFill>
    </fill>
    <fill>
      <patternFill patternType="solid">
        <fgColor rgb="FFD0CECE"/>
        <bgColor rgb="FFD1D1D1"/>
      </patternFill>
    </fill>
    <fill>
      <patternFill patternType="solid">
        <fgColor rgb="FFDCEAF7"/>
        <bgColor rgb="FFE5E5FF"/>
      </patternFill>
    </fill>
    <fill>
      <patternFill patternType="solid">
        <fgColor rgb="FFFBE3D6"/>
        <bgColor rgb="FFE7E6E6"/>
      </patternFill>
    </fill>
    <fill>
      <patternFill patternType="solid">
        <fgColor rgb="FFFFFFCC"/>
        <bgColor rgb="FFFFFFB9"/>
      </patternFill>
    </fill>
    <fill>
      <patternFill patternType="solid">
        <fgColor rgb="FFFFFFEB"/>
        <bgColor indexed="64"/>
      </patternFill>
    </fill>
    <fill>
      <patternFill patternType="solid">
        <fgColor rgb="FFDCEAF7"/>
        <bgColor rgb="FFE7E6E6"/>
      </patternFill>
    </fill>
    <fill>
      <patternFill patternType="solid">
        <fgColor rgb="FFDCEAF7"/>
        <bgColor rgb="FFFFFFB9"/>
      </patternFill>
    </fill>
    <fill>
      <patternFill patternType="solid">
        <fgColor rgb="FFFFE5FF"/>
        <bgColor indexed="64"/>
      </patternFill>
    </fill>
    <fill>
      <patternFill patternType="solid">
        <fgColor rgb="FFE5E5FF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4" fillId="4" borderId="4" xfId="0" applyFont="1" applyFill="1" applyBorder="1" applyAlignment="1">
      <alignment horizontal="fill" vertical="center"/>
    </xf>
    <xf numFmtId="0" fontId="4" fillId="4" borderId="8" xfId="0" applyFont="1" applyFill="1" applyBorder="1" applyAlignment="1">
      <alignment horizontal="fill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1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10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9" fillId="11" borderId="1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77" fontId="19" fillId="0" borderId="5" xfId="0" applyNumberFormat="1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D0CECE"/>
        </patternFill>
      </fill>
    </dxf>
  </dxfs>
  <tableStyles count="0" defaultTableStyle="TableStyleMedium2" defaultPivotStyle="PivotStyleLight16"/>
  <colors>
    <mruColors>
      <color rgb="FFE5E5FF"/>
      <color rgb="FFFFE5FF"/>
      <color rgb="FFDCEAF7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EA6A-9A07-40D9-8195-4AE8C33273F2}">
  <dimension ref="A1:H49"/>
  <sheetViews>
    <sheetView tabSelected="1" topLeftCell="A7" workbookViewId="0">
      <selection activeCell="B17" sqref="B17"/>
    </sheetView>
  </sheetViews>
  <sheetFormatPr defaultRowHeight="20.25" x14ac:dyDescent="0.3"/>
  <cols>
    <col min="1" max="1" width="31.5" bestFit="1" customWidth="1"/>
    <col min="2" max="2" width="33.375" customWidth="1"/>
    <col min="4" max="4" width="35.625" style="57" customWidth="1"/>
    <col min="5" max="5" width="11.25" bestFit="1" customWidth="1"/>
    <col min="6" max="6" width="47.5" customWidth="1"/>
    <col min="7" max="7" width="41.625" customWidth="1"/>
  </cols>
  <sheetData>
    <row r="1" spans="1:8" x14ac:dyDescent="0.3">
      <c r="A1" s="1" t="s">
        <v>0</v>
      </c>
      <c r="B1" s="2" t="s">
        <v>1</v>
      </c>
      <c r="C1" s="3" t="s">
        <v>143</v>
      </c>
      <c r="D1" s="56"/>
      <c r="E1" s="3"/>
      <c r="F1" s="4"/>
    </row>
    <row r="2" spans="1:8" x14ac:dyDescent="0.3">
      <c r="A2" s="5" t="s">
        <v>2</v>
      </c>
      <c r="B2" s="6" t="s">
        <v>148</v>
      </c>
      <c r="C2" s="3" t="s">
        <v>143</v>
      </c>
      <c r="D2" s="56" t="str">
        <f t="shared" ref="D2" si="0">A2&amp;"="&amp;"'"&amp;B2&amp;"'"</f>
        <v>Run_type='TARGET'</v>
      </c>
      <c r="E2" s="3" t="s">
        <v>3</v>
      </c>
      <c r="F2" s="7"/>
    </row>
    <row r="3" spans="1:8" x14ac:dyDescent="0.3">
      <c r="A3" s="5" t="s">
        <v>145</v>
      </c>
      <c r="B3" s="6" t="s">
        <v>147</v>
      </c>
      <c r="C3" s="3" t="s">
        <v>143</v>
      </c>
      <c r="D3" s="56" t="str">
        <f t="shared" ref="D3:D9" si="1">A3&amp;"="&amp;"'"&amp;B3&amp;"'"</f>
        <v>Panel='/labmed/97.NA12878_Onco/TARGET/Oncorisk_v2.exon.bed'</v>
      </c>
      <c r="E3" s="3" t="s">
        <v>3</v>
      </c>
      <c r="F3" s="3"/>
    </row>
    <row r="4" spans="1:8" x14ac:dyDescent="0.3">
      <c r="A4" s="5" t="s">
        <v>4</v>
      </c>
      <c r="B4" s="6" t="s">
        <v>167</v>
      </c>
      <c r="C4" s="3" t="s">
        <v>143</v>
      </c>
      <c r="D4" s="56" t="str">
        <f t="shared" si="1"/>
        <v>Step='Vannotation'</v>
      </c>
      <c r="E4" s="3"/>
      <c r="F4" s="3"/>
    </row>
    <row r="5" spans="1:8" x14ac:dyDescent="0.3">
      <c r="A5" s="5" t="s">
        <v>6</v>
      </c>
      <c r="B5" s="6" t="s">
        <v>102</v>
      </c>
      <c r="C5" s="3" t="s">
        <v>143</v>
      </c>
      <c r="D5" s="56" t="str">
        <f t="shared" si="1"/>
        <v>Ref_ver='hg19'</v>
      </c>
      <c r="E5" s="8" t="s">
        <v>9</v>
      </c>
      <c r="F5" s="9" t="s">
        <v>10</v>
      </c>
      <c r="G5" s="9" t="s">
        <v>142</v>
      </c>
    </row>
    <row r="6" spans="1:8" x14ac:dyDescent="0.3">
      <c r="A6" s="5" t="s">
        <v>163</v>
      </c>
      <c r="B6" s="6" t="s">
        <v>166</v>
      </c>
      <c r="C6" s="3" t="s">
        <v>143</v>
      </c>
      <c r="D6" s="56" t="str">
        <f t="shared" si="1"/>
        <v>Ref_path='/Bioinformatics/01.Reference/hg19/Homo_sapiens_assembly19.fasta'</v>
      </c>
      <c r="E6" s="12" t="s">
        <v>12</v>
      </c>
      <c r="F6" s="13" t="s">
        <v>168</v>
      </c>
      <c r="G6" s="13"/>
      <c r="H6" t="s">
        <v>143</v>
      </c>
    </row>
    <row r="7" spans="1:8" x14ac:dyDescent="0.3">
      <c r="A7" s="5" t="s">
        <v>115</v>
      </c>
      <c r="B7" s="74" t="s">
        <v>172</v>
      </c>
      <c r="C7" s="3" t="s">
        <v>143</v>
      </c>
      <c r="D7" s="56" t="str">
        <f t="shared" si="1"/>
        <v>Type='Germline'</v>
      </c>
      <c r="E7" s="12" t="s">
        <v>13</v>
      </c>
      <c r="F7" s="13" t="s">
        <v>169</v>
      </c>
      <c r="G7" s="13"/>
      <c r="H7" t="s">
        <v>143</v>
      </c>
    </row>
    <row r="8" spans="1:8" x14ac:dyDescent="0.3">
      <c r="A8" s="5" t="s">
        <v>7</v>
      </c>
      <c r="B8" s="6" t="s">
        <v>41</v>
      </c>
      <c r="C8" s="3" t="s">
        <v>143</v>
      </c>
      <c r="D8" s="56" t="str">
        <f t="shared" si="1"/>
        <v>Node='node03'</v>
      </c>
      <c r="E8" s="12" t="s">
        <v>16</v>
      </c>
      <c r="F8" s="13" t="s">
        <v>170</v>
      </c>
      <c r="G8" s="13"/>
      <c r="H8" t="s">
        <v>143</v>
      </c>
    </row>
    <row r="9" spans="1:8" ht="21" thickBot="1" x14ac:dyDescent="0.35">
      <c r="A9" s="10" t="s">
        <v>11</v>
      </c>
      <c r="B9" s="11">
        <v>12</v>
      </c>
      <c r="C9" s="3" t="s">
        <v>143</v>
      </c>
      <c r="D9" s="56" t="str">
        <f t="shared" si="1"/>
        <v>CPU='12'</v>
      </c>
      <c r="E9" s="12" t="s">
        <v>18</v>
      </c>
      <c r="F9" s="13" t="s">
        <v>171</v>
      </c>
      <c r="G9" s="13"/>
      <c r="H9" t="s">
        <v>143</v>
      </c>
    </row>
    <row r="10" spans="1:8" ht="21" thickBot="1" x14ac:dyDescent="0.35">
      <c r="A10" s="3"/>
      <c r="B10" s="3"/>
      <c r="C10" s="3" t="s">
        <v>143</v>
      </c>
      <c r="D10" s="56"/>
      <c r="E10" s="12" t="s">
        <v>19</v>
      </c>
      <c r="F10" s="13" t="s">
        <v>20</v>
      </c>
      <c r="G10" s="13"/>
      <c r="H10" t="s">
        <v>143</v>
      </c>
    </row>
    <row r="11" spans="1:8" x14ac:dyDescent="0.3">
      <c r="A11" s="1" t="s">
        <v>14</v>
      </c>
      <c r="B11" s="2" t="s">
        <v>15</v>
      </c>
      <c r="C11" s="3" t="s">
        <v>143</v>
      </c>
      <c r="D11" s="56"/>
      <c r="E11" s="12" t="s">
        <v>21</v>
      </c>
      <c r="F11" s="13" t="s">
        <v>22</v>
      </c>
      <c r="G11" s="13"/>
      <c r="H11" t="s">
        <v>143</v>
      </c>
    </row>
    <row r="12" spans="1:8" x14ac:dyDescent="0.3">
      <c r="A12" s="5">
        <v>0</v>
      </c>
      <c r="B12" s="14" t="s">
        <v>17</v>
      </c>
      <c r="C12" s="3" t="s">
        <v>143</v>
      </c>
      <c r="D12" s="56"/>
      <c r="E12" s="12" t="s">
        <v>23</v>
      </c>
      <c r="F12" s="13" t="s">
        <v>24</v>
      </c>
      <c r="G12" s="13"/>
      <c r="H12" t="s">
        <v>143</v>
      </c>
    </row>
    <row r="13" spans="1:8" x14ac:dyDescent="0.3">
      <c r="A13" s="5">
        <v>1</v>
      </c>
      <c r="B13" s="14" t="str">
        <f>"SampleSheet "&amp;_xlfn.TEXTJOIN(" ",1,F6:F45)</f>
        <v>SampleSheet /labmed/97.NA12878_Onco/240527-00_NA12878_ONCO_S16_R1_001.fastq.gz /labmed/97.NA12878_Onco/240527-00_NA12878_ONCO_S16_R2_001.fastq.gz /labmed/97.NA12878_Onco/240603-00_NA12878_ONCO_S28_R1_001.fastq.gz /labmed/97.NA12878_Onco/240603-00_NA12878_ONCO_S28_R2_001.fastq.gz /labmed/97.NA12878_Onco/240610-00_NA12878_ONCO_S16_R1_001.fastq.gz /labmed/97.NA12878_Onco/240610-00_NA12878_ONCO_S16_R2_001.fastq.gz /labmed/97.NA12878_Onco/240617-00_NA12878_ONCO_S16_R1_001.fastq.gz /labmed/97.NA12878_Onco/240617-00_NA12878_ONCO_S16_R2_001.fastq.gz /labmed/97.NA12878_Onco/240624-00_NA12878_ONCO_S48_R1_001.fastq.gz /labmed/97.NA12878_Onco/240624-00_NA12878_ONCO_S48_R2_001.fastq.gz /labmed/97.NA12878_Onco/240701-00_NA12878_ONCO_S16_R1_001.fastq.gz /labmed/97.NA12878_Onco/240701-00_NA12878_ONCO_S16_R2_001.fastq.gz</v>
      </c>
      <c r="C13" s="3" t="s">
        <v>143</v>
      </c>
      <c r="D13" s="56"/>
      <c r="E13" s="12" t="s">
        <v>26</v>
      </c>
      <c r="F13" s="13" t="s">
        <v>27</v>
      </c>
      <c r="G13" s="13"/>
      <c r="H13" t="s">
        <v>143</v>
      </c>
    </row>
    <row r="14" spans="1:8" x14ac:dyDescent="0.3">
      <c r="A14" s="5">
        <v>2</v>
      </c>
      <c r="B14" s="14" t="str">
        <f>"ControlSheet "&amp;_xlfn.TEXTJOIN(" ",1,G6:G45)</f>
        <v xml:space="preserve">ControlSheet </v>
      </c>
      <c r="C14" s="3" t="s">
        <v>3</v>
      </c>
      <c r="D14" s="56"/>
      <c r="E14" s="12" t="s">
        <v>29</v>
      </c>
      <c r="F14" s="13" t="s">
        <v>30</v>
      </c>
      <c r="G14" s="13"/>
      <c r="H14" t="s">
        <v>143</v>
      </c>
    </row>
    <row r="15" spans="1:8" x14ac:dyDescent="0.3">
      <c r="A15" s="5">
        <v>3</v>
      </c>
      <c r="B15" s="14" t="str">
        <f>"echo -e "&amp;_xlfn.TEXTJOIN("'\n'",1,D2:D55) &amp;" &gt; batchconfig.txt"</f>
        <v>echo -e Run_type='TARGET''\n'Panel='/labmed/97.NA12878_Onco/TARGET/Oncorisk_v2.exon.bed''\n'Step='Vannotation''\n'Ref_ver='hg19''\n'Ref_path='/Bioinformatics/01.Reference/hg19/Homo_sapiens_assembly19.fasta''\n'Type='Germline''\n'Node='node03''\n'CPU='12''\n'maximum_mismatch_counts='2''\n'PE_adapter_reads_similarity='30''\n'SE_adapter_reads_similarity='10''\n'Leading='20''\n'Trailing='20''\n'WindowSize='4''\n'meanQ='20''\n'minLen='20''\n'LB='Onco''\n'PL='Illumina''\n'QD='2.0''\n'MQ='40.0''\n'MQRankSum='-12.5''\n'ReadPosRankSum='-8.0''\n'HighFS='60.0''\n'HighSOR='3.0' &gt; batchconfig.txt</v>
      </c>
      <c r="C15" s="3"/>
      <c r="D15" s="56"/>
      <c r="E15" s="12" t="s">
        <v>31</v>
      </c>
      <c r="F15" s="13" t="s">
        <v>32</v>
      </c>
      <c r="G15" s="13"/>
      <c r="H15" t="s">
        <v>143</v>
      </c>
    </row>
    <row r="16" spans="1:8" x14ac:dyDescent="0.3">
      <c r="A16" s="5">
        <v>4</v>
      </c>
      <c r="B16" s="14" t="s">
        <v>133</v>
      </c>
      <c r="C16" s="3"/>
      <c r="D16" s="56"/>
      <c r="E16" s="12" t="s">
        <v>35</v>
      </c>
      <c r="F16" s="13" t="s">
        <v>36</v>
      </c>
      <c r="G16" s="13"/>
      <c r="H16" t="s">
        <v>143</v>
      </c>
    </row>
    <row r="17" spans="1:8" x14ac:dyDescent="0.3">
      <c r="A17" s="5">
        <v>5</v>
      </c>
      <c r="B17" s="14" t="s">
        <v>25</v>
      </c>
      <c r="C17" s="3"/>
      <c r="D17" s="56"/>
      <c r="E17" s="12" t="s">
        <v>37</v>
      </c>
      <c r="F17" s="13" t="s">
        <v>38</v>
      </c>
      <c r="G17" s="13"/>
      <c r="H17" t="s">
        <v>143</v>
      </c>
    </row>
    <row r="18" spans="1:8" ht="21" thickBot="1" x14ac:dyDescent="0.35">
      <c r="A18" s="10" t="s">
        <v>28</v>
      </c>
      <c r="B18" s="15" t="str">
        <f>B13&amp;"; "&amp;B15&amp;"; "&amp;B16&amp;"; "&amp;B17</f>
        <v>SampleSheet /labmed/97.NA12878_Onco/240527-00_NA12878_ONCO_S16_R1_001.fastq.gz /labmed/97.NA12878_Onco/240527-00_NA12878_ONCO_S16_R2_001.fastq.gz /labmed/97.NA12878_Onco/240603-00_NA12878_ONCO_S28_R1_001.fastq.gz /labmed/97.NA12878_Onco/240603-00_NA12878_ONCO_S28_R2_001.fastq.gz /labmed/97.NA12878_Onco/240610-00_NA12878_ONCO_S16_R1_001.fastq.gz /labmed/97.NA12878_Onco/240610-00_NA12878_ONCO_S16_R2_001.fastq.gz /labmed/97.NA12878_Onco/240617-00_NA12878_ONCO_S16_R1_001.fastq.gz /labmed/97.NA12878_Onco/240617-00_NA12878_ONCO_S16_R2_001.fastq.gz /labmed/97.NA12878_Onco/240624-00_NA12878_ONCO_S48_R1_001.fastq.gz /labmed/97.NA12878_Onco/240624-00_NA12878_ONCO_S48_R2_001.fastq.gz /labmed/97.NA12878_Onco/240701-00_NA12878_ONCO_S16_R1_001.fastq.gz /labmed/97.NA12878_Onco/240701-00_NA12878_ONCO_S16_R2_001.fastq.gz; echo -e Run_type='TARGET''\n'Panel='/labmed/97.NA12878_Onco/TARGET/Oncorisk_v2.exon.bed''\n'Step='Vannotation''\n'Ref_ver='hg19''\n'Ref_path='/Bioinformatics/01.Reference/hg19/Homo_sapiens_assembly19.fasta''\n'Type='Germline''\n'Node='node03''\n'CPU='12''\n'maximum_mismatch_counts='2''\n'PE_adapter_reads_similarity='30''\n'SE_adapter_reads_similarity='10''\n'Leading='20''\n'Trailing='20''\n'WindowSize='4''\n'meanQ='20''\n'minLen='20''\n'LB='Onco''\n'PL='Illumina''\n'QD='2.0''\n'MQ='40.0''\n'MQRankSum='-12.5''\n'ReadPosRankSum='-8.0''\n'HighFS='60.0''\n'HighSOR='3.0' &gt; batchconfig.txt; ngsconfigure; bash Total_run.sh</v>
      </c>
      <c r="C18" s="3"/>
      <c r="D18" s="56"/>
      <c r="E18" s="12" t="s">
        <v>40</v>
      </c>
      <c r="F18" s="13"/>
      <c r="G18" s="13"/>
      <c r="H18" t="s">
        <v>143</v>
      </c>
    </row>
    <row r="19" spans="1:8" ht="21" thickBot="1" x14ac:dyDescent="0.35">
      <c r="A19" s="3"/>
      <c r="B19" s="3"/>
      <c r="C19" s="3"/>
      <c r="D19" s="56"/>
      <c r="E19" s="12" t="s">
        <v>42</v>
      </c>
      <c r="F19" s="13"/>
      <c r="G19" s="13"/>
      <c r="H19" t="s">
        <v>143</v>
      </c>
    </row>
    <row r="20" spans="1:8" x14ac:dyDescent="0.3">
      <c r="A20" s="16" t="s">
        <v>33</v>
      </c>
      <c r="B20" s="17" t="s">
        <v>34</v>
      </c>
      <c r="C20" s="3"/>
      <c r="D20" s="56"/>
      <c r="E20" s="12" t="s">
        <v>44</v>
      </c>
      <c r="F20" s="13"/>
      <c r="G20" s="13"/>
      <c r="H20" t="s">
        <v>143</v>
      </c>
    </row>
    <row r="21" spans="1:8" x14ac:dyDescent="0.3">
      <c r="A21" s="18" t="s">
        <v>8</v>
      </c>
      <c r="B21" s="19">
        <f>128/2</f>
        <v>64</v>
      </c>
      <c r="C21" s="3"/>
      <c r="D21" s="56"/>
      <c r="E21" s="12" t="s">
        <v>45</v>
      </c>
      <c r="F21" s="13"/>
      <c r="G21" s="13"/>
      <c r="H21" t="s">
        <v>143</v>
      </c>
    </row>
    <row r="22" spans="1:8" x14ac:dyDescent="0.3">
      <c r="A22" s="18" t="s">
        <v>39</v>
      </c>
      <c r="B22" s="19">
        <f>56/2</f>
        <v>28</v>
      </c>
      <c r="C22" s="3"/>
      <c r="D22" s="56"/>
      <c r="E22" s="12" t="s">
        <v>48</v>
      </c>
      <c r="F22" s="13"/>
      <c r="G22" s="13"/>
      <c r="H22" t="s">
        <v>143</v>
      </c>
    </row>
    <row r="23" spans="1:8" x14ac:dyDescent="0.3">
      <c r="A23" s="18" t="s">
        <v>41</v>
      </c>
      <c r="B23" s="19">
        <f>32/2</f>
        <v>16</v>
      </c>
      <c r="C23" s="3"/>
      <c r="E23" s="12" t="s">
        <v>50</v>
      </c>
      <c r="F23" s="13"/>
      <c r="G23" s="13"/>
      <c r="H23" t="s">
        <v>143</v>
      </c>
    </row>
    <row r="24" spans="1:8" ht="21" thickBot="1" x14ac:dyDescent="0.35">
      <c r="A24" s="20" t="s">
        <v>43</v>
      </c>
      <c r="B24" s="21">
        <v>28</v>
      </c>
      <c r="C24" s="3"/>
      <c r="E24" s="12" t="s">
        <v>52</v>
      </c>
      <c r="F24" s="13"/>
      <c r="G24" s="13"/>
      <c r="H24" t="s">
        <v>143</v>
      </c>
    </row>
    <row r="25" spans="1:8" x14ac:dyDescent="0.3">
      <c r="A25" s="4"/>
      <c r="B25" s="3"/>
      <c r="C25" s="3"/>
      <c r="E25" s="12" t="s">
        <v>54</v>
      </c>
      <c r="F25" s="13"/>
      <c r="G25" s="13"/>
      <c r="H25" t="s">
        <v>143</v>
      </c>
    </row>
    <row r="26" spans="1:8" x14ac:dyDescent="0.3">
      <c r="A26" s="8" t="s">
        <v>46</v>
      </c>
      <c r="B26" s="8" t="s">
        <v>47</v>
      </c>
      <c r="C26" s="3"/>
      <c r="E26" s="12" t="s">
        <v>56</v>
      </c>
      <c r="F26" s="13"/>
      <c r="G26" s="13"/>
      <c r="H26" t="s">
        <v>143</v>
      </c>
    </row>
    <row r="27" spans="1:8" x14ac:dyDescent="0.3">
      <c r="A27" s="58" t="s">
        <v>117</v>
      </c>
      <c r="B27" s="65">
        <v>2</v>
      </c>
      <c r="C27" s="3"/>
      <c r="D27" s="56" t="str">
        <f t="shared" ref="D27:D36" si="2">A27&amp;"="&amp;"'"&amp;B27&amp;"'"</f>
        <v>maximum_mismatch_counts='2'</v>
      </c>
      <c r="E27" s="12" t="s">
        <v>58</v>
      </c>
      <c r="F27" s="13"/>
      <c r="G27" s="13"/>
      <c r="H27" t="s">
        <v>143</v>
      </c>
    </row>
    <row r="28" spans="1:8" x14ac:dyDescent="0.3">
      <c r="A28" s="59" t="s">
        <v>119</v>
      </c>
      <c r="B28" s="65">
        <v>30</v>
      </c>
      <c r="C28" s="3"/>
      <c r="D28" s="56" t="str">
        <f t="shared" si="2"/>
        <v>PE_adapter_reads_similarity='30'</v>
      </c>
      <c r="E28" s="12" t="s">
        <v>60</v>
      </c>
      <c r="F28" s="13"/>
      <c r="G28" s="13"/>
      <c r="H28" t="s">
        <v>143</v>
      </c>
    </row>
    <row r="29" spans="1:8" x14ac:dyDescent="0.3">
      <c r="A29" s="59" t="s">
        <v>121</v>
      </c>
      <c r="B29" s="65">
        <v>10</v>
      </c>
      <c r="C29" s="3"/>
      <c r="D29" s="56" t="str">
        <f t="shared" si="2"/>
        <v>SE_adapter_reads_similarity='10'</v>
      </c>
      <c r="E29" s="12" t="s">
        <v>62</v>
      </c>
      <c r="F29" s="13"/>
      <c r="G29" s="13"/>
      <c r="H29" t="s">
        <v>143</v>
      </c>
    </row>
    <row r="30" spans="1:8" x14ac:dyDescent="0.3">
      <c r="A30" s="55" t="s">
        <v>123</v>
      </c>
      <c r="B30" s="65">
        <v>20</v>
      </c>
      <c r="C30" s="3"/>
      <c r="D30" s="56" t="str">
        <f t="shared" si="2"/>
        <v>Leading='20'</v>
      </c>
      <c r="E30" s="12" t="s">
        <v>64</v>
      </c>
      <c r="F30" s="13"/>
      <c r="G30" s="13"/>
      <c r="H30" t="s">
        <v>143</v>
      </c>
    </row>
    <row r="31" spans="1:8" x14ac:dyDescent="0.3">
      <c r="A31" s="55" t="s">
        <v>125</v>
      </c>
      <c r="B31" s="65">
        <v>20</v>
      </c>
      <c r="C31" s="3"/>
      <c r="D31" s="56" t="str">
        <f t="shared" si="2"/>
        <v>Trailing='20'</v>
      </c>
      <c r="E31" s="12" t="s">
        <v>65</v>
      </c>
      <c r="F31" s="13"/>
      <c r="G31" s="13"/>
      <c r="H31" t="s">
        <v>143</v>
      </c>
    </row>
    <row r="32" spans="1:8" x14ac:dyDescent="0.3">
      <c r="A32" s="55" t="s">
        <v>129</v>
      </c>
      <c r="B32" s="65">
        <v>4</v>
      </c>
      <c r="C32" s="3"/>
      <c r="D32" s="56" t="str">
        <f t="shared" si="2"/>
        <v>WindowSize='4'</v>
      </c>
      <c r="E32" s="12" t="s">
        <v>66</v>
      </c>
      <c r="F32" s="13"/>
      <c r="G32" s="13"/>
      <c r="H32" t="s">
        <v>143</v>
      </c>
    </row>
    <row r="33" spans="1:8" x14ac:dyDescent="0.3">
      <c r="A33" s="55" t="s">
        <v>127</v>
      </c>
      <c r="B33" s="65">
        <v>20</v>
      </c>
      <c r="C33" s="3"/>
      <c r="D33" s="56" t="str">
        <f t="shared" si="2"/>
        <v>meanQ='20'</v>
      </c>
      <c r="E33" s="12" t="s">
        <v>67</v>
      </c>
      <c r="F33" s="13"/>
      <c r="G33" s="13"/>
      <c r="H33" t="s">
        <v>143</v>
      </c>
    </row>
    <row r="34" spans="1:8" x14ac:dyDescent="0.3">
      <c r="A34" s="55" t="s">
        <v>131</v>
      </c>
      <c r="B34" s="65">
        <v>20</v>
      </c>
      <c r="C34" s="3"/>
      <c r="D34" s="56" t="str">
        <f t="shared" si="2"/>
        <v>minLen='20'</v>
      </c>
      <c r="E34" s="12" t="s">
        <v>68</v>
      </c>
      <c r="F34" s="13"/>
      <c r="G34" s="13"/>
      <c r="H34" t="s">
        <v>143</v>
      </c>
    </row>
    <row r="35" spans="1:8" x14ac:dyDescent="0.3">
      <c r="A35" s="70" t="s">
        <v>137</v>
      </c>
      <c r="B35" s="42" t="s">
        <v>139</v>
      </c>
      <c r="C35" s="3"/>
      <c r="D35" s="56" t="str">
        <f t="shared" si="2"/>
        <v>LB='Onco'</v>
      </c>
      <c r="E35" s="12" t="s">
        <v>69</v>
      </c>
      <c r="F35" s="13"/>
      <c r="G35" s="13"/>
      <c r="H35" t="s">
        <v>143</v>
      </c>
    </row>
    <row r="36" spans="1:8" x14ac:dyDescent="0.3">
      <c r="A36" s="70" t="s">
        <v>138</v>
      </c>
      <c r="B36" s="73" t="s">
        <v>140</v>
      </c>
      <c r="C36" s="3"/>
      <c r="D36" s="56" t="str">
        <f t="shared" si="2"/>
        <v>PL='Illumina'</v>
      </c>
      <c r="E36" s="12" t="s">
        <v>70</v>
      </c>
      <c r="F36" s="13"/>
      <c r="G36" s="13"/>
      <c r="H36" t="s">
        <v>143</v>
      </c>
    </row>
    <row r="37" spans="1:8" x14ac:dyDescent="0.3">
      <c r="A37" s="71" t="s">
        <v>152</v>
      </c>
      <c r="B37" s="75">
        <v>2</v>
      </c>
      <c r="C37" s="3"/>
      <c r="D37" s="56" t="str">
        <f>A37&amp;"="&amp;"'"&amp;TEXT(B37, "0.0")&amp;"'"</f>
        <v>QD='2.0'</v>
      </c>
      <c r="E37" s="12" t="s">
        <v>71</v>
      </c>
      <c r="F37" s="13"/>
      <c r="G37" s="13"/>
      <c r="H37" t="s">
        <v>143</v>
      </c>
    </row>
    <row r="38" spans="1:8" x14ac:dyDescent="0.3">
      <c r="A38" s="71" t="s">
        <v>154</v>
      </c>
      <c r="B38" s="75">
        <v>40</v>
      </c>
      <c r="C38" s="3"/>
      <c r="D38" s="56" t="str">
        <f t="shared" ref="D38:D42" si="3">A38&amp;"="&amp;"'"&amp;TEXT(B38, "0.0")&amp;"'"</f>
        <v>MQ='40.0'</v>
      </c>
      <c r="E38" s="12" t="s">
        <v>72</v>
      </c>
      <c r="F38" s="13"/>
      <c r="G38" s="13"/>
      <c r="H38" t="s">
        <v>143</v>
      </c>
    </row>
    <row r="39" spans="1:8" x14ac:dyDescent="0.3">
      <c r="A39" s="71" t="s">
        <v>156</v>
      </c>
      <c r="B39" s="75">
        <v>-12.5</v>
      </c>
      <c r="C39" s="3"/>
      <c r="D39" s="56" t="str">
        <f t="shared" si="3"/>
        <v>MQRankSum='-12.5'</v>
      </c>
      <c r="E39" s="12" t="s">
        <v>73</v>
      </c>
      <c r="F39" s="13"/>
      <c r="G39" s="13"/>
      <c r="H39" t="s">
        <v>143</v>
      </c>
    </row>
    <row r="40" spans="1:8" x14ac:dyDescent="0.3">
      <c r="A40" s="71" t="s">
        <v>158</v>
      </c>
      <c r="B40" s="75">
        <v>-8</v>
      </c>
      <c r="C40" s="3"/>
      <c r="D40" s="56" t="str">
        <f t="shared" si="3"/>
        <v>ReadPosRankSum='-8.0'</v>
      </c>
      <c r="E40" s="12" t="s">
        <v>74</v>
      </c>
      <c r="F40" s="13"/>
      <c r="G40" s="13"/>
      <c r="H40" t="s">
        <v>143</v>
      </c>
    </row>
    <row r="41" spans="1:8" x14ac:dyDescent="0.3">
      <c r="A41" s="71" t="s">
        <v>160</v>
      </c>
      <c r="B41" s="75">
        <v>60</v>
      </c>
      <c r="C41" s="3"/>
      <c r="D41" s="56" t="str">
        <f t="shared" si="3"/>
        <v>HighFS='60.0'</v>
      </c>
      <c r="E41" s="12" t="s">
        <v>75</v>
      </c>
      <c r="F41" s="13"/>
      <c r="G41" s="13"/>
      <c r="H41" t="s">
        <v>143</v>
      </c>
    </row>
    <row r="42" spans="1:8" x14ac:dyDescent="0.3">
      <c r="A42" s="71" t="s">
        <v>162</v>
      </c>
      <c r="B42" s="75">
        <v>3</v>
      </c>
      <c r="C42" s="3"/>
      <c r="D42" s="56" t="str">
        <f t="shared" si="3"/>
        <v>HighSOR='3.0'</v>
      </c>
      <c r="E42" s="12" t="s">
        <v>76</v>
      </c>
      <c r="F42" s="13"/>
      <c r="G42" s="13"/>
      <c r="H42" t="s">
        <v>143</v>
      </c>
    </row>
    <row r="43" spans="1:8" x14ac:dyDescent="0.3">
      <c r="A43" s="4"/>
      <c r="B43" s="4"/>
      <c r="C43" s="3"/>
      <c r="D43" s="56"/>
      <c r="E43" s="12" t="s">
        <v>77</v>
      </c>
      <c r="F43" s="13"/>
      <c r="G43" s="13"/>
      <c r="H43" t="s">
        <v>143</v>
      </c>
    </row>
    <row r="44" spans="1:8" x14ac:dyDescent="0.3">
      <c r="A44" s="4"/>
      <c r="B44" s="4"/>
      <c r="C44" s="3"/>
      <c r="D44" s="56"/>
      <c r="E44" s="12" t="s">
        <v>78</v>
      </c>
      <c r="F44" s="13"/>
      <c r="G44" s="13"/>
      <c r="H44" t="s">
        <v>143</v>
      </c>
    </row>
    <row r="45" spans="1:8" x14ac:dyDescent="0.3">
      <c r="A45" s="4"/>
      <c r="B45" s="4"/>
      <c r="C45" s="3"/>
      <c r="D45" s="56"/>
      <c r="E45" s="12" t="s">
        <v>79</v>
      </c>
      <c r="F45" s="13"/>
      <c r="G45" s="13"/>
      <c r="H45" t="s">
        <v>143</v>
      </c>
    </row>
    <row r="46" spans="1:8" x14ac:dyDescent="0.3">
      <c r="A46" s="4"/>
      <c r="B46" s="4"/>
    </row>
    <row r="47" spans="1:8" x14ac:dyDescent="0.3">
      <c r="A47" s="4"/>
      <c r="B47" s="4"/>
    </row>
    <row r="48" spans="1:8" x14ac:dyDescent="0.3">
      <c r="A48" s="4"/>
      <c r="B48" s="4"/>
    </row>
    <row r="49" spans="1:2" x14ac:dyDescent="0.3">
      <c r="A49" s="4"/>
      <c r="B49" s="4"/>
    </row>
  </sheetData>
  <phoneticPr fontId="2" type="noConversion"/>
  <conditionalFormatting sqref="F6:G45">
    <cfRule type="expression" dxfId="0" priority="1">
      <formula>MOD(ROW(),2)=0</formula>
    </cfRule>
  </conditionalFormatting>
  <dataValidations count="7">
    <dataValidation type="list" allowBlank="1" showInputMessage="1" showErrorMessage="1" sqref="B8" xr:uid="{61F36B81-3AE5-4895-8EE2-35D6CF5589A9}">
      <formula1>node</formula1>
    </dataValidation>
    <dataValidation type="list" allowBlank="1" showInputMessage="1" showErrorMessage="1" sqref="B5" xr:uid="{E6496FE2-39E8-4B26-B207-34E6F0223B44}">
      <formula1>reference</formula1>
    </dataValidation>
    <dataValidation type="list" allowBlank="1" showInputMessage="1" showErrorMessage="1" sqref="B2" xr:uid="{3E9E3EFF-186E-47B2-8CD7-17CC90B9B886}">
      <formula1>pipeline</formula1>
    </dataValidation>
    <dataValidation type="list" allowBlank="1" showInputMessage="1" showErrorMessage="1" sqref="B4" xr:uid="{72B90039-A8B9-46A7-90D3-C1CA45ADF4E5}">
      <formula1>step</formula1>
    </dataValidation>
    <dataValidation type="list" allowBlank="1" showInputMessage="1" showErrorMessage="1" sqref="B7" xr:uid="{FAE91B58-48F9-4098-B7FB-BC95E872A9F5}">
      <formula1>type</formula1>
    </dataValidation>
    <dataValidation type="list" allowBlank="1" showInputMessage="1" showErrorMessage="1" sqref="B3" xr:uid="{9A7F3814-2464-4CAB-AF6B-4DE4525E83F8}">
      <formula1>panel</formula1>
    </dataValidation>
    <dataValidation type="list" allowBlank="1" showInputMessage="1" showErrorMessage="1" sqref="B6" xr:uid="{462C558C-875D-4225-9C9E-08173EFEF216}">
      <formula1>ref_path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5886-2289-4C97-B3B2-92446FF92B0D}">
  <dimension ref="B1:H15"/>
  <sheetViews>
    <sheetView workbookViewId="0">
      <selection activeCell="F3" sqref="F3"/>
    </sheetView>
  </sheetViews>
  <sheetFormatPr defaultRowHeight="16.5" x14ac:dyDescent="0.3"/>
  <cols>
    <col min="2" max="2" width="13.75" customWidth="1"/>
    <col min="3" max="3" width="7.875" bestFit="1" customWidth="1"/>
    <col min="4" max="4" width="9.375" bestFit="1" customWidth="1"/>
    <col min="5" max="5" width="17.25" bestFit="1" customWidth="1"/>
    <col min="6" max="6" width="17.25" customWidth="1"/>
    <col min="7" max="7" width="15.625" bestFit="1" customWidth="1"/>
  </cols>
  <sheetData>
    <row r="1" spans="2:8" ht="17.25" thickBot="1" x14ac:dyDescent="0.35"/>
    <row r="2" spans="2:8" ht="17.25" thickBot="1" x14ac:dyDescent="0.35">
      <c r="B2" s="22" t="s">
        <v>80</v>
      </c>
      <c r="C2" s="23" t="s">
        <v>146</v>
      </c>
      <c r="D2" s="23" t="s">
        <v>33</v>
      </c>
      <c r="E2" s="23" t="s">
        <v>81</v>
      </c>
      <c r="F2" s="23" t="s">
        <v>164</v>
      </c>
      <c r="G2" s="23" t="s">
        <v>82</v>
      </c>
      <c r="H2" s="24" t="s">
        <v>110</v>
      </c>
    </row>
    <row r="3" spans="2:8" x14ac:dyDescent="0.3">
      <c r="B3" s="63" t="s">
        <v>149</v>
      </c>
      <c r="C3" s="64" t="s">
        <v>147</v>
      </c>
      <c r="D3" s="26" t="s">
        <v>8</v>
      </c>
      <c r="E3" s="26" t="s">
        <v>103</v>
      </c>
      <c r="F3" s="26" t="s">
        <v>165</v>
      </c>
      <c r="G3" s="26" t="s">
        <v>5</v>
      </c>
      <c r="H3" s="27" t="s">
        <v>111</v>
      </c>
    </row>
    <row r="4" spans="2:8" x14ac:dyDescent="0.3">
      <c r="B4" s="25" t="s">
        <v>144</v>
      </c>
      <c r="C4" s="28"/>
      <c r="D4" s="29" t="s">
        <v>39</v>
      </c>
      <c r="E4" s="29" t="s">
        <v>104</v>
      </c>
      <c r="F4" s="29"/>
      <c r="G4" s="29" t="s">
        <v>105</v>
      </c>
      <c r="H4" s="30" t="s">
        <v>112</v>
      </c>
    </row>
    <row r="5" spans="2:8" x14ac:dyDescent="0.3">
      <c r="B5" s="25"/>
      <c r="C5" s="28"/>
      <c r="D5" s="29" t="s">
        <v>41</v>
      </c>
      <c r="E5" s="29"/>
      <c r="F5" s="29"/>
      <c r="G5" s="29" t="s">
        <v>106</v>
      </c>
      <c r="H5" s="30"/>
    </row>
    <row r="6" spans="2:8" x14ac:dyDescent="0.3">
      <c r="B6" s="25"/>
      <c r="C6" s="28"/>
      <c r="D6" s="29" t="s">
        <v>43</v>
      </c>
      <c r="E6" s="29"/>
      <c r="F6" s="29"/>
      <c r="G6" s="29" t="s">
        <v>107</v>
      </c>
      <c r="H6" s="30"/>
    </row>
    <row r="7" spans="2:8" x14ac:dyDescent="0.3">
      <c r="B7" s="25"/>
      <c r="C7" s="28"/>
      <c r="D7" s="29"/>
      <c r="E7" s="29"/>
      <c r="F7" s="29"/>
      <c r="G7" s="29" t="s">
        <v>108</v>
      </c>
      <c r="H7" s="30"/>
    </row>
    <row r="8" spans="2:8" x14ac:dyDescent="0.3">
      <c r="B8" s="25"/>
      <c r="C8" s="28"/>
      <c r="D8" s="29"/>
      <c r="E8" s="29"/>
      <c r="F8" s="29"/>
      <c r="G8" s="29" t="s">
        <v>134</v>
      </c>
      <c r="H8" s="31"/>
    </row>
    <row r="9" spans="2:8" x14ac:dyDescent="0.3">
      <c r="B9" s="25"/>
      <c r="C9" s="28"/>
      <c r="D9" s="29"/>
      <c r="E9" s="29"/>
      <c r="F9" s="29"/>
      <c r="G9" s="29" t="s">
        <v>83</v>
      </c>
      <c r="H9" s="31"/>
    </row>
    <row r="10" spans="2:8" x14ac:dyDescent="0.3">
      <c r="B10" s="25"/>
      <c r="C10" s="28"/>
      <c r="D10" s="29"/>
      <c r="E10" s="29"/>
      <c r="F10" s="29"/>
      <c r="G10" s="29" t="s">
        <v>135</v>
      </c>
      <c r="H10" s="31"/>
    </row>
    <row r="11" spans="2:8" x14ac:dyDescent="0.3">
      <c r="B11" s="25"/>
      <c r="C11" s="28"/>
      <c r="D11" s="29"/>
      <c r="E11" s="29"/>
      <c r="F11" s="29"/>
      <c r="G11" s="28" t="s">
        <v>141</v>
      </c>
      <c r="H11" s="31"/>
    </row>
    <row r="12" spans="2:8" x14ac:dyDescent="0.3">
      <c r="B12" s="25"/>
      <c r="C12" s="28"/>
      <c r="D12" s="29"/>
      <c r="E12" s="29"/>
      <c r="F12" s="29"/>
      <c r="G12" s="29" t="s">
        <v>109</v>
      </c>
      <c r="H12" s="31"/>
    </row>
    <row r="13" spans="2:8" ht="17.25" x14ac:dyDescent="0.3">
      <c r="B13" s="25"/>
      <c r="C13" s="28"/>
      <c r="D13" s="29"/>
      <c r="E13" s="29"/>
      <c r="F13" s="29"/>
      <c r="G13" s="32" t="s">
        <v>113</v>
      </c>
      <c r="H13" s="31"/>
    </row>
    <row r="14" spans="2:8" x14ac:dyDescent="0.3">
      <c r="B14" s="60"/>
      <c r="C14" s="28"/>
      <c r="D14" s="28"/>
      <c r="E14" s="28"/>
      <c r="F14" s="28"/>
      <c r="G14" s="29" t="s">
        <v>114</v>
      </c>
      <c r="H14" s="31"/>
    </row>
    <row r="15" spans="2:8" ht="17.25" thickBot="1" x14ac:dyDescent="0.35">
      <c r="B15" s="61"/>
      <c r="C15" s="62"/>
      <c r="D15" s="62"/>
      <c r="E15" s="62"/>
      <c r="F15" s="62"/>
      <c r="G15" s="62"/>
      <c r="H15" s="3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04AD-FBFF-4615-B653-6EE9E2E4ABD4}">
  <dimension ref="A1:K18"/>
  <sheetViews>
    <sheetView workbookViewId="0">
      <selection activeCell="C12" sqref="C12:C17"/>
    </sheetView>
  </sheetViews>
  <sheetFormatPr defaultRowHeight="16.5" x14ac:dyDescent="0.3"/>
  <cols>
    <col min="1" max="1" width="25.625" bestFit="1" customWidth="1"/>
    <col min="2" max="2" width="26.25" bestFit="1" customWidth="1"/>
    <col min="3" max="3" width="11.5" bestFit="1" customWidth="1"/>
  </cols>
  <sheetData>
    <row r="1" spans="1:11" ht="17.25" x14ac:dyDescent="0.3">
      <c r="A1" s="36"/>
      <c r="B1" s="37" t="s">
        <v>85</v>
      </c>
      <c r="C1" s="38" t="s">
        <v>101</v>
      </c>
      <c r="D1" s="38"/>
      <c r="E1" s="38"/>
      <c r="F1" s="38"/>
      <c r="G1" s="38"/>
      <c r="H1" s="38"/>
      <c r="I1" s="38"/>
      <c r="J1" s="38"/>
      <c r="K1" s="39"/>
    </row>
    <row r="2" spans="1:11" x14ac:dyDescent="0.3">
      <c r="A2" s="40" t="s">
        <v>116</v>
      </c>
      <c r="B2" s="41" t="s">
        <v>118</v>
      </c>
      <c r="C2" s="42">
        <v>2</v>
      </c>
      <c r="D2" s="42"/>
      <c r="E2" s="42"/>
      <c r="F2" s="42"/>
      <c r="G2" s="42"/>
      <c r="H2" s="42"/>
      <c r="I2" s="42"/>
      <c r="J2" s="42"/>
      <c r="K2" s="30"/>
    </row>
    <row r="3" spans="1:11" x14ac:dyDescent="0.3">
      <c r="A3" s="50"/>
      <c r="B3" s="49" t="s">
        <v>120</v>
      </c>
      <c r="C3" s="42">
        <v>30</v>
      </c>
      <c r="D3" s="42"/>
      <c r="E3" s="42"/>
      <c r="F3" s="42"/>
      <c r="G3" s="42"/>
      <c r="H3" s="42"/>
      <c r="I3" s="42"/>
      <c r="J3" s="42"/>
      <c r="K3" s="30"/>
    </row>
    <row r="4" spans="1:11" ht="17.25" x14ac:dyDescent="0.3">
      <c r="A4" s="51"/>
      <c r="B4" s="49" t="s">
        <v>122</v>
      </c>
      <c r="C4" s="42">
        <v>10</v>
      </c>
      <c r="D4" s="42"/>
      <c r="E4" s="42"/>
      <c r="F4" s="42"/>
      <c r="G4" s="42"/>
      <c r="H4" s="42"/>
      <c r="I4" s="42"/>
      <c r="J4" s="42"/>
      <c r="K4" s="30"/>
    </row>
    <row r="5" spans="1:11" x14ac:dyDescent="0.3">
      <c r="A5" s="50"/>
      <c r="B5" s="52" t="s">
        <v>124</v>
      </c>
      <c r="C5" s="42">
        <v>20</v>
      </c>
      <c r="D5" s="42"/>
      <c r="E5" s="42"/>
      <c r="F5" s="42"/>
      <c r="G5" s="42"/>
      <c r="H5" s="42"/>
      <c r="I5" s="42"/>
      <c r="J5" s="42"/>
      <c r="K5" s="30"/>
    </row>
    <row r="6" spans="1:11" x14ac:dyDescent="0.3">
      <c r="A6" s="43"/>
      <c r="B6" s="53" t="s">
        <v>126</v>
      </c>
      <c r="C6" s="42">
        <v>20</v>
      </c>
      <c r="D6" s="42"/>
      <c r="E6" s="42"/>
      <c r="F6" s="42"/>
      <c r="G6" s="42"/>
      <c r="H6" s="42"/>
      <c r="I6" s="42"/>
      <c r="J6" s="42"/>
      <c r="K6" s="30"/>
    </row>
    <row r="7" spans="1:11" x14ac:dyDescent="0.3">
      <c r="A7" s="43"/>
      <c r="B7" s="53" t="s">
        <v>130</v>
      </c>
      <c r="C7" s="42">
        <v>4</v>
      </c>
      <c r="D7" s="42"/>
      <c r="E7" s="42"/>
      <c r="F7" s="42"/>
      <c r="G7" s="42"/>
      <c r="H7" s="42"/>
      <c r="I7" s="42"/>
      <c r="J7" s="42"/>
      <c r="K7" s="30"/>
    </row>
    <row r="8" spans="1:11" x14ac:dyDescent="0.3">
      <c r="A8" s="43"/>
      <c r="B8" s="54" t="s">
        <v>128</v>
      </c>
      <c r="C8" s="42">
        <v>20</v>
      </c>
      <c r="D8" s="42"/>
      <c r="E8" s="42"/>
      <c r="F8" s="42"/>
      <c r="G8" s="42"/>
      <c r="H8" s="42"/>
      <c r="I8" s="42"/>
      <c r="J8" s="42"/>
      <c r="K8" s="30"/>
    </row>
    <row r="9" spans="1:11" x14ac:dyDescent="0.3">
      <c r="A9" s="43"/>
      <c r="B9" s="53" t="s">
        <v>132</v>
      </c>
      <c r="C9" s="42">
        <v>20</v>
      </c>
      <c r="D9" s="42"/>
      <c r="E9" s="42"/>
      <c r="F9" s="42"/>
      <c r="G9" s="42"/>
      <c r="H9" s="42"/>
      <c r="I9" s="42"/>
      <c r="J9" s="42"/>
      <c r="K9" s="30"/>
    </row>
    <row r="10" spans="1:11" x14ac:dyDescent="0.3">
      <c r="A10" s="67" t="s">
        <v>136</v>
      </c>
      <c r="B10" s="66" t="s">
        <v>137</v>
      </c>
      <c r="C10" s="42" t="s">
        <v>139</v>
      </c>
      <c r="D10" s="42"/>
      <c r="E10" s="42"/>
      <c r="F10" s="42"/>
      <c r="G10" s="42"/>
      <c r="H10" s="42"/>
      <c r="I10" s="42"/>
      <c r="J10" s="42"/>
      <c r="K10" s="30"/>
    </row>
    <row r="11" spans="1:11" x14ac:dyDescent="0.3">
      <c r="A11" s="36"/>
      <c r="B11" s="66" t="s">
        <v>138</v>
      </c>
      <c r="C11" s="42" t="s">
        <v>140</v>
      </c>
      <c r="D11" s="42"/>
      <c r="E11" s="42"/>
      <c r="F11" s="42"/>
      <c r="G11" s="42"/>
      <c r="H11" s="42"/>
      <c r="I11" s="42"/>
      <c r="J11" s="42"/>
      <c r="K11" s="30"/>
    </row>
    <row r="12" spans="1:11" x14ac:dyDescent="0.3">
      <c r="A12" s="68" t="s">
        <v>150</v>
      </c>
      <c r="B12" s="69" t="s">
        <v>151</v>
      </c>
      <c r="C12" s="72">
        <v>2</v>
      </c>
      <c r="D12" s="42"/>
      <c r="E12" s="42"/>
      <c r="F12" s="42"/>
      <c r="G12" s="42"/>
      <c r="H12" s="42"/>
      <c r="I12" s="42"/>
      <c r="J12" s="42"/>
      <c r="K12" s="30"/>
    </row>
    <row r="13" spans="1:11" x14ac:dyDescent="0.3">
      <c r="A13" s="36"/>
      <c r="B13" s="69" t="s">
        <v>153</v>
      </c>
      <c r="C13" s="72">
        <v>40</v>
      </c>
      <c r="D13" s="42"/>
      <c r="E13" s="42"/>
      <c r="F13" s="42"/>
      <c r="G13" s="42"/>
      <c r="H13" s="42"/>
      <c r="I13" s="42"/>
      <c r="J13" s="42"/>
      <c r="K13" s="30"/>
    </row>
    <row r="14" spans="1:11" x14ac:dyDescent="0.3">
      <c r="A14" s="36"/>
      <c r="B14" s="69" t="s">
        <v>155</v>
      </c>
      <c r="C14" s="72">
        <v>-12.5</v>
      </c>
      <c r="D14" s="42"/>
      <c r="E14" s="42"/>
      <c r="F14" s="42"/>
      <c r="G14" s="42"/>
      <c r="H14" s="42"/>
      <c r="I14" s="42"/>
      <c r="J14" s="42"/>
      <c r="K14" s="30"/>
    </row>
    <row r="15" spans="1:11" x14ac:dyDescent="0.3">
      <c r="A15" s="36"/>
      <c r="B15" s="69" t="s">
        <v>157</v>
      </c>
      <c r="C15" s="72">
        <v>-8</v>
      </c>
      <c r="D15" s="42"/>
      <c r="E15" s="42"/>
      <c r="F15" s="42"/>
      <c r="G15" s="42"/>
      <c r="H15" s="42"/>
      <c r="I15" s="42"/>
      <c r="J15" s="42"/>
      <c r="K15" s="30"/>
    </row>
    <row r="16" spans="1:11" x14ac:dyDescent="0.3">
      <c r="A16" s="36"/>
      <c r="B16" s="69" t="s">
        <v>159</v>
      </c>
      <c r="C16" s="72">
        <v>60</v>
      </c>
      <c r="D16" s="42"/>
      <c r="E16" s="42"/>
      <c r="F16" s="42"/>
      <c r="G16" s="42"/>
      <c r="H16" s="42"/>
      <c r="I16" s="42"/>
      <c r="J16" s="42"/>
      <c r="K16" s="30"/>
    </row>
    <row r="17" spans="1:11" x14ac:dyDescent="0.3">
      <c r="A17" s="36"/>
      <c r="B17" s="69" t="s">
        <v>161</v>
      </c>
      <c r="C17" s="72">
        <v>3</v>
      </c>
      <c r="D17" s="42"/>
      <c r="E17" s="42"/>
      <c r="F17" s="42"/>
      <c r="G17" s="42"/>
      <c r="H17" s="42"/>
      <c r="I17" s="42"/>
      <c r="J17" s="42"/>
      <c r="K17" s="30"/>
    </row>
    <row r="18" spans="1:11" ht="17.25" thickBot="1" x14ac:dyDescent="0.35">
      <c r="A18" s="36"/>
      <c r="B18" s="33"/>
      <c r="C18" s="34"/>
      <c r="D18" s="34"/>
      <c r="E18" s="34"/>
      <c r="F18" s="34"/>
      <c r="G18" s="34"/>
      <c r="H18" s="34"/>
      <c r="I18" s="34"/>
      <c r="J18" s="34"/>
      <c r="K18" s="4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0B64-49BB-4F55-A2C2-EE621F4C03AE}">
  <dimension ref="A1:K10"/>
  <sheetViews>
    <sheetView workbookViewId="0">
      <selection activeCell="N17" sqref="N17"/>
    </sheetView>
  </sheetViews>
  <sheetFormatPr defaultRowHeight="16.5" x14ac:dyDescent="0.3"/>
  <cols>
    <col min="1" max="1" width="19.125" bestFit="1" customWidth="1"/>
    <col min="2" max="2" width="11.5" bestFit="1" customWidth="1"/>
    <col min="3" max="3" width="14.75" bestFit="1" customWidth="1"/>
    <col min="4" max="4" width="22.625" bestFit="1" customWidth="1"/>
  </cols>
  <sheetData>
    <row r="1" spans="1:11" x14ac:dyDescent="0.3">
      <c r="A1" s="42" t="s">
        <v>85</v>
      </c>
      <c r="B1" s="42" t="s">
        <v>88</v>
      </c>
      <c r="C1" s="42" t="s">
        <v>89</v>
      </c>
      <c r="D1" s="42" t="s">
        <v>90</v>
      </c>
      <c r="E1" s="42" t="s">
        <v>91</v>
      </c>
      <c r="F1" s="42" t="s">
        <v>92</v>
      </c>
      <c r="G1" s="42" t="s">
        <v>93</v>
      </c>
      <c r="H1" s="42" t="s">
        <v>94</v>
      </c>
      <c r="I1" s="42" t="s">
        <v>95</v>
      </c>
      <c r="J1" s="42" t="s">
        <v>96</v>
      </c>
      <c r="K1" s="42" t="s">
        <v>97</v>
      </c>
    </row>
    <row r="2" spans="1:11" x14ac:dyDescent="0.3">
      <c r="A2" s="45" t="s">
        <v>49</v>
      </c>
      <c r="B2" s="42" t="s">
        <v>84</v>
      </c>
      <c r="C2" s="42" t="s">
        <v>98</v>
      </c>
      <c r="D2" s="28"/>
      <c r="E2" s="28"/>
      <c r="F2" s="28"/>
      <c r="G2" s="28"/>
      <c r="H2" s="28"/>
      <c r="I2" s="28"/>
      <c r="J2" s="28"/>
      <c r="K2" s="28"/>
    </row>
    <row r="3" spans="1:11" x14ac:dyDescent="0.3">
      <c r="A3" s="46" t="s">
        <v>51</v>
      </c>
      <c r="B3" s="42" t="s">
        <v>84</v>
      </c>
      <c r="C3" s="42" t="s">
        <v>86</v>
      </c>
      <c r="D3" s="28"/>
      <c r="E3" s="28"/>
      <c r="F3" s="28"/>
      <c r="G3" s="28"/>
      <c r="H3" s="28"/>
      <c r="I3" s="28"/>
      <c r="J3" s="28"/>
      <c r="K3" s="28"/>
    </row>
    <row r="4" spans="1:11" x14ac:dyDescent="0.3">
      <c r="A4" s="46" t="s">
        <v>53</v>
      </c>
      <c r="B4" s="42" t="s">
        <v>84</v>
      </c>
      <c r="C4" s="42" t="s">
        <v>86</v>
      </c>
      <c r="D4" s="28"/>
      <c r="E4" s="28"/>
      <c r="F4" s="28"/>
      <c r="G4" s="28"/>
      <c r="H4" s="28"/>
      <c r="I4" s="28"/>
      <c r="J4" s="28"/>
      <c r="K4" s="28"/>
    </row>
    <row r="5" spans="1:11" x14ac:dyDescent="0.3">
      <c r="A5" s="47" t="s">
        <v>55</v>
      </c>
      <c r="B5" s="42" t="s">
        <v>84</v>
      </c>
      <c r="C5" s="42" t="s">
        <v>99</v>
      </c>
      <c r="D5" s="48" t="s">
        <v>100</v>
      </c>
      <c r="E5" s="28"/>
      <c r="F5" s="28"/>
      <c r="G5" s="28"/>
      <c r="H5" s="28"/>
      <c r="I5" s="28"/>
      <c r="J5" s="28"/>
      <c r="K5" s="28"/>
    </row>
    <row r="6" spans="1:11" x14ac:dyDescent="0.3">
      <c r="A6" s="47" t="s">
        <v>57</v>
      </c>
      <c r="B6" s="42" t="s">
        <v>87</v>
      </c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7" t="s">
        <v>59</v>
      </c>
      <c r="B7" s="42" t="s">
        <v>84</v>
      </c>
      <c r="C7" s="42" t="s">
        <v>98</v>
      </c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7" t="s">
        <v>61</v>
      </c>
      <c r="B8" s="42" t="s">
        <v>84</v>
      </c>
      <c r="C8" s="42" t="s">
        <v>98</v>
      </c>
      <c r="D8" s="28"/>
      <c r="E8" s="28"/>
      <c r="F8" s="28"/>
      <c r="G8" s="28"/>
      <c r="H8" s="28"/>
      <c r="I8" s="28"/>
      <c r="J8" s="28"/>
      <c r="K8" s="28"/>
    </row>
    <row r="9" spans="1:11" x14ac:dyDescent="0.3">
      <c r="A9" s="47" t="s">
        <v>63</v>
      </c>
      <c r="B9" s="42" t="s">
        <v>84</v>
      </c>
      <c r="C9" s="42" t="s">
        <v>98</v>
      </c>
      <c r="D9" s="28"/>
      <c r="E9" s="28"/>
      <c r="F9" s="28"/>
      <c r="G9" s="28"/>
      <c r="H9" s="28"/>
      <c r="I9" s="28"/>
      <c r="J9" s="28"/>
      <c r="K9" s="28"/>
    </row>
    <row r="10" spans="1:1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Rawdata_Run</vt:lpstr>
      <vt:lpstr>options</vt:lpstr>
      <vt:lpstr>Default_config</vt:lpstr>
      <vt:lpstr>variable</vt:lpstr>
      <vt:lpstr>node</vt:lpstr>
      <vt:lpstr>panel</vt:lpstr>
      <vt:lpstr>pipeline</vt:lpstr>
      <vt:lpstr>ref_path</vt:lpstr>
      <vt:lpstr>reference</vt:lpstr>
      <vt:lpstr>step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서영 임</dc:creator>
  <cp:lastModifiedBy>서영 임</cp:lastModifiedBy>
  <dcterms:created xsi:type="dcterms:W3CDTF">2024-08-30T00:52:49Z</dcterms:created>
  <dcterms:modified xsi:type="dcterms:W3CDTF">2024-10-22T05:54:46Z</dcterms:modified>
</cp:coreProperties>
</file>