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ottinghamedu1-my.sharepoint.com/personal/ssykz5_nottingham_edu_cn/Documents/Architectural Environment Engineering/Thermofluids 1/Lab/"/>
    </mc:Choice>
  </mc:AlternateContent>
  <xr:revisionPtr revIDLastSave="184" documentId="11_AD4DA82427541F7ACA7EB811480A390C6AE8DE10" xr6:coauthVersionLast="47" xr6:coauthVersionMax="47" xr10:uidLastSave="{9B077ECF-1DF6-4B56-983A-D3BB97ED3AA2}"/>
  <bookViews>
    <workbookView xWindow="-110" yWindow="-110" windowWidth="25820" windowHeight="15500" xr2:uid="{00000000-000D-0000-FFFF-FFFF00000000}"/>
  </bookViews>
  <sheets>
    <sheet name="Measurement Data" sheetId="1" r:id="rId1"/>
    <sheet name="Experimental Condi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" i="2"/>
  <c r="B12" i="2"/>
  <c r="I3" i="1"/>
  <c r="J3" i="1" s="1"/>
  <c r="K3" i="1" s="1"/>
  <c r="I12" i="1"/>
  <c r="J12" i="1" s="1"/>
  <c r="K12" i="1" s="1"/>
  <c r="I20" i="1"/>
  <c r="J20" i="1" s="1"/>
  <c r="I23" i="1"/>
  <c r="J23" i="1" s="1"/>
  <c r="K23" i="1" s="1"/>
  <c r="H3" i="1"/>
  <c r="H4" i="1"/>
  <c r="I4" i="1" s="1"/>
  <c r="J4" i="1" s="1"/>
  <c r="K4" i="1" s="1"/>
  <c r="H5" i="1"/>
  <c r="I5" i="1" s="1"/>
  <c r="J5" i="1" s="1"/>
  <c r="K5" i="1" s="1"/>
  <c r="H6" i="1"/>
  <c r="I6" i="1" s="1"/>
  <c r="J6" i="1" s="1"/>
  <c r="H7" i="1"/>
  <c r="I7" i="1" s="1"/>
  <c r="J7" i="1" s="1"/>
  <c r="K7" i="1" s="1"/>
  <c r="H8" i="1"/>
  <c r="I8" i="1" s="1"/>
  <c r="J8" i="1" s="1"/>
  <c r="K8" i="1" s="1"/>
  <c r="H9" i="1"/>
  <c r="I9" i="1" s="1"/>
  <c r="J9" i="1" s="1"/>
  <c r="K9" i="1" s="1"/>
  <c r="H10" i="1"/>
  <c r="I10" i="1" s="1"/>
  <c r="J10" i="1" s="1"/>
  <c r="K10" i="1" s="1"/>
  <c r="H11" i="1"/>
  <c r="I11" i="1" s="1"/>
  <c r="J11" i="1" s="1"/>
  <c r="K11" i="1" s="1"/>
  <c r="H12" i="1"/>
  <c r="H13" i="1"/>
  <c r="I13" i="1" s="1"/>
  <c r="J13" i="1" s="1"/>
  <c r="K13" i="1" s="1"/>
  <c r="H14" i="1"/>
  <c r="I14" i="1" s="1"/>
  <c r="J14" i="1" s="1"/>
  <c r="K14" i="1" s="1"/>
  <c r="H15" i="1"/>
  <c r="I15" i="1" s="1"/>
  <c r="J15" i="1" s="1"/>
  <c r="K15" i="1" s="1"/>
  <c r="H16" i="1"/>
  <c r="I16" i="1" s="1"/>
  <c r="J16" i="1" s="1"/>
  <c r="K16" i="1" s="1"/>
  <c r="H17" i="1"/>
  <c r="I17" i="1" s="1"/>
  <c r="J17" i="1" s="1"/>
  <c r="K17" i="1" s="1"/>
  <c r="H18" i="1"/>
  <c r="I18" i="1" s="1"/>
  <c r="J18" i="1" s="1"/>
  <c r="H19" i="1"/>
  <c r="I19" i="1" s="1"/>
  <c r="J19" i="1" s="1"/>
  <c r="K19" i="1" s="1"/>
  <c r="H20" i="1"/>
  <c r="H21" i="1"/>
  <c r="I21" i="1" s="1"/>
  <c r="J21" i="1" s="1"/>
  <c r="H22" i="1"/>
  <c r="I22" i="1" s="1"/>
  <c r="J22" i="1" s="1"/>
  <c r="K22" i="1" s="1"/>
  <c r="H23" i="1"/>
  <c r="H24" i="1"/>
  <c r="I24" i="1" s="1"/>
  <c r="J24" i="1" s="1"/>
  <c r="K24" i="1" s="1"/>
  <c r="H25" i="1"/>
  <c r="I25" i="1" s="1"/>
  <c r="J25" i="1" s="1"/>
  <c r="K25" i="1" s="1"/>
  <c r="H26" i="1"/>
  <c r="I26" i="1" s="1"/>
  <c r="J26" i="1" s="1"/>
  <c r="H27" i="1"/>
  <c r="I27" i="1" s="1"/>
  <c r="J27" i="1" s="1"/>
  <c r="K27" i="1" s="1"/>
  <c r="H28" i="1"/>
  <c r="I28" i="1" s="1"/>
  <c r="J28" i="1" s="1"/>
  <c r="K28" i="1" s="1"/>
  <c r="H29" i="1"/>
  <c r="I29" i="1" s="1"/>
  <c r="J29" i="1" s="1"/>
  <c r="K29" i="1" s="1"/>
  <c r="H30" i="1"/>
  <c r="I30" i="1" s="1"/>
  <c r="J30" i="1" s="1"/>
  <c r="K30" i="1" s="1"/>
  <c r="H2" i="1"/>
  <c r="I2" i="1" s="1"/>
  <c r="J2" i="1" s="1"/>
  <c r="K2" i="1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6" i="1"/>
  <c r="F5" i="1"/>
  <c r="G5" i="1" s="1"/>
  <c r="F3" i="1"/>
  <c r="G3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E4" i="1"/>
  <c r="F4" i="1" s="1"/>
  <c r="G4" i="1" s="1"/>
  <c r="E3" i="1"/>
  <c r="E2" i="1"/>
  <c r="F2" i="1" s="1"/>
  <c r="G2" i="1" s="1"/>
  <c r="E16" i="1"/>
  <c r="F16" i="1" s="1"/>
  <c r="G16" i="1" s="1"/>
  <c r="K6" i="1" l="1"/>
  <c r="K21" i="1"/>
  <c r="K26" i="1"/>
  <c r="K20" i="1"/>
  <c r="K18" i="1"/>
</calcChain>
</file>

<file path=xl/sharedStrings.xml><?xml version="1.0" encoding="utf-8"?>
<sst xmlns="http://schemas.openxmlformats.org/spreadsheetml/2006/main" count="41" uniqueCount="35">
  <si>
    <t>Pitot Position</t>
    <phoneticPr fontId="1" type="noConversion"/>
  </si>
  <si>
    <t>l/d</t>
    <phoneticPr fontId="1" type="noConversion"/>
  </si>
  <si>
    <t>Pitot Pressure</t>
    <phoneticPr fontId="1" type="noConversion"/>
  </si>
  <si>
    <t>Static Pressure</t>
    <phoneticPr fontId="1" type="noConversion"/>
  </si>
  <si>
    <t>delta P</t>
    <phoneticPr fontId="1" type="noConversion"/>
  </si>
  <si>
    <t>Velocity</t>
    <phoneticPr fontId="1" type="noConversion"/>
  </si>
  <si>
    <t>Parameter</t>
    <phoneticPr fontId="1" type="noConversion"/>
  </si>
  <si>
    <t>Value</t>
    <phoneticPr fontId="1" type="noConversion"/>
  </si>
  <si>
    <t>Units</t>
    <phoneticPr fontId="1" type="noConversion"/>
  </si>
  <si>
    <t>Atomospheric Pressure</t>
    <phoneticPr fontId="1" type="noConversion"/>
  </si>
  <si>
    <t>hPa</t>
    <phoneticPr fontId="1" type="noConversion"/>
  </si>
  <si>
    <t>Air Temperature</t>
    <phoneticPr fontId="1" type="noConversion"/>
  </si>
  <si>
    <t>degree C</t>
    <phoneticPr fontId="1" type="noConversion"/>
  </si>
  <si>
    <t>Manometer Reference Reading Point</t>
    <phoneticPr fontId="1" type="noConversion"/>
  </si>
  <si>
    <t>mmH2o</t>
    <phoneticPr fontId="1" type="noConversion"/>
  </si>
  <si>
    <t>Cyllinder dimensions</t>
    <phoneticPr fontId="1" type="noConversion"/>
  </si>
  <si>
    <t>mm</t>
    <phoneticPr fontId="1" type="noConversion"/>
  </si>
  <si>
    <t>Air Density</t>
    <phoneticPr fontId="1" type="noConversion"/>
  </si>
  <si>
    <t>kg/m3</t>
    <phoneticPr fontId="1" type="noConversion"/>
  </si>
  <si>
    <t>delta P head</t>
    <phoneticPr fontId="1" type="noConversion"/>
  </si>
  <si>
    <t>Water Density</t>
    <phoneticPr fontId="1" type="noConversion"/>
  </si>
  <si>
    <t>m/s</t>
    <phoneticPr fontId="1" type="noConversion"/>
  </si>
  <si>
    <t>Free Steam Velocity</t>
    <phoneticPr fontId="1" type="noConversion"/>
  </si>
  <si>
    <t>head uncertainty</t>
    <phoneticPr fontId="1" type="noConversion"/>
  </si>
  <si>
    <t>P uncertainty</t>
    <phoneticPr fontId="1" type="noConversion"/>
  </si>
  <si>
    <t>Velocity uncertainty</t>
    <phoneticPr fontId="1" type="noConversion"/>
  </si>
  <si>
    <t>Free Steam Velocity Uncertainty</t>
    <phoneticPr fontId="1" type="noConversion"/>
  </si>
  <si>
    <t>delta P uncertainty</t>
    <phoneticPr fontId="1" type="noConversion"/>
  </si>
  <si>
    <t>Re</t>
    <phoneticPr fontId="1" type="noConversion"/>
  </si>
  <si>
    <t>kinemic viscosity</t>
    <phoneticPr fontId="1" type="noConversion"/>
  </si>
  <si>
    <t>m2/s</t>
    <phoneticPr fontId="1" type="noConversion"/>
  </si>
  <si>
    <t>Diamiter</t>
    <phoneticPr fontId="1" type="noConversion"/>
  </si>
  <si>
    <t>m</t>
    <phoneticPr fontId="1" type="noConversion"/>
  </si>
  <si>
    <t>Velocity</t>
  </si>
  <si>
    <t>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</si>
</sst>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K51" sqref="K51"/>
    </sheetView>
  </sheetViews>
  <sheetFormatPr defaultRowHeight="14" x14ac:dyDescent="0.3"/>
  <cols>
    <col min="5" max="5" width="11.6640625" customWidth="1"/>
    <col min="10" max="10" width="12.58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23</v>
      </c>
      <c r="I1" t="s">
        <v>24</v>
      </c>
      <c r="J1" t="s">
        <v>27</v>
      </c>
      <c r="K1" t="s">
        <v>25</v>
      </c>
    </row>
    <row r="2" spans="1:11" x14ac:dyDescent="0.3">
      <c r="A2">
        <v>-50</v>
      </c>
      <c r="B2">
        <f>A2/12.5</f>
        <v>-4</v>
      </c>
      <c r="C2">
        <v>160</v>
      </c>
      <c r="D2">
        <v>130</v>
      </c>
      <c r="E2">
        <f>C2-D2</f>
        <v>30</v>
      </c>
      <c r="F2">
        <f>999.8*9.81*(E2/1000)</f>
        <v>294.24114000000003</v>
      </c>
      <c r="G2">
        <f>(2*F2/1.226338)^0.5</f>
        <v>21.905925291515192</v>
      </c>
      <c r="H2">
        <f>2/(6^0.5)</f>
        <v>0.81649658092772615</v>
      </c>
      <c r="I2">
        <f>999.8*9.81*(H2/1000)</f>
        <v>8.0082294926092139</v>
      </c>
      <c r="J2">
        <f>2^0.5*'Measurement Data'!I2</f>
        <v>11.325346759044161</v>
      </c>
      <c r="K2">
        <f>J2/(2*1.226338*F2)^0.5</f>
        <v>0.42157972879680433</v>
      </c>
    </row>
    <row r="3" spans="1:11" x14ac:dyDescent="0.3">
      <c r="A3">
        <v>-35</v>
      </c>
      <c r="B3">
        <f>A3/12.5</f>
        <v>-2.8</v>
      </c>
      <c r="C3">
        <v>161</v>
      </c>
      <c r="D3">
        <v>130</v>
      </c>
      <c r="E3">
        <f>C3-D3</f>
        <v>31</v>
      </c>
      <c r="F3">
        <f>999.8*9.81*(E3/1000)</f>
        <v>304.04917800000004</v>
      </c>
      <c r="G3">
        <f>(2*F3/1.226338)^0.5</f>
        <v>22.268031232539617</v>
      </c>
      <c r="H3">
        <f t="shared" ref="H3:H30" si="0">2/(6^0.5)</f>
        <v>0.81649658092772615</v>
      </c>
      <c r="I3">
        <f t="shared" ref="I3:I30" si="1">999.8*9.81*(H3/1000)</f>
        <v>8.0082294926092139</v>
      </c>
      <c r="J3">
        <f>2^0.5*'Measurement Data'!I3</f>
        <v>11.325346759044161</v>
      </c>
      <c r="K3">
        <f>J3/(2*1.226338*F3)^0.5</f>
        <v>0.41472431698160461</v>
      </c>
    </row>
    <row r="4" spans="1:11" x14ac:dyDescent="0.3">
      <c r="A4">
        <v>-25</v>
      </c>
      <c r="B4">
        <f>A4/12.5</f>
        <v>-2</v>
      </c>
      <c r="C4">
        <v>161</v>
      </c>
      <c r="D4">
        <v>130</v>
      </c>
      <c r="E4">
        <f>C4-D4</f>
        <v>31</v>
      </c>
      <c r="F4">
        <f>999.8*9.81*(E4/1000)</f>
        <v>304.04917800000004</v>
      </c>
      <c r="G4">
        <f>(2*F4/1.226338)^0.5</f>
        <v>22.268031232539617</v>
      </c>
      <c r="H4">
        <f t="shared" si="0"/>
        <v>0.81649658092772615</v>
      </c>
      <c r="I4">
        <f t="shared" si="1"/>
        <v>8.0082294926092139</v>
      </c>
      <c r="J4">
        <f>2^0.5*'Measurement Data'!I4</f>
        <v>11.325346759044161</v>
      </c>
      <c r="K4">
        <f>J4/(2*1.226338*F4)^0.5</f>
        <v>0.41472431698160461</v>
      </c>
    </row>
    <row r="5" spans="1:11" x14ac:dyDescent="0.3">
      <c r="A5">
        <v>-22</v>
      </c>
      <c r="B5">
        <f>A5/12.5</f>
        <v>-1.76</v>
      </c>
      <c r="C5">
        <v>161</v>
      </c>
      <c r="D5">
        <v>130</v>
      </c>
      <c r="E5">
        <f>C5-D5</f>
        <v>31</v>
      </c>
      <c r="F5">
        <f>999.8*9.81*(E5/1000)</f>
        <v>304.04917800000004</v>
      </c>
      <c r="G5">
        <f>(2*F5/1.226338)^0.5</f>
        <v>22.268031232539617</v>
      </c>
      <c r="H5">
        <f t="shared" si="0"/>
        <v>0.81649658092772615</v>
      </c>
      <c r="I5">
        <f t="shared" si="1"/>
        <v>8.0082294926092139</v>
      </c>
      <c r="J5">
        <f>2^0.5*'Measurement Data'!I5</f>
        <v>11.325346759044161</v>
      </c>
      <c r="K5">
        <f>J5/(2*1.226338*F5)^0.5</f>
        <v>0.41472431698160461</v>
      </c>
    </row>
    <row r="6" spans="1:11" x14ac:dyDescent="0.3">
      <c r="A6">
        <v>-20</v>
      </c>
      <c r="B6">
        <f>A6/12.5</f>
        <v>-1.6</v>
      </c>
      <c r="C6">
        <v>161</v>
      </c>
      <c r="D6">
        <v>130</v>
      </c>
      <c r="E6">
        <f>C6-D6</f>
        <v>31</v>
      </c>
      <c r="F6">
        <f>999.8*9.81*(E6/1000)</f>
        <v>304.04917800000004</v>
      </c>
      <c r="G6">
        <f>(2*F6/1.226338)^0.5</f>
        <v>22.268031232539617</v>
      </c>
      <c r="H6">
        <f t="shared" si="0"/>
        <v>0.81649658092772615</v>
      </c>
      <c r="I6">
        <f t="shared" si="1"/>
        <v>8.0082294926092139</v>
      </c>
      <c r="J6">
        <f>2^0.5*'Measurement Data'!I6</f>
        <v>11.325346759044161</v>
      </c>
      <c r="K6">
        <f>J6/(2*1.226338*F6)^0.5</f>
        <v>0.41472431698160461</v>
      </c>
    </row>
    <row r="7" spans="1:11" x14ac:dyDescent="0.3">
      <c r="A7">
        <v>-18</v>
      </c>
      <c r="B7">
        <f>A7/12.5</f>
        <v>-1.44</v>
      </c>
      <c r="C7">
        <v>160</v>
      </c>
      <c r="D7">
        <v>130</v>
      </c>
      <c r="E7">
        <f>C7-D7</f>
        <v>30</v>
      </c>
      <c r="F7">
        <f>999.8*9.81*(E7/1000)</f>
        <v>294.24114000000003</v>
      </c>
      <c r="G7">
        <f>(2*F7/1.226338)^0.5</f>
        <v>21.905925291515192</v>
      </c>
      <c r="H7">
        <f t="shared" si="0"/>
        <v>0.81649658092772615</v>
      </c>
      <c r="I7">
        <f t="shared" si="1"/>
        <v>8.0082294926092139</v>
      </c>
      <c r="J7">
        <f>2^0.5*'Measurement Data'!I7</f>
        <v>11.325346759044161</v>
      </c>
      <c r="K7">
        <f>J7/(2*1.226338*F7)^0.5</f>
        <v>0.42157972879680433</v>
      </c>
    </row>
    <row r="8" spans="1:11" x14ac:dyDescent="0.3">
      <c r="A8">
        <v>-16</v>
      </c>
      <c r="B8">
        <f>A8/12.5</f>
        <v>-1.28</v>
      </c>
      <c r="C8">
        <v>159</v>
      </c>
      <c r="D8">
        <v>130</v>
      </c>
      <c r="E8">
        <f>C8-D8</f>
        <v>29</v>
      </c>
      <c r="F8">
        <f>999.8*9.81*(E8/1000)</f>
        <v>284.43310200000002</v>
      </c>
      <c r="G8">
        <f>(2*F8/1.226338)^0.5</f>
        <v>21.537732257169743</v>
      </c>
      <c r="H8">
        <f t="shared" si="0"/>
        <v>0.81649658092772615</v>
      </c>
      <c r="I8">
        <f t="shared" si="1"/>
        <v>8.0082294926092139</v>
      </c>
      <c r="J8">
        <f>2^0.5*'Measurement Data'!I8</f>
        <v>11.325346759044161</v>
      </c>
      <c r="K8">
        <f>J8/(2*1.226338*F8)^0.5</f>
        <v>0.42878674194520827</v>
      </c>
    </row>
    <row r="9" spans="1:11" x14ac:dyDescent="0.3">
      <c r="A9">
        <v>-14</v>
      </c>
      <c r="B9">
        <f>A9/12.5</f>
        <v>-1.1200000000000001</v>
      </c>
      <c r="C9">
        <v>156</v>
      </c>
      <c r="D9">
        <v>130</v>
      </c>
      <c r="E9">
        <f>C9-D9</f>
        <v>26</v>
      </c>
      <c r="F9">
        <f>999.8*9.81*(E9/1000)</f>
        <v>255.00898799999999</v>
      </c>
      <c r="G9">
        <f>(2*F9/1.226338)^0.5</f>
        <v>20.393306610105817</v>
      </c>
      <c r="H9">
        <f t="shared" si="0"/>
        <v>0.81649658092772615</v>
      </c>
      <c r="I9">
        <f t="shared" si="1"/>
        <v>8.0082294926092139</v>
      </c>
      <c r="J9">
        <f>2^0.5*'Measurement Data'!I9</f>
        <v>11.325346759044161</v>
      </c>
      <c r="K9">
        <f>J9/(2*1.226338*F9)^0.5</f>
        <v>0.45284927157735277</v>
      </c>
    </row>
    <row r="10" spans="1:11" x14ac:dyDescent="0.3">
      <c r="A10">
        <v>-12</v>
      </c>
      <c r="B10">
        <f>A10/12.5</f>
        <v>-0.96</v>
      </c>
      <c r="C10">
        <v>154</v>
      </c>
      <c r="D10">
        <v>130</v>
      </c>
      <c r="E10">
        <f>C10-D10</f>
        <v>24</v>
      </c>
      <c r="F10">
        <f>999.8*9.81*(E10/1000)</f>
        <v>235.39291200000002</v>
      </c>
      <c r="G10">
        <f>(2*F10/1.226338)^0.5</f>
        <v>19.593255224743949</v>
      </c>
      <c r="H10">
        <f t="shared" si="0"/>
        <v>0.81649658092772615</v>
      </c>
      <c r="I10">
        <f t="shared" si="1"/>
        <v>8.0082294926092139</v>
      </c>
      <c r="J10">
        <f>2^0.5*'Measurement Data'!I10</f>
        <v>11.325346759044161</v>
      </c>
      <c r="K10">
        <f>J10/(2*1.226338*F10)^0.5</f>
        <v>0.4713404657627901</v>
      </c>
    </row>
    <row r="11" spans="1:11" x14ac:dyDescent="0.3">
      <c r="A11">
        <v>-10</v>
      </c>
      <c r="B11">
        <f>A11/12.5</f>
        <v>-0.8</v>
      </c>
      <c r="C11">
        <v>149</v>
      </c>
      <c r="D11">
        <v>130</v>
      </c>
      <c r="E11">
        <f>C11-D11</f>
        <v>19</v>
      </c>
      <c r="F11">
        <f>999.8*9.81*(E11/1000)</f>
        <v>186.352722</v>
      </c>
      <c r="G11">
        <f>(2*F11/1.226338)^0.5</f>
        <v>17.433226603884371</v>
      </c>
      <c r="H11">
        <f t="shared" si="0"/>
        <v>0.81649658092772615</v>
      </c>
      <c r="I11">
        <f t="shared" si="1"/>
        <v>8.0082294926092139</v>
      </c>
      <c r="J11">
        <f>2^0.5*'Measurement Data'!I11</f>
        <v>11.325346759044161</v>
      </c>
      <c r="K11">
        <f>J11/(2*1.226338*F11)^0.5</f>
        <v>0.52974095118928366</v>
      </c>
    </row>
    <row r="12" spans="1:11" x14ac:dyDescent="0.3">
      <c r="A12">
        <v>-8</v>
      </c>
      <c r="B12">
        <f>A12/12.5</f>
        <v>-0.64</v>
      </c>
      <c r="C12">
        <v>145</v>
      </c>
      <c r="D12">
        <v>130</v>
      </c>
      <c r="E12">
        <f>C12-D12</f>
        <v>15</v>
      </c>
      <c r="F12">
        <f>999.8*9.81*(E12/1000)</f>
        <v>147.12057000000001</v>
      </c>
      <c r="G12">
        <f>(2*F12/1.226338)^0.5</f>
        <v>15.48982832179629</v>
      </c>
      <c r="H12">
        <f t="shared" si="0"/>
        <v>0.81649658092772615</v>
      </c>
      <c r="I12">
        <f t="shared" si="1"/>
        <v>8.0082294926092139</v>
      </c>
      <c r="J12">
        <f>2^0.5*'Measurement Data'!I12</f>
        <v>11.325346759044161</v>
      </c>
      <c r="K12">
        <f>J12/(2*1.226338*F12)^0.5</f>
        <v>0.59620377008601189</v>
      </c>
    </row>
    <row r="13" spans="1:11" x14ac:dyDescent="0.3">
      <c r="A13">
        <v>-6</v>
      </c>
      <c r="B13">
        <f>A13/12.5</f>
        <v>-0.48</v>
      </c>
      <c r="C13">
        <v>141</v>
      </c>
      <c r="D13">
        <v>130</v>
      </c>
      <c r="E13">
        <f>C13-D13</f>
        <v>11</v>
      </c>
      <c r="F13">
        <f>999.8*9.81*(E13/1000)</f>
        <v>107.888418</v>
      </c>
      <c r="G13">
        <f>(2*F13/1.226338)^0.5</f>
        <v>13.264696493137833</v>
      </c>
      <c r="H13">
        <f t="shared" si="0"/>
        <v>0.81649658092772615</v>
      </c>
      <c r="I13">
        <f t="shared" si="1"/>
        <v>8.0082294926092139</v>
      </c>
      <c r="J13">
        <f>2^0.5*'Measurement Data'!I13</f>
        <v>11.325346759044161</v>
      </c>
      <c r="K13">
        <f>J13/(2*1.226338*F13)^0.5</f>
        <v>0.69621600827561947</v>
      </c>
    </row>
    <row r="14" spans="1:11" x14ac:dyDescent="0.3">
      <c r="A14">
        <v>-4</v>
      </c>
      <c r="B14">
        <f>A14/12.5</f>
        <v>-0.32</v>
      </c>
      <c r="C14">
        <v>138</v>
      </c>
      <c r="D14">
        <v>130</v>
      </c>
      <c r="E14">
        <f>C14-D14</f>
        <v>8</v>
      </c>
      <c r="F14">
        <f>999.8*9.81*(E14/1000)</f>
        <v>78.464303999999998</v>
      </c>
      <c r="G14">
        <f>(2*F14/1.226338)^0.5</f>
        <v>11.312171178306958</v>
      </c>
      <c r="H14">
        <f t="shared" si="0"/>
        <v>0.81649658092772615</v>
      </c>
      <c r="I14">
        <f t="shared" si="1"/>
        <v>8.0082294926092139</v>
      </c>
      <c r="J14">
        <f>2^0.5*'Measurement Data'!I14</f>
        <v>11.325346759044161</v>
      </c>
      <c r="K14">
        <f>J14/(2*1.226338*F14)^0.5</f>
        <v>0.81638563436433131</v>
      </c>
    </row>
    <row r="15" spans="1:11" x14ac:dyDescent="0.3">
      <c r="A15">
        <v>-2</v>
      </c>
      <c r="B15">
        <f>A15/12.5</f>
        <v>-0.16</v>
      </c>
      <c r="C15">
        <v>137</v>
      </c>
      <c r="D15">
        <v>130</v>
      </c>
      <c r="E15">
        <f>C15-D15</f>
        <v>7</v>
      </c>
      <c r="F15">
        <f>999.8*9.81*(E15/1000)</f>
        <v>68.656266000000002</v>
      </c>
      <c r="G15">
        <f>(2*F15/1.226338)^0.5</f>
        <v>10.581567212440879</v>
      </c>
      <c r="H15">
        <f t="shared" si="0"/>
        <v>0.81649658092772615</v>
      </c>
      <c r="I15">
        <f t="shared" si="1"/>
        <v>8.0082294926092139</v>
      </c>
      <c r="J15">
        <f>2^0.5*'Measurement Data'!I15</f>
        <v>11.325346759044161</v>
      </c>
      <c r="K15">
        <f>J15/(2*1.226338*F15)^0.5</f>
        <v>0.87275295407869435</v>
      </c>
    </row>
    <row r="16" spans="1:11" x14ac:dyDescent="0.3">
      <c r="A16">
        <v>0</v>
      </c>
      <c r="B16">
        <f>A16/12.5</f>
        <v>0</v>
      </c>
      <c r="C16">
        <v>136</v>
      </c>
      <c r="D16">
        <v>129</v>
      </c>
      <c r="E16">
        <f>C16-D16</f>
        <v>7</v>
      </c>
      <c r="F16">
        <f>999.8*9.81*(E16/1000)</f>
        <v>68.656266000000002</v>
      </c>
      <c r="G16">
        <f>(2*F16/1.226338)^0.5</f>
        <v>10.581567212440879</v>
      </c>
      <c r="H16">
        <f t="shared" si="0"/>
        <v>0.81649658092772615</v>
      </c>
      <c r="I16">
        <f t="shared" si="1"/>
        <v>8.0082294926092139</v>
      </c>
      <c r="J16">
        <f>2^0.5*'Measurement Data'!I16</f>
        <v>11.325346759044161</v>
      </c>
      <c r="K16">
        <f>J16/(2*1.226338*F16)^0.5</f>
        <v>0.87275295407869435</v>
      </c>
    </row>
    <row r="17" spans="1:11" x14ac:dyDescent="0.3">
      <c r="A17">
        <v>2</v>
      </c>
      <c r="B17">
        <f>A17/12.5</f>
        <v>0.16</v>
      </c>
      <c r="C17">
        <v>137</v>
      </c>
      <c r="D17">
        <v>129</v>
      </c>
      <c r="E17">
        <f>C17-D17</f>
        <v>8</v>
      </c>
      <c r="F17">
        <f>999.8*9.81*(E17/1000)</f>
        <v>78.464303999999998</v>
      </c>
      <c r="G17">
        <f>(2*F17/1.226338)^0.5</f>
        <v>11.312171178306958</v>
      </c>
      <c r="H17">
        <f t="shared" si="0"/>
        <v>0.81649658092772615</v>
      </c>
      <c r="I17">
        <f t="shared" si="1"/>
        <v>8.0082294926092139</v>
      </c>
      <c r="J17">
        <f>2^0.5*'Measurement Data'!I17</f>
        <v>11.325346759044161</v>
      </c>
      <c r="K17">
        <f>J17/(2*1.226338*F17)^0.5</f>
        <v>0.81638563436433131</v>
      </c>
    </row>
    <row r="18" spans="1:11" x14ac:dyDescent="0.3">
      <c r="A18">
        <v>4</v>
      </c>
      <c r="B18">
        <f>A18/12.5</f>
        <v>0.32</v>
      </c>
      <c r="C18">
        <v>139</v>
      </c>
      <c r="D18">
        <v>130</v>
      </c>
      <c r="E18">
        <f>C18-D18</f>
        <v>9</v>
      </c>
      <c r="F18">
        <f>999.8*9.81*(E18/1000)</f>
        <v>88.272341999999995</v>
      </c>
      <c r="G18">
        <f>(2*F18/1.226338)^0.5</f>
        <v>11.998369425185802</v>
      </c>
      <c r="H18">
        <f t="shared" si="0"/>
        <v>0.81649658092772615</v>
      </c>
      <c r="I18">
        <f t="shared" si="1"/>
        <v>8.0082294926092139</v>
      </c>
      <c r="J18">
        <f>2^0.5*'Measurement Data'!I18</f>
        <v>11.325346759044161</v>
      </c>
      <c r="K18">
        <f>J18/(2*1.226338*F18)^0.5</f>
        <v>0.76969575749640007</v>
      </c>
    </row>
    <row r="19" spans="1:11" x14ac:dyDescent="0.3">
      <c r="A19">
        <v>6</v>
      </c>
      <c r="B19">
        <f>A19/12.5</f>
        <v>0.48</v>
      </c>
      <c r="C19">
        <v>143</v>
      </c>
      <c r="D19">
        <v>130</v>
      </c>
      <c r="E19">
        <f>C19-D19</f>
        <v>13</v>
      </c>
      <c r="F19">
        <f>999.8*9.81*(E19/1000)</f>
        <v>127.50449399999999</v>
      </c>
      <c r="G19">
        <f>(2*F19/1.226338)^0.5</f>
        <v>14.420245394822267</v>
      </c>
      <c r="H19">
        <f t="shared" si="0"/>
        <v>0.81649658092772615</v>
      </c>
      <c r="I19">
        <f t="shared" si="1"/>
        <v>8.0082294926092139</v>
      </c>
      <c r="J19">
        <f>2^0.5*'Measurement Data'!I19</f>
        <v>11.325346759044161</v>
      </c>
      <c r="K19">
        <f>J19/(2*1.226338*F19)^0.5</f>
        <v>0.64042558157546925</v>
      </c>
    </row>
    <row r="20" spans="1:11" x14ac:dyDescent="0.3">
      <c r="A20">
        <v>8</v>
      </c>
      <c r="B20">
        <f>A20/12.5</f>
        <v>0.64</v>
      </c>
      <c r="C20">
        <v>145</v>
      </c>
      <c r="D20">
        <v>130</v>
      </c>
      <c r="E20">
        <f>C20-D20</f>
        <v>15</v>
      </c>
      <c r="F20">
        <f>999.8*9.81*(E20/1000)</f>
        <v>147.12057000000001</v>
      </c>
      <c r="G20">
        <f>(2*F20/1.226338)^0.5</f>
        <v>15.48982832179629</v>
      </c>
      <c r="H20">
        <f t="shared" si="0"/>
        <v>0.81649658092772615</v>
      </c>
      <c r="I20">
        <f t="shared" si="1"/>
        <v>8.0082294926092139</v>
      </c>
      <c r="J20">
        <f>2^0.5*'Measurement Data'!I20</f>
        <v>11.325346759044161</v>
      </c>
      <c r="K20">
        <f>J20/(2*1.226338*F20)^0.5</f>
        <v>0.59620377008601189</v>
      </c>
    </row>
    <row r="21" spans="1:11" x14ac:dyDescent="0.3">
      <c r="A21">
        <v>10</v>
      </c>
      <c r="B21">
        <f>A21/12.5</f>
        <v>0.8</v>
      </c>
      <c r="C21">
        <v>150</v>
      </c>
      <c r="D21">
        <v>130</v>
      </c>
      <c r="E21">
        <f>C21-D21</f>
        <v>20</v>
      </c>
      <c r="F21">
        <f>999.8*9.81*(E21/1000)</f>
        <v>196.16076000000001</v>
      </c>
      <c r="G21">
        <f>(2*F21/1.226338)^0.5</f>
        <v>17.886113102580353</v>
      </c>
      <c r="H21">
        <f t="shared" si="0"/>
        <v>0.81649658092772615</v>
      </c>
      <c r="I21">
        <f t="shared" si="1"/>
        <v>8.0082294926092139</v>
      </c>
      <c r="J21">
        <f>2^0.5*'Measurement Data'!I21</f>
        <v>11.325346759044161</v>
      </c>
      <c r="K21">
        <f>J21/(2*1.226338*F21)^0.5</f>
        <v>0.5163276107265431</v>
      </c>
    </row>
    <row r="22" spans="1:11" x14ac:dyDescent="0.3">
      <c r="A22">
        <v>12</v>
      </c>
      <c r="B22">
        <f>A22/12.5</f>
        <v>0.96</v>
      </c>
      <c r="C22">
        <v>154</v>
      </c>
      <c r="D22">
        <v>130</v>
      </c>
      <c r="E22">
        <f>C22-D22</f>
        <v>24</v>
      </c>
      <c r="F22">
        <f>999.8*9.81*(E22/1000)</f>
        <v>235.39291200000002</v>
      </c>
      <c r="G22">
        <f>(2*F22/1.226338)^0.5</f>
        <v>19.593255224743949</v>
      </c>
      <c r="H22">
        <f t="shared" si="0"/>
        <v>0.81649658092772615</v>
      </c>
      <c r="I22">
        <f t="shared" si="1"/>
        <v>8.0082294926092139</v>
      </c>
      <c r="J22">
        <f>2^0.5*'Measurement Data'!I22</f>
        <v>11.325346759044161</v>
      </c>
      <c r="K22">
        <f>J22/(2*1.226338*F22)^0.5</f>
        <v>0.4713404657627901</v>
      </c>
    </row>
    <row r="23" spans="1:11" x14ac:dyDescent="0.3">
      <c r="A23">
        <v>14</v>
      </c>
      <c r="B23">
        <f>A23/12.5</f>
        <v>1.1200000000000001</v>
      </c>
      <c r="C23">
        <v>157</v>
      </c>
      <c r="D23">
        <v>129</v>
      </c>
      <c r="E23">
        <f>C23-D23</f>
        <v>28</v>
      </c>
      <c r="F23">
        <f>999.8*9.81*(E23/1000)</f>
        <v>274.62506400000001</v>
      </c>
      <c r="G23">
        <f>(2*F23/1.226338)^0.5</f>
        <v>21.163134424881758</v>
      </c>
      <c r="H23">
        <f t="shared" si="0"/>
        <v>0.81649658092772615</v>
      </c>
      <c r="I23">
        <f t="shared" si="1"/>
        <v>8.0082294926092139</v>
      </c>
      <c r="J23">
        <f>2^0.5*'Measurement Data'!I23</f>
        <v>11.325346759044161</v>
      </c>
      <c r="K23">
        <f>J23/(2*1.226338*F23)^0.5</f>
        <v>0.43637647703934718</v>
      </c>
    </row>
    <row r="24" spans="1:11" x14ac:dyDescent="0.3">
      <c r="A24">
        <v>16</v>
      </c>
      <c r="B24">
        <f>A24/12.5</f>
        <v>1.28</v>
      </c>
      <c r="C24">
        <v>159</v>
      </c>
      <c r="D24">
        <v>129</v>
      </c>
      <c r="E24">
        <f>C24-D24</f>
        <v>30</v>
      </c>
      <c r="F24">
        <f>999.8*9.81*(E24/1000)</f>
        <v>294.24114000000003</v>
      </c>
      <c r="G24">
        <f>(2*F24/1.226338)^0.5</f>
        <v>21.905925291515192</v>
      </c>
      <c r="H24">
        <f t="shared" si="0"/>
        <v>0.81649658092772615</v>
      </c>
      <c r="I24">
        <f t="shared" si="1"/>
        <v>8.0082294926092139</v>
      </c>
      <c r="J24">
        <f>2^0.5*'Measurement Data'!I24</f>
        <v>11.325346759044161</v>
      </c>
      <c r="K24">
        <f>J24/(2*1.226338*F24)^0.5</f>
        <v>0.42157972879680433</v>
      </c>
    </row>
    <row r="25" spans="1:11" x14ac:dyDescent="0.3">
      <c r="A25">
        <v>18</v>
      </c>
      <c r="B25">
        <f>A25/12.5</f>
        <v>1.44</v>
      </c>
      <c r="C25">
        <v>160</v>
      </c>
      <c r="D25">
        <v>130</v>
      </c>
      <c r="E25">
        <f>C25-D25</f>
        <v>30</v>
      </c>
      <c r="F25">
        <f>999.8*9.81*(E25/1000)</f>
        <v>294.24114000000003</v>
      </c>
      <c r="G25">
        <f>(2*F25/1.226338)^0.5</f>
        <v>21.905925291515192</v>
      </c>
      <c r="H25">
        <f t="shared" si="0"/>
        <v>0.81649658092772615</v>
      </c>
      <c r="I25">
        <f t="shared" si="1"/>
        <v>8.0082294926092139</v>
      </c>
      <c r="J25">
        <f>2^0.5*'Measurement Data'!I25</f>
        <v>11.325346759044161</v>
      </c>
      <c r="K25">
        <f>J25/(2*1.226338*F25)^0.5</f>
        <v>0.42157972879680433</v>
      </c>
    </row>
    <row r="26" spans="1:11" x14ac:dyDescent="0.3">
      <c r="A26">
        <v>20</v>
      </c>
      <c r="B26">
        <f>A26/12.5</f>
        <v>1.6</v>
      </c>
      <c r="C26">
        <v>160</v>
      </c>
      <c r="D26">
        <v>130</v>
      </c>
      <c r="E26">
        <f>C26-D26</f>
        <v>30</v>
      </c>
      <c r="F26">
        <f>999.8*9.81*(E26/1000)</f>
        <v>294.24114000000003</v>
      </c>
      <c r="G26">
        <f>(2*F26/1.226338)^0.5</f>
        <v>21.905925291515192</v>
      </c>
      <c r="H26">
        <f t="shared" si="0"/>
        <v>0.81649658092772615</v>
      </c>
      <c r="I26">
        <f t="shared" si="1"/>
        <v>8.0082294926092139</v>
      </c>
      <c r="J26">
        <f>2^0.5*'Measurement Data'!I26</f>
        <v>11.325346759044161</v>
      </c>
      <c r="K26">
        <f>J26/(2*1.226338*F26)^0.5</f>
        <v>0.42157972879680433</v>
      </c>
    </row>
    <row r="27" spans="1:11" x14ac:dyDescent="0.3">
      <c r="A27">
        <v>22</v>
      </c>
      <c r="B27">
        <f>A27/12.5</f>
        <v>1.76</v>
      </c>
      <c r="C27">
        <v>160</v>
      </c>
      <c r="D27">
        <v>130</v>
      </c>
      <c r="E27">
        <f>C27-D27</f>
        <v>30</v>
      </c>
      <c r="F27">
        <f>999.8*9.81*(E27/1000)</f>
        <v>294.24114000000003</v>
      </c>
      <c r="G27">
        <f>(2*F27/1.226338)^0.5</f>
        <v>21.905925291515192</v>
      </c>
      <c r="H27">
        <f t="shared" si="0"/>
        <v>0.81649658092772615</v>
      </c>
      <c r="I27">
        <f t="shared" si="1"/>
        <v>8.0082294926092139</v>
      </c>
      <c r="J27">
        <f>2^0.5*'Measurement Data'!I27</f>
        <v>11.325346759044161</v>
      </c>
      <c r="K27">
        <f>J27/(2*1.226338*F27)^0.5</f>
        <v>0.42157972879680433</v>
      </c>
    </row>
    <row r="28" spans="1:11" x14ac:dyDescent="0.3">
      <c r="A28">
        <v>25</v>
      </c>
      <c r="B28">
        <f>A28/12.5</f>
        <v>2</v>
      </c>
      <c r="C28">
        <v>160</v>
      </c>
      <c r="D28">
        <v>130</v>
      </c>
      <c r="E28">
        <f>C28-D28</f>
        <v>30</v>
      </c>
      <c r="F28">
        <f>999.8*9.81*(E28/1000)</f>
        <v>294.24114000000003</v>
      </c>
      <c r="G28">
        <f>(2*F28/1.226338)^0.5</f>
        <v>21.905925291515192</v>
      </c>
      <c r="H28">
        <f t="shared" si="0"/>
        <v>0.81649658092772615</v>
      </c>
      <c r="I28">
        <f t="shared" si="1"/>
        <v>8.0082294926092139</v>
      </c>
      <c r="J28">
        <f>2^0.5*'Measurement Data'!I28</f>
        <v>11.325346759044161</v>
      </c>
      <c r="K28">
        <f>J28/(2*1.226338*F28)^0.5</f>
        <v>0.42157972879680433</v>
      </c>
    </row>
    <row r="29" spans="1:11" x14ac:dyDescent="0.3">
      <c r="A29">
        <v>35</v>
      </c>
      <c r="B29">
        <f>A29/12.5</f>
        <v>2.8</v>
      </c>
      <c r="C29">
        <v>160</v>
      </c>
      <c r="D29">
        <v>129</v>
      </c>
      <c r="E29">
        <f>C29-D29</f>
        <v>31</v>
      </c>
      <c r="F29">
        <f>999.8*9.81*(E29/1000)</f>
        <v>304.04917800000004</v>
      </c>
      <c r="G29">
        <f>(2*F29/1.226338)^0.5</f>
        <v>22.268031232539617</v>
      </c>
      <c r="H29">
        <f t="shared" si="0"/>
        <v>0.81649658092772615</v>
      </c>
      <c r="I29">
        <f t="shared" si="1"/>
        <v>8.0082294926092139</v>
      </c>
      <c r="J29">
        <f>2^0.5*'Measurement Data'!I29</f>
        <v>11.325346759044161</v>
      </c>
      <c r="K29">
        <f>J29/(2*1.226338*F29)^0.5</f>
        <v>0.41472431698160461</v>
      </c>
    </row>
    <row r="30" spans="1:11" x14ac:dyDescent="0.3">
      <c r="A30">
        <v>50</v>
      </c>
      <c r="B30">
        <f>A30/12.5</f>
        <v>4</v>
      </c>
      <c r="C30">
        <v>160</v>
      </c>
      <c r="D30">
        <v>130</v>
      </c>
      <c r="E30">
        <f>C30-D30</f>
        <v>30</v>
      </c>
      <c r="F30">
        <f>999.8*9.81*(E30/1000)</f>
        <v>294.24114000000003</v>
      </c>
      <c r="G30">
        <f>(2*F30/1.226338)^0.5</f>
        <v>21.905925291515192</v>
      </c>
      <c r="H30">
        <f t="shared" si="0"/>
        <v>0.81649658092772615</v>
      </c>
      <c r="I30">
        <f t="shared" si="1"/>
        <v>8.0082294926092139</v>
      </c>
      <c r="J30">
        <f>2^0.5*'Measurement Data'!I30</f>
        <v>11.325346759044161</v>
      </c>
      <c r="K30">
        <f>J30/(2*1.226338*F30)^0.5</f>
        <v>0.42157972879680433</v>
      </c>
    </row>
  </sheetData>
  <sortState xmlns:xlrd2="http://schemas.microsoft.com/office/spreadsheetml/2017/richdata2" ref="A2:G30">
    <sortCondition ref="A1:A30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D063-AF52-45AE-BE71-A3243EB0F746}">
  <dimension ref="A1:C12"/>
  <sheetViews>
    <sheetView workbookViewId="0">
      <selection activeCell="B7" sqref="B7"/>
    </sheetView>
  </sheetViews>
  <sheetFormatPr defaultRowHeight="14" x14ac:dyDescent="0.3"/>
  <cols>
    <col min="1" max="1" width="32.08203125" customWidth="1"/>
    <col min="2" max="2" width="11.414062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9</v>
      </c>
      <c r="B2">
        <v>1033</v>
      </c>
      <c r="C2" t="s">
        <v>10</v>
      </c>
    </row>
    <row r="3" spans="1:3" x14ac:dyDescent="0.3">
      <c r="A3" t="s">
        <v>11</v>
      </c>
      <c r="B3">
        <v>20</v>
      </c>
      <c r="C3" t="s">
        <v>12</v>
      </c>
    </row>
    <row r="4" spans="1:3" x14ac:dyDescent="0.3">
      <c r="A4" t="s">
        <v>13</v>
      </c>
      <c r="B4">
        <v>122</v>
      </c>
      <c r="C4" t="s">
        <v>14</v>
      </c>
    </row>
    <row r="5" spans="1:3" x14ac:dyDescent="0.3">
      <c r="A5" t="s">
        <v>15</v>
      </c>
      <c r="B5">
        <v>12.5</v>
      </c>
      <c r="C5" t="s">
        <v>16</v>
      </c>
    </row>
    <row r="6" spans="1:3" x14ac:dyDescent="0.3">
      <c r="A6" t="s">
        <v>17</v>
      </c>
      <c r="B6">
        <v>1.2263379999999999</v>
      </c>
      <c r="C6" t="s">
        <v>18</v>
      </c>
    </row>
    <row r="7" spans="1:3" x14ac:dyDescent="0.3">
      <c r="A7" t="s">
        <v>20</v>
      </c>
      <c r="B7">
        <v>999.8</v>
      </c>
      <c r="C7" t="s">
        <v>18</v>
      </c>
    </row>
    <row r="8" spans="1:3" x14ac:dyDescent="0.3">
      <c r="A8" t="s">
        <v>22</v>
      </c>
      <c r="B8">
        <v>21.905925291515192</v>
      </c>
      <c r="C8" t="s">
        <v>21</v>
      </c>
    </row>
    <row r="9" spans="1:3" x14ac:dyDescent="0.3">
      <c r="A9" t="s">
        <v>26</v>
      </c>
      <c r="B9">
        <v>0.42157972879680433</v>
      </c>
      <c r="C9" t="s">
        <v>21</v>
      </c>
    </row>
    <row r="10" spans="1:3" x14ac:dyDescent="0.3">
      <c r="A10" t="s">
        <v>29</v>
      </c>
      <c r="B10">
        <f>1.0022/1000000</f>
        <v>1.0021999999999999E-6</v>
      </c>
      <c r="C10" t="s">
        <v>30</v>
      </c>
    </row>
    <row r="11" spans="1:3" x14ac:dyDescent="0.3">
      <c r="A11" t="s">
        <v>31</v>
      </c>
      <c r="B11">
        <v>0.1</v>
      </c>
      <c r="C11" t="s">
        <v>32</v>
      </c>
    </row>
    <row r="12" spans="1:3" x14ac:dyDescent="0.3">
      <c r="A12" t="s">
        <v>28</v>
      </c>
      <c r="B12">
        <f>B8*B11/B10</f>
        <v>2185783.8047810011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99AC-3AB7-412D-9B2F-398A7ECA0485}">
  <dimension ref="A1:F30"/>
  <sheetViews>
    <sheetView workbookViewId="0">
      <selection activeCell="J8" sqref="J8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</row>
    <row r="2" spans="1:6" x14ac:dyDescent="0.3">
      <c r="A2">
        <v>-50</v>
      </c>
      <c r="B2">
        <f>A2/12.5</f>
        <v>-4</v>
      </c>
      <c r="C2">
        <v>160</v>
      </c>
      <c r="D2">
        <v>130</v>
      </c>
      <c r="E2">
        <v>294.24114000000003</v>
      </c>
      <c r="F2">
        <v>21.905925291515192</v>
      </c>
    </row>
    <row r="3" spans="1:6" x14ac:dyDescent="0.3">
      <c r="A3">
        <v>-35</v>
      </c>
      <c r="B3">
        <f>A3/12.5</f>
        <v>-2.8</v>
      </c>
      <c r="C3">
        <v>161</v>
      </c>
      <c r="D3">
        <v>130</v>
      </c>
      <c r="E3">
        <v>304.04917800000004</v>
      </c>
      <c r="F3">
        <v>22.268031232539617</v>
      </c>
    </row>
    <row r="4" spans="1:6" x14ac:dyDescent="0.3">
      <c r="A4">
        <v>-25</v>
      </c>
      <c r="B4">
        <f>A4/12.5</f>
        <v>-2</v>
      </c>
      <c r="C4">
        <v>161</v>
      </c>
      <c r="D4">
        <v>130</v>
      </c>
      <c r="E4">
        <v>304.04917800000004</v>
      </c>
      <c r="F4">
        <v>22.268031232539617</v>
      </c>
    </row>
    <row r="5" spans="1:6" x14ac:dyDescent="0.3">
      <c r="A5">
        <v>-22</v>
      </c>
      <c r="B5">
        <f>A5/12.5</f>
        <v>-1.76</v>
      </c>
      <c r="C5">
        <v>161</v>
      </c>
      <c r="D5">
        <v>130</v>
      </c>
      <c r="E5">
        <v>304.04917800000004</v>
      </c>
      <c r="F5">
        <v>22.268031232539617</v>
      </c>
    </row>
    <row r="6" spans="1:6" x14ac:dyDescent="0.3">
      <c r="A6">
        <v>-20</v>
      </c>
      <c r="B6">
        <f>A6/12.5</f>
        <v>-1.6</v>
      </c>
      <c r="C6">
        <v>161</v>
      </c>
      <c r="D6">
        <v>130</v>
      </c>
      <c r="E6">
        <v>304.04917800000004</v>
      </c>
      <c r="F6">
        <v>22.268031232539617</v>
      </c>
    </row>
    <row r="7" spans="1:6" x14ac:dyDescent="0.3">
      <c r="A7">
        <v>-18</v>
      </c>
      <c r="B7">
        <f>A7/12.5</f>
        <v>-1.44</v>
      </c>
      <c r="C7">
        <v>160</v>
      </c>
      <c r="D7">
        <v>130</v>
      </c>
      <c r="E7">
        <v>294.24114000000003</v>
      </c>
      <c r="F7">
        <v>21.905925291515192</v>
      </c>
    </row>
    <row r="8" spans="1:6" x14ac:dyDescent="0.3">
      <c r="A8">
        <v>-16</v>
      </c>
      <c r="B8">
        <f>A8/12.5</f>
        <v>-1.28</v>
      </c>
      <c r="C8">
        <v>159</v>
      </c>
      <c r="D8">
        <v>130</v>
      </c>
      <c r="E8">
        <v>284.43310200000002</v>
      </c>
      <c r="F8">
        <v>21.537732257169743</v>
      </c>
    </row>
    <row r="9" spans="1:6" x14ac:dyDescent="0.3">
      <c r="A9">
        <v>-14</v>
      </c>
      <c r="B9">
        <f>A9/12.5</f>
        <v>-1.1200000000000001</v>
      </c>
      <c r="C9">
        <v>156</v>
      </c>
      <c r="D9">
        <v>130</v>
      </c>
      <c r="E9">
        <v>255.00898799999999</v>
      </c>
      <c r="F9">
        <v>20.393306610105817</v>
      </c>
    </row>
    <row r="10" spans="1:6" x14ac:dyDescent="0.3">
      <c r="A10">
        <v>-12</v>
      </c>
      <c r="B10">
        <f>A10/12.5</f>
        <v>-0.96</v>
      </c>
      <c r="C10">
        <v>154</v>
      </c>
      <c r="D10">
        <v>130</v>
      </c>
      <c r="E10">
        <v>235.39291200000002</v>
      </c>
      <c r="F10">
        <v>19.593255224743949</v>
      </c>
    </row>
    <row r="11" spans="1:6" x14ac:dyDescent="0.3">
      <c r="A11">
        <v>-10</v>
      </c>
      <c r="B11">
        <f>A11/12.5</f>
        <v>-0.8</v>
      </c>
      <c r="C11">
        <v>149</v>
      </c>
      <c r="D11">
        <v>130</v>
      </c>
      <c r="E11">
        <v>186.352722</v>
      </c>
      <c r="F11">
        <v>17.433226603884371</v>
      </c>
    </row>
    <row r="12" spans="1:6" x14ac:dyDescent="0.3">
      <c r="A12">
        <v>-8</v>
      </c>
      <c r="B12">
        <f>A12/12.5</f>
        <v>-0.64</v>
      </c>
      <c r="C12">
        <v>145</v>
      </c>
      <c r="D12">
        <v>130</v>
      </c>
      <c r="E12">
        <v>147.12057000000001</v>
      </c>
      <c r="F12">
        <v>15.48982832179629</v>
      </c>
    </row>
    <row r="13" spans="1:6" x14ac:dyDescent="0.3">
      <c r="A13">
        <v>-6</v>
      </c>
      <c r="B13">
        <f>A13/12.5</f>
        <v>-0.48</v>
      </c>
      <c r="C13">
        <v>141</v>
      </c>
      <c r="D13">
        <v>130</v>
      </c>
      <c r="E13">
        <v>107.888418</v>
      </c>
      <c r="F13">
        <v>13.264696493137833</v>
      </c>
    </row>
    <row r="14" spans="1:6" x14ac:dyDescent="0.3">
      <c r="A14">
        <v>-4</v>
      </c>
      <c r="B14">
        <f>A14/12.5</f>
        <v>-0.32</v>
      </c>
      <c r="C14">
        <v>138</v>
      </c>
      <c r="D14">
        <v>130</v>
      </c>
      <c r="E14">
        <v>78.464303999999998</v>
      </c>
      <c r="F14">
        <v>11.312171178306958</v>
      </c>
    </row>
    <row r="15" spans="1:6" x14ac:dyDescent="0.3">
      <c r="A15">
        <v>-2</v>
      </c>
      <c r="B15">
        <f>A15/12.5</f>
        <v>-0.16</v>
      </c>
      <c r="C15">
        <v>137</v>
      </c>
      <c r="D15">
        <v>130</v>
      </c>
      <c r="E15">
        <v>68.656266000000002</v>
      </c>
      <c r="F15">
        <v>10.581567212440879</v>
      </c>
    </row>
    <row r="16" spans="1:6" x14ac:dyDescent="0.3">
      <c r="A16">
        <v>0</v>
      </c>
      <c r="B16">
        <f>A16/12.5</f>
        <v>0</v>
      </c>
      <c r="C16">
        <v>136</v>
      </c>
      <c r="D16">
        <v>129</v>
      </c>
      <c r="E16">
        <v>68.656266000000002</v>
      </c>
      <c r="F16">
        <v>10.581567212440879</v>
      </c>
    </row>
    <row r="17" spans="1:6" x14ac:dyDescent="0.3">
      <c r="A17">
        <v>2</v>
      </c>
      <c r="B17">
        <f>A17/12.5</f>
        <v>0.16</v>
      </c>
      <c r="C17">
        <v>137</v>
      </c>
      <c r="D17">
        <v>129</v>
      </c>
      <c r="E17">
        <v>78.464303999999998</v>
      </c>
      <c r="F17">
        <v>11.312171178306958</v>
      </c>
    </row>
    <row r="18" spans="1:6" x14ac:dyDescent="0.3">
      <c r="A18">
        <v>4</v>
      </c>
      <c r="B18">
        <f>A18/12.5</f>
        <v>0.32</v>
      </c>
      <c r="C18">
        <v>139</v>
      </c>
      <c r="D18">
        <v>130</v>
      </c>
      <c r="E18">
        <v>88.272341999999995</v>
      </c>
      <c r="F18">
        <v>11.998369425185802</v>
      </c>
    </row>
    <row r="19" spans="1:6" x14ac:dyDescent="0.3">
      <c r="A19">
        <v>6</v>
      </c>
      <c r="B19">
        <f>A19/12.5</f>
        <v>0.48</v>
      </c>
      <c r="C19">
        <v>143</v>
      </c>
      <c r="D19">
        <v>130</v>
      </c>
      <c r="E19">
        <v>127.50449399999999</v>
      </c>
      <c r="F19">
        <v>14.420245394822267</v>
      </c>
    </row>
    <row r="20" spans="1:6" x14ac:dyDescent="0.3">
      <c r="A20">
        <v>8</v>
      </c>
      <c r="B20">
        <f>A20/12.5</f>
        <v>0.64</v>
      </c>
      <c r="C20">
        <v>145</v>
      </c>
      <c r="D20">
        <v>130</v>
      </c>
      <c r="E20">
        <v>147.12057000000001</v>
      </c>
      <c r="F20">
        <v>15.48982832179629</v>
      </c>
    </row>
    <row r="21" spans="1:6" x14ac:dyDescent="0.3">
      <c r="A21">
        <v>10</v>
      </c>
      <c r="B21">
        <f>A21/12.5</f>
        <v>0.8</v>
      </c>
      <c r="C21">
        <v>150</v>
      </c>
      <c r="D21">
        <v>130</v>
      </c>
      <c r="E21">
        <v>196.16076000000001</v>
      </c>
      <c r="F21">
        <v>17.886113102580353</v>
      </c>
    </row>
    <row r="22" spans="1:6" x14ac:dyDescent="0.3">
      <c r="A22">
        <v>12</v>
      </c>
      <c r="B22">
        <f>A22/12.5</f>
        <v>0.96</v>
      </c>
      <c r="C22">
        <v>154</v>
      </c>
      <c r="D22">
        <v>130</v>
      </c>
      <c r="E22">
        <v>235.39291200000002</v>
      </c>
      <c r="F22">
        <v>19.593255224743949</v>
      </c>
    </row>
    <row r="23" spans="1:6" x14ac:dyDescent="0.3">
      <c r="A23">
        <v>14</v>
      </c>
      <c r="B23">
        <f>A23/12.5</f>
        <v>1.1200000000000001</v>
      </c>
      <c r="C23">
        <v>157</v>
      </c>
      <c r="D23">
        <v>129</v>
      </c>
      <c r="E23">
        <v>274.62506400000001</v>
      </c>
      <c r="F23">
        <v>21.163134424881758</v>
      </c>
    </row>
    <row r="24" spans="1:6" x14ac:dyDescent="0.3">
      <c r="A24">
        <v>16</v>
      </c>
      <c r="B24">
        <f>A24/12.5</f>
        <v>1.28</v>
      </c>
      <c r="C24">
        <v>159</v>
      </c>
      <c r="D24">
        <v>129</v>
      </c>
      <c r="E24">
        <v>294.24114000000003</v>
      </c>
      <c r="F24">
        <v>21.905925291515192</v>
      </c>
    </row>
    <row r="25" spans="1:6" x14ac:dyDescent="0.3">
      <c r="A25">
        <v>18</v>
      </c>
      <c r="B25">
        <f>A25/12.5</f>
        <v>1.44</v>
      </c>
      <c r="C25">
        <v>160</v>
      </c>
      <c r="D25">
        <v>130</v>
      </c>
      <c r="E25">
        <v>294.24114000000003</v>
      </c>
      <c r="F25">
        <v>21.905925291515192</v>
      </c>
    </row>
    <row r="26" spans="1:6" x14ac:dyDescent="0.3">
      <c r="A26">
        <v>20</v>
      </c>
      <c r="B26">
        <f>A26/12.5</f>
        <v>1.6</v>
      </c>
      <c r="C26">
        <v>160</v>
      </c>
      <c r="D26">
        <v>130</v>
      </c>
      <c r="E26">
        <v>294.24114000000003</v>
      </c>
      <c r="F26">
        <v>21.905925291515192</v>
      </c>
    </row>
    <row r="27" spans="1:6" x14ac:dyDescent="0.3">
      <c r="A27">
        <v>22</v>
      </c>
      <c r="B27">
        <f>A27/12.5</f>
        <v>1.76</v>
      </c>
      <c r="C27">
        <v>160</v>
      </c>
      <c r="D27">
        <v>130</v>
      </c>
      <c r="E27">
        <v>294.24114000000003</v>
      </c>
      <c r="F27">
        <v>21.905925291515192</v>
      </c>
    </row>
    <row r="28" spans="1:6" x14ac:dyDescent="0.3">
      <c r="A28">
        <v>25</v>
      </c>
      <c r="B28">
        <f>A28/12.5</f>
        <v>2</v>
      </c>
      <c r="C28">
        <v>160</v>
      </c>
      <c r="D28">
        <v>130</v>
      </c>
      <c r="E28">
        <v>294.24114000000003</v>
      </c>
      <c r="F28">
        <v>21.905925291515192</v>
      </c>
    </row>
    <row r="29" spans="1:6" x14ac:dyDescent="0.3">
      <c r="A29">
        <v>35</v>
      </c>
      <c r="B29">
        <f>A29/12.5</f>
        <v>2.8</v>
      </c>
      <c r="C29">
        <v>160</v>
      </c>
      <c r="D29">
        <v>129</v>
      </c>
      <c r="E29">
        <v>304.04917800000004</v>
      </c>
      <c r="F29">
        <v>22.268031232539617</v>
      </c>
    </row>
    <row r="30" spans="1:6" x14ac:dyDescent="0.3">
      <c r="A30">
        <v>50</v>
      </c>
      <c r="B30">
        <f>A30/12.5</f>
        <v>4</v>
      </c>
      <c r="C30">
        <v>160</v>
      </c>
      <c r="D30">
        <v>130</v>
      </c>
      <c r="E30">
        <v>294.24114000000003</v>
      </c>
      <c r="F30">
        <v>21.905925291515192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Measurement Data</vt:lpstr>
      <vt:lpstr>Experimental Condition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kaifeng zhu</dc:creator>
  <cp:lastModifiedBy>zhu kaifeng</cp:lastModifiedBy>
  <dcterms:created xsi:type="dcterms:W3CDTF">2015-06-05T18:19:34Z</dcterms:created>
  <dcterms:modified xsi:type="dcterms:W3CDTF">2023-03-23T10:38:59Z</dcterms:modified>
</cp:coreProperties>
</file>