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momentum-strategy\"/>
    </mc:Choice>
  </mc:AlternateContent>
  <xr:revisionPtr revIDLastSave="0" documentId="13_ncr:1_{EB660DBB-96C8-4169-8711-A3C7E60B735F}" xr6:coauthVersionLast="47" xr6:coauthVersionMax="47" xr10:uidLastSave="{00000000-0000-0000-0000-000000000000}"/>
  <bookViews>
    <workbookView xWindow="-57720" yWindow="-120" windowWidth="29040" windowHeight="15720" activeTab="1" xr2:uid="{EDD31CD7-8853-4BA3-921D-1A4E3F9B5C8D}"/>
  </bookViews>
  <sheets>
    <sheet name="Beta" sheetId="2" r:id="rId1"/>
    <sheet name="Benchmark Returns" sheetId="9" r:id="rId2"/>
    <sheet name="Risk Free Rates" sheetId="10" r:id="rId3"/>
  </sheets>
  <definedNames>
    <definedName name="ExternalData_1" localSheetId="0" hidden="1">Beta!$A$1:$E$52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9" l="1" a="1"/>
  <c r="J5" i="9" s="1"/>
  <c r="J4" i="9" a="1"/>
  <c r="J4" i="9" s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G26" i="9" s="1" a="1"/>
  <c r="G26" i="9" s="1"/>
  <c r="E27" i="9"/>
  <c r="G27" i="9" s="1" a="1"/>
  <c r="G27" i="9" s="1"/>
  <c r="E28" i="9"/>
  <c r="G28" i="9" s="1" a="1"/>
  <c r="G28" i="9" s="1"/>
  <c r="E29" i="9"/>
  <c r="G29" i="9" s="1" a="1"/>
  <c r="G29" i="9" s="1"/>
  <c r="E30" i="9"/>
  <c r="E31" i="9"/>
  <c r="E32" i="9"/>
  <c r="G32" i="9" s="1" a="1"/>
  <c r="G32" i="9" s="1"/>
  <c r="E33" i="9"/>
  <c r="G33" i="9" s="1" a="1"/>
  <c r="G33" i="9" s="1"/>
  <c r="E34" i="9"/>
  <c r="G35" i="9" s="1" a="1"/>
  <c r="G35" i="9" s="1"/>
  <c r="E35" i="9"/>
  <c r="E36" i="9"/>
  <c r="E37" i="9"/>
  <c r="E38" i="9"/>
  <c r="E39" i="9"/>
  <c r="E40" i="9"/>
  <c r="E41" i="9"/>
  <c r="G41" i="9" s="1" a="1"/>
  <c r="G41" i="9" s="1"/>
  <c r="E42" i="9"/>
  <c r="G42" i="9" s="1" a="1"/>
  <c r="G42" i="9" s="1"/>
  <c r="E43" i="9"/>
  <c r="G43" i="9" s="1" a="1"/>
  <c r="G43" i="9" s="1"/>
  <c r="E44" i="9"/>
  <c r="G44" i="9" s="1" a="1"/>
  <c r="G44" i="9" s="1"/>
  <c r="E45" i="9"/>
  <c r="E46" i="9"/>
  <c r="G46" i="9" s="1" a="1"/>
  <c r="G46" i="9" s="1"/>
  <c r="E47" i="9"/>
  <c r="G47" i="9" s="1" a="1"/>
  <c r="G47" i="9" s="1"/>
  <c r="E48" i="9"/>
  <c r="E49" i="9"/>
  <c r="E50" i="9"/>
  <c r="E51" i="9"/>
  <c r="E52" i="9"/>
  <c r="E53" i="9"/>
  <c r="G53" i="9" s="1" a="1"/>
  <c r="G53" i="9" s="1"/>
  <c r="E54" i="9"/>
  <c r="E55" i="9"/>
  <c r="E56" i="9"/>
  <c r="E57" i="9"/>
  <c r="G57" i="9" s="1" a="1"/>
  <c r="G57" i="9" s="1"/>
  <c r="E58" i="9"/>
  <c r="G58" i="9" s="1" a="1"/>
  <c r="G58" i="9" s="1"/>
  <c r="E59" i="9"/>
  <c r="E60" i="9"/>
  <c r="G60" i="9" s="1" a="1"/>
  <c r="G60" i="9" s="1"/>
  <c r="E61" i="9"/>
  <c r="E62" i="9"/>
  <c r="G62" i="9" s="1" a="1"/>
  <c r="G62" i="9" s="1"/>
  <c r="E63" i="9"/>
  <c r="G63" i="9" s="1" a="1"/>
  <c r="G63" i="9" s="1"/>
  <c r="E64" i="9"/>
  <c r="G64" i="9" s="1" a="1"/>
  <c r="G64" i="9" s="1"/>
  <c r="E65" i="9"/>
  <c r="G65" i="9" s="1" a="1"/>
  <c r="G65" i="9" s="1"/>
  <c r="E66" i="9"/>
  <c r="E67" i="9"/>
  <c r="G67" i="9" s="1" a="1"/>
  <c r="G67" i="9" s="1"/>
  <c r="E68" i="9"/>
  <c r="E69" i="9"/>
  <c r="E70" i="9"/>
  <c r="E71" i="9"/>
  <c r="E72" i="9"/>
  <c r="E73" i="9"/>
  <c r="E74" i="9"/>
  <c r="E75" i="9"/>
  <c r="E76" i="9"/>
  <c r="G76" i="9" s="1" a="1"/>
  <c r="G76" i="9" s="1"/>
  <c r="E77" i="9"/>
  <c r="E78" i="9"/>
  <c r="E79" i="9"/>
  <c r="G79" i="9" s="1" a="1"/>
  <c r="G79" i="9" s="1"/>
  <c r="E80" i="9"/>
  <c r="G80" i="9" s="1" a="1"/>
  <c r="G80" i="9" s="1"/>
  <c r="E81" i="9"/>
  <c r="G81" i="9" s="1" a="1"/>
  <c r="G81" i="9" s="1"/>
  <c r="E82" i="9"/>
  <c r="E83" i="9"/>
  <c r="E84" i="9"/>
  <c r="E85" i="9"/>
  <c r="G85" i="9" s="1" a="1"/>
  <c r="G85" i="9" s="1"/>
  <c r="E86" i="9"/>
  <c r="G86" i="9" s="1" a="1"/>
  <c r="G86" i="9" s="1"/>
  <c r="E87" i="9"/>
  <c r="E88" i="9"/>
  <c r="E89" i="9"/>
  <c r="G89" i="9" s="1" a="1"/>
  <c r="G89" i="9" s="1"/>
  <c r="E90" i="9"/>
  <c r="E91" i="9"/>
  <c r="G91" i="9" s="1" a="1"/>
  <c r="G91" i="9" s="1"/>
  <c r="E92" i="9"/>
  <c r="G92" i="9" s="1" a="1"/>
  <c r="G92" i="9" s="1"/>
  <c r="E93" i="9"/>
  <c r="E94" i="9"/>
  <c r="G94" i="9" s="1" a="1"/>
  <c r="G94" i="9" s="1"/>
  <c r="E95" i="9"/>
  <c r="G95" i="9" s="1" a="1"/>
  <c r="G95" i="9" s="1"/>
  <c r="E96" i="9"/>
  <c r="G96" i="9" s="1" a="1"/>
  <c r="G96" i="9" s="1"/>
  <c r="E97" i="9"/>
  <c r="G97" i="9" s="1" a="1"/>
  <c r="G97" i="9" s="1"/>
  <c r="E98" i="9"/>
  <c r="G99" i="9" s="1" a="1"/>
  <c r="G99" i="9" s="1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G128" i="9" s="1" a="1"/>
  <c r="G128" i="9" s="1"/>
  <c r="E129" i="9"/>
  <c r="E130" i="9"/>
  <c r="G130" i="9" s="1" a="1"/>
  <c r="G130" i="9" s="1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G143" i="9" s="1" a="1"/>
  <c r="G143" i="9" s="1"/>
  <c r="E144" i="9"/>
  <c r="G144" i="9" s="1" a="1"/>
  <c r="G144" i="9" s="1"/>
  <c r="E145" i="9"/>
  <c r="G145" i="9" s="1" a="1"/>
  <c r="G145" i="9" s="1"/>
  <c r="E146" i="9"/>
  <c r="E147" i="9"/>
  <c r="E148" i="9"/>
  <c r="E149" i="9"/>
  <c r="E150" i="9"/>
  <c r="E151" i="9"/>
  <c r="E152" i="9"/>
  <c r="G152" i="9" s="1" a="1"/>
  <c r="G152" i="9" s="1"/>
  <c r="E153" i="9"/>
  <c r="E154" i="9"/>
  <c r="E155" i="9"/>
  <c r="G155" i="9" s="1" a="1"/>
  <c r="G155" i="9" s="1"/>
  <c r="E156" i="9"/>
  <c r="G156" i="9" s="1" a="1"/>
  <c r="G156" i="9" s="1"/>
  <c r="E157" i="9"/>
  <c r="E158" i="9"/>
  <c r="G158" i="9" s="1" a="1"/>
  <c r="G158" i="9" s="1"/>
  <c r="E159" i="9"/>
  <c r="E160" i="9"/>
  <c r="E161" i="9"/>
  <c r="E162" i="9"/>
  <c r="E163" i="9"/>
  <c r="G163" i="9" s="1" a="1"/>
  <c r="G163" i="9" s="1"/>
  <c r="E164" i="9"/>
  <c r="E165" i="9"/>
  <c r="E166" i="9"/>
  <c r="E167" i="9"/>
  <c r="E168" i="9"/>
  <c r="E169" i="9"/>
  <c r="E170" i="9"/>
  <c r="E171" i="9"/>
  <c r="E172" i="9"/>
  <c r="E173" i="9"/>
  <c r="E174" i="9"/>
  <c r="G174" i="9" s="1" a="1"/>
  <c r="G174" i="9" s="1"/>
  <c r="E175" i="9"/>
  <c r="G175" i="9" s="1" a="1"/>
  <c r="G175" i="9" s="1"/>
  <c r="E176" i="9"/>
  <c r="G176" i="9" s="1" a="1"/>
  <c r="G176" i="9" s="1"/>
  <c r="E177" i="9"/>
  <c r="G177" i="9" s="1" a="1"/>
  <c r="G177" i="9" s="1"/>
  <c r="E178" i="9"/>
  <c r="E179" i="9"/>
  <c r="E180" i="9"/>
  <c r="G180" i="9" s="1" a="1"/>
  <c r="G180" i="9" s="1"/>
  <c r="E181" i="9"/>
  <c r="G181" i="9" s="1" a="1"/>
  <c r="G181" i="9" s="1"/>
  <c r="E182" i="9"/>
  <c r="G182" i="9" s="1" a="1"/>
  <c r="G182" i="9" s="1"/>
  <c r="E183" i="9"/>
  <c r="E184" i="9"/>
  <c r="E185" i="9"/>
  <c r="E186" i="9"/>
  <c r="G186" i="9" s="1" a="1"/>
  <c r="G186" i="9" s="1"/>
  <c r="E187" i="9"/>
  <c r="G187" i="9" s="1" a="1"/>
  <c r="G187" i="9" s="1"/>
  <c r="E188" i="9"/>
  <c r="G188" i="9" s="1" a="1"/>
  <c r="G188" i="9" s="1"/>
  <c r="E189" i="9"/>
  <c r="E190" i="9"/>
  <c r="G190" i="9" s="1" a="1"/>
  <c r="G190" i="9" s="1"/>
  <c r="E191" i="9"/>
  <c r="G191" i="9" s="1" a="1"/>
  <c r="G191" i="9" s="1"/>
  <c r="E192" i="9"/>
  <c r="G192" i="9" s="1" a="1"/>
  <c r="G192" i="9" s="1"/>
  <c r="E193" i="9"/>
  <c r="G193" i="9" s="1" a="1"/>
  <c r="G193" i="9" s="1"/>
  <c r="E194" i="9"/>
  <c r="G195" i="9" s="1" a="1"/>
  <c r="G195" i="9" s="1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G222" i="9" s="1" a="1"/>
  <c r="G222" i="9" s="1"/>
  <c r="E223" i="9"/>
  <c r="G223" i="9" s="1" a="1"/>
  <c r="G223" i="9" s="1"/>
  <c r="E224" i="9"/>
  <c r="G224" i="9" s="1" a="1"/>
  <c r="G224" i="9" s="1"/>
  <c r="E225" i="9"/>
  <c r="G225" i="9" s="1" a="1"/>
  <c r="G225" i="9" s="1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G241" i="9" s="1" a="1"/>
  <c r="G241" i="9" s="1"/>
  <c r="E242" i="9"/>
  <c r="E243" i="9"/>
  <c r="E244" i="9"/>
  <c r="E245" i="9"/>
  <c r="E246" i="9"/>
  <c r="G246" i="9" s="1" a="1"/>
  <c r="G246" i="9" s="1"/>
  <c r="E247" i="9"/>
  <c r="E248" i="9"/>
  <c r="G248" i="9" s="1" a="1"/>
  <c r="G248" i="9" s="1"/>
  <c r="E249" i="9"/>
  <c r="G249" i="9" s="1" a="1"/>
  <c r="G249" i="9" s="1"/>
  <c r="E250" i="9"/>
  <c r="E251" i="9"/>
  <c r="G251" i="9" s="1" a="1"/>
  <c r="G251" i="9" s="1"/>
  <c r="E252" i="9"/>
  <c r="E253" i="9"/>
  <c r="G253" i="9" s="1" a="1"/>
  <c r="G253" i="9" s="1"/>
  <c r="E254" i="9"/>
  <c r="G254" i="9" s="1" a="1"/>
  <c r="G254" i="9" s="1"/>
  <c r="E255" i="9"/>
  <c r="G255" i="9" s="1" a="1"/>
  <c r="G255" i="9" s="1"/>
  <c r="E256" i="9"/>
  <c r="G256" i="9" s="1" a="1"/>
  <c r="G256" i="9" s="1"/>
  <c r="E257" i="9"/>
  <c r="G257" i="9" s="1" a="1"/>
  <c r="G257" i="9" s="1"/>
  <c r="E258" i="9"/>
  <c r="G259" i="9" s="1" a="1"/>
  <c r="G259" i="9" s="1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G278" i="9" s="1" a="1"/>
  <c r="G278" i="9" s="1"/>
  <c r="E279" i="9"/>
  <c r="E280" i="9"/>
  <c r="E281" i="9"/>
  <c r="E282" i="9"/>
  <c r="G282" i="9" s="1" a="1"/>
  <c r="G282" i="9" s="1"/>
  <c r="E283" i="9"/>
  <c r="G283" i="9" s="1" a="1"/>
  <c r="G283" i="9" s="1"/>
  <c r="E284" i="9"/>
  <c r="E285" i="9"/>
  <c r="G285" i="9" s="1" a="1"/>
  <c r="G285" i="9" s="1"/>
  <c r="E286" i="9"/>
  <c r="G286" i="9" s="1" a="1"/>
  <c r="G286" i="9" s="1"/>
  <c r="E287" i="9"/>
  <c r="G287" i="9" s="1" a="1"/>
  <c r="G287" i="9" s="1"/>
  <c r="E288" i="9"/>
  <c r="G288" i="9" s="1" a="1"/>
  <c r="G288" i="9" s="1"/>
  <c r="E289" i="9"/>
  <c r="G289" i="9" s="1" a="1"/>
  <c r="G289" i="9" s="1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G306" i="9" s="1" a="1"/>
  <c r="G306" i="9" s="1"/>
  <c r="E307" i="9"/>
  <c r="E308" i="9"/>
  <c r="E309" i="9"/>
  <c r="E310" i="9"/>
  <c r="G310" i="9" s="1" a="1"/>
  <c r="G310" i="9" s="1"/>
  <c r="E311" i="9"/>
  <c r="E312" i="9"/>
  <c r="G312" i="9" s="1" a="1"/>
  <c r="G312" i="9" s="1"/>
  <c r="E313" i="9"/>
  <c r="E314" i="9"/>
  <c r="E315" i="9"/>
  <c r="G315" i="9" s="1" a="1"/>
  <c r="G315" i="9" s="1"/>
  <c r="E316" i="9"/>
  <c r="G316" i="9" s="1" a="1"/>
  <c r="G316" i="9" s="1"/>
  <c r="E317" i="9"/>
  <c r="E318" i="9"/>
  <c r="G318" i="9" s="1" a="1"/>
  <c r="G318" i="9" s="1"/>
  <c r="E319" i="9"/>
  <c r="G319" i="9" s="1" a="1"/>
  <c r="G319" i="9" s="1"/>
  <c r="E320" i="9"/>
  <c r="G320" i="9" s="1" a="1"/>
  <c r="G320" i="9" s="1"/>
  <c r="E321" i="9"/>
  <c r="E322" i="9"/>
  <c r="G322" i="9" s="1" a="1"/>
  <c r="G322" i="9" s="1"/>
  <c r="E323" i="9"/>
  <c r="E324" i="9"/>
  <c r="E325" i="9"/>
  <c r="E326" i="9"/>
  <c r="E327" i="9"/>
  <c r="E328" i="9"/>
  <c r="E329" i="9"/>
  <c r="E330" i="9"/>
  <c r="E331" i="9"/>
  <c r="G331" i="9" s="1" a="1"/>
  <c r="G331" i="9" s="1"/>
  <c r="E332" i="9"/>
  <c r="G332" i="9" s="1" a="1"/>
  <c r="G332" i="9" s="1"/>
  <c r="E333" i="9"/>
  <c r="E334" i="9"/>
  <c r="G334" i="9" s="1" a="1"/>
  <c r="G334" i="9" s="1"/>
  <c r="E335" i="9"/>
  <c r="G335" i="9" s="1" a="1"/>
  <c r="G335" i="9" s="1"/>
  <c r="E336" i="9"/>
  <c r="E337" i="9"/>
  <c r="G337" i="9" s="1" a="1"/>
  <c r="G337" i="9" s="1"/>
  <c r="E338" i="9"/>
  <c r="G338" i="9" s="1" a="1"/>
  <c r="G338" i="9" s="1"/>
  <c r="E339" i="9"/>
  <c r="G339" i="9" s="1" a="1"/>
  <c r="G339" i="9" s="1"/>
  <c r="E340" i="9"/>
  <c r="E341" i="9"/>
  <c r="E342" i="9"/>
  <c r="E343" i="9"/>
  <c r="E344" i="9"/>
  <c r="G344" i="9" s="1" a="1"/>
  <c r="G344" i="9" s="1"/>
  <c r="E345" i="9"/>
  <c r="G345" i="9" s="1" a="1"/>
  <c r="G345" i="9" s="1"/>
  <c r="E346" i="9"/>
  <c r="G346" i="9" s="1" a="1"/>
  <c r="G346" i="9" s="1"/>
  <c r="E347" i="9"/>
  <c r="G347" i="9" s="1" a="1"/>
  <c r="G347" i="9" s="1"/>
  <c r="E348" i="9"/>
  <c r="G348" i="9" s="1" a="1"/>
  <c r="G348" i="9" s="1"/>
  <c r="E349" i="9"/>
  <c r="E350" i="9"/>
  <c r="G350" i="9" s="1" a="1"/>
  <c r="G350" i="9" s="1"/>
  <c r="E351" i="9"/>
  <c r="G351" i="9" s="1" a="1"/>
  <c r="G351" i="9" s="1"/>
  <c r="E352" i="9"/>
  <c r="G352" i="9" s="1" a="1"/>
  <c r="G352" i="9" s="1"/>
  <c r="E353" i="9"/>
  <c r="G353" i="9" s="1" a="1"/>
  <c r="G353" i="9" s="1"/>
  <c r="E354" i="9"/>
  <c r="G355" i="9" s="1" a="1"/>
  <c r="G355" i="9" s="1"/>
  <c r="E355" i="9"/>
  <c r="E356" i="9"/>
  <c r="E357" i="9"/>
  <c r="E358" i="9"/>
  <c r="E359" i="9"/>
  <c r="E360" i="9"/>
  <c r="E361" i="9"/>
  <c r="E362" i="9"/>
  <c r="E363" i="9"/>
  <c r="G363" i="9" s="1" a="1"/>
  <c r="G363" i="9" s="1"/>
  <c r="E364" i="9"/>
  <c r="E365" i="9"/>
  <c r="E366" i="9"/>
  <c r="G366" i="9" s="1" a="1"/>
  <c r="G366" i="9" s="1"/>
  <c r="E367" i="9"/>
  <c r="G367" i="9" s="1" a="1"/>
  <c r="G367" i="9" s="1"/>
  <c r="E368" i="9"/>
  <c r="E3" i="9"/>
  <c r="G5" i="9" a="1"/>
  <c r="G5" i="9" s="1"/>
  <c r="G9" i="9" a="1"/>
  <c r="G9" i="9" s="1"/>
  <c r="G12" i="9" a="1"/>
  <c r="G12" i="9" s="1"/>
  <c r="G14" i="9" a="1"/>
  <c r="G14" i="9" s="1"/>
  <c r="G15" i="9" a="1"/>
  <c r="G15" i="9" s="1"/>
  <c r="G17" i="9" a="1"/>
  <c r="G17" i="9" s="1"/>
  <c r="G20" i="9" a="1"/>
  <c r="G20" i="9" s="1"/>
  <c r="G22" i="9" a="1"/>
  <c r="G22" i="9" s="1"/>
  <c r="G25" i="9" a="1"/>
  <c r="G25" i="9" s="1"/>
  <c r="G45" i="9" a="1"/>
  <c r="G45" i="9" s="1"/>
  <c r="G49" i="9" a="1"/>
  <c r="G49" i="9" s="1"/>
  <c r="G51" i="9" a="1"/>
  <c r="G51" i="9" s="1"/>
  <c r="G54" i="9" a="1"/>
  <c r="G54" i="9" s="1"/>
  <c r="G71" i="9" a="1"/>
  <c r="G71" i="9" s="1"/>
  <c r="G110" i="9" a="1"/>
  <c r="G110" i="9" s="1"/>
  <c r="G111" i="9" a="1"/>
  <c r="G111" i="9" s="1"/>
  <c r="G112" i="9" a="1"/>
  <c r="G112" i="9" s="1"/>
  <c r="G113" i="9" a="1"/>
  <c r="G113" i="9" s="1"/>
  <c r="G118" i="9" a="1"/>
  <c r="G118" i="9" s="1"/>
  <c r="G120" i="9" a="1"/>
  <c r="G120" i="9" s="1"/>
  <c r="G123" i="9" a="1"/>
  <c r="G123" i="9" s="1"/>
  <c r="G124" i="9" a="1"/>
  <c r="G124" i="9" s="1"/>
  <c r="G126" i="9" a="1"/>
  <c r="G126" i="9" s="1"/>
  <c r="G127" i="9" a="1"/>
  <c r="G127" i="9" s="1"/>
  <c r="G201" i="9" a="1"/>
  <c r="G201" i="9" s="1"/>
  <c r="G204" i="9" a="1"/>
  <c r="G204" i="9" s="1"/>
  <c r="G206" i="9" a="1"/>
  <c r="G206" i="9" s="1"/>
  <c r="G207" i="9" a="1"/>
  <c r="G207" i="9" s="1"/>
  <c r="G209" i="9" a="1"/>
  <c r="G209" i="9" s="1"/>
  <c r="G211" i="9" a="1"/>
  <c r="G211" i="9" s="1"/>
  <c r="G214" i="9" a="1"/>
  <c r="G214" i="9" s="1"/>
  <c r="G216" i="9" a="1"/>
  <c r="G216" i="9" s="1"/>
  <c r="G221" i="9" a="1"/>
  <c r="G221" i="9" s="1"/>
  <c r="G231" i="9" a="1"/>
  <c r="G231" i="9" s="1"/>
  <c r="G269" i="9" a="1"/>
  <c r="G269" i="9" s="1"/>
  <c r="G272" i="9" a="1"/>
  <c r="G272" i="9" s="1"/>
  <c r="G273" i="9" a="1"/>
  <c r="G273" i="9" s="1"/>
  <c r="G293" i="9" a="1"/>
  <c r="G293" i="9" s="1"/>
  <c r="G295" i="9" a="1"/>
  <c r="G295" i="9" s="1"/>
  <c r="G302" i="9" a="1"/>
  <c r="G302" i="9" s="1"/>
  <c r="G303" i="9" a="1"/>
  <c r="G303" i="9" s="1"/>
  <c r="G304" i="9" a="1"/>
  <c r="G304" i="9" s="1"/>
  <c r="G305" i="9" a="1"/>
  <c r="G305" i="9" s="1"/>
  <c r="G327" i="9" a="1"/>
  <c r="G327" i="9" s="1"/>
  <c r="G368" i="9" a="1"/>
  <c r="G368" i="9" s="1"/>
  <c r="F4" i="9" a="1"/>
  <c r="F4" i="9"/>
  <c r="F5" i="9" a="1"/>
  <c r="F5" i="9" s="1"/>
  <c r="F6" i="9" a="1"/>
  <c r="F6" i="9" s="1"/>
  <c r="F7" i="9" a="1"/>
  <c r="F7" i="9" s="1"/>
  <c r="F8" i="9" a="1"/>
  <c r="F8" i="9"/>
  <c r="F9" i="9" a="1"/>
  <c r="F9" i="9" s="1"/>
  <c r="F10" i="9" a="1"/>
  <c r="F10" i="9"/>
  <c r="F11" i="9" a="1"/>
  <c r="F11" i="9"/>
  <c r="F12" i="9" a="1"/>
  <c r="F12" i="9"/>
  <c r="F13" i="9" a="1"/>
  <c r="F13" i="9" s="1"/>
  <c r="F14" i="9" a="1"/>
  <c r="F14" i="9"/>
  <c r="F15" i="9" a="1"/>
  <c r="F15" i="9"/>
  <c r="F16" i="9" a="1"/>
  <c r="F16" i="9"/>
  <c r="F17" i="9" a="1"/>
  <c r="F17" i="9"/>
  <c r="F18" i="9" a="1"/>
  <c r="F18" i="9"/>
  <c r="F19" i="9" a="1"/>
  <c r="F19" i="9" s="1"/>
  <c r="F20" i="9" a="1"/>
  <c r="F20" i="9"/>
  <c r="F21" i="9" a="1"/>
  <c r="F21" i="9" s="1"/>
  <c r="F22" i="9" a="1"/>
  <c r="F22" i="9" s="1"/>
  <c r="F23" i="9" a="1"/>
  <c r="F23" i="9" s="1"/>
  <c r="F24" i="9" a="1"/>
  <c r="F24" i="9"/>
  <c r="F25" i="9" a="1"/>
  <c r="F25" i="9" s="1"/>
  <c r="F26" i="9" a="1"/>
  <c r="F26" i="9" s="1"/>
  <c r="F27" i="9" a="1"/>
  <c r="F27" i="9"/>
  <c r="F28" i="9" a="1"/>
  <c r="F28" i="9"/>
  <c r="F29" i="9" a="1"/>
  <c r="F29" i="9" s="1"/>
  <c r="F30" i="9" a="1"/>
  <c r="F30" i="9"/>
  <c r="F31" i="9" a="1"/>
  <c r="F31" i="9"/>
  <c r="F32" i="9" a="1"/>
  <c r="F32" i="9"/>
  <c r="F33" i="9" a="1"/>
  <c r="F33" i="9" s="1"/>
  <c r="F34" i="9" a="1"/>
  <c r="F34" i="9" s="1"/>
  <c r="F35" i="9" a="1"/>
  <c r="F35" i="9" s="1"/>
  <c r="F36" i="9" a="1"/>
  <c r="F36" i="9"/>
  <c r="F37" i="9" a="1"/>
  <c r="F37" i="9" s="1"/>
  <c r="F38" i="9" a="1"/>
  <c r="F38" i="9" s="1"/>
  <c r="F39" i="9" a="1"/>
  <c r="F39" i="9" s="1"/>
  <c r="F40" i="9" a="1"/>
  <c r="F40" i="9" s="1"/>
  <c r="F41" i="9" a="1"/>
  <c r="F41" i="9" s="1"/>
  <c r="F42" i="9" a="1"/>
  <c r="F42" i="9"/>
  <c r="F43" i="9" a="1"/>
  <c r="F43" i="9"/>
  <c r="F44" i="9" a="1"/>
  <c r="F44" i="9" s="1"/>
  <c r="F45" i="9" a="1"/>
  <c r="F45" i="9" s="1"/>
  <c r="F46" i="9" a="1"/>
  <c r="F46" i="9"/>
  <c r="F47" i="9" a="1"/>
  <c r="F47" i="9" s="1"/>
  <c r="F48" i="9" a="1"/>
  <c r="F48" i="9"/>
  <c r="F49" i="9" a="1"/>
  <c r="F49" i="9" s="1"/>
  <c r="F50" i="9" a="1"/>
  <c r="F50" i="9"/>
  <c r="F51" i="9" a="1"/>
  <c r="F51" i="9"/>
  <c r="F52" i="9" a="1"/>
  <c r="F52" i="9"/>
  <c r="F53" i="9" a="1"/>
  <c r="F53" i="9" s="1"/>
  <c r="F54" i="9" a="1"/>
  <c r="F54" i="9" s="1"/>
  <c r="F55" i="9" a="1"/>
  <c r="F55" i="9" s="1"/>
  <c r="F56" i="9" a="1"/>
  <c r="F56" i="9"/>
  <c r="F57" i="9" a="1"/>
  <c r="F57" i="9" s="1"/>
  <c r="F58" i="9" a="1"/>
  <c r="F58" i="9" s="1"/>
  <c r="F59" i="9" a="1"/>
  <c r="F59" i="9" s="1"/>
  <c r="F60" i="9" a="1"/>
  <c r="F60" i="9" s="1"/>
  <c r="F61" i="9" a="1"/>
  <c r="F61" i="9" s="1"/>
  <c r="F62" i="9" a="1"/>
  <c r="F62" i="9"/>
  <c r="F63" i="9" a="1"/>
  <c r="F63" i="9" s="1"/>
  <c r="F64" i="9" a="1"/>
  <c r="F64" i="9"/>
  <c r="F65" i="9" a="1"/>
  <c r="F65" i="9"/>
  <c r="F66" i="9" a="1"/>
  <c r="F66" i="9" s="1"/>
  <c r="F67" i="9" a="1"/>
  <c r="F67" i="9"/>
  <c r="F68" i="9" a="1"/>
  <c r="F68" i="9"/>
  <c r="F69" i="9" a="1"/>
  <c r="F69" i="9" s="1"/>
  <c r="F70" i="9" a="1"/>
  <c r="F70" i="9" s="1"/>
  <c r="F71" i="9" a="1"/>
  <c r="F71" i="9" s="1"/>
  <c r="F72" i="9" a="1"/>
  <c r="F72" i="9" s="1"/>
  <c r="F73" i="9" a="1"/>
  <c r="F73" i="9" s="1"/>
  <c r="F74" i="9" a="1"/>
  <c r="F74" i="9" s="1"/>
  <c r="F75" i="9" a="1"/>
  <c r="F75" i="9"/>
  <c r="F76" i="9" a="1"/>
  <c r="F76" i="9" s="1"/>
  <c r="F77" i="9" a="1"/>
  <c r="F77" i="9" s="1"/>
  <c r="F78" i="9" a="1"/>
  <c r="F78" i="9"/>
  <c r="F79" i="9" a="1"/>
  <c r="F79" i="9"/>
  <c r="F80" i="9" a="1"/>
  <c r="F80" i="9"/>
  <c r="F81" i="9" a="1"/>
  <c r="F81" i="9" s="1"/>
  <c r="F82" i="9" a="1"/>
  <c r="F82" i="9"/>
  <c r="F83" i="9" a="1"/>
  <c r="F83" i="9"/>
  <c r="F84" i="9" a="1"/>
  <c r="F84" i="9"/>
  <c r="F85" i="9" a="1"/>
  <c r="F85" i="9" s="1"/>
  <c r="F86" i="9" a="1"/>
  <c r="F86" i="9" s="1"/>
  <c r="F87" i="9" a="1"/>
  <c r="F87" i="9" s="1"/>
  <c r="F88" i="9" a="1"/>
  <c r="F88" i="9"/>
  <c r="F89" i="9" a="1"/>
  <c r="F89" i="9" s="1"/>
  <c r="F90" i="9" a="1"/>
  <c r="F90" i="9"/>
  <c r="F91" i="9" a="1"/>
  <c r="F91" i="9"/>
  <c r="F92" i="9" a="1"/>
  <c r="F92" i="9" s="1"/>
  <c r="F93" i="9" a="1"/>
  <c r="F93" i="9" s="1"/>
  <c r="F94" i="9" a="1"/>
  <c r="F94" i="9"/>
  <c r="F95" i="9" a="1"/>
  <c r="F95" i="9" s="1"/>
  <c r="F96" i="9" a="1"/>
  <c r="F96" i="9"/>
  <c r="F97" i="9" a="1"/>
  <c r="F97" i="9" s="1"/>
  <c r="F98" i="9" a="1"/>
  <c r="F98" i="9" s="1"/>
  <c r="F99" i="9" a="1"/>
  <c r="F99" i="9" s="1"/>
  <c r="F100" i="9" a="1"/>
  <c r="F100" i="9" s="1"/>
  <c r="F101" i="9" a="1"/>
  <c r="F101" i="9" s="1"/>
  <c r="F102" i="9" a="1"/>
  <c r="F102" i="9" s="1"/>
  <c r="F103" i="9" a="1"/>
  <c r="F103" i="9" s="1"/>
  <c r="F104" i="9" a="1"/>
  <c r="F104" i="9" s="1"/>
  <c r="F105" i="9" a="1"/>
  <c r="F105" i="9" s="1"/>
  <c r="F106" i="9" a="1"/>
  <c r="F106" i="9"/>
  <c r="F107" i="9" a="1"/>
  <c r="F107" i="9"/>
  <c r="F108" i="9" a="1"/>
  <c r="F108" i="9" s="1"/>
  <c r="F109" i="9" a="1"/>
  <c r="F109" i="9" s="1"/>
  <c r="F110" i="9" a="1"/>
  <c r="F110" i="9" s="1"/>
  <c r="F111" i="9" a="1"/>
  <c r="F111" i="9"/>
  <c r="F112" i="9" a="1"/>
  <c r="F112" i="9"/>
  <c r="F113" i="9" a="1"/>
  <c r="F113" i="9"/>
  <c r="F114" i="9" a="1"/>
  <c r="F114" i="9"/>
  <c r="F115" i="9" a="1"/>
  <c r="F115" i="9" s="1"/>
  <c r="F116" i="9" a="1"/>
  <c r="F116" i="9" s="1"/>
  <c r="F117" i="9" a="1"/>
  <c r="F117" i="9" s="1"/>
  <c r="F118" i="9" a="1"/>
  <c r="F118" i="9" s="1"/>
  <c r="F119" i="9" a="1"/>
  <c r="F119" i="9" s="1"/>
  <c r="F120" i="9" a="1"/>
  <c r="F120" i="9" s="1"/>
  <c r="F121" i="9" a="1"/>
  <c r="F121" i="9" s="1"/>
  <c r="F122" i="9" a="1"/>
  <c r="F122" i="9" s="1"/>
  <c r="F123" i="9" a="1"/>
  <c r="F123" i="9"/>
  <c r="F124" i="9" a="1"/>
  <c r="F124" i="9"/>
  <c r="F125" i="9" a="1"/>
  <c r="F125" i="9" s="1"/>
  <c r="F126" i="9" a="1"/>
  <c r="F126" i="9"/>
  <c r="F127" i="9" a="1"/>
  <c r="F127" i="9" s="1"/>
  <c r="F128" i="9" a="1"/>
  <c r="F128" i="9" s="1"/>
  <c r="F129" i="9" a="1"/>
  <c r="F129" i="9" s="1"/>
  <c r="F130" i="9" a="1"/>
  <c r="F130" i="9" s="1"/>
  <c r="F131" i="9" a="1"/>
  <c r="F131" i="9"/>
  <c r="F132" i="9" a="1"/>
  <c r="F132" i="9" s="1"/>
  <c r="F133" i="9" a="1"/>
  <c r="F133" i="9" s="1"/>
  <c r="F134" i="9" a="1"/>
  <c r="F134" i="9" s="1"/>
  <c r="F135" i="9" a="1"/>
  <c r="F135" i="9" s="1"/>
  <c r="F136" i="9" a="1"/>
  <c r="F136" i="9"/>
  <c r="F137" i="9" a="1"/>
  <c r="F137" i="9" s="1"/>
  <c r="F138" i="9" a="1"/>
  <c r="F138" i="9" s="1"/>
  <c r="F139" i="9" a="1"/>
  <c r="F139" i="9" s="1"/>
  <c r="F140" i="9" a="1"/>
  <c r="F140" i="9"/>
  <c r="F141" i="9" a="1"/>
  <c r="F141" i="9" s="1"/>
  <c r="F142" i="9" a="1"/>
  <c r="F142" i="9" s="1"/>
  <c r="F143" i="9" a="1"/>
  <c r="F143" i="9" s="1"/>
  <c r="F144" i="9" a="1"/>
  <c r="F144" i="9" s="1"/>
  <c r="F145" i="9" a="1"/>
  <c r="F145" i="9"/>
  <c r="F146" i="9" a="1"/>
  <c r="F146" i="9"/>
  <c r="F147" i="9" a="1"/>
  <c r="F147" i="9"/>
  <c r="F148" i="9" a="1"/>
  <c r="F148" i="9"/>
  <c r="F149" i="9" a="1"/>
  <c r="F149" i="9" s="1"/>
  <c r="F150" i="9" a="1"/>
  <c r="F150" i="9" s="1"/>
  <c r="F151" i="9" a="1"/>
  <c r="F151" i="9" s="1"/>
  <c r="F152" i="9" a="1"/>
  <c r="F152" i="9" s="1"/>
  <c r="F153" i="9" a="1"/>
  <c r="F153" i="9" s="1"/>
  <c r="F154" i="9" a="1"/>
  <c r="F154" i="9" s="1"/>
  <c r="F155" i="9" a="1"/>
  <c r="F155" i="9"/>
  <c r="F156" i="9" a="1"/>
  <c r="F156" i="9"/>
  <c r="F157" i="9" a="1"/>
  <c r="F157" i="9" s="1"/>
  <c r="F158" i="9" a="1"/>
  <c r="F158" i="9" s="1"/>
  <c r="F159" i="9" a="1"/>
  <c r="F159" i="9" s="1"/>
  <c r="F160" i="9" a="1"/>
  <c r="F160" i="9" s="1"/>
  <c r="F161" i="9" a="1"/>
  <c r="F161" i="9" s="1"/>
  <c r="F162" i="9" a="1"/>
  <c r="F162" i="9" s="1"/>
  <c r="F163" i="9" a="1"/>
  <c r="F163" i="9" s="1"/>
  <c r="F164" i="9" a="1"/>
  <c r="F164" i="9"/>
  <c r="F165" i="9" a="1"/>
  <c r="F165" i="9" s="1"/>
  <c r="F166" i="9" a="1"/>
  <c r="F166" i="9" s="1"/>
  <c r="F167" i="9" a="1"/>
  <c r="F167" i="9" s="1"/>
  <c r="F168" i="9" a="1"/>
  <c r="F168" i="9"/>
  <c r="F169" i="9" a="1"/>
  <c r="F169" i="9" s="1"/>
  <c r="F170" i="9" a="1"/>
  <c r="F170" i="9" s="1"/>
  <c r="F171" i="9" a="1"/>
  <c r="F171" i="9" s="1"/>
  <c r="F172" i="9" a="1"/>
  <c r="F172" i="9"/>
  <c r="F173" i="9" a="1"/>
  <c r="F173" i="9" s="1"/>
  <c r="F174" i="9" a="1"/>
  <c r="F174" i="9"/>
  <c r="F175" i="9" a="1"/>
  <c r="F175" i="9"/>
  <c r="F176" i="9" a="1"/>
  <c r="F176" i="9"/>
  <c r="F177" i="9" a="1"/>
  <c r="F177" i="9"/>
  <c r="F178" i="9" a="1"/>
  <c r="F178" i="9" s="1"/>
  <c r="F179" i="9" a="1"/>
  <c r="F179" i="9" s="1"/>
  <c r="F180" i="9" a="1"/>
  <c r="F180" i="9" s="1"/>
  <c r="F181" i="9" a="1"/>
  <c r="F181" i="9" s="1"/>
  <c r="F182" i="9" a="1"/>
  <c r="F182" i="9" s="1"/>
  <c r="F183" i="9" a="1"/>
  <c r="F183" i="9" s="1"/>
  <c r="F184" i="9" a="1"/>
  <c r="F184" i="9" s="1"/>
  <c r="F185" i="9" a="1"/>
  <c r="F185" i="9" s="1"/>
  <c r="F186" i="9" a="1"/>
  <c r="F186" i="9" s="1"/>
  <c r="F187" i="9" a="1"/>
  <c r="F187" i="9"/>
  <c r="F188" i="9" a="1"/>
  <c r="F188" i="9"/>
  <c r="F189" i="9" a="1"/>
  <c r="F189" i="9" s="1"/>
  <c r="F190" i="9" a="1"/>
  <c r="F190" i="9" s="1"/>
  <c r="F191" i="9" a="1"/>
  <c r="F191" i="9"/>
  <c r="F192" i="9" a="1"/>
  <c r="F192" i="9" s="1"/>
  <c r="F193" i="9" a="1"/>
  <c r="F193" i="9" s="1"/>
  <c r="F194" i="9" a="1"/>
  <c r="F194" i="9" s="1"/>
  <c r="F195" i="9" a="1"/>
  <c r="F195" i="9" s="1"/>
  <c r="F196" i="9" a="1"/>
  <c r="F196" i="9"/>
  <c r="F197" i="9" a="1"/>
  <c r="F197" i="9" s="1"/>
  <c r="F198" i="9" a="1"/>
  <c r="F198" i="9" s="1"/>
  <c r="F199" i="9" a="1"/>
  <c r="F199" i="9" s="1"/>
  <c r="F200" i="9" a="1"/>
  <c r="F200" i="9"/>
  <c r="F201" i="9" a="1"/>
  <c r="F201" i="9" s="1"/>
  <c r="F202" i="9" a="1"/>
  <c r="F202" i="9" s="1"/>
  <c r="F203" i="9" a="1"/>
  <c r="F203" i="9" s="1"/>
  <c r="F204" i="9" a="1"/>
  <c r="F204" i="9" s="1"/>
  <c r="F205" i="9" a="1"/>
  <c r="F205" i="9" s="1"/>
  <c r="F206" i="9" a="1"/>
  <c r="F206" i="9"/>
  <c r="F207" i="9" a="1"/>
  <c r="F207" i="9" s="1"/>
  <c r="F208" i="9" a="1"/>
  <c r="F208" i="9"/>
  <c r="F209" i="9" a="1"/>
  <c r="F209" i="9" s="1"/>
  <c r="F210" i="9" a="1"/>
  <c r="F210" i="9" s="1"/>
  <c r="F211" i="9" a="1"/>
  <c r="F211" i="9" s="1"/>
  <c r="F212" i="9" a="1"/>
  <c r="F212" i="9"/>
  <c r="F213" i="9" a="1"/>
  <c r="F213" i="9" s="1"/>
  <c r="F214" i="9" a="1"/>
  <c r="F214" i="9" s="1"/>
  <c r="F215" i="9" a="1"/>
  <c r="F215" i="9" s="1"/>
  <c r="F216" i="9" a="1"/>
  <c r="F216" i="9" s="1"/>
  <c r="F217" i="9" a="1"/>
  <c r="F217" i="9" s="1"/>
  <c r="F218" i="9" a="1"/>
  <c r="F218" i="9" s="1"/>
  <c r="F219" i="9" a="1"/>
  <c r="F219" i="9"/>
  <c r="F220" i="9" a="1"/>
  <c r="F220" i="9"/>
  <c r="F221" i="9" a="1"/>
  <c r="F221" i="9" s="1"/>
  <c r="F222" i="9" a="1"/>
  <c r="F222" i="9" s="1"/>
  <c r="F223" i="9" a="1"/>
  <c r="F223" i="9" s="1"/>
  <c r="F224" i="9" a="1"/>
  <c r="F224" i="9"/>
  <c r="F225" i="9" a="1"/>
  <c r="F225" i="9"/>
  <c r="F226" i="9" a="1"/>
  <c r="F226" i="9" s="1"/>
  <c r="F227" i="9" a="1"/>
  <c r="F227" i="9" s="1"/>
  <c r="F228" i="9" a="1"/>
  <c r="F228" i="9"/>
  <c r="F229" i="9" a="1"/>
  <c r="F229" i="9" s="1"/>
  <c r="F230" i="9" a="1"/>
  <c r="F230" i="9" s="1"/>
  <c r="F231" i="9" a="1"/>
  <c r="F231" i="9" s="1"/>
  <c r="F232" i="9" a="1"/>
  <c r="F232" i="9" s="1"/>
  <c r="F233" i="9" a="1"/>
  <c r="F233" i="9" s="1"/>
  <c r="F234" i="9" a="1"/>
  <c r="F234" i="9"/>
  <c r="F235" i="9" a="1"/>
  <c r="F235" i="9"/>
  <c r="F236" i="9" a="1"/>
  <c r="F236" i="9" s="1"/>
  <c r="F237" i="9" a="1"/>
  <c r="F237" i="9" s="1"/>
  <c r="F238" i="9" a="1"/>
  <c r="F238" i="9"/>
  <c r="F239" i="9" a="1"/>
  <c r="F239" i="9"/>
  <c r="F240" i="9" a="1"/>
  <c r="F240" i="9"/>
  <c r="F241" i="9" a="1"/>
  <c r="F241" i="9" s="1"/>
  <c r="F242" i="9" a="1"/>
  <c r="F242" i="9"/>
  <c r="F243" i="9" a="1"/>
  <c r="F243" i="9" s="1"/>
  <c r="F244" i="9" a="1"/>
  <c r="F244" i="9" s="1"/>
  <c r="F245" i="9" a="1"/>
  <c r="F245" i="9" s="1"/>
  <c r="F246" i="9" a="1"/>
  <c r="F246" i="9" s="1"/>
  <c r="F247" i="9" a="1"/>
  <c r="F247" i="9" s="1"/>
  <c r="F248" i="9" a="1"/>
  <c r="F248" i="9" s="1"/>
  <c r="F249" i="9" a="1"/>
  <c r="F249" i="9" s="1"/>
  <c r="F250" i="9" a="1"/>
  <c r="F250" i="9"/>
  <c r="F251" i="9" a="1"/>
  <c r="F251" i="9" s="1"/>
  <c r="F252" i="9" a="1"/>
  <c r="F252" i="9"/>
  <c r="F253" i="9" a="1"/>
  <c r="F253" i="9" s="1"/>
  <c r="F254" i="9" a="1"/>
  <c r="F254" i="9"/>
  <c r="F255" i="9" a="1"/>
  <c r="F255" i="9" s="1"/>
  <c r="F256" i="9" a="1"/>
  <c r="F256" i="9" s="1"/>
  <c r="F257" i="9" a="1"/>
  <c r="F257" i="9" s="1"/>
  <c r="F258" i="9" a="1"/>
  <c r="F258" i="9" s="1"/>
  <c r="F259" i="9" a="1"/>
  <c r="F259" i="9"/>
  <c r="F260" i="9" a="1"/>
  <c r="F260" i="9" s="1"/>
  <c r="F261" i="9" a="1"/>
  <c r="F261" i="9" s="1"/>
  <c r="F262" i="9" a="1"/>
  <c r="F262" i="9" s="1"/>
  <c r="F263" i="9" a="1"/>
  <c r="F263" i="9" s="1"/>
  <c r="F264" i="9" a="1"/>
  <c r="F264" i="9" s="1"/>
  <c r="F265" i="9" a="1"/>
  <c r="F265" i="9" s="1"/>
  <c r="F266" i="9" a="1"/>
  <c r="F266" i="9"/>
  <c r="F267" i="9" a="1"/>
  <c r="F267" i="9"/>
  <c r="F268" i="9" a="1"/>
  <c r="F268" i="9" s="1"/>
  <c r="F269" i="9" a="1"/>
  <c r="F269" i="9" s="1"/>
  <c r="F270" i="9" a="1"/>
  <c r="F270" i="9" s="1"/>
  <c r="F271" i="9" a="1"/>
  <c r="F271" i="9" s="1"/>
  <c r="F272" i="9" a="1"/>
  <c r="F272" i="9" s="1"/>
  <c r="F273" i="9" a="1"/>
  <c r="F273" i="9"/>
  <c r="F274" i="9" a="1"/>
  <c r="F274" i="9" s="1"/>
  <c r="F275" i="9" a="1"/>
  <c r="F275" i="9"/>
  <c r="F276" i="9" a="1"/>
  <c r="F276" i="9"/>
  <c r="F277" i="9" a="1"/>
  <c r="F277" i="9" s="1"/>
  <c r="F278" i="9" a="1"/>
  <c r="F278" i="9" s="1"/>
  <c r="F279" i="9" a="1"/>
  <c r="F279" i="9" s="1"/>
  <c r="F280" i="9" a="1"/>
  <c r="F280" i="9" s="1"/>
  <c r="F281" i="9" a="1"/>
  <c r="F281" i="9" s="1"/>
  <c r="F282" i="9" a="1"/>
  <c r="F282" i="9" s="1"/>
  <c r="F283" i="9" a="1"/>
  <c r="F283" i="9"/>
  <c r="F284" i="9" a="1"/>
  <c r="F284" i="9"/>
  <c r="F285" i="9" a="1"/>
  <c r="F285" i="9" s="1"/>
  <c r="F286" i="9" a="1"/>
  <c r="F286" i="9"/>
  <c r="F287" i="9" a="1"/>
  <c r="F287" i="9"/>
  <c r="F288" i="9" a="1"/>
  <c r="F288" i="9" s="1"/>
  <c r="F289" i="9" a="1"/>
  <c r="F289" i="9" s="1"/>
  <c r="F290" i="9" a="1"/>
  <c r="F290" i="9" s="1"/>
  <c r="F291" i="9" a="1"/>
  <c r="F291" i="9" s="1"/>
  <c r="F292" i="9" a="1"/>
  <c r="F292" i="9"/>
  <c r="F293" i="9" a="1"/>
  <c r="F293" i="9" s="1"/>
  <c r="F294" i="9" a="1"/>
  <c r="F294" i="9" s="1"/>
  <c r="F295" i="9" a="1"/>
  <c r="F295" i="9" s="1"/>
  <c r="F296" i="9" a="1"/>
  <c r="F296" i="9" s="1"/>
  <c r="F297" i="9" a="1"/>
  <c r="F297" i="9" s="1"/>
  <c r="F298" i="9" a="1"/>
  <c r="F298" i="9" s="1"/>
  <c r="F299" i="9" a="1"/>
  <c r="F299" i="9" s="1"/>
  <c r="F300" i="9" a="1"/>
  <c r="F300" i="9" s="1"/>
  <c r="F301" i="9" a="1"/>
  <c r="F301" i="9" s="1"/>
  <c r="F302" i="9" a="1"/>
  <c r="F302" i="9" s="1"/>
  <c r="F303" i="9" a="1"/>
  <c r="F303" i="9"/>
  <c r="F304" i="9" a="1"/>
  <c r="F304" i="9" s="1"/>
  <c r="F305" i="9" a="1"/>
  <c r="F305" i="9" s="1"/>
  <c r="F306" i="9" a="1"/>
  <c r="F306" i="9" s="1"/>
  <c r="F307" i="9" a="1"/>
  <c r="F307" i="9" s="1"/>
  <c r="F308" i="9" a="1"/>
  <c r="F308" i="9" s="1"/>
  <c r="F309" i="9" a="1"/>
  <c r="F309" i="9" s="1"/>
  <c r="F310" i="9" a="1"/>
  <c r="F310" i="9" s="1"/>
  <c r="F311" i="9" a="1"/>
  <c r="F311" i="9" s="1"/>
  <c r="F312" i="9" a="1"/>
  <c r="F312" i="9" s="1"/>
  <c r="F313" i="9" a="1"/>
  <c r="F313" i="9" s="1"/>
  <c r="F314" i="9" a="1"/>
  <c r="F314" i="9" s="1"/>
  <c r="F315" i="9" a="1"/>
  <c r="F315" i="9" s="1"/>
  <c r="F316" i="9" a="1"/>
  <c r="F316" i="9" s="1"/>
  <c r="F317" i="9" a="1"/>
  <c r="F317" i="9" s="1"/>
  <c r="F318" i="9" a="1"/>
  <c r="F318" i="9"/>
  <c r="F319" i="9" a="1"/>
  <c r="F319" i="9" s="1"/>
  <c r="F320" i="9" a="1"/>
  <c r="F320" i="9" s="1"/>
  <c r="F321" i="9" a="1"/>
  <c r="F321" i="9" s="1"/>
  <c r="F322" i="9" a="1"/>
  <c r="F322" i="9" s="1"/>
  <c r="F323" i="9" a="1"/>
  <c r="F323" i="9" s="1"/>
  <c r="F324" i="9" a="1"/>
  <c r="F324" i="9" s="1"/>
  <c r="F325" i="9" a="1"/>
  <c r="F325" i="9" s="1"/>
  <c r="F326" i="9" a="1"/>
  <c r="F326" i="9" s="1"/>
  <c r="F327" i="9" a="1"/>
  <c r="F327" i="9" s="1"/>
  <c r="F328" i="9" a="1"/>
  <c r="F328" i="9" s="1"/>
  <c r="F329" i="9" a="1"/>
  <c r="F329" i="9" s="1"/>
  <c r="F330" i="9" a="1"/>
  <c r="F330" i="9" s="1"/>
  <c r="F331" i="9" a="1"/>
  <c r="F331" i="9"/>
  <c r="F332" i="9" a="1"/>
  <c r="F332" i="9" s="1"/>
  <c r="F333" i="9" a="1"/>
  <c r="F333" i="9" s="1"/>
  <c r="F334" i="9" a="1"/>
  <c r="F334" i="9"/>
  <c r="F335" i="9" a="1"/>
  <c r="F335" i="9" s="1"/>
  <c r="F336" i="9" a="1"/>
  <c r="F336" i="9" s="1"/>
  <c r="F337" i="9" a="1"/>
  <c r="F337" i="9" s="1"/>
  <c r="F338" i="9" a="1"/>
  <c r="F338" i="9" s="1"/>
  <c r="F339" i="9" a="1"/>
  <c r="F339" i="9" s="1"/>
  <c r="F340" i="9" a="1"/>
  <c r="F340" i="9" s="1"/>
  <c r="F341" i="9" a="1"/>
  <c r="F341" i="9" s="1"/>
  <c r="F342" i="9" a="1"/>
  <c r="F342" i="9" s="1"/>
  <c r="F343" i="9" a="1"/>
  <c r="F343" i="9" s="1"/>
  <c r="F344" i="9" a="1"/>
  <c r="F344" i="9" s="1"/>
  <c r="F345" i="9" a="1"/>
  <c r="F345" i="9" s="1"/>
  <c r="F346" i="9" a="1"/>
  <c r="F346" i="9" s="1"/>
  <c r="F347" i="9" a="1"/>
  <c r="F347" i="9" s="1"/>
  <c r="F348" i="9" a="1"/>
  <c r="F348" i="9" s="1"/>
  <c r="F349" i="9" a="1"/>
  <c r="F349" i="9" s="1"/>
  <c r="F350" i="9" a="1"/>
  <c r="F350" i="9" s="1"/>
  <c r="F351" i="9" a="1"/>
  <c r="F351" i="9" s="1"/>
  <c r="F352" i="9" a="1"/>
  <c r="F352" i="9" s="1"/>
  <c r="F353" i="9" a="1"/>
  <c r="F353" i="9" s="1"/>
  <c r="F354" i="9" a="1"/>
  <c r="F354" i="9" s="1"/>
  <c r="F355" i="9" a="1"/>
  <c r="F355" i="9" s="1"/>
  <c r="F356" i="9" a="1"/>
  <c r="F356" i="9" s="1"/>
  <c r="F357" i="9" a="1"/>
  <c r="F357" i="9" s="1"/>
  <c r="F358" i="9" a="1"/>
  <c r="F358" i="9" s="1"/>
  <c r="F359" i="9" a="1"/>
  <c r="F359" i="9" s="1"/>
  <c r="F360" i="9" a="1"/>
  <c r="F360" i="9" s="1"/>
  <c r="F361" i="9" a="1"/>
  <c r="F361" i="9" s="1"/>
  <c r="F362" i="9" a="1"/>
  <c r="F362" i="9" s="1"/>
  <c r="F363" i="9" a="1"/>
  <c r="F363" i="9" s="1"/>
  <c r="F364" i="9" a="1"/>
  <c r="F364" i="9" s="1"/>
  <c r="F365" i="9" a="1"/>
  <c r="F365" i="9" s="1"/>
  <c r="F366" i="9" a="1"/>
  <c r="F366" i="9"/>
  <c r="F367" i="9" a="1"/>
  <c r="F367" i="9" s="1"/>
  <c r="F368" i="9" a="1"/>
  <c r="F368" i="9" s="1"/>
  <c r="G4" i="9" a="1"/>
  <c r="G4" i="9" s="1"/>
  <c r="G8" i="9" a="1"/>
  <c r="G8" i="9" s="1"/>
  <c r="G104" i="9" a="1"/>
  <c r="G104" i="9" s="1"/>
  <c r="G109" i="9" a="1"/>
  <c r="G109" i="9" s="1"/>
  <c r="G205" i="9" a="1"/>
  <c r="G205" i="9" s="1"/>
  <c r="G208" i="9" a="1"/>
  <c r="G208" i="9" s="1"/>
  <c r="G333" i="9" a="1"/>
  <c r="G333" i="9" s="1"/>
  <c r="G336" i="9" a="1"/>
  <c r="G336" i="9" s="1"/>
  <c r="G342" i="9" a="1"/>
  <c r="G342" i="9" s="1"/>
  <c r="E53" i="2"/>
  <c r="G6" i="9" a="1"/>
  <c r="G6" i="9" s="1"/>
  <c r="G7" i="9" a="1"/>
  <c r="G7" i="9" s="1"/>
  <c r="G39" i="9" a="1"/>
  <c r="G39" i="9" s="1"/>
  <c r="G69" i="9" a="1"/>
  <c r="G69" i="9" s="1"/>
  <c r="G70" i="9" a="1"/>
  <c r="G70" i="9" s="1"/>
  <c r="G78" i="9" a="1"/>
  <c r="G78" i="9" s="1"/>
  <c r="G102" i="9" a="1"/>
  <c r="G102" i="9" s="1"/>
  <c r="G103" i="9" a="1"/>
  <c r="G103" i="9" s="1"/>
  <c r="G105" i="9" a="1"/>
  <c r="G105" i="9" s="1"/>
  <c r="G106" i="9" a="1"/>
  <c r="G106" i="9" s="1"/>
  <c r="G107" i="9" a="1"/>
  <c r="G107" i="9" s="1"/>
  <c r="G133" i="9" a="1"/>
  <c r="G133" i="9" s="1"/>
  <c r="G134" i="9" a="1"/>
  <c r="G134" i="9" s="1"/>
  <c r="G135" i="9" a="1"/>
  <c r="G135" i="9" s="1"/>
  <c r="G136" i="9" a="1"/>
  <c r="G136" i="9" s="1"/>
  <c r="G137" i="9" a="1"/>
  <c r="G137" i="9" s="1"/>
  <c r="G138" i="9" a="1"/>
  <c r="G138" i="9" s="1"/>
  <c r="G139" i="9" a="1"/>
  <c r="G139" i="9" s="1"/>
  <c r="G140" i="9" a="1"/>
  <c r="G140" i="9" s="1"/>
  <c r="G165" i="9" a="1"/>
  <c r="G165" i="9" s="1"/>
  <c r="G166" i="9" a="1"/>
  <c r="G166" i="9" s="1"/>
  <c r="G167" i="9" a="1"/>
  <c r="G167" i="9" s="1"/>
  <c r="G169" i="9" a="1"/>
  <c r="G169" i="9" s="1"/>
  <c r="G170" i="9" a="1"/>
  <c r="G170" i="9" s="1"/>
  <c r="G171" i="9" a="1"/>
  <c r="G171" i="9" s="1"/>
  <c r="G172" i="9" a="1"/>
  <c r="G172" i="9" s="1"/>
  <c r="G197" i="9" a="1"/>
  <c r="G197" i="9" s="1"/>
  <c r="G198" i="9" a="1"/>
  <c r="G198" i="9" s="1"/>
  <c r="G199" i="9" a="1"/>
  <c r="G199" i="9" s="1"/>
  <c r="G200" i="9" a="1"/>
  <c r="G200" i="9" s="1"/>
  <c r="G202" i="9" a="1"/>
  <c r="G202" i="9" s="1"/>
  <c r="G229" i="9" a="1"/>
  <c r="G229" i="9" s="1"/>
  <c r="G230" i="9" a="1"/>
  <c r="G230" i="9" s="1"/>
  <c r="G232" i="9" a="1"/>
  <c r="G232" i="9" s="1"/>
  <c r="G233" i="9" a="1"/>
  <c r="G233" i="9" s="1"/>
  <c r="G234" i="9" a="1"/>
  <c r="G234" i="9" s="1"/>
  <c r="G236" i="9" a="1"/>
  <c r="G236" i="9" s="1"/>
  <c r="G238" i="9" a="1"/>
  <c r="G238" i="9" s="1"/>
  <c r="G239" i="9" a="1"/>
  <c r="G239" i="9" s="1"/>
  <c r="G263" i="9" a="1"/>
  <c r="G263" i="9" s="1"/>
  <c r="G264" i="9" a="1"/>
  <c r="G264" i="9" s="1"/>
  <c r="G265" i="9" a="1"/>
  <c r="G265" i="9" s="1"/>
  <c r="G266" i="9" a="1"/>
  <c r="G266" i="9" s="1"/>
  <c r="G267" i="9" a="1"/>
  <c r="G267" i="9" s="1"/>
  <c r="G268" i="9" a="1"/>
  <c r="G268" i="9" s="1"/>
  <c r="G270" i="9" a="1"/>
  <c r="G270" i="9" s="1"/>
  <c r="G271" i="9" a="1"/>
  <c r="G271" i="9" s="1"/>
  <c r="G275" i="9" a="1"/>
  <c r="G275" i="9" s="1"/>
  <c r="G276" i="9" a="1"/>
  <c r="G276" i="9" s="1"/>
  <c r="G277" i="9" a="1"/>
  <c r="G277" i="9" s="1"/>
  <c r="G280" i="9" a="1"/>
  <c r="G280" i="9" s="1"/>
  <c r="G281" i="9" a="1"/>
  <c r="G281" i="9" s="1"/>
  <c r="G298" i="9" a="1"/>
  <c r="G298" i="9" s="1"/>
  <c r="G326" i="9" a="1"/>
  <c r="G326" i="9" s="1"/>
  <c r="G329" i="9" a="1"/>
  <c r="G329" i="9" s="1"/>
  <c r="G330" i="9" a="1"/>
  <c r="G330" i="9" s="1"/>
  <c r="G357" i="9" a="1"/>
  <c r="G357" i="9" s="1"/>
  <c r="G361" i="9" a="1"/>
  <c r="G361" i="9" s="1"/>
  <c r="F2" i="10"/>
  <c r="F1" i="10"/>
  <c r="A2" i="9"/>
  <c r="F2" i="2" a="1"/>
  <c r="H16" i="2" a="1"/>
  <c r="H52" i="2" a="1"/>
  <c r="H13" i="2" a="1"/>
  <c r="H28" i="2" a="1"/>
  <c r="F10" i="2" a="1"/>
  <c r="F42" i="2" a="1"/>
  <c r="F36" i="2" a="1"/>
  <c r="F6" i="2" a="1"/>
  <c r="F25" i="2" a="1"/>
  <c r="F29" i="2" a="1"/>
  <c r="F32" i="2" a="1"/>
  <c r="H20" i="2" a="1"/>
  <c r="H34" i="2" a="1"/>
  <c r="F31" i="2" a="1"/>
  <c r="H41" i="2" a="1"/>
  <c r="H27" i="2" a="1"/>
  <c r="F24" i="2" a="1"/>
  <c r="H37" i="2" a="1"/>
  <c r="H10" i="2" a="1"/>
  <c r="H32" i="2" a="1"/>
  <c r="H22" i="2" a="1"/>
  <c r="H35" i="2" a="1"/>
  <c r="H51" i="2" a="1"/>
  <c r="H31" i="2" a="1"/>
  <c r="F15" i="2" a="1"/>
  <c r="H50" i="2" a="1"/>
  <c r="F35" i="2" a="1"/>
  <c r="H8" i="2" a="1"/>
  <c r="F34" i="2" a="1"/>
  <c r="H33" i="2" a="1"/>
  <c r="H26" i="2" a="1"/>
  <c r="F7" i="2" a="1"/>
  <c r="H21" i="2" a="1"/>
  <c r="F8" i="2" a="1"/>
  <c r="F33" i="2" a="1"/>
  <c r="H4" i="2" a="1"/>
  <c r="F41" i="2" a="1"/>
  <c r="H17" i="2" a="1"/>
  <c r="F27" i="2" a="1"/>
  <c r="H47" i="2" a="1"/>
  <c r="H36" i="2" a="1"/>
  <c r="F19" i="2" a="1"/>
  <c r="F12" i="2" a="1"/>
  <c r="H40" i="2" a="1"/>
  <c r="F45" i="2" a="1"/>
  <c r="F17" i="2" a="1"/>
  <c r="F28" i="2" a="1"/>
  <c r="F22" i="2" a="1"/>
  <c r="F11" i="2" a="1"/>
  <c r="F40" i="2" a="1"/>
  <c r="F52" i="2" a="1"/>
  <c r="H46" i="2" a="1"/>
  <c r="H7" i="2" a="1"/>
  <c r="H14" i="2" a="1"/>
  <c r="H24" i="2" a="1"/>
  <c r="F50" i="2" a="1"/>
  <c r="H39" i="2" a="1"/>
  <c r="F46" i="2" a="1"/>
  <c r="F9" i="2" a="1"/>
  <c r="H49" i="2" a="1"/>
  <c r="F39" i="2" a="1"/>
  <c r="F23" i="2" a="1"/>
  <c r="H18" i="2" a="1"/>
  <c r="F21" i="2" a="1"/>
  <c r="F5" i="2" a="1"/>
  <c r="H6" i="2" a="1"/>
  <c r="F4" i="2" a="1"/>
  <c r="H25" i="2" a="1"/>
  <c r="F18" i="2" a="1"/>
  <c r="F37" i="2" a="1"/>
  <c r="H44" i="2" a="1"/>
  <c r="H38" i="2" a="1"/>
  <c r="H3" i="2" a="1"/>
  <c r="F16" i="2" a="1"/>
  <c r="F13" i="2" a="1"/>
  <c r="F51" i="2" a="1"/>
  <c r="H9" i="2" a="1"/>
  <c r="F20" i="2" a="1"/>
  <c r="H23" i="2" a="1"/>
  <c r="F14" i="2" a="1"/>
  <c r="H45" i="2" a="1"/>
  <c r="H30" i="2" a="1"/>
  <c r="H5" i="2" a="1"/>
  <c r="F26" i="2" a="1"/>
  <c r="H48" i="2" a="1"/>
  <c r="H19" i="2" a="1"/>
  <c r="H12" i="2" a="1"/>
  <c r="H2" i="2" a="1"/>
  <c r="F30" i="2" a="1"/>
  <c r="H42" i="2" a="1"/>
  <c r="H29" i="2" a="1"/>
  <c r="H11" i="2" a="1"/>
  <c r="F47" i="2" a="1"/>
  <c r="F49" i="2" a="1"/>
  <c r="F48" i="2" a="1"/>
  <c r="H15" i="2" a="1"/>
  <c r="F44" i="2" a="1"/>
  <c r="F38" i="2" a="1"/>
  <c r="F3" i="2" a="1"/>
  <c r="H43" i="2" a="1"/>
  <c r="F43" i="2" a="1"/>
  <c r="A1" i="10"/>
  <c r="G131" i="9" l="1" a="1"/>
  <c r="G131" i="9" s="1"/>
  <c r="G157" i="9" a="1"/>
  <c r="G157" i="9" s="1"/>
  <c r="G150" i="9" a="1"/>
  <c r="G150" i="9" s="1"/>
  <c r="G341" i="9" a="1"/>
  <c r="G341" i="9" s="1"/>
  <c r="G309" i="9" a="1"/>
  <c r="G309" i="9" s="1"/>
  <c r="G245" i="9" a="1"/>
  <c r="G245" i="9" s="1"/>
  <c r="G213" i="9" a="1"/>
  <c r="G213" i="9" s="1"/>
  <c r="G149" i="9" a="1"/>
  <c r="G149" i="9" s="1"/>
  <c r="G117" i="9" a="1"/>
  <c r="G117" i="9" s="1"/>
  <c r="G21" i="9" a="1"/>
  <c r="G21" i="9" s="1"/>
  <c r="G308" i="9" a="1"/>
  <c r="G308" i="9" s="1"/>
  <c r="G116" i="9" a="1"/>
  <c r="G116" i="9" s="1"/>
  <c r="G240" i="9" a="1"/>
  <c r="G240" i="9" s="1"/>
  <c r="G48" i="9" a="1"/>
  <c r="G48" i="9" s="1"/>
  <c r="G16" i="9" a="1"/>
  <c r="G16" i="9" s="1"/>
  <c r="G252" i="9" a="1"/>
  <c r="G252" i="9" s="1"/>
  <c r="G108" i="9" a="1"/>
  <c r="G108" i="9" s="1"/>
  <c r="G299" i="9" a="1"/>
  <c r="G299" i="9" s="1"/>
  <c r="G235" i="9" a="1"/>
  <c r="G235" i="9" s="1"/>
  <c r="G203" i="9" a="1"/>
  <c r="G203" i="9" s="1"/>
  <c r="G75" i="9" a="1"/>
  <c r="G75" i="9" s="1"/>
  <c r="G11" i="9" a="1"/>
  <c r="G11" i="9" s="1"/>
  <c r="G349" i="9" a="1"/>
  <c r="G349" i="9" s="1"/>
  <c r="G340" i="9" a="1"/>
  <c r="G340" i="9" s="1"/>
  <c r="G328" i="9" a="1"/>
  <c r="G328" i="9" s="1"/>
  <c r="G52" i="9" a="1"/>
  <c r="G52" i="9" s="1"/>
  <c r="G179" i="9" a="1"/>
  <c r="G179" i="9" s="1"/>
  <c r="G324" i="9" a="1"/>
  <c r="G324" i="9" s="1"/>
  <c r="G292" i="9" a="1"/>
  <c r="G292" i="9" s="1"/>
  <c r="F2" i="2"/>
  <c r="G129" i="9" a="1"/>
  <c r="G129" i="9" s="1"/>
  <c r="G125" i="9" a="1"/>
  <c r="G125" i="9" s="1"/>
  <c r="G93" i="9" a="1"/>
  <c r="G93" i="9" s="1"/>
  <c r="G244" i="9" a="1"/>
  <c r="G244" i="9" s="1"/>
  <c r="G212" i="9" a="1"/>
  <c r="G212" i="9" s="1"/>
  <c r="G148" i="9" a="1"/>
  <c r="G148" i="9" s="1"/>
  <c r="G84" i="9" a="1"/>
  <c r="G84" i="9" s="1"/>
  <c r="G31" i="9" a="1"/>
  <c r="G31" i="9" s="1"/>
  <c r="G83" i="9" a="1"/>
  <c r="G83" i="9" s="1"/>
  <c r="G142" i="9" a="1"/>
  <c r="G142" i="9" s="1"/>
  <c r="G154" i="9" a="1"/>
  <c r="G154" i="9" s="1"/>
  <c r="G362" i="9" a="1"/>
  <c r="G362" i="9" s="1"/>
  <c r="G74" i="9" a="1"/>
  <c r="G74" i="9" s="1"/>
  <c r="G10" i="9" a="1"/>
  <c r="G10" i="9" s="1"/>
  <c r="G321" i="9" a="1"/>
  <c r="G321" i="9" s="1"/>
  <c r="G160" i="9" a="1"/>
  <c r="G160" i="9" s="1"/>
  <c r="G226" i="9" a="1"/>
  <c r="G226" i="9" s="1"/>
  <c r="G194" i="9" a="1"/>
  <c r="G194" i="9" s="1"/>
  <c r="G360" i="9" a="1"/>
  <c r="G360" i="9" s="1"/>
  <c r="G168" i="9" a="1"/>
  <c r="G168" i="9" s="1"/>
  <c r="G40" i="9" a="1"/>
  <c r="G40" i="9" s="1"/>
  <c r="G59" i="9" a="1"/>
  <c r="G59" i="9" s="1"/>
  <c r="G358" i="9" a="1"/>
  <c r="G358" i="9" s="1"/>
  <c r="G294" i="9" a="1"/>
  <c r="G294" i="9" s="1"/>
  <c r="G314" i="9" a="1"/>
  <c r="G314" i="9" s="1"/>
  <c r="G250" i="9" a="1"/>
  <c r="G250" i="9" s="1"/>
  <c r="G218" i="9" a="1"/>
  <c r="G218" i="9" s="1"/>
  <c r="G122" i="9" a="1"/>
  <c r="G122" i="9" s="1"/>
  <c r="G189" i="9" a="1"/>
  <c r="G189" i="9" s="1"/>
  <c r="G161" i="9" a="1"/>
  <c r="G161" i="9" s="1"/>
  <c r="G227" i="9" a="1"/>
  <c r="G227" i="9" s="1"/>
  <c r="G115" i="9" a="1"/>
  <c r="G115" i="9" s="1"/>
  <c r="G121" i="9" a="1"/>
  <c r="G121" i="9" s="1"/>
  <c r="G258" i="9" a="1"/>
  <c r="G258" i="9" s="1"/>
  <c r="G159" i="9" a="1"/>
  <c r="G159" i="9" s="1"/>
  <c r="G317" i="9" a="1"/>
  <c r="G317" i="9" s="1"/>
  <c r="G243" i="9" a="1"/>
  <c r="G243" i="9" s="1"/>
  <c r="G147" i="9" a="1"/>
  <c r="G147" i="9" s="1"/>
  <c r="G19" i="9" a="1"/>
  <c r="G19" i="9" s="1"/>
  <c r="G365" i="9" a="1"/>
  <c r="G365" i="9" s="1"/>
  <c r="G301" i="9" a="1"/>
  <c r="G301" i="9" s="1"/>
  <c r="G237" i="9" a="1"/>
  <c r="G237" i="9" s="1"/>
  <c r="G173" i="9" a="1"/>
  <c r="G173" i="9" s="1"/>
  <c r="G141" i="9" a="1"/>
  <c r="G141" i="9" s="1"/>
  <c r="G284" i="9" a="1"/>
  <c r="G284" i="9" s="1"/>
  <c r="G61" i="9" a="1"/>
  <c r="G61" i="9" s="1"/>
  <c r="G30" i="9" a="1"/>
  <c r="G30" i="9" s="1"/>
  <c r="G13" i="9" a="1"/>
  <c r="G13" i="9" s="1"/>
  <c r="G300" i="9" a="1"/>
  <c r="G300" i="9" s="1"/>
  <c r="G354" i="9" a="1"/>
  <c r="G354" i="9" s="1"/>
  <c r="G290" i="9" a="1"/>
  <c r="G290" i="9" s="1"/>
  <c r="G162" i="9" a="1"/>
  <c r="G162" i="9" s="1"/>
  <c r="G98" i="9" a="1"/>
  <c r="G98" i="9" s="1"/>
  <c r="G66" i="9" a="1"/>
  <c r="G66" i="9" s="1"/>
  <c r="G34" i="9" a="1"/>
  <c r="G34" i="9" s="1"/>
  <c r="G90" i="9" a="1"/>
  <c r="G90" i="9" s="1"/>
  <c r="G364" i="9" a="1"/>
  <c r="G364" i="9" s="1"/>
  <c r="G153" i="9" a="1"/>
  <c r="G153" i="9" s="1"/>
  <c r="G296" i="9" a="1"/>
  <c r="G296" i="9" s="1"/>
  <c r="G217" i="9" a="1"/>
  <c r="G217" i="9" s="1"/>
  <c r="G77" i="9" a="1"/>
  <c r="G77" i="9" s="1"/>
  <c r="G220" i="9" a="1"/>
  <c r="G220" i="9" s="1"/>
  <c r="G72" i="9" a="1"/>
  <c r="G72" i="9" s="1"/>
  <c r="G297" i="9" a="1"/>
  <c r="G297" i="9" s="1"/>
  <c r="G359" i="9" a="1"/>
  <c r="G359" i="9" s="1"/>
  <c r="G73" i="9" a="1"/>
  <c r="G73" i="9" s="1"/>
  <c r="G219" i="9" a="1"/>
  <c r="G219" i="9" s="1"/>
  <c r="G313" i="9" a="1"/>
  <c r="G313" i="9" s="1"/>
  <c r="G307" i="9" a="1"/>
  <c r="G307" i="9" s="1"/>
  <c r="G184" i="9" a="1"/>
  <c r="G184" i="9" s="1"/>
  <c r="G56" i="9" a="1"/>
  <c r="G56" i="9" s="1"/>
  <c r="G24" i="9" a="1"/>
  <c r="G24" i="9" s="1"/>
  <c r="G343" i="9" a="1"/>
  <c r="G343" i="9" s="1"/>
  <c r="G311" i="9" a="1"/>
  <c r="G311" i="9" s="1"/>
  <c r="G279" i="9" a="1"/>
  <c r="G279" i="9" s="1"/>
  <c r="G247" i="9" a="1"/>
  <c r="G247" i="9" s="1"/>
  <c r="G215" i="9" a="1"/>
  <c r="G215" i="9" s="1"/>
  <c r="G183" i="9" a="1"/>
  <c r="G183" i="9" s="1"/>
  <c r="G151" i="9" a="1"/>
  <c r="G151" i="9" s="1"/>
  <c r="G119" i="9" a="1"/>
  <c r="G119" i="9" s="1"/>
  <c r="G87" i="9" a="1"/>
  <c r="G87" i="9" s="1"/>
  <c r="G55" i="9" a="1"/>
  <c r="G55" i="9" s="1"/>
  <c r="G23" i="9" a="1"/>
  <c r="G23" i="9" s="1"/>
  <c r="G274" i="9" a="1"/>
  <c r="G274" i="9" s="1"/>
  <c r="G242" i="9" a="1"/>
  <c r="G242" i="9" s="1"/>
  <c r="G210" i="9" a="1"/>
  <c r="G210" i="9" s="1"/>
  <c r="G178" i="9" a="1"/>
  <c r="G178" i="9" s="1"/>
  <c r="G146" i="9" a="1"/>
  <c r="G146" i="9" s="1"/>
  <c r="G114" i="9" a="1"/>
  <c r="G114" i="9" s="1"/>
  <c r="G82" i="9" a="1"/>
  <c r="G82" i="9" s="1"/>
  <c r="G50" i="9" a="1"/>
  <c r="G50" i="9" s="1"/>
  <c r="G18" i="9" a="1"/>
  <c r="G18" i="9" s="1"/>
  <c r="G262" i="9" a="1"/>
  <c r="G262" i="9" s="1"/>
  <c r="G132" i="9" a="1"/>
  <c r="G132" i="9" s="1"/>
  <c r="G325" i="9" a="1"/>
  <c r="G325" i="9" s="1"/>
  <c r="G356" i="9" a="1"/>
  <c r="G356" i="9" s="1"/>
  <c r="G164" i="9" a="1"/>
  <c r="G164" i="9" s="1"/>
  <c r="G323" i="9" a="1"/>
  <c r="G323" i="9" s="1"/>
  <c r="G37" i="9" a="1"/>
  <c r="G37" i="9" s="1"/>
  <c r="G196" i="9" a="1"/>
  <c r="G196" i="9" s="1"/>
  <c r="G38" i="9" a="1"/>
  <c r="G38" i="9" s="1"/>
  <c r="G228" i="9" a="1"/>
  <c r="G228" i="9" s="1"/>
  <c r="G36" i="9" a="1"/>
  <c r="G36" i="9" s="1"/>
  <c r="G291" i="9" a="1"/>
  <c r="G291" i="9" s="1"/>
  <c r="G101" i="9" a="1"/>
  <c r="G101" i="9" s="1"/>
  <c r="G261" i="9" a="1"/>
  <c r="G261" i="9" s="1"/>
  <c r="G260" i="9" a="1"/>
  <c r="G260" i="9" s="1"/>
  <c r="G68" i="9" a="1"/>
  <c r="G68" i="9" s="1"/>
  <c r="G100" i="9" a="1"/>
  <c r="G100" i="9" s="1"/>
  <c r="F43" i="2"/>
  <c r="G43" i="2" s="1"/>
  <c r="H43" i="2"/>
  <c r="I43" i="2" s="1"/>
  <c r="F3" i="2"/>
  <c r="G3" i="2" s="1"/>
  <c r="F38" i="2"/>
  <c r="G38" i="2" s="1"/>
  <c r="F44" i="2"/>
  <c r="G44" i="2" s="1"/>
  <c r="H15" i="2"/>
  <c r="I15" i="2" s="1"/>
  <c r="F48" i="2"/>
  <c r="G48" i="2" s="1"/>
  <c r="F49" i="2"/>
  <c r="G49" i="2" s="1"/>
  <c r="F47" i="2"/>
  <c r="G47" i="2" s="1"/>
  <c r="H11" i="2"/>
  <c r="I11" i="2" s="1"/>
  <c r="H29" i="2"/>
  <c r="I29" i="2" s="1"/>
  <c r="H42" i="2"/>
  <c r="I42" i="2" s="1"/>
  <c r="F30" i="2"/>
  <c r="G30" i="2" s="1"/>
  <c r="H2" i="2"/>
  <c r="I2" i="2" s="1"/>
  <c r="H12" i="2"/>
  <c r="I12" i="2" s="1"/>
  <c r="H19" i="2"/>
  <c r="I19" i="2" s="1"/>
  <c r="H48" i="2"/>
  <c r="I48" i="2" s="1"/>
  <c r="F26" i="2"/>
  <c r="G26" i="2" s="1"/>
  <c r="H5" i="2"/>
  <c r="I5" i="2" s="1"/>
  <c r="H30" i="2"/>
  <c r="I30" i="2" s="1"/>
  <c r="H45" i="2"/>
  <c r="I45" i="2" s="1"/>
  <c r="F14" i="2"/>
  <c r="G14" i="2" s="1"/>
  <c r="H23" i="2"/>
  <c r="I23" i="2" s="1"/>
  <c r="F20" i="2"/>
  <c r="G20" i="2" s="1"/>
  <c r="H9" i="2"/>
  <c r="I9" i="2" s="1"/>
  <c r="F51" i="2"/>
  <c r="G51" i="2" s="1"/>
  <c r="F13" i="2"/>
  <c r="G13" i="2" s="1"/>
  <c r="F16" i="2"/>
  <c r="G16" i="2" s="1"/>
  <c r="H3" i="2"/>
  <c r="I3" i="2" s="1"/>
  <c r="H38" i="2"/>
  <c r="I38" i="2" s="1"/>
  <c r="H44" i="2"/>
  <c r="I44" i="2" s="1"/>
  <c r="F37" i="2"/>
  <c r="G37" i="2" s="1"/>
  <c r="F18" i="2"/>
  <c r="G18" i="2" s="1"/>
  <c r="H25" i="2"/>
  <c r="I25" i="2" s="1"/>
  <c r="F4" i="2"/>
  <c r="G4" i="2" s="1"/>
  <c r="H6" i="2"/>
  <c r="I6" i="2" s="1"/>
  <c r="F5" i="2"/>
  <c r="G5" i="2" s="1"/>
  <c r="F21" i="2"/>
  <c r="G21" i="2" s="1"/>
  <c r="H18" i="2"/>
  <c r="I18" i="2" s="1"/>
  <c r="F23" i="2"/>
  <c r="G23" i="2" s="1"/>
  <c r="F39" i="2"/>
  <c r="G39" i="2" s="1"/>
  <c r="H49" i="2"/>
  <c r="I49" i="2" s="1"/>
  <c r="F9" i="2"/>
  <c r="G9" i="2" s="1"/>
  <c r="F46" i="2"/>
  <c r="G46" i="2" s="1"/>
  <c r="H39" i="2"/>
  <c r="I39" i="2" s="1"/>
  <c r="F50" i="2"/>
  <c r="G50" i="2" s="1"/>
  <c r="H24" i="2"/>
  <c r="I24" i="2" s="1"/>
  <c r="H14" i="2"/>
  <c r="I14" i="2" s="1"/>
  <c r="H7" i="2"/>
  <c r="I7" i="2" s="1"/>
  <c r="H46" i="2"/>
  <c r="I46" i="2" s="1"/>
  <c r="F52" i="2"/>
  <c r="G52" i="2" s="1"/>
  <c r="F40" i="2"/>
  <c r="G40" i="2" s="1"/>
  <c r="F11" i="2"/>
  <c r="G11" i="2" s="1"/>
  <c r="F22" i="2"/>
  <c r="G22" i="2" s="1"/>
  <c r="F28" i="2"/>
  <c r="G28" i="2" s="1"/>
  <c r="G2" i="2"/>
  <c r="F17" i="2"/>
  <c r="G17" i="2" s="1"/>
  <c r="F45" i="2"/>
  <c r="G45" i="2" s="1"/>
  <c r="H40" i="2"/>
  <c r="I40" i="2" s="1"/>
  <c r="F12" i="2"/>
  <c r="G12" i="2" s="1"/>
  <c r="F19" i="2"/>
  <c r="G19" i="2" s="1"/>
  <c r="H36" i="2"/>
  <c r="I36" i="2" s="1"/>
  <c r="H47" i="2"/>
  <c r="I47" i="2" s="1"/>
  <c r="F27" i="2"/>
  <c r="G27" i="2" s="1"/>
  <c r="H17" i="2"/>
  <c r="I17" i="2" s="1"/>
  <c r="F41" i="2"/>
  <c r="G41" i="2" s="1"/>
  <c r="H4" i="2"/>
  <c r="I4" i="2" s="1"/>
  <c r="F33" i="2"/>
  <c r="G33" i="2" s="1"/>
  <c r="F8" i="2"/>
  <c r="G8" i="2" s="1"/>
  <c r="H21" i="2"/>
  <c r="I21" i="2" s="1"/>
  <c r="F7" i="2"/>
  <c r="G7" i="2" s="1"/>
  <c r="H26" i="2"/>
  <c r="I26" i="2" s="1"/>
  <c r="H33" i="2"/>
  <c r="I33" i="2" s="1"/>
  <c r="F34" i="2"/>
  <c r="G34" i="2" s="1"/>
  <c r="H8" i="2"/>
  <c r="I8" i="2" s="1"/>
  <c r="F35" i="2"/>
  <c r="G35" i="2" s="1"/>
  <c r="H50" i="2"/>
  <c r="I50" i="2" s="1"/>
  <c r="F15" i="2"/>
  <c r="G15" i="2" s="1"/>
  <c r="H31" i="2"/>
  <c r="I31" i="2" s="1"/>
  <c r="H51" i="2"/>
  <c r="I51" i="2" s="1"/>
  <c r="H35" i="2"/>
  <c r="I35" i="2" s="1"/>
  <c r="H22" i="2"/>
  <c r="I22" i="2" s="1"/>
  <c r="H32" i="2"/>
  <c r="I32" i="2" s="1"/>
  <c r="H10" i="2"/>
  <c r="I10" i="2" s="1"/>
  <c r="H37" i="2"/>
  <c r="I37" i="2" s="1"/>
  <c r="F24" i="2"/>
  <c r="G24" i="2" s="1"/>
  <c r="H27" i="2"/>
  <c r="I27" i="2" s="1"/>
  <c r="H41" i="2"/>
  <c r="I41" i="2" s="1"/>
  <c r="F31" i="2"/>
  <c r="G31" i="2" s="1"/>
  <c r="H34" i="2"/>
  <c r="I34" i="2" s="1"/>
  <c r="H20" i="2"/>
  <c r="I20" i="2" s="1"/>
  <c r="F32" i="2"/>
  <c r="G32" i="2" s="1"/>
  <c r="F29" i="2"/>
  <c r="G29" i="2" s="1"/>
  <c r="F25" i="2"/>
  <c r="G25" i="2" s="1"/>
  <c r="F6" i="2"/>
  <c r="G6" i="2" s="1"/>
  <c r="F36" i="2"/>
  <c r="G36" i="2" s="1"/>
  <c r="F42" i="2"/>
  <c r="G42" i="2" s="1"/>
  <c r="F10" i="2"/>
  <c r="G10" i="2" s="1"/>
  <c r="H28" i="2"/>
  <c r="I28" i="2" s="1"/>
  <c r="H13" i="2"/>
  <c r="I13" i="2" s="1"/>
  <c r="H52" i="2"/>
  <c r="I52" i="2" s="1"/>
  <c r="H16" i="2"/>
  <c r="I16" i="2" s="1"/>
  <c r="F53" i="2" l="1"/>
  <c r="I53" i="2"/>
  <c r="G5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9AF07-2B6C-44E9-9875-A4D5737F93A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<sst xmlns="http://schemas.openxmlformats.org/spreadsheetml/2006/main" count="228" uniqueCount="144">
  <si>
    <t>bloomberg_query</t>
  </si>
  <si>
    <t>name</t>
  </si>
  <si>
    <t>MA UN Equity</t>
  </si>
  <si>
    <t>MASTERCARD INC - A</t>
  </si>
  <si>
    <t>AZO UN Equity</t>
  </si>
  <si>
    <t>AUTOZONE INC</t>
  </si>
  <si>
    <t>PNDORA DC Equity</t>
  </si>
  <si>
    <t>PANDORA A/S</t>
  </si>
  <si>
    <t>MCO UN Equity</t>
  </si>
  <si>
    <t>MOODY'S CORP</t>
  </si>
  <si>
    <t>LIN US Equity</t>
  </si>
  <si>
    <t>LINDE PLC</t>
  </si>
  <si>
    <t>SU FP Equity</t>
  </si>
  <si>
    <t>SCHNEIDER ELECTRIC SE</t>
  </si>
  <si>
    <t>SLYG GF Equity</t>
  </si>
  <si>
    <t>SHELLY GROUP AD</t>
  </si>
  <si>
    <t>ALV GF Equity</t>
  </si>
  <si>
    <t>ALLIANZ SE-REG</t>
  </si>
  <si>
    <t>GEBN SE Equity</t>
  </si>
  <si>
    <t>GEBERIT AG-REG</t>
  </si>
  <si>
    <t>IBE SQ Equity</t>
  </si>
  <si>
    <t>IBERDROLA SA</t>
  </si>
  <si>
    <t>MC FP Equity</t>
  </si>
  <si>
    <t>LVMH MOET HENNESSY LOUIS VUI</t>
  </si>
  <si>
    <t>SAP GY Equity</t>
  </si>
  <si>
    <t>SAP SE</t>
  </si>
  <si>
    <t>OR FP Equity</t>
  </si>
  <si>
    <t>L'OREAL</t>
  </si>
  <si>
    <t>GOOGL US Equity</t>
  </si>
  <si>
    <t>ALPHABET INC-CL A</t>
  </si>
  <si>
    <t>SIKA SE Equity</t>
  </si>
  <si>
    <t>SIKA AG-REG</t>
  </si>
  <si>
    <t>MONC IM Equity</t>
  </si>
  <si>
    <t>MONCLER SPA</t>
  </si>
  <si>
    <t>ABBV UN Equity</t>
  </si>
  <si>
    <t>ABBVIE INC</t>
  </si>
  <si>
    <t>ADBE UW Equity</t>
  </si>
  <si>
    <t>ADOBE INC</t>
  </si>
  <si>
    <t>UCG IM Equity</t>
  </si>
  <si>
    <t>UNICREDIT SPA</t>
  </si>
  <si>
    <t>WKL NA Equity</t>
  </si>
  <si>
    <t>WOLTERS KLUWER</t>
  </si>
  <si>
    <t>M7U GY Equity</t>
  </si>
  <si>
    <t>NYNOMIC AG</t>
  </si>
  <si>
    <t>CBOE UF Equity</t>
  </si>
  <si>
    <t>CBOE GLOBAL MARKETS INC</t>
  </si>
  <si>
    <t>AZN LN Equity</t>
  </si>
  <si>
    <t>ASTRAZENECA PLC</t>
  </si>
  <si>
    <t>TTE FP Equity</t>
  </si>
  <si>
    <t>TOTALENERGIES SE</t>
  </si>
  <si>
    <t>RMS FP Equity</t>
  </si>
  <si>
    <t>HERMES INTERNATIONAL</t>
  </si>
  <si>
    <t>KO UN Equity</t>
  </si>
  <si>
    <t>COCA-COLA CO/THE</t>
  </si>
  <si>
    <t>NOVN SE Equity</t>
  </si>
  <si>
    <t>NOVARTIS AG-REG</t>
  </si>
  <si>
    <t>ABBN SE Equity</t>
  </si>
  <si>
    <t>ABB LTD-REG</t>
  </si>
  <si>
    <t>AVGO UW Equity</t>
  </si>
  <si>
    <t>BROADCOM INC</t>
  </si>
  <si>
    <t>CRM US Equity</t>
  </si>
  <si>
    <t>SALESFORCE INC</t>
  </si>
  <si>
    <t>REGN UW Equity</t>
  </si>
  <si>
    <t>REGENERON PHARMACEUTICALS</t>
  </si>
  <si>
    <t>LSEG LN Equity</t>
  </si>
  <si>
    <t>LONDON STOCK EXCHANGE GROUP</t>
  </si>
  <si>
    <t>KPN NA Equity</t>
  </si>
  <si>
    <t>KONINKLIJKE KPN NV</t>
  </si>
  <si>
    <t>IHG LN Equity</t>
  </si>
  <si>
    <t>INTERCONTINENTAL HOTELS GROU</t>
  </si>
  <si>
    <t>JPM UN Equity</t>
  </si>
  <si>
    <t>JPMORGAN CHASE &amp; CO</t>
  </si>
  <si>
    <t>VRTX UW Equity</t>
  </si>
  <si>
    <t>VERTEX PHARMACEUTICALS INC</t>
  </si>
  <si>
    <t>FI US Equity</t>
  </si>
  <si>
    <t>FISERV INC</t>
  </si>
  <si>
    <t>LLY UN Equity</t>
  </si>
  <si>
    <t>ELI LILLY &amp; CO</t>
  </si>
  <si>
    <t>MUV2 GY Equity</t>
  </si>
  <si>
    <t>MUENCHENER RUECKVER AG-REG</t>
  </si>
  <si>
    <t>CS FP Equity</t>
  </si>
  <si>
    <t>AXA SA</t>
  </si>
  <si>
    <t>ULVR LN Equity</t>
  </si>
  <si>
    <t>UNILEVER PLC</t>
  </si>
  <si>
    <t>NVDA UW Equity</t>
  </si>
  <si>
    <t>NVIDIA CORP</t>
  </si>
  <si>
    <t>FTNT UW Equity</t>
  </si>
  <si>
    <t>FORTINET INC</t>
  </si>
  <si>
    <t>ASML NA Equity</t>
  </si>
  <si>
    <t>ASML HOLDING NV</t>
  </si>
  <si>
    <t>AAPL UW Equity</t>
  </si>
  <si>
    <t>APPLE INC</t>
  </si>
  <si>
    <t>MSFT UW Equity</t>
  </si>
  <si>
    <t>MICROSOFT CORP</t>
  </si>
  <si>
    <t>IDXX UW Equity</t>
  </si>
  <si>
    <t>IDEXX LABORATORIES INC</t>
  </si>
  <si>
    <t>PG UN Equity</t>
  </si>
  <si>
    <t>PROCTER &amp; GAMBLE CO/THE</t>
  </si>
  <si>
    <t>AMZN UW Equity</t>
  </si>
  <si>
    <t>AMAZON.COM INC</t>
  </si>
  <si>
    <t>NOVOB DC Equity</t>
  </si>
  <si>
    <t>Novo Nordisk A/S</t>
  </si>
  <si>
    <t>BRK/B UN Equity</t>
  </si>
  <si>
    <t>BERKSHIRE HATHAWAY INC-CL B</t>
  </si>
  <si>
    <t>percent_nav</t>
  </si>
  <si>
    <t>Weighted Beta</t>
  </si>
  <si>
    <t>Beta</t>
  </si>
  <si>
    <t>gics_industry_sector</t>
  </si>
  <si>
    <t>country_of_domicile</t>
  </si>
  <si>
    <t>45 Information Technology</t>
  </si>
  <si>
    <t>US</t>
  </si>
  <si>
    <t>30 Consumer Staples</t>
  </si>
  <si>
    <t>GB</t>
  </si>
  <si>
    <t>50 Communication Services</t>
  </si>
  <si>
    <t>NL</t>
  </si>
  <si>
    <t>25 Consumer Discretionary</t>
  </si>
  <si>
    <t>FR</t>
  </si>
  <si>
    <t>40 Financials</t>
  </si>
  <si>
    <t>20 Industrials</t>
  </si>
  <si>
    <t>CH</t>
  </si>
  <si>
    <t>DE</t>
  </si>
  <si>
    <t>35 Health Care</t>
  </si>
  <si>
    <t>BG</t>
  </si>
  <si>
    <t>55 Utilities</t>
  </si>
  <si>
    <t>ES</t>
  </si>
  <si>
    <t>10 Energy</t>
  </si>
  <si>
    <t>15 Materials</t>
  </si>
  <si>
    <t>DK</t>
  </si>
  <si>
    <t>IT</t>
  </si>
  <si>
    <t>BM</t>
  </si>
  <si>
    <t>Alpha</t>
  </si>
  <si>
    <t>Weighted Alpha</t>
  </si>
  <si>
    <t>FDTR Index</t>
  </si>
  <si>
    <t>EUORDEPO Index</t>
  </si>
  <si>
    <t>EU Mean</t>
  </si>
  <si>
    <t>US Mean</t>
  </si>
  <si>
    <t>Risk Free Rate</t>
  </si>
  <si>
    <t>NVDA US Equity</t>
  </si>
  <si>
    <t>Beta (Slope)</t>
  </si>
  <si>
    <t>SXXEWR Index</t>
  </si>
  <si>
    <t>SPXEWNTR Index</t>
  </si>
  <si>
    <t>Price</t>
  </si>
  <si>
    <t>Return</t>
  </si>
  <si>
    <t xml:space="preserve">Alpha (Intercept)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</si>
</sst>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0" fontId="3" fillId="0" borderId="0" xfId="0" applyFon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6" xfId="0" applyNumberFormat="1" applyBorder="1"/>
    <xf numFmtId="10" fontId="2" fillId="0" borderId="0" xfId="0" applyNumberFormat="1" applyFont="1"/>
  </cellXfs>
  <cellStyles count="2">
    <cellStyle name="Normal" xfId="0" builtinId="0"/>
    <cellStyle name="Percent" xfId="1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BQL|12234493051569511513</stp>
        <tr r="F34" s="2"/>
      </tp>
      <tp t="s">
        <v>#N/A N/A</v>
        <stp/>
        <stp>BQL|15852921797872104858</stp>
        <tr r="F10" s="2"/>
      </tp>
      <tp t="s">
        <v>#N/A N/A</v>
        <stp/>
        <stp>BQL|17960668999541265711</stp>
        <tr r="F6" s="2"/>
      </tp>
      <tp t="s">
        <v>#N/A N/A</v>
        <stp/>
        <stp>BQL|17880352195195388693</stp>
        <tr r="F33" s="2"/>
      </tp>
      <tp t="s">
        <v>#N/A N/A</v>
        <stp/>
        <stp>BQL|15663918168652334621</stp>
        <tr r="F3" s="2"/>
      </tp>
      <tp t="s">
        <v>#N/A N/A</v>
        <stp/>
        <stp>BQL|12620897037693200440</stp>
        <tr r="F23" s="2"/>
      </tp>
      <tp t="s">
        <v>#N/A N/A</v>
        <stp/>
        <stp>BQL|11676837225801177736</stp>
        <tr r="H19" s="2"/>
      </tp>
      <tp t="s">
        <v>#N/A N/A</v>
        <stp/>
        <stp>BQL|15517949423644665788</stp>
        <tr r="F14" s="2"/>
      </tp>
      <tp t="s">
        <v>#N/A N/A</v>
        <stp/>
        <stp>BQL|11021146887617566303</stp>
        <tr r="H35" s="2"/>
      </tp>
      <tp t="s">
        <v>#N/A N/A</v>
        <stp/>
        <stp>BQL|15800538861219837334</stp>
        <tr r="F47" s="2"/>
      </tp>
      <tp t="s">
        <v>#N/A N/A</v>
        <stp/>
        <stp>BQL|10018106693090967457</stp>
        <tr r="F50" s="2"/>
      </tp>
      <tp t="s">
        <v>#N/A N/A</v>
        <stp/>
        <stp>BQL|12554601992229541889</stp>
        <tr r="F30" s="2"/>
      </tp>
      <tp t="s">
        <v>#N/A N/A</v>
        <stp/>
        <stp>BQL|13661146102410205904</stp>
        <tr r="H39" s="2"/>
      </tp>
      <tp t="s">
        <v>#N/A N/A</v>
        <stp/>
        <stp>BQL|12364947981878159114</stp>
        <tr r="H40" s="2"/>
      </tp>
      <tp t="s">
        <v>#N/A N/A</v>
        <stp/>
        <stp>BQL|11675292189342092342</stp>
        <tr r="H28" s="2"/>
      </tp>
      <tp t="s">
        <v>#N/A N/A</v>
        <stp/>
        <stp>BQL|15768528715369418191</stp>
        <tr r="F28" s="2"/>
      </tp>
      <tp t="s">
        <v>#N/A N/A</v>
        <stp/>
        <stp>BQL|12371366817391962873</stp>
        <tr r="F35" s="2"/>
      </tp>
      <tp t="s">
        <v>#N/A N/A</v>
        <stp/>
        <stp>BQL|12841443392121650774</stp>
        <tr r="F41" s="2"/>
      </tp>
      <tp t="s">
        <v>#N/A N/A</v>
        <stp/>
        <stp>BQL|11236653482730794761</stp>
        <tr r="F39" s="2"/>
      </tp>
      <tp t="s">
        <v>#N/A N/A</v>
        <stp/>
        <stp>BQL|16633177936038079411</stp>
        <tr r="H29" s="2"/>
      </tp>
      <tp t="s">
        <v>#N/A N/A</v>
        <stp/>
        <stp>BQL|17515871012803729556</stp>
        <tr r="F22" s="2"/>
      </tp>
      <tp t="s">
        <v>#N/A N/A</v>
        <stp/>
        <stp>BQL|15629550472009121916</stp>
        <tr r="H48" s="2"/>
      </tp>
      <tp t="s">
        <v>#N/A N/A</v>
        <stp/>
        <stp>BQL|15556032979493149795</stp>
        <tr r="F5" s="2"/>
      </tp>
      <tp t="s">
        <v>#N/A N/A</v>
        <stp/>
        <stp>BQL|13484435991938125007</stp>
        <tr r="F26" s="2"/>
      </tp>
      <tp t="s">
        <v>#N/A N/A</v>
        <stp/>
        <stp>BQL|16576233034099620852</stp>
        <tr r="H7" s="2"/>
      </tp>
      <tp t="s">
        <v>#N/A N/A</v>
        <stp/>
        <stp>BQL|11645638413473035360</stp>
        <tr r="H32" s="2"/>
      </tp>
      <tp t="s">
        <v>#N/A N/A</v>
        <stp/>
        <stp>BQL|14371715586638021548</stp>
        <tr r="F31" s="2"/>
      </tp>
      <tp t="s">
        <v>#N/A N/A</v>
        <stp/>
        <stp>BQL|16539443865856171458</stp>
        <tr r="F38" s="2"/>
      </tp>
      <tp t="s">
        <v>#N/A N/A</v>
        <stp/>
        <stp>BQL|11946000950706137472</stp>
        <tr r="H11" s="2"/>
      </tp>
      <tp t="s">
        <v>#N/A N/A</v>
        <stp/>
        <stp>BQL|11149842780346207182</stp>
        <tr r="F32" s="2"/>
      </tp>
      <tp t="s">
        <v>#N/A N/A</v>
        <stp/>
        <stp>BQL|13518301481929773783</stp>
        <tr r="H43" s="2"/>
      </tp>
      <tp t="s">
        <v>#N/A N/A</v>
        <stp/>
        <stp>BQL|12333642380191174839</stp>
        <tr r="H25" s="2"/>
      </tp>
      <tp t="s">
        <v>#N/A N/A</v>
        <stp/>
        <stp>BQL|18436117785691324532</stp>
        <tr r="F12" s="2"/>
      </tp>
      <tp t="s">
        <v>#N/A N/A</v>
        <stp/>
        <stp>BQL|17940373961440468760</stp>
        <tr r="F21" s="2"/>
      </tp>
      <tp t="s">
        <v>#N/A N/A</v>
        <stp/>
        <stp>BQL|14103892121623610818</stp>
        <tr r="F51" s="2"/>
      </tp>
      <tp t="s">
        <v>#N/A N/A</v>
        <stp/>
        <stp>BQL|13041189836760447438</stp>
        <tr r="A1" s="10"/>
      </tp>
      <tp t="s">
        <v>#N/A N/A</v>
        <stp/>
        <stp>BQL|14849916642285198909</stp>
        <tr r="H2" s="2"/>
      </tp>
      <tp t="s">
        <v>#N/A N/A</v>
        <stp/>
        <stp>BQL|14945469245875070576</stp>
        <tr r="H34" s="2"/>
      </tp>
      <tp t="s">
        <v>#N/A N/A</v>
        <stp/>
        <stp>BQL|17547407335693999760</stp>
        <tr r="H52" s="2"/>
      </tp>
      <tp t="s">
        <v>#N/A N/A</v>
        <stp/>
        <stp>BQL|17637585266967488080</stp>
        <tr r="F43" s="2"/>
      </tp>
      <tp t="s">
        <v>#N/A N/A</v>
        <stp/>
        <stp>BQL|14823206770473143195</stp>
        <tr r="H12" s="2"/>
      </tp>
      <tp t="s">
        <v>#N/A N/A</v>
        <stp/>
        <stp>BQL|17995698014735046643</stp>
        <tr r="H27" s="2"/>
      </tp>
      <tp t="s">
        <v>#N/A N/A</v>
        <stp/>
        <stp>BQL|16533996216534069973</stp>
        <tr r="F16" s="2"/>
      </tp>
      <tp t="s">
        <v>#N/A N/A</v>
        <stp/>
        <stp>BQL|11544246629707285550</stp>
        <tr r="H6" s="2"/>
      </tp>
      <tp t="s">
        <v>#N/A N/A</v>
        <stp/>
        <stp>BQL|16455369405727036003</stp>
        <tr r="F29" s="2"/>
      </tp>
      <tp t="s">
        <v>#N/A N/A</v>
        <stp/>
        <stp>BQL|16526331170253935381</stp>
        <tr r="H23" s="2"/>
      </tp>
      <tp t="s">
        <v>#N/A N/A</v>
        <stp/>
        <stp>BQL|15642486747971227683</stp>
        <tr r="H5" s="2"/>
      </tp>
      <tp t="s">
        <v>#N/A N/A</v>
        <stp/>
        <stp>BQL|14312628578100634724</stp>
        <tr r="H31" s="2"/>
      </tp>
      <tp t="s">
        <v>#N/A N/A</v>
        <stp/>
        <stp>BQL|14141359699074346865</stp>
        <tr r="F49" s="2"/>
      </tp>
      <tp t="s">
        <v>#N/A N/A</v>
        <stp/>
        <stp>BQL|17947404211748916897</stp>
        <tr r="H45" s="2"/>
      </tp>
      <tp t="s">
        <v>#N/A N/A</v>
        <stp/>
        <stp>BQL|17693475295149822281</stp>
        <tr r="H47" s="2"/>
      </tp>
      <tp t="s">
        <v>#N/A N/A</v>
        <stp/>
        <stp>BQL|13880158726154506553</stp>
        <tr r="F36" s="2"/>
      </tp>
      <tp t="s">
        <v>#N/A N/A</v>
        <stp/>
        <stp>BQL|11043905505370669861</stp>
        <tr r="H33" s="2"/>
      </tp>
      <tp t="s">
        <v>#N/A N/A</v>
        <stp/>
        <stp>BQL|15344931790602560747</stp>
        <tr r="H16" s="2"/>
      </tp>
      <tp t="s">
        <v>#N/A N/A</v>
        <stp/>
        <stp>BQL|14352200801823381532</stp>
        <tr r="F46" s="2"/>
      </tp>
    </main>
    <main first="bofaddin.rtdserver">
      <tp t="s">
        <v>#N/A N/A</v>
        <stp/>
        <stp>BQL|4950096988689131964</stp>
        <tr r="F19" s="2"/>
      </tp>
      <tp t="s">
        <v>#N/A N/A</v>
        <stp/>
        <stp>BQL|7383967267520577483</stp>
        <tr r="F2" s="2"/>
      </tp>
      <tp t="s">
        <v>#N/A N/A</v>
        <stp/>
        <stp>BQL|7271729844828926068</stp>
        <tr r="F4" s="2"/>
      </tp>
      <tp t="s">
        <v>#N/A N/A</v>
        <stp/>
        <stp>BQL|9924472074314614246</stp>
        <tr r="F42" s="2"/>
      </tp>
      <tp t="s">
        <v>#N/A N/A</v>
        <stp/>
        <stp>BQL|1852570886775248539</stp>
        <tr r="F17" s="2"/>
      </tp>
      <tp t="s">
        <v>#N/A N/A</v>
        <stp/>
        <stp>BQL|9018171225845092313</stp>
        <tr r="H21" s="2"/>
      </tp>
    </main>
    <main first="bofaddin.rtdserver">
      <tp t="s">
        <v>#N/A N/A</v>
        <stp/>
        <stp>BQL|9721188723862551674</stp>
        <tr r="H44" s="2"/>
      </tp>
      <tp t="s">
        <v>#N/A N/A</v>
        <stp/>
        <stp>BQL|9291057044643333027</stp>
        <tr r="H38" s="2"/>
      </tp>
      <tp t="s">
        <v>#N/A N/A</v>
        <stp/>
        <stp>BQL|8077410345866431011</stp>
        <tr r="H13" s="2"/>
      </tp>
      <tp t="s">
        <v>#N/A N/A</v>
        <stp/>
        <stp>BQL|1266385200785009846</stp>
        <tr r="H26" s="2"/>
      </tp>
      <tp t="s">
        <v>#N/A N/A</v>
        <stp/>
        <stp>BQL|3931442667198656607</stp>
        <tr r="H3" s="2"/>
      </tp>
      <tp t="s">
        <v>#N/A N/A</v>
        <stp/>
        <stp>BQL|4511699349191807856</stp>
        <tr r="H9" s="2"/>
      </tp>
      <tp t="s">
        <v>#N/A N/A</v>
        <stp/>
        <stp>BQL|1142168002278231703</stp>
        <tr r="H15" s="2"/>
      </tp>
      <tp t="s">
        <v>#N/A N/A</v>
        <stp/>
        <stp>BQL|8866629959343643710</stp>
        <tr r="F24" s="2"/>
      </tp>
      <tp t="s">
        <v>#N/A N/A</v>
        <stp/>
        <stp>BQL|6575447121689876698</stp>
        <tr r="H8" s="2"/>
      </tp>
      <tp t="s">
        <v>#N/A N/A</v>
        <stp/>
        <stp>BQL|6070402458458545764</stp>
        <tr r="H14" s="2"/>
      </tp>
      <tp t="s">
        <v>#N/A N/A</v>
        <stp/>
        <stp>BQL|7349412586616487489</stp>
        <tr r="F25" s="2"/>
      </tp>
      <tp t="s">
        <v>#N/A N/A</v>
        <stp/>
        <stp>BQL|6317640415758073074</stp>
        <tr r="F37" s="2"/>
      </tp>
      <tp t="s">
        <v>#N/A N/A</v>
        <stp/>
        <stp>BQL|8105396129460627390</stp>
        <tr r="F52" s="2"/>
      </tp>
      <tp t="s">
        <v>#N/A N/A</v>
        <stp/>
        <stp>BQL|3955092958798686431</stp>
        <tr r="H4" s="2"/>
      </tp>
      <tp t="s">
        <v>#N/A N/A</v>
        <stp/>
        <stp>BQL|1063317405638671089</stp>
        <tr r="H41" s="2"/>
      </tp>
      <tp t="s">
        <v>#N/A N/A</v>
        <stp/>
        <stp>BQL|8987279761252223479</stp>
        <tr r="A2" s="9"/>
      </tp>
      <tp t="s">
        <v>#N/A N/A</v>
        <stp/>
        <stp>BQL|7073426094358249834</stp>
        <tr r="H49" s="2"/>
      </tp>
      <tp t="s">
        <v>#N/A N/A</v>
        <stp/>
        <stp>BQL|6246649046897259944</stp>
        <tr r="H37" s="2"/>
      </tp>
      <tp t="s">
        <v>#N/A N/A</v>
        <stp/>
        <stp>BQL|2683065719210830848</stp>
        <tr r="F18" s="2"/>
      </tp>
      <tp t="s">
        <v>#N/A N/A</v>
        <stp/>
        <stp>BQL|1390493757034692040</stp>
        <tr r="H24" s="2"/>
      </tp>
      <tp t="s">
        <v>#N/A N/A</v>
        <stp/>
        <stp>BQL|8854605534628844186</stp>
        <tr r="F45" s="2"/>
      </tp>
      <tp t="s">
        <v>#N/A N/A</v>
        <stp/>
        <stp>BQL|9472271463499810084</stp>
        <tr r="H46" s="2"/>
      </tp>
      <tp t="s">
        <v>#N/A N/A</v>
        <stp/>
        <stp>BQL|6405212872783275451</stp>
        <tr r="F8" s="2"/>
      </tp>
      <tp t="s">
        <v>#N/A N/A</v>
        <stp/>
        <stp>BQL|5396383633449763986</stp>
        <tr r="F44" s="2"/>
      </tp>
      <tp t="s">
        <v>#N/A N/A</v>
        <stp/>
        <stp>BQL|6539643097345169954</stp>
        <tr r="H42" s="2"/>
      </tp>
    </main>
    <main first="bofaddin.rtdserver">
      <tp t="s">
        <v>#N/A N/A</v>
        <stp/>
        <stp>BQL|1016601532093268198</stp>
        <tr r="F13" s="2"/>
      </tp>
      <tp t="s">
        <v>#N/A N/A</v>
        <stp/>
        <stp>BQL|4827059835754184471</stp>
        <tr r="F48" s="2"/>
      </tp>
      <tp t="s">
        <v>#N/A N/A</v>
        <stp/>
        <stp>BQL|3670310122155238013</stp>
        <tr r="H36" s="2"/>
      </tp>
      <tp t="s">
        <v>#N/A N/A</v>
        <stp/>
        <stp>BQL|7841489041071598177</stp>
        <tr r="F27" s="2"/>
      </tp>
    </main>
    <main first="bofaddin.rtdserver">
      <tp t="s">
        <v>#N/A N/A</v>
        <stp/>
        <stp>BQL|9831809019205619504</stp>
        <tr r="H18" s="2"/>
      </tp>
      <tp t="s">
        <v>#N/A N/A</v>
        <stp/>
        <stp>BQL|8907137897079049871</stp>
        <tr r="H30" s="2"/>
      </tp>
      <tp t="s">
        <v>#N/A N/A</v>
        <stp/>
        <stp>BQL|2253411387388664747</stp>
        <tr r="F15" s="2"/>
      </tp>
      <tp t="s">
        <v>#N/A N/A</v>
        <stp/>
        <stp>BQL|2775816631109542165</stp>
        <tr r="H51" s="2"/>
      </tp>
      <tp t="s">
        <v>#N/A N/A</v>
        <stp/>
        <stp>BQL|5102187043843574122</stp>
        <tr r="H20" s="2"/>
      </tp>
      <tp t="s">
        <v>#N/A N/A</v>
        <stp/>
        <stp>BQL|6444318449693873082</stp>
        <tr r="F9" s="2"/>
      </tp>
      <tp t="s">
        <v>#N/A N/A</v>
        <stp/>
        <stp>BQL|6160071227165689313</stp>
        <tr r="H17" s="2"/>
      </tp>
      <tp t="s">
        <v>#N/A N/A</v>
        <stp/>
        <stp>BQL|5213607116519376957</stp>
        <tr r="H10" s="2"/>
      </tp>
      <tp t="s">
        <v>#N/A N/A</v>
        <stp/>
        <stp>BQL|5260123044344947785</stp>
        <tr r="H22" s="2"/>
      </tp>
      <tp t="s">
        <v>#N/A N/A</v>
        <stp/>
        <stp>BQL|6125177431893776445</stp>
        <tr r="F11" s="2"/>
      </tp>
      <tp t="s">
        <v>#N/A N/A</v>
        <stp/>
        <stp>BQL|1102507278694372481</stp>
        <tr r="H50" s="2"/>
      </tp>
    </main>
    <main first="bofaddin.rtdserver">
      <tp t="s">
        <v>#N/A N/A</v>
        <stp/>
        <stp>BQL|602092134814531005</stp>
        <tr r="F40" s="2"/>
      </tp>
      <tp t="s">
        <v>#N/A N/A</v>
        <stp/>
        <stp>BQL|383975034978280515</stp>
        <tr r="F20" s="2"/>
      </tp>
      <tp t="s">
        <v>#N/A N/A</v>
        <stp/>
        <stp>BQL|835200998223152942</stp>
        <tr r="F7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06E7BC-E50B-45B7-8202-A71C116C94CD}" autoFormatId="16" applyNumberFormats="0" applyBorderFormats="0" applyFontFormats="0" applyPatternFormats="0" applyAlignmentFormats="0" applyWidthHeightFormats="0">
  <queryTableRefresh nextId="23" unboundColumnsRight="4">
    <queryTableFields count="9">
      <queryTableField id="1" name="bloomberg_query" tableColumnId="1"/>
      <queryTableField id="2" name="name" tableColumnId="2"/>
      <queryTableField id="10" name="gics_industry_sector" tableColumnId="6"/>
      <queryTableField id="11" name="country_of_domicile" tableColumnId="7"/>
      <queryTableField id="4" name="percent_nav" tableColumnId="4"/>
      <queryTableField id="3" dataBound="0" tableColumnId="3"/>
      <queryTableField id="5" dataBound="0" tableColumnId="5"/>
      <queryTableField id="21" dataBound="0" tableColumnId="8"/>
      <queryTableField id="22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54AFB-0C0C-4BEC-8077-16970BF53DBC}" name="Query1" displayName="Query1" ref="A1:I53" tableType="queryTable" totalsRowCount="1">
  <autoFilter ref="A1:I52" xr:uid="{29554AFB-0C0C-4BEC-8077-16970BF53DBC}"/>
  <sortState xmlns:xlrd2="http://schemas.microsoft.com/office/spreadsheetml/2017/richdata2" ref="A2:I52">
    <sortCondition descending="1" ref="F1:F52"/>
  </sortState>
  <tableColumns count="9">
    <tableColumn id="1" xr3:uid="{4F38CA8F-8FDD-481D-AE71-AE0821EEA56B}" uniqueName="1" name="bloomberg_query" queryTableFieldId="1" dataDxfId="12"/>
    <tableColumn id="2" xr3:uid="{037CBBB7-33BD-4B09-921C-B6E037C9955A}" uniqueName="2" name="name" queryTableFieldId="2" dataDxfId="11"/>
    <tableColumn id="6" xr3:uid="{CCDB0829-B900-4211-A762-6F1FD4C147C0}" uniqueName="6" name="gics_industry_sector" queryTableFieldId="10" dataDxfId="10"/>
    <tableColumn id="7" xr3:uid="{6B65004E-AEFF-42B2-9C2E-0039E96F8E17}" uniqueName="7" name="country_of_domicile" queryTableFieldId="11" dataDxfId="9"/>
    <tableColumn id="4" xr3:uid="{8E568AE2-1EED-4B8F-985C-7C217231A21D}" uniqueName="4" name="percent_nav" totalsRowFunction="custom" queryTableFieldId="4" dataDxfId="8" totalsRowDxfId="3">
      <totalsRowFormula>SUM(E2:E52)</totalsRowFormula>
    </tableColumn>
    <tableColumn id="3" xr3:uid="{92CF5315-E2DA-4B97-8927-349CD7F85A67}" uniqueName="3" name="Beta" totalsRowFunction="custom" queryTableFieldId="3" dataDxfId="7" totalsRowDxfId="2">
      <calculatedColumnFormula array="1">_xll.BQL(Query1[[#This Row],[bloomberg_query]], "slope(#bmrk-0.015, #Px-0.015)","#Px=Pct_diff(px_last(dates=range(-1y,0d))),#bmrk = 0.6 * value(#px,['SXXEWR Index']) + 0.4 * value(#px,['SPXEWNTR Index'])","date=range(-1y,0d),Currency=EUR")</calculatedColumnFormula>
      <totalsRowFormula>SUM(F2:F52)</totalsRowFormula>
    </tableColumn>
    <tableColumn id="5" xr3:uid="{02DCCBA1-026D-41B1-A265-B40D9AF7785C}" uniqueName="5" name="Weighted Beta" totalsRowFunction="custom" queryTableFieldId="5" dataDxfId="6" totalsRowDxfId="1">
      <calculatedColumnFormula>Query1[[#This Row],[Beta]]*Query1[[#This Row],[percent_nav]]/100</calculatedColumnFormula>
      <totalsRowFormula>SUM(G2:G52)</totalsRowFormula>
    </tableColumn>
    <tableColumn id="8" xr3:uid="{049285B1-AA65-43F7-B23E-3038F7D03655}" uniqueName="8" name="Alpha" queryTableFieldId="21" dataDxfId="5" dataCellStyle="Percent">
      <calculatedColumnFormula array="1">_xll.BQL(Query1[[#This Row],[bloomberg_query]], "intercept(#bmrk, #Px)","#Px=Pct_diff(px_last(dates=range(-1y,0d))),#bmrk = 0.6 * value(#px,['SXXEWR Index']) + 0.4 * value(#px,['SPXEWNTR Index'])","date=range(-1y,0d),Currency=EUR")</calculatedColumnFormula>
    </tableColumn>
    <tableColumn id="9" xr3:uid="{EA2BD0C2-545D-4E46-8A14-A931351441EF}" uniqueName="9" name="Weighted Alpha" totalsRowFunction="custom" queryTableFieldId="22" dataDxfId="4" totalsRowDxfId="0" dataCellStyle="Percent">
      <calculatedColumnFormula>Query1[[#This Row],[percent_nav]]/100*Query1[[#This Row],[Alpha]]</calculatedColumnFormula>
      <totalsRowFormula>SUM(Query1[Weighted Alpha])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BA58-6EEA-4664-AB01-E2DE6294B848}">
  <dimension ref="A1:I53"/>
  <sheetViews>
    <sheetView zoomScale="85" zoomScaleNormal="85" workbookViewId="0">
      <selection activeCell="F2" sqref="F2"/>
    </sheetView>
  </sheetViews>
  <sheetFormatPr defaultRowHeight="15" x14ac:dyDescent="0.25"/>
  <cols>
    <col min="1" max="1" width="19.140625" bestFit="1" customWidth="1"/>
    <col min="2" max="2" width="32.28515625" bestFit="1" customWidth="1"/>
    <col min="3" max="3" width="25.7109375" bestFit="1" customWidth="1"/>
    <col min="4" max="4" width="21.85546875" bestFit="1" customWidth="1"/>
    <col min="5" max="5" width="14.28515625" bestFit="1" customWidth="1"/>
    <col min="6" max="6" width="7.7109375" bestFit="1" customWidth="1"/>
    <col min="7" max="7" width="16.5703125" style="1" bestFit="1" customWidth="1"/>
    <col min="8" max="8" width="8.5703125" bestFit="1" customWidth="1"/>
    <col min="9" max="9" width="17.5703125" bestFit="1" customWidth="1"/>
  </cols>
  <sheetData>
    <row r="1" spans="1:9" x14ac:dyDescent="0.25">
      <c r="A1" t="s">
        <v>0</v>
      </c>
      <c r="B1" t="s">
        <v>1</v>
      </c>
      <c r="C1" t="s">
        <v>107</v>
      </c>
      <c r="D1" t="s">
        <v>108</v>
      </c>
      <c r="E1" t="s">
        <v>104</v>
      </c>
      <c r="F1" s="1" t="s">
        <v>106</v>
      </c>
      <c r="G1" s="1" t="s">
        <v>105</v>
      </c>
      <c r="H1" t="s">
        <v>130</v>
      </c>
      <c r="I1" t="s">
        <v>131</v>
      </c>
    </row>
    <row r="2" spans="1:9" x14ac:dyDescent="0.25">
      <c r="A2" t="s">
        <v>88</v>
      </c>
      <c r="B2" t="s">
        <v>89</v>
      </c>
      <c r="C2" t="s">
        <v>109</v>
      </c>
      <c r="D2" t="s">
        <v>114</v>
      </c>
      <c r="E2" s="2">
        <v>1.4</v>
      </c>
      <c r="F2" s="2" cm="1">
        <f t="array" ref="F2">_xll.BQL(Query1[[#This Row],[bloomberg_query]], "slope(#bmrk-0.015, #Px-0.015)","#Px=Pct_diff(px_last(dates=range(-1y,0d))),#bmrk = 0.6 * value(#px,['SXXEWR Index']) + 0.4 * value(#px,['SPXEWNTR Index'])","date=range(-1y,0d),Currency=EUR")</f>
        <v>1.7629454732014906</v>
      </c>
      <c r="G2" s="2">
        <f>Query1[[#This Row],[Beta]]*Query1[[#This Row],[percent_nav]]/100</f>
        <v>2.4681236624820867E-2</v>
      </c>
      <c r="H2" s="3" cm="1">
        <f t="array" ref="H2">_xll.BQL(Query1[[#This Row],[bloomberg_query]], "intercept(#bmrk, #Px)","#Px=Pct_diff(px_last(dates=range(-1y,0d))),#bmrk = 0.6 * value(#px,['SXXEWR Index']) + 0.4 * value(#px,['SPXEWNTR Index'])","date=range(-1y,0d),Currency=EUR")</f>
        <v>1.2365875870520737E-2</v>
      </c>
      <c r="I2" s="3">
        <f>Query1[[#This Row],[percent_nav]]/100*Query1[[#This Row],[Alpha]]</f>
        <v>1.731222621872903E-4</v>
      </c>
    </row>
    <row r="3" spans="1:9" x14ac:dyDescent="0.25">
      <c r="A3" t="s">
        <v>22</v>
      </c>
      <c r="B3" t="s">
        <v>23</v>
      </c>
      <c r="C3" t="s">
        <v>115</v>
      </c>
      <c r="D3" t="s">
        <v>116</v>
      </c>
      <c r="E3" s="2">
        <v>1.24</v>
      </c>
      <c r="F3" s="2" cm="1">
        <f t="array" ref="F3">_xll.BQL(Query1[[#This Row],[bloomberg_query]], "slope(#bmrk-0.015, #Px-0.015)","#Px=Pct_diff(px_last(dates=range(-1y,0d))),#bmrk = 0.6 * value(#px,['SXXEWR Index']) + 0.4 * value(#px,['SPXEWNTR Index'])","date=range(-1y,0d),Currency=EUR")</f>
        <v>1.475102176755454</v>
      </c>
      <c r="G3" s="2">
        <f>Query1[[#This Row],[Beta]]*Query1[[#This Row],[percent_nav]]/100</f>
        <v>1.829126699176763E-2</v>
      </c>
      <c r="H3" s="3" cm="1">
        <f t="array" ref="H3">_xll.BQL(Query1[[#This Row],[bloomberg_query]], "intercept(#bmrk, #Px)","#Px=Pct_diff(px_last(dates=range(-1y,0d))),#bmrk = 0.6 * value(#px,['SXXEWR Index']) + 0.4 * value(#px,['SPXEWNTR Index'])","date=range(-1y,0d),Currency=EUR")</f>
        <v>-0.14003940726615791</v>
      </c>
      <c r="I3" s="3">
        <f>Query1[[#This Row],[percent_nav]]/100*Query1[[#This Row],[Alpha]]</f>
        <v>-1.7364886501003579E-3</v>
      </c>
    </row>
    <row r="4" spans="1:9" x14ac:dyDescent="0.25">
      <c r="A4" t="s">
        <v>18</v>
      </c>
      <c r="B4" t="s">
        <v>19</v>
      </c>
      <c r="C4" t="s">
        <v>118</v>
      </c>
      <c r="D4" t="s">
        <v>119</v>
      </c>
      <c r="E4" s="2">
        <v>3.02</v>
      </c>
      <c r="F4" s="2" cm="1">
        <f t="array" ref="F4">_xll.BQL(Query1[[#This Row],[bloomberg_query]], "slope(#bmrk-0.015, #Px-0.015)","#Px=Pct_diff(px_last(dates=range(-1y,0d))),#bmrk = 0.6 * value(#px,['SXXEWR Index']) + 0.4 * value(#px,['SPXEWNTR Index'])","date=range(-1y,0d),Currency=EUR")</f>
        <v>1.4233238467692544</v>
      </c>
      <c r="G4" s="2">
        <f>Query1[[#This Row],[Beta]]*Query1[[#This Row],[percent_nav]]/100</f>
        <v>4.2984380172431481E-2</v>
      </c>
      <c r="H4" s="3" cm="1">
        <f t="array" ref="H4">_xll.BQL(Query1[[#This Row],[bloomberg_query]], "intercept(#bmrk, #Px)","#Px=Pct_diff(px_last(dates=range(-1y,0d))),#bmrk = 0.6 * value(#px,['SXXEWR Index']) + 0.4 * value(#px,['SPXEWNTR Index'])","date=range(-1y,0d),Currency=EUR")</f>
        <v>-9.3186951311877986E-3</v>
      </c>
      <c r="I4" s="3">
        <f>Query1[[#This Row],[percent_nav]]/100*Query1[[#This Row],[Alpha]]</f>
        <v>-2.8142459296187151E-4</v>
      </c>
    </row>
    <row r="5" spans="1:9" x14ac:dyDescent="0.25">
      <c r="A5" t="s">
        <v>32</v>
      </c>
      <c r="B5" t="s">
        <v>33</v>
      </c>
      <c r="C5" t="s">
        <v>115</v>
      </c>
      <c r="D5" t="s">
        <v>128</v>
      </c>
      <c r="E5" s="2">
        <v>1.3</v>
      </c>
      <c r="F5" s="2" cm="1">
        <f t="array" ref="F5">_xll.BQL(Query1[[#This Row],[bloomberg_query]], "slope(#bmrk-0.015, #Px-0.015)","#Px=Pct_diff(px_last(dates=range(-1y,0d))),#bmrk = 0.6 * value(#px,['SXXEWR Index']) + 0.4 * value(#px,['SPXEWNTR Index'])","date=range(-1y,0d),Currency=EUR")</f>
        <v>1.4181231999665067</v>
      </c>
      <c r="G5" s="2">
        <f>Query1[[#This Row],[Beta]]*Query1[[#This Row],[percent_nav]]/100</f>
        <v>1.8435601599564588E-2</v>
      </c>
      <c r="H5" s="3" cm="1">
        <f t="array" ref="H5">_xll.BQL(Query1[[#This Row],[bloomberg_query]], "intercept(#bmrk, #Px)","#Px=Pct_diff(px_last(dates=range(-1y,0d))),#bmrk = 0.6 * value(#px,['SXXEWR Index']) + 0.4 * value(#px,['SPXEWNTR Index'])","date=range(-1y,0d),Currency=EUR")</f>
        <v>-7.2853851965930333E-2</v>
      </c>
      <c r="I5" s="3">
        <f>Query1[[#This Row],[percent_nav]]/100*Query1[[#This Row],[Alpha]]</f>
        <v>-9.4710007555709442E-4</v>
      </c>
    </row>
    <row r="6" spans="1:9" x14ac:dyDescent="0.25">
      <c r="A6" t="s">
        <v>30</v>
      </c>
      <c r="B6" t="s">
        <v>31</v>
      </c>
      <c r="C6" t="s">
        <v>126</v>
      </c>
      <c r="D6" t="s">
        <v>119</v>
      </c>
      <c r="E6" s="2">
        <v>3.05</v>
      </c>
      <c r="F6" s="2" cm="1">
        <f t="array" ref="F6">_xll.BQL(Query1[[#This Row],[bloomberg_query]], "slope(#bmrk-0.015, #Px-0.015)","#Px=Pct_diff(px_last(dates=range(-1y,0d))),#bmrk = 0.6 * value(#px,['SXXEWR Index']) + 0.4 * value(#px,['SPXEWNTR Index'])","date=range(-1y,0d),Currency=EUR")</f>
        <v>1.3575210485775553</v>
      </c>
      <c r="G6" s="2">
        <f>Query1[[#This Row],[Beta]]*Query1[[#This Row],[percent_nav]]/100</f>
        <v>4.140439198161544E-2</v>
      </c>
      <c r="H6" s="3" cm="1">
        <f t="array" ref="H6">_xll.BQL(Query1[[#This Row],[bloomberg_query]], "intercept(#bmrk, #Px)","#Px=Pct_diff(px_last(dates=range(-1y,0d))),#bmrk = 0.6 * value(#px,['SXXEWR Index']) + 0.4 * value(#px,['SPXEWNTR Index'])","date=range(-1y,0d),Currency=EUR")</f>
        <v>-2.6538731879530222E-2</v>
      </c>
      <c r="I6" s="3">
        <f>Query1[[#This Row],[percent_nav]]/100*Query1[[#This Row],[Alpha]]</f>
        <v>-8.0943132232567179E-4</v>
      </c>
    </row>
    <row r="7" spans="1:9" x14ac:dyDescent="0.25">
      <c r="A7" t="s">
        <v>12</v>
      </c>
      <c r="B7" t="s">
        <v>13</v>
      </c>
      <c r="C7" t="s">
        <v>118</v>
      </c>
      <c r="D7" t="s">
        <v>116</v>
      </c>
      <c r="E7" s="2">
        <v>3.35</v>
      </c>
      <c r="F7" s="2" cm="1">
        <f t="array" ref="F7">_xll.BQL(Query1[[#This Row],[bloomberg_query]], "slope(#bmrk-0.015, #Px-0.015)","#Px=Pct_diff(px_last(dates=range(-1y,0d))),#bmrk = 0.6 * value(#px,['SXXEWR Index']) + 0.4 * value(#px,['SPXEWNTR Index'])","date=range(-1y,0d),Currency=EUR")</f>
        <v>1.3388235288089099</v>
      </c>
      <c r="G7" s="2">
        <f>Query1[[#This Row],[Beta]]*Query1[[#This Row],[percent_nav]]/100</f>
        <v>4.4850588215098484E-2</v>
      </c>
      <c r="H7" s="3" cm="1">
        <f t="array" ref="H7">_xll.BQL(Query1[[#This Row],[bloomberg_query]], "intercept(#bmrk, #Px)","#Px=Pct_diff(px_last(dates=range(-1y,0d))),#bmrk = 0.6 * value(#px,['SXXEWR Index']) + 0.4 * value(#px,['SPXEWNTR Index'])","date=range(-1y,0d),Currency=EUR")</f>
        <v>7.7213411154786957E-2</v>
      </c>
      <c r="I7" s="3">
        <f>Query1[[#This Row],[percent_nav]]/100*Query1[[#This Row],[Alpha]]</f>
        <v>2.5866492736853633E-3</v>
      </c>
    </row>
    <row r="8" spans="1:9" x14ac:dyDescent="0.25">
      <c r="A8" t="s">
        <v>58</v>
      </c>
      <c r="B8" t="s">
        <v>59</v>
      </c>
      <c r="C8" t="s">
        <v>109</v>
      </c>
      <c r="D8" t="s">
        <v>110</v>
      </c>
      <c r="E8" s="2">
        <v>1.92</v>
      </c>
      <c r="F8" s="2" cm="1">
        <f t="array" ref="F8">_xll.BQL(Query1[[#This Row],[bloomberg_query]], "slope(#bmrk-0.015, #Px-0.015)","#Px=Pct_diff(px_last(dates=range(-1y,0d))),#bmrk = 0.6 * value(#px,['SXXEWR Index']) + 0.4 * value(#px,['SPXEWNTR Index'])","date=range(-1y,0d),Currency=EUR")</f>
        <v>1.2419351685162501</v>
      </c>
      <c r="G8" s="2">
        <f>Query1[[#This Row],[Beta]]*Query1[[#This Row],[percent_nav]]/100</f>
        <v>2.3845155235512002E-2</v>
      </c>
      <c r="H8" s="3" cm="1">
        <f t="array" ref="H8">_xll.BQL(Query1[[#This Row],[bloomberg_query]], "intercept(#bmrk, #Px)","#Px=Pct_diff(px_last(dates=range(-1y,0d))),#bmrk = 0.6 * value(#px,['SXXEWR Index']) + 0.4 * value(#px,['SPXEWNTR Index'])","date=range(-1y,0d),Currency=EUR")</f>
        <v>0.18727292820781966</v>
      </c>
      <c r="I8" s="3">
        <f>Query1[[#This Row],[percent_nav]]/100*Query1[[#This Row],[Alpha]]</f>
        <v>3.5956402215901371E-3</v>
      </c>
    </row>
    <row r="9" spans="1:9" x14ac:dyDescent="0.25">
      <c r="A9" t="s">
        <v>56</v>
      </c>
      <c r="B9" t="s">
        <v>57</v>
      </c>
      <c r="C9" t="s">
        <v>118</v>
      </c>
      <c r="D9" t="s">
        <v>119</v>
      </c>
      <c r="E9" s="2">
        <v>1.84</v>
      </c>
      <c r="F9" s="2" cm="1">
        <f t="array" ref="F9">_xll.BQL(Query1[[#This Row],[bloomberg_query]], "slope(#bmrk-0.015, #Px-0.015)","#Px=Pct_diff(px_last(dates=range(-1y,0d))),#bmrk = 0.6 * value(#px,['SXXEWR Index']) + 0.4 * value(#px,['SPXEWNTR Index'])","date=range(-1y,0d),Currency=EUR")</f>
        <v>1.2368135859487599</v>
      </c>
      <c r="G9" s="2">
        <f>Query1[[#This Row],[Beta]]*Query1[[#This Row],[percent_nav]]/100</f>
        <v>2.2757369981457182E-2</v>
      </c>
      <c r="H9" s="3" cm="1">
        <f t="array" ref="H9">_xll.BQL(Query1[[#This Row],[bloomberg_query]], "intercept(#bmrk, #Px)","#Px=Pct_diff(px_last(dates=range(-1y,0d))),#bmrk = 0.6 * value(#px,['SXXEWR Index']) + 0.4 * value(#px,['SPXEWNTR Index'])","date=range(-1y,0d),Currency=EUR")</f>
        <v>8.0727166681469467E-2</v>
      </c>
      <c r="I9" s="3">
        <f>Query1[[#This Row],[percent_nav]]/100*Query1[[#This Row],[Alpha]]</f>
        <v>1.4853798669390381E-3</v>
      </c>
    </row>
    <row r="10" spans="1:9" x14ac:dyDescent="0.25">
      <c r="A10" t="s">
        <v>84</v>
      </c>
      <c r="B10" t="s">
        <v>85</v>
      </c>
      <c r="C10" t="s">
        <v>109</v>
      </c>
      <c r="D10" t="s">
        <v>110</v>
      </c>
      <c r="E10" s="2">
        <v>1.8</v>
      </c>
      <c r="F10" s="2" cm="1">
        <f t="array" ref="F10">_xll.BQL(Query1[[#This Row],[bloomberg_query]], "slope(#bmrk-0.015, #Px-0.015)","#Px=Pct_diff(px_last(dates=range(-1y,0d))),#bmrk = 0.6 * value(#px,['SXXEWR Index']) + 0.4 * value(#px,['SPXEWNTR Index'])","date=range(-1y,0d),Currency=EUR")</f>
        <v>1.2324513119826008</v>
      </c>
      <c r="G10" s="2">
        <f>Query1[[#This Row],[Beta]]*Query1[[#This Row],[percent_nav]]/100</f>
        <v>2.2184123615686814E-2</v>
      </c>
      <c r="H10" s="3" cm="1">
        <f t="array" ref="H10">_xll.BQL(Query1[[#This Row],[bloomberg_query]], "intercept(#bmrk, #Px)","#Px=Pct_diff(px_last(dates=range(-1y,0d))),#bmrk = 0.6 * value(#px,['SXXEWR Index']) + 0.4 * value(#px,['SPXEWNTR Index'])","date=range(-1y,0d),Currency=EUR")</f>
        <v>0.31346920596519323</v>
      </c>
      <c r="I10" s="3">
        <f>Query1[[#This Row],[percent_nav]]/100*Query1[[#This Row],[Alpha]]</f>
        <v>5.6424457073734786E-3</v>
      </c>
    </row>
    <row r="11" spans="1:9" x14ac:dyDescent="0.25">
      <c r="A11" t="s">
        <v>94</v>
      </c>
      <c r="B11" t="s">
        <v>95</v>
      </c>
      <c r="C11" t="s">
        <v>121</v>
      </c>
      <c r="D11" t="s">
        <v>110</v>
      </c>
      <c r="E11" s="2">
        <v>1.66</v>
      </c>
      <c r="F11" s="2" cm="1">
        <f t="array" ref="F11">_xll.BQL(Query1[[#This Row],[bloomberg_query]], "slope(#bmrk-0.015, #Px-0.015)","#Px=Pct_diff(px_last(dates=range(-1y,0d))),#bmrk = 0.6 * value(#px,['SXXEWR Index']) + 0.4 * value(#px,['SPXEWNTR Index'])","date=range(-1y,0d),Currency=EUR")</f>
        <v>1.175793297909427</v>
      </c>
      <c r="G11" s="2">
        <f>Query1[[#This Row],[Beta]]*Query1[[#This Row],[percent_nav]]/100</f>
        <v>1.9518168745296487E-2</v>
      </c>
      <c r="H11" s="3" cm="1">
        <f t="array" ref="H11">_xll.BQL(Query1[[#This Row],[bloomberg_query]], "intercept(#bmrk, #Px)","#Px=Pct_diff(px_last(dates=range(-1y,0d))),#bmrk = 0.6 * value(#px,['SXXEWR Index']) + 0.4 * value(#px,['SPXEWNTR Index'])","date=range(-1y,0d),Currency=EUR")</f>
        <v>-4.2042260217537097E-2</v>
      </c>
      <c r="I11" s="3">
        <f>Query1[[#This Row],[percent_nav]]/100*Query1[[#This Row],[Alpha]]</f>
        <v>-6.9790151961111587E-4</v>
      </c>
    </row>
    <row r="12" spans="1:9" x14ac:dyDescent="0.25">
      <c r="A12" t="s">
        <v>50</v>
      </c>
      <c r="B12" t="s">
        <v>51</v>
      </c>
      <c r="C12" t="s">
        <v>115</v>
      </c>
      <c r="D12" t="s">
        <v>116</v>
      </c>
      <c r="E12" s="2">
        <v>2.02</v>
      </c>
      <c r="F12" s="2" cm="1">
        <f t="array" ref="F12">_xll.BQL(Query1[[#This Row],[bloomberg_query]], "slope(#bmrk-0.015, #Px-0.015)","#Px=Pct_diff(px_last(dates=range(-1y,0d))),#bmrk = 0.6 * value(#px,['SXXEWR Index']) + 0.4 * value(#px,['SPXEWNTR Index'])","date=range(-1y,0d),Currency=EUR")</f>
        <v>1.1410810292960674</v>
      </c>
      <c r="G12" s="2">
        <f>Query1[[#This Row],[Beta]]*Query1[[#This Row],[percent_nav]]/100</f>
        <v>2.3049836791780562E-2</v>
      </c>
      <c r="H12" s="3" cm="1">
        <f t="array" ref="H12">_xll.BQL(Query1[[#This Row],[bloomberg_query]], "intercept(#bmrk, #Px)","#Px=Pct_diff(px_last(dates=range(-1y,0d))),#bmrk = 0.6 * value(#px,['SXXEWR Index']) + 0.4 * value(#px,['SPXEWNTR Index'])","date=range(-1y,0d),Currency=EUR")</f>
        <v>3.5471472245335728E-3</v>
      </c>
      <c r="I12" s="3">
        <f>Query1[[#This Row],[percent_nav]]/100*Query1[[#This Row],[Alpha]]</f>
        <v>7.1652373935578165E-5</v>
      </c>
    </row>
    <row r="13" spans="1:9" x14ac:dyDescent="0.25">
      <c r="A13" t="s">
        <v>6</v>
      </c>
      <c r="B13" t="s">
        <v>7</v>
      </c>
      <c r="C13" t="s">
        <v>115</v>
      </c>
      <c r="D13" t="s">
        <v>127</v>
      </c>
      <c r="E13" s="2">
        <v>1.67</v>
      </c>
      <c r="F13" s="2" cm="1">
        <f t="array" ref="F13">_xll.BQL(Query1[[#This Row],[bloomberg_query]], "slope(#bmrk-0.015, #Px-0.015)","#Px=Pct_diff(px_last(dates=range(-1y,0d))),#bmrk = 0.6 * value(#px,['SXXEWR Index']) + 0.4 * value(#px,['SPXEWNTR Index'])","date=range(-1y,0d),Currency=EUR")</f>
        <v>1.0731050046699355</v>
      </c>
      <c r="G13" s="2">
        <f>Query1[[#This Row],[Beta]]*Query1[[#This Row],[percent_nav]]/100</f>
        <v>1.7920853577987922E-2</v>
      </c>
      <c r="H13" s="3" cm="1">
        <f t="array" ref="H13">_xll.BQL(Query1[[#This Row],[bloomberg_query]], "intercept(#bmrk, #Px)","#Px=Pct_diff(px_last(dates=range(-1y,0d))),#bmrk = 0.6 * value(#px,['SXXEWR Index']) + 0.4 * value(#px,['SPXEWNTR Index'])","date=range(-1y,0d),Currency=EUR")</f>
        <v>0.10253269424851642</v>
      </c>
      <c r="I13" s="3">
        <f>Query1[[#This Row],[percent_nav]]/100*Query1[[#This Row],[Alpha]]</f>
        <v>1.7122959939502242E-3</v>
      </c>
    </row>
    <row r="14" spans="1:9" x14ac:dyDescent="0.25">
      <c r="A14" t="s">
        <v>38</v>
      </c>
      <c r="B14" t="s">
        <v>39</v>
      </c>
      <c r="C14" t="s">
        <v>117</v>
      </c>
      <c r="D14" t="s">
        <v>128</v>
      </c>
      <c r="E14" s="2">
        <v>1.06</v>
      </c>
      <c r="F14" s="2" cm="1">
        <f t="array" ref="F14">_xll.BQL(Query1[[#This Row],[bloomberg_query]], "slope(#bmrk-0.015, #Px-0.015)","#Px=Pct_diff(px_last(dates=range(-1y,0d))),#bmrk = 0.6 * value(#px,['SXXEWR Index']) + 0.4 * value(#px,['SPXEWNTR Index'])","date=range(-1y,0d),Currency=EUR")</f>
        <v>1.0474635095204767</v>
      </c>
      <c r="G14" s="2">
        <f>Query1[[#This Row],[Beta]]*Query1[[#This Row],[percent_nav]]/100</f>
        <v>1.1103113200917053E-2</v>
      </c>
      <c r="H14" s="3" cm="1">
        <f t="array" ref="H14">_xll.BQL(Query1[[#This Row],[bloomberg_query]], "intercept(#bmrk, #Px)","#Px=Pct_diff(px_last(dates=range(-1y,0d))),#bmrk = 0.6 * value(#px,['SXXEWR Index']) + 0.4 * value(#px,['SPXEWNTR Index'])","date=range(-1y,0d),Currency=EUR")</f>
        <v>0.1413742523937323</v>
      </c>
      <c r="I14" s="3">
        <f>Query1[[#This Row],[percent_nav]]/100*Query1[[#This Row],[Alpha]]</f>
        <v>1.4985670753735623E-3</v>
      </c>
    </row>
    <row r="15" spans="1:9" x14ac:dyDescent="0.25">
      <c r="A15" t="s">
        <v>98</v>
      </c>
      <c r="B15" t="s">
        <v>99</v>
      </c>
      <c r="C15" t="s">
        <v>115</v>
      </c>
      <c r="D15" t="s">
        <v>110</v>
      </c>
      <c r="E15" s="2">
        <v>3.15</v>
      </c>
      <c r="F15" s="2" cm="1">
        <f t="array" ref="F15">_xll.BQL(Query1[[#This Row],[bloomberg_query]], "slope(#bmrk-0.015, #Px-0.015)","#Px=Pct_diff(px_last(dates=range(-1y,0d))),#bmrk = 0.6 * value(#px,['SXXEWR Index']) + 0.4 * value(#px,['SPXEWNTR Index'])","date=range(-1y,0d),Currency=EUR")</f>
        <v>0.98197432714851018</v>
      </c>
      <c r="G15" s="2">
        <f>Query1[[#This Row],[Beta]]*Query1[[#This Row],[percent_nav]]/100</f>
        <v>3.0932191305178072E-2</v>
      </c>
      <c r="H15" s="3" cm="1">
        <f t="array" ref="H15">_xll.BQL(Query1[[#This Row],[bloomberg_query]], "intercept(#bmrk, #Px)","#Px=Pct_diff(px_last(dates=range(-1y,0d))),#bmrk = 0.6 * value(#px,['SXXEWR Index']) + 0.4 * value(#px,['SPXEWNTR Index'])","date=range(-1y,0d),Currency=EUR")</f>
        <v>5.729182515772227E-2</v>
      </c>
      <c r="I15" s="3">
        <f>Query1[[#This Row],[percent_nav]]/100*Query1[[#This Row],[Alpha]]</f>
        <v>1.8046924924682516E-3</v>
      </c>
    </row>
    <row r="16" spans="1:9" x14ac:dyDescent="0.25">
      <c r="A16" t="s">
        <v>60</v>
      </c>
      <c r="B16" t="s">
        <v>61</v>
      </c>
      <c r="C16" t="s">
        <v>109</v>
      </c>
      <c r="D16" t="s">
        <v>110</v>
      </c>
      <c r="E16" s="2">
        <v>1.85</v>
      </c>
      <c r="F16" s="2" cm="1">
        <f t="array" ref="F16">_xll.BQL(Query1[[#This Row],[bloomberg_query]], "slope(#bmrk-0.015, #Px-0.015)","#Px=Pct_diff(px_last(dates=range(-1y,0d))),#bmrk = 0.6 * value(#px,['SXXEWR Index']) + 0.4 * value(#px,['SPXEWNTR Index'])","date=range(-1y,0d),Currency=EUR")</f>
        <v>0.91474647347816196</v>
      </c>
      <c r="G16" s="2">
        <f>Query1[[#This Row],[Beta]]*Query1[[#This Row],[percent_nav]]/100</f>
        <v>1.6922809759346E-2</v>
      </c>
      <c r="H16" s="3" cm="1">
        <f t="array" ref="H16">_xll.BQL(Query1[[#This Row],[bloomberg_query]], "intercept(#bmrk, #Px)","#Px=Pct_diff(px_last(dates=range(-1y,0d))),#bmrk = 0.6 * value(#px,['SXXEWR Index']) + 0.4 * value(#px,['SPXEWNTR Index'])","date=range(-1y,0d),Currency=EUR")</f>
        <v>4.1898357502054451E-2</v>
      </c>
      <c r="I16" s="3">
        <f>Query1[[#This Row],[percent_nav]]/100*Query1[[#This Row],[Alpha]]</f>
        <v>7.751196137880074E-4</v>
      </c>
    </row>
    <row r="17" spans="1:9" x14ac:dyDescent="0.25">
      <c r="A17" t="s">
        <v>8</v>
      </c>
      <c r="B17" t="s">
        <v>9</v>
      </c>
      <c r="C17" t="s">
        <v>117</v>
      </c>
      <c r="D17" t="s">
        <v>110</v>
      </c>
      <c r="E17" s="2">
        <v>1.89</v>
      </c>
      <c r="F17" s="2" cm="1">
        <f t="array" ref="F17">_xll.BQL(Query1[[#This Row],[bloomberg_query]], "slope(#bmrk-0.015, #Px-0.015)","#Px=Pct_diff(px_last(dates=range(-1y,0d))),#bmrk = 0.6 * value(#px,['SXXEWR Index']) + 0.4 * value(#px,['SPXEWNTR Index'])","date=range(-1y,0d),Currency=EUR")</f>
        <v>0.88560891618012882</v>
      </c>
      <c r="G17" s="2">
        <f>Query1[[#This Row],[Beta]]*Query1[[#This Row],[percent_nav]]/100</f>
        <v>1.6738008515804436E-2</v>
      </c>
      <c r="H17" s="3" cm="1">
        <f t="array" ref="H17">_xll.BQL(Query1[[#This Row],[bloomberg_query]], "intercept(#bmrk, #Px)","#Px=Pct_diff(px_last(dates=range(-1y,0d))),#bmrk = 0.6 * value(#px,['SXXEWR Index']) + 0.4 * value(#px,['SPXEWNTR Index'])","date=range(-1y,0d),Currency=EUR")</f>
        <v>7.2105327458165294E-2</v>
      </c>
      <c r="I17" s="3">
        <f>Query1[[#This Row],[percent_nav]]/100*Query1[[#This Row],[Alpha]]</f>
        <v>1.3627906889593241E-3</v>
      </c>
    </row>
    <row r="18" spans="1:9" x14ac:dyDescent="0.25">
      <c r="A18" t="s">
        <v>24</v>
      </c>
      <c r="B18" t="s">
        <v>25</v>
      </c>
      <c r="C18" t="s">
        <v>109</v>
      </c>
      <c r="D18" t="s">
        <v>120</v>
      </c>
      <c r="E18" s="2">
        <v>2.0099999999999998</v>
      </c>
      <c r="F18" s="2" cm="1">
        <f t="array" ref="F18">_xll.BQL(Query1[[#This Row],[bloomberg_query]], "slope(#bmrk-0.015, #Px-0.015)","#Px=Pct_diff(px_last(dates=range(-1y,0d))),#bmrk = 0.6 * value(#px,['SXXEWR Index']) + 0.4 * value(#px,['SPXEWNTR Index'])","date=range(-1y,0d),Currency=EUR")</f>
        <v>0.87156891778317747</v>
      </c>
      <c r="G18" s="2">
        <f>Query1[[#This Row],[Beta]]*Query1[[#This Row],[percent_nav]]/100</f>
        <v>1.7518535247441864E-2</v>
      </c>
      <c r="H18" s="3" cm="1">
        <f t="array" ref="H18">_xll.BQL(Query1[[#This Row],[bloomberg_query]], "intercept(#bmrk, #Px)","#Px=Pct_diff(px_last(dates=range(-1y,0d))),#bmrk = 0.6 * value(#px,['SXXEWR Index']) + 0.4 * value(#px,['SPXEWNTR Index'])","date=range(-1y,0d),Currency=EUR")</f>
        <v>0.13940437830092095</v>
      </c>
      <c r="I18" s="3">
        <f>Query1[[#This Row],[percent_nav]]/100*Query1[[#This Row],[Alpha]]</f>
        <v>2.8020280038485107E-3</v>
      </c>
    </row>
    <row r="19" spans="1:9" x14ac:dyDescent="0.25">
      <c r="A19" t="s">
        <v>68</v>
      </c>
      <c r="B19" t="s">
        <v>69</v>
      </c>
      <c r="C19" t="s">
        <v>115</v>
      </c>
      <c r="D19" t="s">
        <v>112</v>
      </c>
      <c r="E19" s="2">
        <v>1.59</v>
      </c>
      <c r="F19" s="2" cm="1">
        <f t="array" ref="F19">_xll.BQL(Query1[[#This Row],[bloomberg_query]], "slope(#bmrk-0.015, #Px-0.015)","#Px=Pct_diff(px_last(dates=range(-1y,0d))),#bmrk = 0.6 * value(#px,['SXXEWR Index']) + 0.4 * value(#px,['SPXEWNTR Index'])","date=range(-1y,0d),Currency=EUR")</f>
        <v>0.84156211256663327</v>
      </c>
      <c r="G19" s="2">
        <f>Query1[[#This Row],[Beta]]*Query1[[#This Row],[percent_nav]]/100</f>
        <v>1.3380837589809468E-2</v>
      </c>
      <c r="H19" s="3" cm="1">
        <f t="array" ref="H19">_xll.BQL(Query1[[#This Row],[bloomberg_query]], "intercept(#bmrk, #Px)","#Px=Pct_diff(px_last(dates=range(-1y,0d))),#bmrk = 0.6 * value(#px,['SXXEWR Index']) + 0.4 * value(#px,['SPXEWNTR Index'])","date=range(-1y,0d),Currency=EUR")</f>
        <v>6.2327010938658139E-2</v>
      </c>
      <c r="I19" s="3">
        <f>Query1[[#This Row],[percent_nav]]/100*Query1[[#This Row],[Alpha]]</f>
        <v>9.9099947392466449E-4</v>
      </c>
    </row>
    <row r="20" spans="1:9" x14ac:dyDescent="0.25">
      <c r="A20" t="s">
        <v>26</v>
      </c>
      <c r="B20" t="s">
        <v>27</v>
      </c>
      <c r="C20" t="s">
        <v>111</v>
      </c>
      <c r="D20" t="s">
        <v>116</v>
      </c>
      <c r="E20" s="2">
        <v>2.04</v>
      </c>
      <c r="F20" s="2" cm="1">
        <f t="array" ref="F20">_xll.BQL(Query1[[#This Row],[bloomberg_query]], "slope(#bmrk-0.015, #Px-0.015)","#Px=Pct_diff(px_last(dates=range(-1y,0d))),#bmrk = 0.6 * value(#px,['SXXEWR Index']) + 0.4 * value(#px,['SPXEWNTR Index'])","date=range(-1y,0d),Currency=EUR")</f>
        <v>0.82298184412463748</v>
      </c>
      <c r="G20" s="2">
        <f>Query1[[#This Row],[Beta]]*Query1[[#This Row],[percent_nav]]/100</f>
        <v>1.6788829620142606E-2</v>
      </c>
      <c r="H20" s="3" cm="1">
        <f t="array" ref="H20">_xll.BQL(Query1[[#This Row],[bloomberg_query]], "intercept(#bmrk, #Px)","#Px=Pct_diff(px_last(dates=range(-1y,0d))),#bmrk = 0.6 * value(#px,['SXXEWR Index']) + 0.4 * value(#px,['SPXEWNTR Index'])","date=range(-1y,0d),Currency=EUR")</f>
        <v>-3.817323217455066E-2</v>
      </c>
      <c r="I20" s="3">
        <f>Query1[[#This Row],[percent_nav]]/100*Query1[[#This Row],[Alpha]]</f>
        <v>-7.7873393636083347E-4</v>
      </c>
    </row>
    <row r="21" spans="1:9" x14ac:dyDescent="0.25">
      <c r="A21" t="s">
        <v>80</v>
      </c>
      <c r="B21" t="s">
        <v>81</v>
      </c>
      <c r="C21" t="s">
        <v>117</v>
      </c>
      <c r="D21" t="s">
        <v>116</v>
      </c>
      <c r="E21" s="2">
        <v>1.25</v>
      </c>
      <c r="F21" s="2" cm="1">
        <f t="array" ref="F21">_xll.BQL(Query1[[#This Row],[bloomberg_query]], "slope(#bmrk-0.015, #Px-0.015)","#Px=Pct_diff(px_last(dates=range(-1y,0d))),#bmrk = 0.6 * value(#px,['SXXEWR Index']) + 0.4 * value(#px,['SPXEWNTR Index'])","date=range(-1y,0d),Currency=EUR")</f>
        <v>0.7685628546958565</v>
      </c>
      <c r="G21" s="2">
        <f>Query1[[#This Row],[Beta]]*Query1[[#This Row],[percent_nav]]/100</f>
        <v>9.6070356836982056E-3</v>
      </c>
      <c r="H21" s="3" cm="1">
        <f t="array" ref="H21">_xll.BQL(Query1[[#This Row],[bloomberg_query]], "intercept(#bmrk, #Px)","#Px=Pct_diff(px_last(dates=range(-1y,0d))),#bmrk = 0.6 * value(#px,['SXXEWR Index']) + 0.4 * value(#px,['SPXEWNTR Index'])","date=range(-1y,0d),Currency=EUR")</f>
        <v>2.2397679954474586E-2</v>
      </c>
      <c r="I21" s="3">
        <f>Query1[[#This Row],[percent_nav]]/100*Query1[[#This Row],[Alpha]]</f>
        <v>2.7997099943093232E-4</v>
      </c>
    </row>
    <row r="22" spans="1:9" x14ac:dyDescent="0.25">
      <c r="A22" t="s">
        <v>70</v>
      </c>
      <c r="B22" t="s">
        <v>71</v>
      </c>
      <c r="C22" t="s">
        <v>117</v>
      </c>
      <c r="D22" t="s">
        <v>110</v>
      </c>
      <c r="E22" s="2">
        <v>2.2999999999999998</v>
      </c>
      <c r="F22" s="2" cm="1">
        <f t="array" ref="F22">_xll.BQL(Query1[[#This Row],[bloomberg_query]], "slope(#bmrk-0.015, #Px-0.015)","#Px=Pct_diff(px_last(dates=range(-1y,0d))),#bmrk = 0.6 * value(#px,['SXXEWR Index']) + 0.4 * value(#px,['SPXEWNTR Index'])","date=range(-1y,0d),Currency=EUR")</f>
        <v>0.76763222022803257</v>
      </c>
      <c r="G22" s="2">
        <f>Query1[[#This Row],[Beta]]*Query1[[#This Row],[percent_nav]]/100</f>
        <v>1.7655541065244747E-2</v>
      </c>
      <c r="H22" s="3" cm="1">
        <f t="array" ref="H22">_xll.BQL(Query1[[#This Row],[bloomberg_query]], "intercept(#bmrk, #Px)","#Px=Pct_diff(px_last(dates=range(-1y,0d))),#bmrk = 0.6 * value(#px,['SXXEWR Index']) + 0.4 * value(#px,['SPXEWNTR Index'])","date=range(-1y,0d),Currency=EUR")</f>
        <v>7.0309716665390709E-2</v>
      </c>
      <c r="I22" s="3">
        <f>Query1[[#This Row],[percent_nav]]/100*Query1[[#This Row],[Alpha]]</f>
        <v>1.6171234833039863E-3</v>
      </c>
    </row>
    <row r="23" spans="1:9" x14ac:dyDescent="0.25">
      <c r="A23" t="s">
        <v>74</v>
      </c>
      <c r="B23" t="s">
        <v>75</v>
      </c>
      <c r="C23" t="s">
        <v>117</v>
      </c>
      <c r="D23" t="s">
        <v>110</v>
      </c>
      <c r="E23" s="2">
        <v>1.86</v>
      </c>
      <c r="F23" s="2" cm="1">
        <f t="array" ref="F23">_xll.BQL(Query1[[#This Row],[bloomberg_query]], "slope(#bmrk-0.015, #Px-0.015)","#Px=Pct_diff(px_last(dates=range(-1y,0d))),#bmrk = 0.6 * value(#px,['SXXEWR Index']) + 0.4 * value(#px,['SPXEWNTR Index'])","date=range(-1y,0d),Currency=EUR")</f>
        <v>0.76672880231870599</v>
      </c>
      <c r="G23" s="2">
        <f>Query1[[#This Row],[Beta]]*Query1[[#This Row],[percent_nav]]/100</f>
        <v>1.4261155723127932E-2</v>
      </c>
      <c r="H23" s="3" cm="1">
        <f t="array" ref="H23">_xll.BQL(Query1[[#This Row],[bloomberg_query]], "intercept(#bmrk, #Px)","#Px=Pct_diff(px_last(dates=range(-1y,0d))),#bmrk = 0.6 * value(#px,['SXXEWR Index']) + 0.4 * value(#px,['SPXEWNTR Index'])","date=range(-1y,0d),Currency=EUR")</f>
        <v>0.11872700031740147</v>
      </c>
      <c r="I23" s="3">
        <f>Query1[[#This Row],[percent_nav]]/100*Query1[[#This Row],[Alpha]]</f>
        <v>2.2083222059036674E-3</v>
      </c>
    </row>
    <row r="24" spans="1:9" x14ac:dyDescent="0.25">
      <c r="A24" t="s">
        <v>42</v>
      </c>
      <c r="B24" t="s">
        <v>43</v>
      </c>
      <c r="C24" t="s">
        <v>109</v>
      </c>
      <c r="D24" t="s">
        <v>120</v>
      </c>
      <c r="E24" s="2">
        <v>0.52</v>
      </c>
      <c r="F24" s="2" cm="1">
        <f t="array" ref="F24">_xll.BQL(Query1[[#This Row],[bloomberg_query]], "slope(#bmrk-0.015, #Px-0.015)","#Px=Pct_diff(px_last(dates=range(-1y,0d))),#bmrk = 0.6 * value(#px,['SXXEWR Index']) + 0.4 * value(#px,['SPXEWNTR Index'])","date=range(-1y,0d),Currency=EUR")</f>
        <v>0.72930328114477549</v>
      </c>
      <c r="G24" s="2">
        <f>Query1[[#This Row],[Beta]]*Query1[[#This Row],[percent_nav]]/100</f>
        <v>3.792377061952833E-3</v>
      </c>
      <c r="H24" s="3" cm="1">
        <f t="array" ref="H24">_xll.BQL(Query1[[#This Row],[bloomberg_query]], "intercept(#bmrk, #Px)","#Px=Pct_diff(px_last(dates=range(-1y,0d))),#bmrk = 0.6 * value(#px,['SXXEWR Index']) + 0.4 * value(#px,['SPXEWNTR Index'])","date=range(-1y,0d),Currency=EUR")</f>
        <v>-0.18013121966817569</v>
      </c>
      <c r="I24" s="3">
        <f>Query1[[#This Row],[percent_nav]]/100*Query1[[#This Row],[Alpha]]</f>
        <v>-9.3668234227451352E-4</v>
      </c>
    </row>
    <row r="25" spans="1:9" x14ac:dyDescent="0.25">
      <c r="A25" t="s">
        <v>16</v>
      </c>
      <c r="B25" t="s">
        <v>17</v>
      </c>
      <c r="C25" t="s">
        <v>117</v>
      </c>
      <c r="D25" t="s">
        <v>120</v>
      </c>
      <c r="E25" s="2">
        <v>1.82</v>
      </c>
      <c r="F25" s="2" cm="1">
        <f t="array" ref="F25">_xll.BQL(Query1[[#This Row],[bloomberg_query]], "slope(#bmrk-0.015, #Px-0.015)","#Px=Pct_diff(px_last(dates=range(-1y,0d))),#bmrk = 0.6 * value(#px,['SXXEWR Index']) + 0.4 * value(#px,['SPXEWNTR Index'])","date=range(-1y,0d),Currency=EUR")</f>
        <v>0.69455163678828835</v>
      </c>
      <c r="G25" s="2">
        <f>Query1[[#This Row],[Beta]]*Query1[[#This Row],[percent_nav]]/100</f>
        <v>1.2640839789546849E-2</v>
      </c>
      <c r="H25" s="3" cm="1">
        <f t="array" ref="H25">_xll.BQL(Query1[[#This Row],[bloomberg_query]], "intercept(#bmrk, #Px)","#Px=Pct_diff(px_last(dates=range(-1y,0d))),#bmrk = 0.6 * value(#px,['SXXEWR Index']) + 0.4 * value(#px,['SPXEWNTR Index'])","date=range(-1y,0d),Currency=EUR")</f>
        <v>4.3921115124124006E-2</v>
      </c>
      <c r="I25" s="3">
        <f>Query1[[#This Row],[percent_nav]]/100*Query1[[#This Row],[Alpha]]</f>
        <v>7.99364295259057E-4</v>
      </c>
    </row>
    <row r="26" spans="1:9" x14ac:dyDescent="0.25">
      <c r="A26" t="s">
        <v>28</v>
      </c>
      <c r="B26" t="s">
        <v>29</v>
      </c>
      <c r="C26" t="s">
        <v>113</v>
      </c>
      <c r="D26" t="s">
        <v>110</v>
      </c>
      <c r="E26" s="2">
        <v>2.95</v>
      </c>
      <c r="F26" s="2" cm="1">
        <f t="array" ref="F26">_xll.BQL(Query1[[#This Row],[bloomberg_query]], "slope(#bmrk-0.015, #Px-0.015)","#Px=Pct_diff(px_last(dates=range(-1y,0d))),#bmrk = 0.6 * value(#px,['SXXEWR Index']) + 0.4 * value(#px,['SPXEWNTR Index'])","date=range(-1y,0d),Currency=EUR")</f>
        <v>0.67199723993102656</v>
      </c>
      <c r="G26" s="2">
        <f>Query1[[#This Row],[Beta]]*Query1[[#This Row],[percent_nav]]/100</f>
        <v>1.9823918577965286E-2</v>
      </c>
      <c r="H26" s="3" cm="1">
        <f t="array" ref="H26">_xll.BQL(Query1[[#This Row],[bloomberg_query]], "intercept(#bmrk, #Px)","#Px=Pct_diff(px_last(dates=range(-1y,0d))),#bmrk = 0.6 * value(#px,['SXXEWR Index']) + 0.4 * value(#px,['SPXEWNTR Index'])","date=range(-1y,0d),Currency=EUR")</f>
        <v>1.5161453577394166E-2</v>
      </c>
      <c r="I26" s="3">
        <f>Query1[[#This Row],[percent_nav]]/100*Query1[[#This Row],[Alpha]]</f>
        <v>4.4726288053312794E-4</v>
      </c>
    </row>
    <row r="27" spans="1:9" x14ac:dyDescent="0.25">
      <c r="A27" t="s">
        <v>14</v>
      </c>
      <c r="B27" t="s">
        <v>15</v>
      </c>
      <c r="C27" t="s">
        <v>113</v>
      </c>
      <c r="D27" t="s">
        <v>122</v>
      </c>
      <c r="E27" s="2">
        <v>0.8</v>
      </c>
      <c r="F27" s="2" cm="1">
        <f t="array" ref="F27">_xll.BQL(Query1[[#This Row],[bloomberg_query]], "slope(#bmrk-0.015, #Px-0.015)","#Px=Pct_diff(px_last(dates=range(-1y,0d))),#bmrk = 0.6 * value(#px,['SXXEWR Index']) + 0.4 * value(#px,['SPXEWNTR Index'])","date=range(-1y,0d),Currency=EUR")</f>
        <v>0.64058116996209702</v>
      </c>
      <c r="G27" s="2">
        <f>Query1[[#This Row],[Beta]]*Query1[[#This Row],[percent_nav]]/100</f>
        <v>5.1246493596967769E-3</v>
      </c>
      <c r="H27" s="3" cm="1">
        <f t="array" ref="H27">_xll.BQL(Query1[[#This Row],[bloomberg_query]], "intercept(#bmrk, #Px)","#Px=Pct_diff(px_last(dates=range(-1y,0d))),#bmrk = 0.6 * value(#px,['SXXEWR Index']) + 0.4 * value(#px,['SPXEWNTR Index'])","date=range(-1y,0d),Currency=EUR")</f>
        <v>0.13192328948358206</v>
      </c>
      <c r="I27" s="3">
        <f>Query1[[#This Row],[percent_nav]]/100*Query1[[#This Row],[Alpha]]</f>
        <v>1.0553863158686565E-3</v>
      </c>
    </row>
    <row r="28" spans="1:9" x14ac:dyDescent="0.25">
      <c r="A28" t="s">
        <v>86</v>
      </c>
      <c r="B28" t="s">
        <v>87</v>
      </c>
      <c r="C28" t="s">
        <v>109</v>
      </c>
      <c r="D28" t="s">
        <v>110</v>
      </c>
      <c r="E28" s="2">
        <v>1</v>
      </c>
      <c r="F28" s="2" cm="1">
        <f t="array" ref="F28">_xll.BQL(Query1[[#This Row],[bloomberg_query]], "slope(#bmrk-0.015, #Px-0.015)","#Px=Pct_diff(px_last(dates=range(-1y,0d))),#bmrk = 0.6 * value(#px,['SXXEWR Index']) + 0.4 * value(#px,['SPXEWNTR Index'])","date=range(-1y,0d),Currency=EUR")</f>
        <v>0.63236457980261329</v>
      </c>
      <c r="G28" s="2">
        <f>Query1[[#This Row],[Beta]]*Query1[[#This Row],[percent_nav]]/100</f>
        <v>6.3236457980261332E-3</v>
      </c>
      <c r="H28" s="3" cm="1">
        <f t="array" ref="H28">_xll.BQL(Query1[[#This Row],[bloomberg_query]], "intercept(#bmrk, #Px)","#Px=Pct_diff(px_last(dates=range(-1y,0d))),#bmrk = 0.6 * value(#px,['SXXEWR Index']) + 0.4 * value(#px,['SPXEWNTR Index'])","date=range(-1y,0d),Currency=EUR")</f>
        <v>6.1814647947620364E-2</v>
      </c>
      <c r="I28" s="3">
        <f>Query1[[#This Row],[percent_nav]]/100*Query1[[#This Row],[Alpha]]</f>
        <v>6.1814647947620361E-4</v>
      </c>
    </row>
    <row r="29" spans="1:9" x14ac:dyDescent="0.25">
      <c r="A29" t="s">
        <v>100</v>
      </c>
      <c r="B29" t="s">
        <v>101</v>
      </c>
      <c r="C29" t="s">
        <v>121</v>
      </c>
      <c r="D29" t="s">
        <v>127</v>
      </c>
      <c r="E29" s="2">
        <v>1.87</v>
      </c>
      <c r="F29" s="2" cm="1">
        <f t="array" ref="F29">_xll.BQL(Query1[[#This Row],[bloomberg_query]], "slope(#bmrk-0.015, #Px-0.015)","#Px=Pct_diff(px_last(dates=range(-1y,0d))),#bmrk = 0.6 * value(#px,['SXXEWR Index']) + 0.4 * value(#px,['SPXEWNTR Index'])","date=range(-1y,0d),Currency=EUR")</f>
        <v>0.60099766756461048</v>
      </c>
      <c r="G29" s="2">
        <f>Query1[[#This Row],[Beta]]*Query1[[#This Row],[percent_nav]]/100</f>
        <v>1.1238656383458216E-2</v>
      </c>
      <c r="H29" s="3" cm="1">
        <f t="array" ref="H29">_xll.BQL(Query1[[#This Row],[bloomberg_query]], "intercept(#bmrk, #Px)","#Px=Pct_diff(px_last(dates=range(-1y,0d))),#bmrk = 0.6 * value(#px,['SXXEWR Index']) + 0.4 * value(#px,['SPXEWNTR Index'])","date=range(-1y,0d),Currency=EUR")</f>
        <v>6.4347871785832997E-2</v>
      </c>
      <c r="I29" s="3">
        <f>Query1[[#This Row],[percent_nav]]/100*Query1[[#This Row],[Alpha]]</f>
        <v>1.203305202395077E-3</v>
      </c>
    </row>
    <row r="30" spans="1:9" x14ac:dyDescent="0.25">
      <c r="A30" t="s">
        <v>2</v>
      </c>
      <c r="B30" t="s">
        <v>3</v>
      </c>
      <c r="C30" t="s">
        <v>117</v>
      </c>
      <c r="D30" t="s">
        <v>110</v>
      </c>
      <c r="E30" s="2">
        <v>1.84</v>
      </c>
      <c r="F30" s="2" cm="1">
        <f t="array" ref="F30">_xll.BQL(Query1[[#This Row],[bloomberg_query]], "slope(#bmrk-0.015, #Px-0.015)","#Px=Pct_diff(px_last(dates=range(-1y,0d))),#bmrk = 0.6 * value(#px,['SXXEWR Index']) + 0.4 * value(#px,['SPXEWNTR Index'])","date=range(-1y,0d),Currency=EUR")</f>
        <v>0.56415290651154559</v>
      </c>
      <c r="G30" s="2">
        <f>Query1[[#This Row],[Beta]]*Query1[[#This Row],[percent_nav]]/100</f>
        <v>1.038041347981244E-2</v>
      </c>
      <c r="H30" s="3" cm="1">
        <f t="array" ref="H30">_xll.BQL(Query1[[#This Row],[bloomberg_query]], "intercept(#bmrk, #Px)","#Px=Pct_diff(px_last(dates=range(-1y,0d))),#bmrk = 0.6 * value(#px,['SXXEWR Index']) + 0.4 * value(#px,['SPXEWNTR Index'])","date=range(-1y,0d),Currency=EUR")</f>
        <v>3.1891819854205382E-2</v>
      </c>
      <c r="I30" s="3">
        <f>Query1[[#This Row],[percent_nav]]/100*Query1[[#This Row],[Alpha]]</f>
        <v>5.8680948531737904E-4</v>
      </c>
    </row>
    <row r="31" spans="1:9" x14ac:dyDescent="0.25">
      <c r="A31" t="s">
        <v>102</v>
      </c>
      <c r="B31" t="s">
        <v>103</v>
      </c>
      <c r="C31" t="s">
        <v>117</v>
      </c>
      <c r="D31" t="s">
        <v>110</v>
      </c>
      <c r="E31" s="2">
        <v>1.56</v>
      </c>
      <c r="F31" s="2" cm="1">
        <f t="array" ref="F31">_xll.BQL(Query1[[#This Row],[bloomberg_query]], "slope(#bmrk-0.015, #Px-0.015)","#Px=Pct_diff(px_last(dates=range(-1y,0d))),#bmrk = 0.6 * value(#px,['SXXEWR Index']) + 0.4 * value(#px,['SPXEWNTR Index'])","date=range(-1y,0d),Currency=EUR")</f>
        <v>0.56164244200788127</v>
      </c>
      <c r="G31" s="2">
        <f>Query1[[#This Row],[Beta]]*Query1[[#This Row],[percent_nav]]/100</f>
        <v>8.7616220953229476E-3</v>
      </c>
      <c r="H31" s="3" cm="1">
        <f t="array" ref="H31">_xll.BQL(Query1[[#This Row],[bloomberg_query]], "intercept(#bmrk, #Px)","#Px=Pct_diff(px_last(dates=range(-1y,0d))),#bmrk = 0.6 * value(#px,['SXXEWR Index']) + 0.4 * value(#px,['SPXEWNTR Index'])","date=range(-1y,0d),Currency=EUR")</f>
        <v>4.5658036765203962E-2</v>
      </c>
      <c r="I31" s="3">
        <f>Query1[[#This Row],[percent_nav]]/100*Query1[[#This Row],[Alpha]]</f>
        <v>7.1226537353718188E-4</v>
      </c>
    </row>
    <row r="32" spans="1:9" x14ac:dyDescent="0.25">
      <c r="A32" t="s">
        <v>72</v>
      </c>
      <c r="B32" t="s">
        <v>73</v>
      </c>
      <c r="C32" t="s">
        <v>121</v>
      </c>
      <c r="D32" t="s">
        <v>110</v>
      </c>
      <c r="E32" s="2">
        <v>1.88</v>
      </c>
      <c r="F32" s="2" cm="1">
        <f t="array" ref="F32">_xll.BQL(Query1[[#This Row],[bloomberg_query]], "slope(#bmrk-0.015, #Px-0.015)","#Px=Pct_diff(px_last(dates=range(-1y,0d))),#bmrk = 0.6 * value(#px,['SXXEWR Index']) + 0.4 * value(#px,['SPXEWNTR Index'])","date=range(-1y,0d),Currency=EUR")</f>
        <v>0.54742855764419596</v>
      </c>
      <c r="G32" s="2">
        <f>Query1[[#This Row],[Beta]]*Query1[[#This Row],[percent_nav]]/100</f>
        <v>1.0291656883710882E-2</v>
      </c>
      <c r="H32" s="3" cm="1">
        <f t="array" ref="H32">_xll.BQL(Query1[[#This Row],[bloomberg_query]], "intercept(#bmrk, #Px)","#Px=Pct_diff(px_last(dates=range(-1y,0d))),#bmrk = 0.6 * value(#px,['SXXEWR Index']) + 0.4 * value(#px,['SPXEWNTR Index'])","date=range(-1y,0d),Currency=EUR")</f>
        <v>6.1043646339958721E-2</v>
      </c>
      <c r="I32" s="3">
        <f>Query1[[#This Row],[percent_nav]]/100*Query1[[#This Row],[Alpha]]</f>
        <v>1.1476205511912238E-3</v>
      </c>
    </row>
    <row r="33" spans="1:9" x14ac:dyDescent="0.25">
      <c r="A33" t="s">
        <v>46</v>
      </c>
      <c r="B33" t="s">
        <v>47</v>
      </c>
      <c r="C33" t="s">
        <v>121</v>
      </c>
      <c r="D33" t="s">
        <v>112</v>
      </c>
      <c r="E33" s="2">
        <v>1.81</v>
      </c>
      <c r="F33" s="2" cm="1">
        <f t="array" ref="F33">_xll.BQL(Query1[[#This Row],[bloomberg_query]], "slope(#bmrk-0.015, #Px-0.015)","#Px=Pct_diff(px_last(dates=range(-1y,0d))),#bmrk = 0.6 * value(#px,['SXXEWR Index']) + 0.4 * value(#px,['SPXEWNTR Index'])","date=range(-1y,0d),Currency=EUR")</f>
        <v>0.53740643583197323</v>
      </c>
      <c r="G33" s="2">
        <f>Query1[[#This Row],[Beta]]*Query1[[#This Row],[percent_nav]]/100</f>
        <v>9.7270564885587156E-3</v>
      </c>
      <c r="H33" s="3" cm="1">
        <f t="array" ref="H33">_xll.BQL(Query1[[#This Row],[bloomberg_query]], "intercept(#bmrk, #Px)","#Px=Pct_diff(px_last(dates=range(-1y,0d))),#bmrk = 0.6 * value(#px,['SXXEWR Index']) + 0.4 * value(#px,['SPXEWNTR Index'])","date=range(-1y,0d),Currency=EUR")</f>
        <v>-4.0284063800419406E-3</v>
      </c>
      <c r="I33" s="3">
        <f>Query1[[#This Row],[percent_nav]]/100*Query1[[#This Row],[Alpha]]</f>
        <v>-7.2914155478759126E-5</v>
      </c>
    </row>
    <row r="34" spans="1:9" x14ac:dyDescent="0.25">
      <c r="A34" t="s">
        <v>48</v>
      </c>
      <c r="B34" t="s">
        <v>49</v>
      </c>
      <c r="C34" t="s">
        <v>125</v>
      </c>
      <c r="D34" t="s">
        <v>116</v>
      </c>
      <c r="E34" s="2">
        <v>2.93</v>
      </c>
      <c r="F34" s="2" cm="1">
        <f t="array" ref="F34">_xll.BQL(Query1[[#This Row],[bloomberg_query]], "slope(#bmrk-0.015, #Px-0.015)","#Px=Pct_diff(px_last(dates=range(-1y,0d))),#bmrk = 0.6 * value(#px,['SXXEWR Index']) + 0.4 * value(#px,['SPXEWNTR Index'])","date=range(-1y,0d),Currency=EUR")</f>
        <v>0.51263779610826132</v>
      </c>
      <c r="G34" s="2">
        <f>Query1[[#This Row],[Beta]]*Query1[[#This Row],[percent_nav]]/100</f>
        <v>1.5020287425972058E-2</v>
      </c>
      <c r="H34" s="3" cm="1">
        <f t="array" ref="H34">_xll.BQL(Query1[[#This Row],[bloomberg_query]], "intercept(#bmrk, #Px)","#Px=Pct_diff(px_last(dates=range(-1y,0d))),#bmrk = 0.6 * value(#px,['SXXEWR Index']) + 0.4 * value(#px,['SPXEWNTR Index'])","date=range(-1y,0d),Currency=EUR")</f>
        <v>-5.6581358520227221E-2</v>
      </c>
      <c r="I34" s="3">
        <f>Query1[[#This Row],[percent_nav]]/100*Query1[[#This Row],[Alpha]]</f>
        <v>-1.6578338046426577E-3</v>
      </c>
    </row>
    <row r="35" spans="1:9" x14ac:dyDescent="0.25">
      <c r="A35" t="s">
        <v>20</v>
      </c>
      <c r="B35" t="s">
        <v>21</v>
      </c>
      <c r="C35" t="s">
        <v>123</v>
      </c>
      <c r="D35" t="s">
        <v>124</v>
      </c>
      <c r="E35" s="2">
        <v>1.85</v>
      </c>
      <c r="F35" s="2" cm="1">
        <f t="array" ref="F35">_xll.BQL(Query1[[#This Row],[bloomberg_query]], "slope(#bmrk-0.015, #Px-0.015)","#Px=Pct_diff(px_last(dates=range(-1y,0d))),#bmrk = 0.6 * value(#px,['SXXEWR Index']) + 0.4 * value(#px,['SPXEWNTR Index'])","date=range(-1y,0d),Currency=EUR")</f>
        <v>0.5007528967320386</v>
      </c>
      <c r="G35" s="2">
        <f>Query1[[#This Row],[Beta]]*Query1[[#This Row],[percent_nav]]/100</f>
        <v>9.2639285895427144E-3</v>
      </c>
      <c r="H35" s="3" cm="1">
        <f t="array" ref="H35">_xll.BQL(Query1[[#This Row],[bloomberg_query]], "intercept(#bmrk, #Px)","#Px=Pct_diff(px_last(dates=range(-1y,0d))),#bmrk = 0.6 * value(#px,['SXXEWR Index']) + 0.4 * value(#px,['SPXEWNTR Index'])","date=range(-1y,0d),Currency=EUR")</f>
        <v>9.5055868127315923E-2</v>
      </c>
      <c r="I35" s="3">
        <f>Query1[[#This Row],[percent_nav]]/100*Query1[[#This Row],[Alpha]]</f>
        <v>1.7585335603553449E-3</v>
      </c>
    </row>
    <row r="36" spans="1:9" x14ac:dyDescent="0.25">
      <c r="A36" t="s">
        <v>92</v>
      </c>
      <c r="B36" t="s">
        <v>93</v>
      </c>
      <c r="C36" t="s">
        <v>109</v>
      </c>
      <c r="D36" t="s">
        <v>110</v>
      </c>
      <c r="E36" s="2">
        <v>3.03</v>
      </c>
      <c r="F36" s="2" cm="1">
        <f t="array" ref="F36">_xll.BQL(Query1[[#This Row],[bloomberg_query]], "slope(#bmrk-0.015, #Px-0.015)","#Px=Pct_diff(px_last(dates=range(-1y,0d))),#bmrk = 0.6 * value(#px,['SXXEWR Index']) + 0.4 * value(#px,['SPXEWNTR Index'])","date=range(-1y,0d),Currency=EUR")</f>
        <v>0.48037056728404109</v>
      </c>
      <c r="G36" s="2">
        <f>Query1[[#This Row],[Beta]]*Query1[[#This Row],[percent_nav]]/100</f>
        <v>1.4555228188706444E-2</v>
      </c>
      <c r="H36" s="3" cm="1">
        <f t="array" ref="H36">_xll.BQL(Query1[[#This Row],[bloomberg_query]], "intercept(#bmrk, #Px)","#Px=Pct_diff(px_last(dates=range(-1y,0d))),#bmrk = 0.6 * value(#px,['SXXEWR Index']) + 0.4 * value(#px,['SPXEWNTR Index'])","date=range(-1y,0d),Currency=EUR")</f>
        <v>5.094893412420412E-2</v>
      </c>
      <c r="I36" s="3">
        <f>Query1[[#This Row],[percent_nav]]/100*Query1[[#This Row],[Alpha]]</f>
        <v>1.5437527039633848E-3</v>
      </c>
    </row>
    <row r="37" spans="1:9" x14ac:dyDescent="0.25">
      <c r="A37" t="s">
        <v>78</v>
      </c>
      <c r="B37" t="s">
        <v>79</v>
      </c>
      <c r="C37" t="s">
        <v>117</v>
      </c>
      <c r="D37" t="s">
        <v>120</v>
      </c>
      <c r="E37" s="2">
        <v>3.29</v>
      </c>
      <c r="F37" s="2" cm="1">
        <f t="array" ref="F37">_xll.BQL(Query1[[#This Row],[bloomberg_query]], "slope(#bmrk-0.015, #Px-0.015)","#Px=Pct_diff(px_last(dates=range(-1y,0d))),#bmrk = 0.6 * value(#px,['SXXEWR Index']) + 0.4 * value(#px,['SPXEWNTR Index'])","date=range(-1y,0d),Currency=EUR")</f>
        <v>0.46886085531845034</v>
      </c>
      <c r="G37" s="2">
        <f>Query1[[#This Row],[Beta]]*Query1[[#This Row],[percent_nav]]/100</f>
        <v>1.5425522139977017E-2</v>
      </c>
      <c r="H37" s="3" cm="1">
        <f t="array" ref="H37">_xll.BQL(Query1[[#This Row],[bloomberg_query]], "intercept(#bmrk, #Px)","#Px=Pct_diff(px_last(dates=range(-1y,0d))),#bmrk = 0.6 * value(#px,['SXXEWR Index']) + 0.4 * value(#px,['SPXEWNTR Index'])","date=range(-1y,0d),Currency=EUR")</f>
        <v>6.9053353833630565E-2</v>
      </c>
      <c r="I37" s="3">
        <f>Query1[[#This Row],[percent_nav]]/100*Query1[[#This Row],[Alpha]]</f>
        <v>2.2718553411264454E-3</v>
      </c>
    </row>
    <row r="38" spans="1:9" x14ac:dyDescent="0.25">
      <c r="A38" t="s">
        <v>62</v>
      </c>
      <c r="B38" t="s">
        <v>63</v>
      </c>
      <c r="C38" t="s">
        <v>121</v>
      </c>
      <c r="D38" t="s">
        <v>110</v>
      </c>
      <c r="E38" s="2">
        <v>1.79</v>
      </c>
      <c r="F38" s="2" cm="1">
        <f t="array" ref="F38">_xll.BQL(Query1[[#This Row],[bloomberg_query]], "slope(#bmrk-0.015, #Px-0.015)","#Px=Pct_diff(px_last(dates=range(-1y,0d))),#bmrk = 0.6 * value(#px,['SXXEWR Index']) + 0.4 * value(#px,['SPXEWNTR Index'])","date=range(-1y,0d),Currency=EUR")</f>
        <v>0.4622765597120575</v>
      </c>
      <c r="G38" s="2">
        <f>Query1[[#This Row],[Beta]]*Query1[[#This Row],[percent_nav]]/100</f>
        <v>8.2747504188458304E-3</v>
      </c>
      <c r="H38" s="3" cm="1">
        <f t="array" ref="H38">_xll.BQL(Query1[[#This Row],[bloomberg_query]], "intercept(#bmrk, #Px)","#Px=Pct_diff(px_last(dates=range(-1y,0d))),#bmrk = 0.6 * value(#px,['SXXEWR Index']) + 0.4 * value(#px,['SPXEWNTR Index'])","date=range(-1y,0d),Currency=EUR")</f>
        <v>4.2448300097834193E-2</v>
      </c>
      <c r="I38" s="3">
        <f>Query1[[#This Row],[percent_nav]]/100*Query1[[#This Row],[Alpha]]</f>
        <v>7.5982457175123206E-4</v>
      </c>
    </row>
    <row r="39" spans="1:9" x14ac:dyDescent="0.25">
      <c r="A39" t="s">
        <v>90</v>
      </c>
      <c r="B39" t="s">
        <v>91</v>
      </c>
      <c r="C39" t="s">
        <v>109</v>
      </c>
      <c r="D39" t="s">
        <v>110</v>
      </c>
      <c r="E39" s="2">
        <v>3.09</v>
      </c>
      <c r="F39" s="2" cm="1">
        <f t="array" ref="F39">_xll.BQL(Query1[[#This Row],[bloomberg_query]], "slope(#bmrk-0.015, #Px-0.015)","#Px=Pct_diff(px_last(dates=range(-1y,0d))),#bmrk = 0.6 * value(#px,['SXXEWR Index']) + 0.4 * value(#px,['SPXEWNTR Index'])","date=range(-1y,0d),Currency=EUR")</f>
        <v>0.43853683346106054</v>
      </c>
      <c r="G39" s="2">
        <f>Query1[[#This Row],[Beta]]*Query1[[#This Row],[percent_nav]]/100</f>
        <v>1.355078815394677E-2</v>
      </c>
      <c r="H39" s="3" cm="1">
        <f t="array" ref="H39">_xll.BQL(Query1[[#This Row],[bloomberg_query]], "intercept(#bmrk, #Px)","#Px=Pct_diff(px_last(dates=range(-1y,0d))),#bmrk = 0.6 * value(#px,['SXXEWR Index']) + 0.4 * value(#px,['SPXEWNTR Index'])","date=range(-1y,0d),Currency=EUR")</f>
        <v>6.2565383704334523E-2</v>
      </c>
      <c r="I39" s="3">
        <f>Query1[[#This Row],[percent_nav]]/100*Query1[[#This Row],[Alpha]]</f>
        <v>1.9332703564639367E-3</v>
      </c>
    </row>
    <row r="40" spans="1:9" x14ac:dyDescent="0.25">
      <c r="A40" t="s">
        <v>4</v>
      </c>
      <c r="B40" t="s">
        <v>5</v>
      </c>
      <c r="C40" t="s">
        <v>115</v>
      </c>
      <c r="D40" t="s">
        <v>110</v>
      </c>
      <c r="E40" s="2">
        <v>1.72</v>
      </c>
      <c r="F40" s="2" cm="1">
        <f t="array" ref="F40">_xll.BQL(Query1[[#This Row],[bloomberg_query]], "slope(#bmrk-0.015, #Px-0.015)","#Px=Pct_diff(px_last(dates=range(-1y,0d))),#bmrk = 0.6 * value(#px,['SXXEWR Index']) + 0.4 * value(#px,['SPXEWNTR Index'])","date=range(-1y,0d),Currency=EUR")</f>
        <v>0.37913247648542914</v>
      </c>
      <c r="G40" s="2">
        <f>Query1[[#This Row],[Beta]]*Query1[[#This Row],[percent_nav]]/100</f>
        <v>6.5210785955493811E-3</v>
      </c>
      <c r="H40" s="3" cm="1">
        <f t="array" ref="H40">_xll.BQL(Query1[[#This Row],[bloomberg_query]], "intercept(#bmrk, #Px)","#Px=Pct_diff(px_last(dates=range(-1y,0d))),#bmrk = 0.6 * value(#px,['SXXEWR Index']) + 0.4 * value(#px,['SPXEWNTR Index'])","date=range(-1y,0d),Currency=EUR")</f>
        <v>5.2414819984686084E-2</v>
      </c>
      <c r="I40" s="3">
        <f>Query1[[#This Row],[percent_nav]]/100*Query1[[#This Row],[Alpha]]</f>
        <v>9.015349037366007E-4</v>
      </c>
    </row>
    <row r="41" spans="1:9" x14ac:dyDescent="0.25">
      <c r="A41" t="s">
        <v>10</v>
      </c>
      <c r="B41" t="s">
        <v>11</v>
      </c>
      <c r="C41" t="s">
        <v>126</v>
      </c>
      <c r="D41" t="s">
        <v>110</v>
      </c>
      <c r="E41" s="2">
        <v>2.4900000000000002</v>
      </c>
      <c r="F41" s="2" cm="1">
        <f t="array" ref="F41">_xll.BQL(Query1[[#This Row],[bloomberg_query]], "slope(#bmrk-0.015, #Px-0.015)","#Px=Pct_diff(px_last(dates=range(-1y,0d))),#bmrk = 0.6 * value(#px,['SXXEWR Index']) + 0.4 * value(#px,['SPXEWNTR Index'])","date=range(-1y,0d),Currency=EUR")</f>
        <v>0.37738634171790436</v>
      </c>
      <c r="G41" s="2">
        <f>Query1[[#This Row],[Beta]]*Query1[[#This Row],[percent_nav]]/100</f>
        <v>9.3969199087758186E-3</v>
      </c>
      <c r="H41" s="3" cm="1">
        <f t="array" ref="H41">_xll.BQL(Query1[[#This Row],[bloomberg_query]], "intercept(#bmrk, #Px)","#Px=Pct_diff(px_last(dates=range(-1y,0d))),#bmrk = 0.6 * value(#px,['SXXEWR Index']) + 0.4 * value(#px,['SPXEWNTR Index'])","date=range(-1y,0d),Currency=EUR")</f>
        <v>5.3857541799876174E-2</v>
      </c>
      <c r="I41" s="3">
        <f>Query1[[#This Row],[percent_nav]]/100*Query1[[#This Row],[Alpha]]</f>
        <v>1.3410527908169169E-3</v>
      </c>
    </row>
    <row r="42" spans="1:9" x14ac:dyDescent="0.25">
      <c r="A42" t="s">
        <v>40</v>
      </c>
      <c r="B42" t="s">
        <v>41</v>
      </c>
      <c r="C42" t="s">
        <v>118</v>
      </c>
      <c r="D42" t="s">
        <v>114</v>
      </c>
      <c r="E42" s="2">
        <v>1.87</v>
      </c>
      <c r="F42" s="2" cm="1">
        <f t="array" ref="F42">_xll.BQL(Query1[[#This Row],[bloomberg_query]], "slope(#bmrk-0.015, #Px-0.015)","#Px=Pct_diff(px_last(dates=range(-1y,0d))),#bmrk = 0.6 * value(#px,['SXXEWR Index']) + 0.4 * value(#px,['SPXEWNTR Index'])","date=range(-1y,0d),Currency=EUR")</f>
        <v>0.3763435077816783</v>
      </c>
      <c r="G42" s="2">
        <f>Query1[[#This Row],[Beta]]*Query1[[#This Row],[percent_nav]]/100</f>
        <v>7.0376235955173852E-3</v>
      </c>
      <c r="H42" s="3" cm="1">
        <f t="array" ref="H42">_xll.BQL(Query1[[#This Row],[bloomberg_query]], "intercept(#bmrk, #Px)","#Px=Pct_diff(px_last(dates=range(-1y,0d))),#bmrk = 0.6 * value(#px,['SXXEWR Index']) + 0.4 * value(#px,['SPXEWNTR Index'])","date=range(-1y,0d),Currency=EUR")</f>
        <v>8.4116590000584746E-2</v>
      </c>
      <c r="I42" s="3">
        <f>Query1[[#This Row],[percent_nav]]/100*Query1[[#This Row],[Alpha]]</f>
        <v>1.5729802330109348E-3</v>
      </c>
    </row>
    <row r="43" spans="1:9" x14ac:dyDescent="0.25">
      <c r="A43" t="s">
        <v>64</v>
      </c>
      <c r="B43" t="s">
        <v>65</v>
      </c>
      <c r="C43" t="s">
        <v>117</v>
      </c>
      <c r="D43" t="s">
        <v>112</v>
      </c>
      <c r="E43" s="2">
        <v>1.79</v>
      </c>
      <c r="F43" s="2" cm="1">
        <f t="array" ref="F43">_xll.BQL(Query1[[#This Row],[bloomberg_query]], "slope(#bmrk-0.015, #Px-0.015)","#Px=Pct_diff(px_last(dates=range(-1y,0d))),#bmrk = 0.6 * value(#px,['SXXEWR Index']) + 0.4 * value(#px,['SPXEWNTR Index'])","date=range(-1y,0d),Currency=EUR")</f>
        <v>0.35195490464684659</v>
      </c>
      <c r="G43" s="2">
        <f>Query1[[#This Row],[Beta]]*Query1[[#This Row],[percent_nav]]/100</f>
        <v>6.299992793178554E-3</v>
      </c>
      <c r="H43" s="3" cm="1">
        <f t="array" ref="H43">_xll.BQL(Query1[[#This Row],[bloomberg_query]], "intercept(#bmrk, #Px)","#Px=Pct_diff(px_last(dates=range(-1y,0d))),#bmrk = 0.6 * value(#px,['SXXEWR Index']) + 0.4 * value(#px,['SPXEWNTR Index'])","date=range(-1y,0d),Currency=EUR")</f>
        <v>8.4352499363090513E-2</v>
      </c>
      <c r="I43" s="3">
        <f>Query1[[#This Row],[percent_nav]]/100*Query1[[#This Row],[Alpha]]</f>
        <v>1.5099097385993202E-3</v>
      </c>
    </row>
    <row r="44" spans="1:9" x14ac:dyDescent="0.25">
      <c r="A44" t="s">
        <v>36</v>
      </c>
      <c r="B44" t="s">
        <v>37</v>
      </c>
      <c r="C44" t="s">
        <v>109</v>
      </c>
      <c r="D44" t="s">
        <v>110</v>
      </c>
      <c r="E44" s="2">
        <v>1.74</v>
      </c>
      <c r="F44" s="2" cm="1">
        <f t="array" ref="F44">_xll.BQL(Query1[[#This Row],[bloomberg_query]], "slope(#bmrk-0.015, #Px-0.015)","#Px=Pct_diff(px_last(dates=range(-1y,0d))),#bmrk = 0.6 * value(#px,['SXXEWR Index']) + 0.4 * value(#px,['SPXEWNTR Index'])","date=range(-1y,0d),Currency=EUR")</f>
        <v>0.35166643298776734</v>
      </c>
      <c r="G44" s="2">
        <f>Query1[[#This Row],[Beta]]*Query1[[#This Row],[percent_nav]]/100</f>
        <v>6.118995933987151E-3</v>
      </c>
      <c r="H44" s="3" cm="1">
        <f t="array" ref="H44">_xll.BQL(Query1[[#This Row],[bloomberg_query]], "intercept(#bmrk, #Px)","#Px=Pct_diff(px_last(dates=range(-1y,0d))),#bmrk = 0.6 * value(#px,['SXXEWR Index']) + 0.4 * value(#px,['SPXEWNTR Index'])","date=range(-1y,0d),Currency=EUR")</f>
        <v>-3.8128763903435045E-2</v>
      </c>
      <c r="I44" s="3">
        <f>Query1[[#This Row],[percent_nav]]/100*Query1[[#This Row],[Alpha]]</f>
        <v>-6.6344049191976973E-4</v>
      </c>
    </row>
    <row r="45" spans="1:9" x14ac:dyDescent="0.25">
      <c r="A45" t="s">
        <v>54</v>
      </c>
      <c r="B45" t="s">
        <v>55</v>
      </c>
      <c r="C45" t="s">
        <v>121</v>
      </c>
      <c r="D45" t="s">
        <v>119</v>
      </c>
      <c r="E45" s="2">
        <v>1.65</v>
      </c>
      <c r="F45" s="2" cm="1">
        <f t="array" ref="F45">_xll.BQL(Query1[[#This Row],[bloomberg_query]], "slope(#bmrk-0.015, #Px-0.015)","#Px=Pct_diff(px_last(dates=range(-1y,0d))),#bmrk = 0.6 * value(#px,['SXXEWR Index']) + 0.4 * value(#px,['SPXEWNTR Index'])","date=range(-1y,0d),Currency=EUR")</f>
        <v>0.30648185305178455</v>
      </c>
      <c r="G45" s="2">
        <f>Query1[[#This Row],[Beta]]*Query1[[#This Row],[percent_nav]]/100</f>
        <v>5.0569505753544457E-3</v>
      </c>
      <c r="H45" s="3" cm="1">
        <f t="array" ref="H45">_xll.BQL(Query1[[#This Row],[bloomberg_query]], "intercept(#bmrk, #Px)","#Px=Pct_diff(px_last(dates=range(-1y,0d))),#bmrk = 0.6 * value(#px,['SXXEWR Index']) + 0.4 * value(#px,['SPXEWNTR Index'])","date=range(-1y,0d),Currency=EUR")</f>
        <v>1.1989930674649884E-2</v>
      </c>
      <c r="I45" s="3">
        <f>Query1[[#This Row],[percent_nav]]/100*Query1[[#This Row],[Alpha]]</f>
        <v>1.9783385613172309E-4</v>
      </c>
    </row>
    <row r="46" spans="1:9" x14ac:dyDescent="0.25">
      <c r="A46" t="s">
        <v>76</v>
      </c>
      <c r="B46" t="s">
        <v>77</v>
      </c>
      <c r="C46" t="s">
        <v>121</v>
      </c>
      <c r="D46" t="s">
        <v>110</v>
      </c>
      <c r="E46" s="2">
        <v>1.51</v>
      </c>
      <c r="F46" s="2" cm="1">
        <f t="array" ref="F46">_xll.BQL(Query1[[#This Row],[bloomberg_query]], "slope(#bmrk-0.015, #Px-0.015)","#Px=Pct_diff(px_last(dates=range(-1y,0d))),#bmrk = 0.6 * value(#px,['SXXEWR Index']) + 0.4 * value(#px,['SPXEWNTR Index'])","date=range(-1y,0d),Currency=EUR")</f>
        <v>0.28778824896789107</v>
      </c>
      <c r="G46" s="2">
        <f>Query1[[#This Row],[Beta]]*Query1[[#This Row],[percent_nav]]/100</f>
        <v>4.3456025594151553E-3</v>
      </c>
      <c r="H46" s="3" cm="1">
        <f t="array" ref="H46">_xll.BQL(Query1[[#This Row],[bloomberg_query]], "intercept(#bmrk, #Px)","#Px=Pct_diff(px_last(dates=range(-1y,0d))),#bmrk = 0.6 * value(#px,['SXXEWR Index']) + 0.4 * value(#px,['SPXEWNTR Index'])","date=range(-1y,0d),Currency=EUR")</f>
        <v>0.18225045890487027</v>
      </c>
      <c r="I46" s="3">
        <f>Query1[[#This Row],[percent_nav]]/100*Query1[[#This Row],[Alpha]]</f>
        <v>2.751981929463541E-3</v>
      </c>
    </row>
    <row r="47" spans="1:9" x14ac:dyDescent="0.25">
      <c r="A47" t="s">
        <v>34</v>
      </c>
      <c r="B47" t="s">
        <v>35</v>
      </c>
      <c r="C47" t="s">
        <v>121</v>
      </c>
      <c r="D47" t="s">
        <v>110</v>
      </c>
      <c r="E47" s="2">
        <v>1.88</v>
      </c>
      <c r="F47" s="2" cm="1">
        <f t="array" ref="F47">_xll.BQL(Query1[[#This Row],[bloomberg_query]], "slope(#bmrk-0.015, #Px-0.015)","#Px=Pct_diff(px_last(dates=range(-1y,0d))),#bmrk = 0.6 * value(#px,['SXXEWR Index']) + 0.4 * value(#px,['SPXEWNTR Index'])","date=range(-1y,0d),Currency=EUR")</f>
        <v>0.27701069289705765</v>
      </c>
      <c r="G47" s="2">
        <f>Query1[[#This Row],[Beta]]*Query1[[#This Row],[percent_nav]]/100</f>
        <v>5.2078010264646835E-3</v>
      </c>
      <c r="H47" s="3" cm="1">
        <f t="array" ref="H47">_xll.BQL(Query1[[#This Row],[bloomberg_query]], "intercept(#bmrk, #Px)","#Px=Pct_diff(px_last(dates=range(-1y,0d))),#bmrk = 0.6 * value(#px,['SXXEWR Index']) + 0.4 * value(#px,['SPXEWNTR Index'])","date=range(-1y,0d),Currency=EUR")</f>
        <v>8.1406355667142605E-2</v>
      </c>
      <c r="I47" s="3">
        <f>Query1[[#This Row],[percent_nav]]/100*Query1[[#This Row],[Alpha]]</f>
        <v>1.5304394865422808E-3</v>
      </c>
    </row>
    <row r="48" spans="1:9" x14ac:dyDescent="0.25">
      <c r="A48" t="s">
        <v>82</v>
      </c>
      <c r="B48" t="s">
        <v>83</v>
      </c>
      <c r="C48" t="s">
        <v>111</v>
      </c>
      <c r="D48" t="s">
        <v>112</v>
      </c>
      <c r="E48" s="2">
        <v>0.64</v>
      </c>
      <c r="F48" s="2" cm="1">
        <f t="array" ref="F48">_xll.BQL(Query1[[#This Row],[bloomberg_query]], "slope(#bmrk-0.015, #Px-0.015)","#Px=Pct_diff(px_last(dates=range(-1y,0d))),#bmrk = 0.6 * value(#px,['SXXEWR Index']) + 0.4 * value(#px,['SPXEWNTR Index'])","date=range(-1y,0d),Currency=EUR")</f>
        <v>0.14719137131249266</v>
      </c>
      <c r="G48" s="2">
        <f>Query1[[#This Row],[Beta]]*Query1[[#This Row],[percent_nav]]/100</f>
        <v>9.4202477639995297E-4</v>
      </c>
      <c r="H48" s="3" cm="1">
        <f t="array" ref="H48">_xll.BQL(Query1[[#This Row],[bloomberg_query]], "intercept(#bmrk, #Px)","#Px=Pct_diff(px_last(dates=range(-1y,0d))),#bmrk = 0.6 * value(#px,['SXXEWR Index']) + 0.4 * value(#px,['SPXEWNTR Index'])","date=range(-1y,0d),Currency=EUR")</f>
        <v>8.6746222187016747E-2</v>
      </c>
      <c r="I48" s="3">
        <f>Query1[[#This Row],[percent_nav]]/100*Query1[[#This Row],[Alpha]]</f>
        <v>5.5517582199690716E-4</v>
      </c>
    </row>
    <row r="49" spans="1:9" x14ac:dyDescent="0.25">
      <c r="A49" t="s">
        <v>66</v>
      </c>
      <c r="B49" t="s">
        <v>67</v>
      </c>
      <c r="C49" t="s">
        <v>113</v>
      </c>
      <c r="D49" t="s">
        <v>114</v>
      </c>
      <c r="E49" s="2">
        <v>1.5</v>
      </c>
      <c r="F49" s="2" cm="1">
        <f t="array" ref="F49">_xll.BQL(Query1[[#This Row],[bloomberg_query]], "slope(#bmrk-0.015, #Px-0.015)","#Px=Pct_diff(px_last(dates=range(-1y,0d))),#bmrk = 0.6 * value(#px,['SXXEWR Index']) + 0.4 * value(#px,['SPXEWNTR Index'])","date=range(-1y,0d),Currency=EUR")</f>
        <v>0.10169830954800141</v>
      </c>
      <c r="G49" s="2">
        <f>Query1[[#This Row],[Beta]]*Query1[[#This Row],[percent_nav]]/100</f>
        <v>1.5254746432200211E-3</v>
      </c>
      <c r="H49" s="3" cm="1">
        <f t="array" ref="H49">_xll.BQL(Query1[[#This Row],[bloomberg_query]], "intercept(#bmrk, #Px)","#Px=Pct_diff(px_last(dates=range(-1y,0d))),#bmrk = 0.6 * value(#px,['SXXEWR Index']) + 0.4 * value(#px,['SPXEWNTR Index'])","date=range(-1y,0d),Currency=EUR")</f>
        <v>4.8660126196702472E-2</v>
      </c>
      <c r="I49" s="3">
        <f>Query1[[#This Row],[percent_nav]]/100*Query1[[#This Row],[Alpha]]</f>
        <v>7.29901892950537E-4</v>
      </c>
    </row>
    <row r="50" spans="1:9" x14ac:dyDescent="0.25">
      <c r="A50" t="s">
        <v>52</v>
      </c>
      <c r="B50" t="s">
        <v>53</v>
      </c>
      <c r="C50" t="s">
        <v>111</v>
      </c>
      <c r="D50" t="s">
        <v>110</v>
      </c>
      <c r="E50" s="2">
        <v>2.5099999999999998</v>
      </c>
      <c r="F50" s="2" cm="1">
        <f t="array" ref="F50">_xll.BQL(Query1[[#This Row],[bloomberg_query]], "slope(#bmrk-0.015, #Px-0.015)","#Px=Pct_diff(px_last(dates=range(-1y,0d))),#bmrk = 0.6 * value(#px,['SXXEWR Index']) + 0.4 * value(#px,['SPXEWNTR Index'])","date=range(-1y,0d),Currency=EUR")</f>
        <v>8.0500095739971633E-2</v>
      </c>
      <c r="G50" s="2">
        <f>Query1[[#This Row],[Beta]]*Query1[[#This Row],[percent_nav]]/100</f>
        <v>2.0205524030732875E-3</v>
      </c>
      <c r="H50" s="3" cm="1">
        <f t="array" ref="H50">_xll.BQL(Query1[[#This Row],[bloomberg_query]], "intercept(#bmrk, #Px)","#Px=Pct_diff(px_last(dates=range(-1y,0d))),#bmrk = 0.6 * value(#px,['SXXEWR Index']) + 0.4 * value(#px,['SPXEWNTR Index'])","date=range(-1y,0d),Currency=EUR")</f>
        <v>7.9844652223469745E-2</v>
      </c>
      <c r="I50" s="3">
        <f>Query1[[#This Row],[percent_nav]]/100*Query1[[#This Row],[Alpha]]</f>
        <v>2.0041007708090906E-3</v>
      </c>
    </row>
    <row r="51" spans="1:9" x14ac:dyDescent="0.25">
      <c r="A51" t="s">
        <v>96</v>
      </c>
      <c r="B51" t="s">
        <v>97</v>
      </c>
      <c r="C51" t="s">
        <v>111</v>
      </c>
      <c r="D51" t="s">
        <v>110</v>
      </c>
      <c r="E51" s="2">
        <v>1.72</v>
      </c>
      <c r="F51" s="2" cm="1">
        <f t="array" ref="F51">_xll.BQL(Query1[[#This Row],[bloomberg_query]], "slope(#bmrk-0.015, #Px-0.015)","#Px=Pct_diff(px_last(dates=range(-1y,0d))),#bmrk = 0.6 * value(#px,['SXXEWR Index']) + 0.4 * value(#px,['SPXEWNTR Index'])","date=range(-1y,0d),Currency=EUR")</f>
        <v>-0.10897930735510915</v>
      </c>
      <c r="G51" s="2">
        <f>Query1[[#This Row],[Beta]]*Query1[[#This Row],[percent_nav]]/100</f>
        <v>-1.8744440865078773E-3</v>
      </c>
      <c r="H51" s="3" cm="1">
        <f t="array" ref="H51">_xll.BQL(Query1[[#This Row],[bloomberg_query]], "intercept(#bmrk, #Px)","#Px=Pct_diff(px_last(dates=range(-1y,0d))),#bmrk = 0.6 * value(#px,['SXXEWR Index']) + 0.4 * value(#px,['SPXEWNTR Index'])","date=range(-1y,0d),Currency=EUR")</f>
        <v>6.4718762936985391E-2</v>
      </c>
      <c r="I51" s="3">
        <f>Query1[[#This Row],[percent_nav]]/100*Query1[[#This Row],[Alpha]]</f>
        <v>1.1131627225161487E-3</v>
      </c>
    </row>
    <row r="52" spans="1:9" x14ac:dyDescent="0.25">
      <c r="A52" t="s">
        <v>44</v>
      </c>
      <c r="B52" t="s">
        <v>45</v>
      </c>
      <c r="C52" t="s">
        <v>117</v>
      </c>
      <c r="D52" t="s">
        <v>110</v>
      </c>
      <c r="E52" s="2">
        <v>1.77</v>
      </c>
      <c r="F52" s="2" cm="1">
        <f t="array" ref="F52">_xll.BQL(Query1[[#This Row],[bloomberg_query]], "slope(#bmrk-0.015, #Px-0.015)","#Px=Pct_diff(px_last(dates=range(-1y,0d))),#bmrk = 0.6 * value(#px,['SXXEWR Index']) + 0.4 * value(#px,['SPXEWNTR Index'])","date=range(-1y,0d),Currency=EUR")</f>
        <v>-0.43751642889141129</v>
      </c>
      <c r="G52" s="2">
        <f>Query1[[#This Row],[Beta]]*Query1[[#This Row],[percent_nav]]/100</f>
        <v>-7.7440407913779794E-3</v>
      </c>
      <c r="H52" s="3" cm="1">
        <f t="array" ref="H52">_xll.BQL(Query1[[#This Row],[bloomberg_query]], "intercept(#bmrk, #Px)","#Px=Pct_diff(px_last(dates=range(-1y,0d))),#bmrk = 0.6 * value(#px,['SXXEWR Index']) + 0.4 * value(#px,['SPXEWNTR Index'])","date=range(-1y,0d),Currency=EUR")</f>
        <v>0.14746125695180778</v>
      </c>
      <c r="I52" s="3">
        <f>Query1[[#This Row],[percent_nav]]/100*Query1[[#This Row],[Alpha]]</f>
        <v>2.6100642480469979E-3</v>
      </c>
    </row>
    <row r="53" spans="1:9" x14ac:dyDescent="0.25">
      <c r="E53" s="2">
        <f>SUM(E2:E52)</f>
        <v>98.090000000000032</v>
      </c>
      <c r="F53" s="2">
        <f>SUM(F2:F52)</f>
        <v>36.080368575141755</v>
      </c>
      <c r="G53" s="2">
        <f>SUM(G2:G52)</f>
        <v>0.70388090401182191</v>
      </c>
      <c r="I53" s="18">
        <f>SUM(Query1[Weighted Alpha])</f>
        <v>5.1680384357288611E-2</v>
      </c>
    </row>
  </sheetData>
  <phoneticPr fontId="1" type="noConversion"/>
  <conditionalFormatting sqref="H2:H5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{1473504F-50B1-4BF0-8382-0934CF15F159}</x14:id>
        </ext>
      </extLst>
    </cfRule>
  </conditionalFormatting>
  <conditionalFormatting sqref="F2:F5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{7AB8DA3C-4FD0-41C5-822F-6BCF2AEB270D}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73504F-50B1-4BF0-8382-0934CF15F1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H2:H52</xm:sqref>
        </x14:conditionalFormatting>
        <x14:conditionalFormatting xmlns:xm="http://schemas.microsoft.com/office/excel/2006/main">
          <x14:cfRule type="dataBar" id="{7AB8DA3C-4FD0-41C5-822F-6BCF2AEB27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F2:F52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2C42-BF61-4C5F-8149-DC386728C119}">
  <dimension ref="A1:M370"/>
  <sheetViews>
    <sheetView tabSelected="1" workbookViewId="0">
      <selection activeCell="L22" sqref="L22"/>
    </sheetView>
  </sheetViews>
  <sheetFormatPr defaultRowHeight="15" x14ac:dyDescent="0.25"/>
  <cols>
    <col min="1" max="1" width="25.28515625" style="13" customWidth="1"/>
    <col min="2" max="2" width="18.140625" customWidth="1"/>
    <col min="3" max="3" width="17.7109375" customWidth="1"/>
    <col min="4" max="4" width="17.5703125" customWidth="1"/>
    <col min="5" max="5" width="14.5703125" customWidth="1"/>
    <col min="6" max="6" width="18" style="6" customWidth="1"/>
    <col min="7" max="7" width="16.7109375" style="13" customWidth="1"/>
    <col min="9" max="9" width="17.42578125" customWidth="1"/>
    <col min="10" max="10" width="13" customWidth="1"/>
    <col min="13" max="13" width="13.28515625" bestFit="1" customWidth="1"/>
    <col min="14" max="14" width="10.85546875" bestFit="1" customWidth="1"/>
  </cols>
  <sheetData>
    <row r="1" spans="1:13" s="7" customFormat="1" x14ac:dyDescent="0.25">
      <c r="A1" s="16"/>
      <c r="B1" s="8" t="s">
        <v>141</v>
      </c>
      <c r="C1" s="8"/>
      <c r="D1" s="8"/>
      <c r="E1" s="8"/>
      <c r="F1" s="9" t="s">
        <v>142</v>
      </c>
      <c r="G1" s="8"/>
    </row>
    <row r="2" spans="1:13" s="10" customFormat="1" x14ac:dyDescent="0.25">
      <c r="A2" s="12" t="str">
        <f>_xll.BQL("['SXXEWR Index', 'SPXEWNTR Index', 'NVDA US Equity']", "px_last(end=-1D, start=-1Y)", "showdates", "true", "showids", "true", "showheaders", "false","cols=4;rows=367")</f>
        <v/>
      </c>
      <c r="B2" s="10" t="s">
        <v>139</v>
      </c>
      <c r="C2" s="10" t="s">
        <v>140</v>
      </c>
      <c r="D2" s="10" t="s">
        <v>137</v>
      </c>
      <c r="E2" s="10" t="s">
        <v>129</v>
      </c>
      <c r="F2" s="11" t="s">
        <v>137</v>
      </c>
      <c r="G2" s="12" t="s">
        <v>129</v>
      </c>
    </row>
    <row r="3" spans="1:13" x14ac:dyDescent="0.25">
      <c r="A3" s="17">
        <v>45201</v>
      </c>
      <c r="B3">
        <v>1060.95</v>
      </c>
      <c r="C3">
        <v>7498.24</v>
      </c>
      <c r="D3">
        <v>44.781999999999996</v>
      </c>
      <c r="E3">
        <f>0.6*B3+0.4*C3</f>
        <v>3635.8660000000004</v>
      </c>
      <c r="F3" s="15"/>
    </row>
    <row r="4" spans="1:13" x14ac:dyDescent="0.25">
      <c r="A4" s="17">
        <v>45202</v>
      </c>
      <c r="B4">
        <v>1044.7</v>
      </c>
      <c r="C4">
        <v>7406.81</v>
      </c>
      <c r="D4">
        <v>43.517000000000003</v>
      </c>
      <c r="E4">
        <f t="shared" ref="E4:E67" si="0">0.6*B4+0.4*C4</f>
        <v>3589.5440000000003</v>
      </c>
      <c r="F4" s="6" cm="1">
        <f t="array" ref="F4">(D4-_xlfn.XLOOKUP(TRUE,$D$3:D3&lt;&gt;"",$D$3:D3,,,-1))/_xlfn.XLOOKUP(TRUE,$D$3:D3&lt;&gt;"",$D$3:D3,,,-1)-'Risk Free Rates'!F3/249</f>
        <v>-2.8247956768344282E-2</v>
      </c>
      <c r="G4" s="14" cm="1">
        <f t="array" ref="G4">(E4-_xlfn.XLOOKUP(TRUE,$E$3:E3&lt;&gt;"",$E$3:E3,,,-1))/_xlfn.XLOOKUP(TRUE,$E$3:E3&lt;&gt;"",$E$3:E3,,,-1)-'Risk Free Rates'!F3/249</f>
        <v>-1.2740293509166761E-2</v>
      </c>
      <c r="I4" t="s">
        <v>138</v>
      </c>
      <c r="J4" s="2" cm="1">
        <f t="array" ref="J4">SLOPE(_xlfn._xlws.FILTER(F4:F368, ISNUMBER(F4:F368)),_xlfn._xlws.FILTER(G4:G368, ISNUMBER(G4:G368)))</f>
        <v>1.2698788569049555</v>
      </c>
      <c r="M4" s="2"/>
    </row>
    <row r="5" spans="1:13" x14ac:dyDescent="0.25">
      <c r="A5" s="17">
        <v>45203</v>
      </c>
      <c r="B5">
        <v>1041.9000000000001</v>
      </c>
      <c r="C5">
        <v>7451.93</v>
      </c>
      <c r="D5">
        <v>44.041000000000004</v>
      </c>
      <c r="E5">
        <f t="shared" si="0"/>
        <v>3605.9120000000003</v>
      </c>
      <c r="F5" s="6" cm="1">
        <f t="array" ref="F5">(D5-_xlfn.XLOOKUP(TRUE,$D$3:D4&lt;&gt;"",$D$3:D4,,,-1))/_xlfn.XLOOKUP(TRUE,$D$3:D4&lt;&gt;"",$D$3:D4,,,-1)-'Risk Free Rates'!F4/249</f>
        <v>1.2041271227336463E-2</v>
      </c>
      <c r="G5" s="14" cm="1">
        <f t="array" ref="G5">(E5-_xlfn.XLOOKUP(TRUE,$E$3:E4&lt;&gt;"",$E$3:E4,,,-1))/_xlfn.XLOOKUP(TRUE,$E$3:E4&lt;&gt;"",$E$3:E4,,,-1)-'Risk Free Rates'!F4/249</f>
        <v>4.5599106738905939E-3</v>
      </c>
      <c r="I5" t="s">
        <v>143</v>
      </c>
      <c r="J5" s="3" cm="1">
        <f t="array" ref="J5">INTERCEPT(_xlfn._xlws.FILTER(F4:F368, ISNUMBER(F4:F368)),_xlfn._xlws.FILTER(G4:G368, ISNUMBER(G4:G368)))</f>
        <v>3.1009037596666034E-3</v>
      </c>
    </row>
    <row r="6" spans="1:13" x14ac:dyDescent="0.25">
      <c r="A6" s="17">
        <v>45204</v>
      </c>
      <c r="B6">
        <v>1046.26</v>
      </c>
      <c r="C6">
        <v>7427.2</v>
      </c>
      <c r="D6">
        <v>44.688000000000002</v>
      </c>
      <c r="E6">
        <f t="shared" si="0"/>
        <v>3598.636</v>
      </c>
      <c r="F6" s="6" cm="1">
        <f t="array" ref="F6">(D6-_xlfn.XLOOKUP(TRUE,$D$3:D5&lt;&gt;"",$D$3:D5,,,-1))/_xlfn.XLOOKUP(TRUE,$D$3:D5&lt;&gt;"",$D$3:D5,,,-1)-'Risk Free Rates'!F5/249</f>
        <v>1.4690856247587439E-2</v>
      </c>
      <c r="G6" s="14" cm="1">
        <f t="array" ref="G6">(E6-_xlfn.XLOOKUP(TRUE,$E$3:E5&lt;&gt;"",$E$3:E5,,,-1))/_xlfn.XLOOKUP(TRUE,$E$3:E5&lt;&gt;"",$E$3:E5,,,-1)-'Risk Free Rates'!F5/249</f>
        <v>-2.0177974393164044E-3</v>
      </c>
    </row>
    <row r="7" spans="1:13" x14ac:dyDescent="0.25">
      <c r="A7" s="17">
        <v>45205</v>
      </c>
      <c r="B7">
        <v>1054.8499999999999</v>
      </c>
      <c r="C7">
        <v>7491.07</v>
      </c>
      <c r="D7">
        <v>45.762</v>
      </c>
      <c r="E7">
        <f t="shared" si="0"/>
        <v>3629.3379999999997</v>
      </c>
      <c r="F7" s="6" cm="1">
        <f t="array" ref="F7">(D7-_xlfn.XLOOKUP(TRUE,$D$3:D6&lt;&gt;"",$D$3:D6,,,-1))/_xlfn.XLOOKUP(TRUE,$D$3:D6&lt;&gt;"",$D$3:D6,,,-1)-'Risk Free Rates'!F6/249</f>
        <v>2.4033297529538086E-2</v>
      </c>
      <c r="G7" s="14" cm="1">
        <f t="array" ref="G7">(E7-_xlfn.XLOOKUP(TRUE,$E$3:E6&lt;&gt;"",$E$3:E6,,,-1))/_xlfn.XLOOKUP(TRUE,$E$3:E6&lt;&gt;"",$E$3:E6,,,-1)-'Risk Free Rates'!F6/249</f>
        <v>8.5315658488382181E-3</v>
      </c>
    </row>
    <row r="8" spans="1:13" x14ac:dyDescent="0.25">
      <c r="A8" s="17">
        <v>45206</v>
      </c>
      <c r="B8" t="e">
        <v>#N/A</v>
      </c>
      <c r="C8" t="e">
        <v>#N/A</v>
      </c>
      <c r="D8" t="e">
        <v>#N/A</v>
      </c>
      <c r="E8" t="e">
        <f t="shared" si="0"/>
        <v>#N/A</v>
      </c>
      <c r="F8" s="6" t="e" cm="1">
        <f t="array" ref="F8">(D8-_xlfn.XLOOKUP(TRUE,$D$3:D7&lt;&gt;"",$D$3:D7,,,-1))/_xlfn.XLOOKUP(TRUE,$D$3:D7&lt;&gt;"",$D$3:D7,,,-1)-'Risk Free Rates'!F7/249</f>
        <v>#N/A</v>
      </c>
      <c r="G8" s="14" t="e" cm="1">
        <f t="array" ref="G8">(E8-_xlfn.XLOOKUP(TRUE,$E$3:E7&lt;&gt;"",$E$3:E7,,,-1))/_xlfn.XLOOKUP(TRUE,$E$3:E7&lt;&gt;"",$E$3:E7,,,-1)-'Risk Free Rates'!F7/249</f>
        <v>#N/A</v>
      </c>
    </row>
    <row r="9" spans="1:13" x14ac:dyDescent="0.25">
      <c r="A9" s="17">
        <v>45207</v>
      </c>
      <c r="B9" t="e">
        <v>#N/A</v>
      </c>
      <c r="C9" t="e">
        <v>#N/A</v>
      </c>
      <c r="D9" t="e">
        <v>#N/A</v>
      </c>
      <c r="E9" t="e">
        <f t="shared" si="0"/>
        <v>#N/A</v>
      </c>
      <c r="F9" s="6" t="e" cm="1">
        <f t="array" ref="F9">(D9-_xlfn.XLOOKUP(TRUE,$D$3:D8&lt;&gt;"",$D$3:D8,,,-1))/_xlfn.XLOOKUP(TRUE,$D$3:D8&lt;&gt;"",$D$3:D8,,,-1)-'Risk Free Rates'!F8/249</f>
        <v>#N/A</v>
      </c>
      <c r="G9" s="14" t="e" cm="1">
        <f t="array" ref="G9">(E9-_xlfn.XLOOKUP(TRUE,$E$3:E8&lt;&gt;"",$E$3:E8,,,-1))/_xlfn.XLOOKUP(TRUE,$E$3:E8&lt;&gt;"",$E$3:E8,,,-1)-'Risk Free Rates'!F8/249</f>
        <v>#N/A</v>
      </c>
    </row>
    <row r="10" spans="1:13" x14ac:dyDescent="0.25">
      <c r="A10" s="17">
        <v>45208</v>
      </c>
      <c r="B10">
        <v>1049.46</v>
      </c>
      <c r="C10">
        <v>7547.03</v>
      </c>
      <c r="D10">
        <v>45.273000000000003</v>
      </c>
      <c r="E10">
        <f t="shared" si="0"/>
        <v>3648.4879999999998</v>
      </c>
      <c r="F10" s="6" cm="1">
        <f t="array" ref="F10">(D10-_xlfn.XLOOKUP(TRUE,$D$3:D9&lt;&gt;"",$D$3:D9,,,-1))/_xlfn.XLOOKUP(TRUE,$D$3:D9&lt;&gt;"",$D$3:D9,,,-1)-'Risk Free Rates'!F9/249</f>
        <v>-1.0685721777894262E-2</v>
      </c>
      <c r="G10" s="14" cm="1">
        <f t="array" ref="G10">(E10-_xlfn.XLOOKUP(TRUE,$E$3:E9&lt;&gt;"",$E$3:E9,,,-1))/_xlfn.XLOOKUP(TRUE,$E$3:E9&lt;&gt;"",$E$3:E9,,,-1)-'Risk Free Rates'!F9/249</f>
        <v>5.2764443543147788E-3</v>
      </c>
    </row>
    <row r="11" spans="1:13" x14ac:dyDescent="0.25">
      <c r="A11" s="17">
        <v>45209</v>
      </c>
      <c r="B11">
        <v>1072.8699999999999</v>
      </c>
      <c r="C11">
        <v>7605.39</v>
      </c>
      <c r="D11">
        <v>45.798000000000002</v>
      </c>
      <c r="E11">
        <f t="shared" si="0"/>
        <v>3685.8780000000002</v>
      </c>
      <c r="F11" s="6" cm="1">
        <f t="array" ref="F11">(D11-_xlfn.XLOOKUP(TRUE,$D$3:D10&lt;&gt;"",$D$3:D10,,,-1))/_xlfn.XLOOKUP(TRUE,$D$3:D10&lt;&gt;"",$D$3:D10,,,-1)-'Risk Free Rates'!F10/249</f>
        <v>1.1596315684845239E-2</v>
      </c>
      <c r="G11" s="14" cm="1">
        <f t="array" ref="G11">(E11-_xlfn.XLOOKUP(TRUE,$E$3:E10&lt;&gt;"",$E$3:E10,,,-1))/_xlfn.XLOOKUP(TRUE,$E$3:E10&lt;&gt;"",$E$3:E10,,,-1)-'Risk Free Rates'!F10/249</f>
        <v>1.0248080848833909E-2</v>
      </c>
    </row>
    <row r="12" spans="1:13" x14ac:dyDescent="0.25">
      <c r="A12" s="17">
        <v>45210</v>
      </c>
      <c r="B12">
        <v>1071.6500000000001</v>
      </c>
      <c r="C12">
        <v>7621.18</v>
      </c>
      <c r="D12">
        <v>46.805999999999997</v>
      </c>
      <c r="E12">
        <f t="shared" si="0"/>
        <v>3691.4620000000004</v>
      </c>
      <c r="F12" s="6" cm="1">
        <f t="array" ref="F12">(D12-_xlfn.XLOOKUP(TRUE,$D$3:D11&lt;&gt;"",$D$3:D11,,,-1))/_xlfn.XLOOKUP(TRUE,$D$3:D11&lt;&gt;"",$D$3:D11,,,-1)-'Risk Free Rates'!F11/249</f>
        <v>2.2009694746495383E-2</v>
      </c>
      <c r="G12" s="14" cm="1">
        <f t="array" ref="G12">(E12-_xlfn.XLOOKUP(TRUE,$E$3:E11&lt;&gt;"",$E$3:E11,,,-1))/_xlfn.XLOOKUP(TRUE,$E$3:E11&lt;&gt;"",$E$3:E11,,,-1)-'Risk Free Rates'!F11/249</f>
        <v>1.51497146677136E-3</v>
      </c>
    </row>
    <row r="13" spans="1:13" x14ac:dyDescent="0.25">
      <c r="A13" s="17">
        <v>45211</v>
      </c>
      <c r="B13">
        <v>1069.96</v>
      </c>
      <c r="C13">
        <v>7522.89</v>
      </c>
      <c r="D13">
        <v>46.945</v>
      </c>
      <c r="E13">
        <f t="shared" si="0"/>
        <v>3651.1320000000005</v>
      </c>
      <c r="F13" s="6" cm="1">
        <f t="array" ref="F13">(D13-_xlfn.XLOOKUP(TRUE,$D$3:D12&lt;&gt;"",$D$3:D12,,,-1))/_xlfn.XLOOKUP(TRUE,$D$3:D12&lt;&gt;"",$D$3:D12,,,-1)-'Risk Free Rates'!F12/249</f>
        <v>2.9697047387087748E-3</v>
      </c>
      <c r="G13" s="14" cm="1">
        <f t="array" ref="G13">(E13-_xlfn.XLOOKUP(TRUE,$E$3:E12&lt;&gt;"",$E$3:E12,,,-1))/_xlfn.XLOOKUP(TRUE,$E$3:E12&lt;&gt;"",$E$3:E12,,,-1)-'Risk Free Rates'!F12/249</f>
        <v>-1.0925210661791973E-2</v>
      </c>
    </row>
    <row r="14" spans="1:13" x14ac:dyDescent="0.25">
      <c r="A14" s="17">
        <v>45212</v>
      </c>
      <c r="B14">
        <v>1054.75</v>
      </c>
      <c r="C14">
        <v>7508.25</v>
      </c>
      <c r="D14">
        <v>45.460999999999999</v>
      </c>
      <c r="E14">
        <f t="shared" si="0"/>
        <v>3636.15</v>
      </c>
      <c r="F14" s="6" cm="1">
        <f t="array" ref="F14">(D14-_xlfn.XLOOKUP(TRUE,$D$3:D13&lt;&gt;"",$D$3:D13,,,-1))/_xlfn.XLOOKUP(TRUE,$D$3:D13&lt;&gt;"",$D$3:D13,,,-1)-'Risk Free Rates'!F13/249</f>
        <v>-3.1611460219405724E-2</v>
      </c>
      <c r="G14" s="14" cm="1">
        <f t="array" ref="G14">(E14-_xlfn.XLOOKUP(TRUE,$E$3:E13&lt;&gt;"",$E$3:E13,,,-1))/_xlfn.XLOOKUP(TRUE,$E$3:E13&lt;&gt;"",$E$3:E13,,,-1)-'Risk Free Rates'!F13/249</f>
        <v>-4.1033849228130958E-3</v>
      </c>
    </row>
    <row r="15" spans="1:13" x14ac:dyDescent="0.25">
      <c r="A15" s="17">
        <v>45213</v>
      </c>
      <c r="B15" t="e">
        <v>#N/A</v>
      </c>
      <c r="C15" t="e">
        <v>#N/A</v>
      </c>
      <c r="D15" t="e">
        <v>#N/A</v>
      </c>
      <c r="E15" t="e">
        <f t="shared" si="0"/>
        <v>#N/A</v>
      </c>
      <c r="F15" s="6" t="e" cm="1">
        <f t="array" ref="F15">(D15-_xlfn.XLOOKUP(TRUE,$D$3:D14&lt;&gt;"",$D$3:D14,,,-1))/_xlfn.XLOOKUP(TRUE,$D$3:D14&lt;&gt;"",$D$3:D14,,,-1)-'Risk Free Rates'!F14/249</f>
        <v>#N/A</v>
      </c>
      <c r="G15" s="14" t="e" cm="1">
        <f t="array" ref="G15">(E15-_xlfn.XLOOKUP(TRUE,$E$3:E14&lt;&gt;"",$E$3:E14,,,-1))/_xlfn.XLOOKUP(TRUE,$E$3:E14&lt;&gt;"",$E$3:E14,,,-1)-'Risk Free Rates'!F14/249</f>
        <v>#N/A</v>
      </c>
    </row>
    <row r="16" spans="1:13" x14ac:dyDescent="0.25">
      <c r="A16" s="17">
        <v>45214</v>
      </c>
      <c r="B16" t="e">
        <v>#N/A</v>
      </c>
      <c r="C16" t="e">
        <v>#N/A</v>
      </c>
      <c r="D16" t="e">
        <v>#N/A</v>
      </c>
      <c r="E16" t="e">
        <f t="shared" si="0"/>
        <v>#N/A</v>
      </c>
      <c r="F16" s="6" t="e" cm="1">
        <f t="array" ref="F16">(D16-_xlfn.XLOOKUP(TRUE,$D$3:D15&lt;&gt;"",$D$3:D15,,,-1))/_xlfn.XLOOKUP(TRUE,$D$3:D15&lt;&gt;"",$D$3:D15,,,-1)-'Risk Free Rates'!F15/249</f>
        <v>#N/A</v>
      </c>
      <c r="G16" s="14" t="e" cm="1">
        <f t="array" ref="G16">(E16-_xlfn.XLOOKUP(TRUE,$E$3:E15&lt;&gt;"",$E$3:E15,,,-1))/_xlfn.XLOOKUP(TRUE,$E$3:E15&lt;&gt;"",$E$3:E15,,,-1)-'Risk Free Rates'!F15/249</f>
        <v>#N/A</v>
      </c>
    </row>
    <row r="17" spans="1:7" x14ac:dyDescent="0.25">
      <c r="A17" s="17">
        <v>45215</v>
      </c>
      <c r="B17">
        <v>1059.76</v>
      </c>
      <c r="C17">
        <v>7600.91</v>
      </c>
      <c r="D17">
        <v>46.094999999999999</v>
      </c>
      <c r="E17">
        <f t="shared" si="0"/>
        <v>3676.2200000000003</v>
      </c>
      <c r="F17" s="6" cm="1">
        <f t="array" ref="F17">(D17-_xlfn.XLOOKUP(TRUE,$D$3:D16&lt;&gt;"",$D$3:D16,,,-1))/_xlfn.XLOOKUP(TRUE,$D$3:D16&lt;&gt;"",$D$3:D16,,,-1)-'Risk Free Rates'!F16/249</f>
        <v>1.3946019665207549E-2</v>
      </c>
      <c r="G17" s="14" cm="1">
        <f t="array" ref="G17">(E17-_xlfn.XLOOKUP(TRUE,$E$3:E16&lt;&gt;"",$E$3:E16,,,-1))/_xlfn.XLOOKUP(TRUE,$E$3:E16&lt;&gt;"",$E$3:E16,,,-1)-'Risk Free Rates'!F16/249</f>
        <v>1.1019897418973409E-2</v>
      </c>
    </row>
    <row r="18" spans="1:7" x14ac:dyDescent="0.25">
      <c r="A18" s="17">
        <v>45216</v>
      </c>
      <c r="B18">
        <v>1057.08</v>
      </c>
      <c r="C18">
        <v>7639.42</v>
      </c>
      <c r="D18">
        <v>43.938000000000002</v>
      </c>
      <c r="E18">
        <f t="shared" si="0"/>
        <v>3690.0160000000001</v>
      </c>
      <c r="F18" s="6" cm="1">
        <f t="array" ref="F18">(D18-_xlfn.XLOOKUP(TRUE,$D$3:D17&lt;&gt;"",$D$3:D17,,,-1))/_xlfn.XLOOKUP(TRUE,$D$3:D17&lt;&gt;"",$D$3:D17,,,-1)-'Risk Free Rates'!F17/249</f>
        <v>-4.6794663195574279E-2</v>
      </c>
      <c r="G18" s="14" cm="1">
        <f t="array" ref="G18">(E18-_xlfn.XLOOKUP(TRUE,$E$3:E17&lt;&gt;"",$E$3:E17,,,-1))/_xlfn.XLOOKUP(TRUE,$E$3:E17&lt;&gt;"",$E$3:E17,,,-1)-'Risk Free Rates'!F17/249</f>
        <v>3.7527677886524257E-3</v>
      </c>
    </row>
    <row r="19" spans="1:7" x14ac:dyDescent="0.25">
      <c r="A19" s="17">
        <v>45217</v>
      </c>
      <c r="B19">
        <v>1044.1400000000001</v>
      </c>
      <c r="C19">
        <v>7517.31</v>
      </c>
      <c r="D19">
        <v>42.195999999999998</v>
      </c>
      <c r="E19">
        <f t="shared" si="0"/>
        <v>3633.4080000000004</v>
      </c>
      <c r="F19" s="6" cm="1">
        <f t="array" ref="F19">(D19-_xlfn.XLOOKUP(TRUE,$D$3:D18&lt;&gt;"",$D$3:D18,,,-1))/_xlfn.XLOOKUP(TRUE,$D$3:D18&lt;&gt;"",$D$3:D18,,,-1)-'Risk Free Rates'!F18/249</f>
        <v>-3.9646775001138064E-2</v>
      </c>
      <c r="G19" s="14" cm="1">
        <f t="array" ref="G19">(E19-_xlfn.XLOOKUP(TRUE,$E$3:E18&lt;&gt;"",$E$3:E18,,,-1))/_xlfn.XLOOKUP(TRUE,$E$3:E18&lt;&gt;"",$E$3:E18,,,-1)-'Risk Free Rates'!F18/249</f>
        <v>-1.5340854890602024E-2</v>
      </c>
    </row>
    <row r="20" spans="1:7" x14ac:dyDescent="0.25">
      <c r="A20" s="17">
        <v>45218</v>
      </c>
      <c r="B20">
        <v>1031.99</v>
      </c>
      <c r="C20">
        <v>7425.5</v>
      </c>
      <c r="D20">
        <v>42.100999999999999</v>
      </c>
      <c r="E20">
        <f t="shared" si="0"/>
        <v>3589.3940000000002</v>
      </c>
      <c r="F20" s="6" cm="1">
        <f t="array" ref="F20">(D20-_xlfn.XLOOKUP(TRUE,$D$3:D19&lt;&gt;"",$D$3:D19,,,-1))/_xlfn.XLOOKUP(TRUE,$D$3:D19&lt;&gt;"",$D$3:D19,,,-1)-'Risk Free Rates'!F19/249</f>
        <v>-2.2513982367996697E-3</v>
      </c>
      <c r="G20" s="14" cm="1">
        <f t="array" ref="G20">(E20-_xlfn.XLOOKUP(TRUE,$E$3:E19&lt;&gt;"",$E$3:E19,,,-1))/_xlfn.XLOOKUP(TRUE,$E$3:E19&lt;&gt;"",$E$3:E19,,,-1)-'Risk Free Rates'!F19/249</f>
        <v>-1.2113696012118683E-2</v>
      </c>
    </row>
    <row r="21" spans="1:7" x14ac:dyDescent="0.25">
      <c r="A21" s="17">
        <v>45219</v>
      </c>
      <c r="B21">
        <v>1017.21</v>
      </c>
      <c r="C21">
        <v>7332.1</v>
      </c>
      <c r="D21">
        <v>41.387</v>
      </c>
      <c r="E21">
        <f t="shared" si="0"/>
        <v>3543.1660000000002</v>
      </c>
      <c r="F21" s="6" cm="1">
        <f t="array" ref="F21">(D21-_xlfn.XLOOKUP(TRUE,$D$3:D20&lt;&gt;"",$D$3:D20,,,-1))/_xlfn.XLOOKUP(TRUE,$D$3:D20&lt;&gt;"",$D$3:D20,,,-1)-'Risk Free Rates'!F20/249</f>
        <v>-1.6959217120733443E-2</v>
      </c>
      <c r="G21" s="14" cm="1">
        <f t="array" ref="G21">(E21-_xlfn.XLOOKUP(TRUE,$E$3:E20&lt;&gt;"",$E$3:E20,,,-1))/_xlfn.XLOOKUP(TRUE,$E$3:E20&lt;&gt;"",$E$3:E20,,,-1)-'Risk Free Rates'!F20/249</f>
        <v>-1.2879054235896104E-2</v>
      </c>
    </row>
    <row r="22" spans="1:7" x14ac:dyDescent="0.25">
      <c r="A22" s="17">
        <v>45220</v>
      </c>
      <c r="B22" t="e">
        <v>#N/A</v>
      </c>
      <c r="C22" t="e">
        <v>#N/A</v>
      </c>
      <c r="D22" t="e">
        <v>#N/A</v>
      </c>
      <c r="E22" t="e">
        <f t="shared" si="0"/>
        <v>#N/A</v>
      </c>
      <c r="F22" s="6" t="e" cm="1">
        <f t="array" ref="F22">(D22-_xlfn.XLOOKUP(TRUE,$D$3:D21&lt;&gt;"",$D$3:D21,,,-1))/_xlfn.XLOOKUP(TRUE,$D$3:D21&lt;&gt;"",$D$3:D21,,,-1)-'Risk Free Rates'!F21/249</f>
        <v>#N/A</v>
      </c>
      <c r="G22" s="14" t="e" cm="1">
        <f t="array" ref="G22">(E22-_xlfn.XLOOKUP(TRUE,$E$3:E21&lt;&gt;"",$E$3:E21,,,-1))/_xlfn.XLOOKUP(TRUE,$E$3:E21&lt;&gt;"",$E$3:E21,,,-1)-'Risk Free Rates'!F21/249</f>
        <v>#N/A</v>
      </c>
    </row>
    <row r="23" spans="1:7" x14ac:dyDescent="0.25">
      <c r="A23" s="17">
        <v>45221</v>
      </c>
      <c r="B23" t="e">
        <v>#N/A</v>
      </c>
      <c r="C23" t="e">
        <v>#N/A</v>
      </c>
      <c r="D23" t="e">
        <v>#N/A</v>
      </c>
      <c r="E23" t="e">
        <f t="shared" si="0"/>
        <v>#N/A</v>
      </c>
      <c r="F23" s="6" t="e" cm="1">
        <f t="array" ref="F23">(D23-_xlfn.XLOOKUP(TRUE,$D$3:D22&lt;&gt;"",$D$3:D22,,,-1))/_xlfn.XLOOKUP(TRUE,$D$3:D22&lt;&gt;"",$D$3:D22,,,-1)-'Risk Free Rates'!F22/249</f>
        <v>#N/A</v>
      </c>
      <c r="G23" s="14" t="e" cm="1">
        <f t="array" ref="G23">(E23-_xlfn.XLOOKUP(TRUE,$E$3:E22&lt;&gt;"",$E$3:E22,,,-1))/_xlfn.XLOOKUP(TRUE,$E$3:E22&lt;&gt;"",$E$3:E22,,,-1)-'Risk Free Rates'!F22/249</f>
        <v>#N/A</v>
      </c>
    </row>
    <row r="24" spans="1:7" x14ac:dyDescent="0.25">
      <c r="A24" s="17">
        <v>45222</v>
      </c>
      <c r="B24">
        <v>1015.18</v>
      </c>
      <c r="C24">
        <v>7286.55</v>
      </c>
      <c r="D24">
        <v>42.975000000000001</v>
      </c>
      <c r="E24">
        <f t="shared" si="0"/>
        <v>3523.7280000000001</v>
      </c>
      <c r="F24" s="6" cm="1">
        <f t="array" ref="F24">(D24-_xlfn.XLOOKUP(TRUE,$D$3:D23&lt;&gt;"",$D$3:D23,,,-1))/_xlfn.XLOOKUP(TRUE,$D$3:D23&lt;&gt;"",$D$3:D23,,,-1)-'Risk Free Rates'!F23/249</f>
        <v>3.8369536327832438E-2</v>
      </c>
      <c r="G24" s="14" cm="1">
        <f t="array" ref="G24">(E24-_xlfn.XLOOKUP(TRUE,$E$3:E23&lt;&gt;"",$E$3:E23,,,-1))/_xlfn.XLOOKUP(TRUE,$E$3:E23&lt;&gt;"",$E$3:E23,,,-1)-'Risk Free Rates'!F23/249</f>
        <v>-5.4860539980345546E-3</v>
      </c>
    </row>
    <row r="25" spans="1:7" x14ac:dyDescent="0.25">
      <c r="A25" s="17">
        <v>45223</v>
      </c>
      <c r="B25">
        <v>1019.55</v>
      </c>
      <c r="C25">
        <v>7333.88</v>
      </c>
      <c r="D25">
        <v>43.662999999999997</v>
      </c>
      <c r="E25">
        <f t="shared" si="0"/>
        <v>3545.2820000000002</v>
      </c>
      <c r="F25" s="6" cm="1">
        <f t="array" ref="F25">(D25-_xlfn.XLOOKUP(TRUE,$D$3:D24&lt;&gt;"",$D$3:D24,,,-1))/_xlfn.XLOOKUP(TRUE,$D$3:D24&lt;&gt;"",$D$3:D24,,,-1)-'Risk Free Rates'!F24/249</f>
        <v>1.6009307737056319E-2</v>
      </c>
      <c r="G25" s="14" cm="1">
        <f t="array" ref="G25">(E25-_xlfn.XLOOKUP(TRUE,$E$3:E24&lt;&gt;"",$E$3:E24,,,-1))/_xlfn.XLOOKUP(TRUE,$E$3:E24&lt;&gt;"",$E$3:E24,,,-1)-'Risk Free Rates'!F24/249</f>
        <v>6.1168171890679662E-3</v>
      </c>
    </row>
    <row r="26" spans="1:7" x14ac:dyDescent="0.25">
      <c r="A26" s="17">
        <v>45224</v>
      </c>
      <c r="B26">
        <v>1013.17</v>
      </c>
      <c r="C26">
        <v>7251.65</v>
      </c>
      <c r="D26">
        <v>41.779000000000003</v>
      </c>
      <c r="E26">
        <f t="shared" si="0"/>
        <v>3508.5619999999999</v>
      </c>
      <c r="F26" s="6" cm="1">
        <f t="array" ref="F26">(D26-_xlfn.XLOOKUP(TRUE,$D$3:D25&lt;&gt;"",$D$3:D25,,,-1))/_xlfn.XLOOKUP(TRUE,$D$3:D25&lt;&gt;"",$D$3:D25,,,-1)-'Risk Free Rates'!F25/249</f>
        <v>-4.3148661337974792E-2</v>
      </c>
      <c r="G26" s="14" cm="1">
        <f t="array" ref="G26">(E26-_xlfn.XLOOKUP(TRUE,$E$3:E25&lt;&gt;"",$E$3:E25,,,-1))/_xlfn.XLOOKUP(TRUE,$E$3:E25&lt;&gt;"",$E$3:E25,,,-1)-'Risk Free Rates'!F25/249</f>
        <v>-1.0357427138377217E-2</v>
      </c>
    </row>
    <row r="27" spans="1:7" x14ac:dyDescent="0.25">
      <c r="A27" s="17">
        <v>45225</v>
      </c>
      <c r="B27">
        <v>1011.26</v>
      </c>
      <c r="C27">
        <v>7239.26</v>
      </c>
      <c r="D27">
        <v>40.326000000000001</v>
      </c>
      <c r="E27">
        <f t="shared" si="0"/>
        <v>3502.46</v>
      </c>
      <c r="F27" s="6" cm="1">
        <f t="array" ref="F27">(D27-_xlfn.XLOOKUP(TRUE,$D$3:D26&lt;&gt;"",$D$3:D26,,,-1))/_xlfn.XLOOKUP(TRUE,$D$3:D26&lt;&gt;"",$D$3:D26,,,-1)-'Risk Free Rates'!F26/249</f>
        <v>-3.4778237870700661E-2</v>
      </c>
      <c r="G27" s="14" cm="1">
        <f t="array" ref="G27">(E27-_xlfn.XLOOKUP(TRUE,$E$3:E26&lt;&gt;"",$E$3:E26,,,-1))/_xlfn.XLOOKUP(TRUE,$E$3:E26&lt;&gt;"",$E$3:E26,,,-1)-'Risk Free Rates'!F26/249</f>
        <v>-1.7391740547836583E-3</v>
      </c>
    </row>
    <row r="28" spans="1:7" x14ac:dyDescent="0.25">
      <c r="A28" s="17">
        <v>45226</v>
      </c>
      <c r="B28">
        <v>1009.11</v>
      </c>
      <c r="C28">
        <v>7152.69</v>
      </c>
      <c r="D28">
        <v>40.5</v>
      </c>
      <c r="E28">
        <f t="shared" si="0"/>
        <v>3466.5419999999999</v>
      </c>
      <c r="F28" s="6" cm="1">
        <f t="array" ref="F28">(D28-_xlfn.XLOOKUP(TRUE,$D$3:D27&lt;&gt;"",$D$3:D27,,,-1))/_xlfn.XLOOKUP(TRUE,$D$3:D27&lt;&gt;"",$D$3:D27,,,-1)-'Risk Free Rates'!F27/249</f>
        <v>4.3148341020681318E-3</v>
      </c>
      <c r="G28" s="14" cm="1">
        <f t="array" ref="G28">(E28-_xlfn.XLOOKUP(TRUE,$E$3:E27&lt;&gt;"",$E$3:E27,,,-1))/_xlfn.XLOOKUP(TRUE,$E$3:E27&lt;&gt;"",$E$3:E27,,,-1)-'Risk Free Rates'!F27/249</f>
        <v>-1.02550778595616E-2</v>
      </c>
    </row>
    <row r="29" spans="1:7" x14ac:dyDescent="0.25">
      <c r="A29" s="17">
        <v>45227</v>
      </c>
      <c r="B29" t="e">
        <v>#N/A</v>
      </c>
      <c r="C29" t="e">
        <v>#N/A</v>
      </c>
      <c r="D29" t="e">
        <v>#N/A</v>
      </c>
      <c r="E29" t="e">
        <f t="shared" si="0"/>
        <v>#N/A</v>
      </c>
      <c r="F29" s="6" t="e" cm="1">
        <f t="array" ref="F29">(D29-_xlfn.XLOOKUP(TRUE,$D$3:D28&lt;&gt;"",$D$3:D28,,,-1))/_xlfn.XLOOKUP(TRUE,$D$3:D28&lt;&gt;"",$D$3:D28,,,-1)-'Risk Free Rates'!F28/249</f>
        <v>#N/A</v>
      </c>
      <c r="G29" s="14" t="e" cm="1">
        <f t="array" ref="G29">(E29-_xlfn.XLOOKUP(TRUE,$E$3:E28&lt;&gt;"",$E$3:E28,,,-1))/_xlfn.XLOOKUP(TRUE,$E$3:E28&lt;&gt;"",$E$3:E28,,,-1)-'Risk Free Rates'!F28/249</f>
        <v>#N/A</v>
      </c>
    </row>
    <row r="30" spans="1:7" x14ac:dyDescent="0.25">
      <c r="A30" s="17">
        <v>45228</v>
      </c>
      <c r="B30" t="e">
        <v>#N/A</v>
      </c>
      <c r="C30" t="e">
        <v>#N/A</v>
      </c>
      <c r="D30" t="e">
        <v>#N/A</v>
      </c>
      <c r="E30" t="e">
        <f t="shared" si="0"/>
        <v>#N/A</v>
      </c>
      <c r="F30" s="6" t="e" cm="1">
        <f t="array" ref="F30">(D30-_xlfn.XLOOKUP(TRUE,$D$3:D29&lt;&gt;"",$D$3:D29,,,-1))/_xlfn.XLOOKUP(TRUE,$D$3:D29&lt;&gt;"",$D$3:D29,,,-1)-'Risk Free Rates'!F29/249</f>
        <v>#N/A</v>
      </c>
      <c r="G30" s="14" t="e" cm="1">
        <f t="array" ref="G30">(E30-_xlfn.XLOOKUP(TRUE,$E$3:E29&lt;&gt;"",$E$3:E29,,,-1))/_xlfn.XLOOKUP(TRUE,$E$3:E29&lt;&gt;"",$E$3:E29,,,-1)-'Risk Free Rates'!F29/249</f>
        <v>#N/A</v>
      </c>
    </row>
    <row r="31" spans="1:7" x14ac:dyDescent="0.25">
      <c r="A31" s="17">
        <v>45229</v>
      </c>
      <c r="B31">
        <v>1012.91</v>
      </c>
      <c r="C31">
        <v>7207.83</v>
      </c>
      <c r="D31">
        <v>41.161000000000001</v>
      </c>
      <c r="E31">
        <f t="shared" si="0"/>
        <v>3490.8780000000002</v>
      </c>
      <c r="F31" s="6" cm="1">
        <f t="array" ref="F31">(D31-_xlfn.XLOOKUP(TRUE,$D$3:D30&lt;&gt;"",$D$3:D30,,,-1))/_xlfn.XLOOKUP(TRUE,$D$3:D30&lt;&gt;"",$D$3:D30,,,-1)-'Risk Free Rates'!F30/249</f>
        <v>1.6320987654321023E-2</v>
      </c>
      <c r="G31" s="14" cm="1">
        <f t="array" ref="G31">(E31-_xlfn.XLOOKUP(TRUE,$E$3:E30&lt;&gt;"",$E$3:E30,,,-1))/_xlfn.XLOOKUP(TRUE,$E$3:E30&lt;&gt;"",$E$3:E30,,,-1)-'Risk Free Rates'!F30/249</f>
        <v>7.0202524590788863E-3</v>
      </c>
    </row>
    <row r="32" spans="1:7" x14ac:dyDescent="0.25">
      <c r="A32" s="17">
        <v>45230</v>
      </c>
      <c r="B32">
        <v>1024.1300000000001</v>
      </c>
      <c r="C32">
        <v>7270.64</v>
      </c>
      <c r="D32">
        <v>40.78</v>
      </c>
      <c r="E32">
        <f t="shared" si="0"/>
        <v>3522.7340000000004</v>
      </c>
      <c r="F32" s="6" cm="1">
        <f t="array" ref="F32">(D32-_xlfn.XLOOKUP(TRUE,$D$3:D31&lt;&gt;"",$D$3:D31,,,-1))/_xlfn.XLOOKUP(TRUE,$D$3:D31&lt;&gt;"",$D$3:D31,,,-1)-'Risk Free Rates'!F31/249</f>
        <v>-9.2563348801049591E-3</v>
      </c>
      <c r="G32" s="14" cm="1">
        <f t="array" ref="G32">(E32-_xlfn.XLOOKUP(TRUE,$E$3:E31&lt;&gt;"",$E$3:E31,,,-1))/_xlfn.XLOOKUP(TRUE,$E$3:E31&lt;&gt;"",$E$3:E31,,,-1)-'Risk Free Rates'!F31/249</f>
        <v>9.1254979406327642E-3</v>
      </c>
    </row>
    <row r="33" spans="1:7" x14ac:dyDescent="0.25">
      <c r="A33" s="17">
        <v>45231</v>
      </c>
      <c r="B33">
        <v>1028.73</v>
      </c>
      <c r="C33">
        <v>7294.52</v>
      </c>
      <c r="D33">
        <v>42.325000000000003</v>
      </c>
      <c r="E33">
        <f t="shared" si="0"/>
        <v>3535.0460000000003</v>
      </c>
      <c r="F33" s="6" cm="1">
        <f t="array" ref="F33">(D33-_xlfn.XLOOKUP(TRUE,$D$3:D32&lt;&gt;"",$D$3:D32,,,-1))/_xlfn.XLOOKUP(TRUE,$D$3:D32&lt;&gt;"",$D$3:D32,,,-1)-'Risk Free Rates'!F32/249</f>
        <v>3.7886218734673897E-2</v>
      </c>
      <c r="G33" s="14" cm="1">
        <f t="array" ref="G33">(E33-_xlfn.XLOOKUP(TRUE,$E$3:E32&lt;&gt;"",$E$3:E32,,,-1))/_xlfn.XLOOKUP(TRUE,$E$3:E32&lt;&gt;"",$E$3:E32,,,-1)-'Risk Free Rates'!F32/249</f>
        <v>3.4950126804918842E-3</v>
      </c>
    </row>
    <row r="34" spans="1:7" x14ac:dyDescent="0.25">
      <c r="A34" s="17">
        <v>45232</v>
      </c>
      <c r="B34">
        <v>1049.6600000000001</v>
      </c>
      <c r="C34">
        <v>7454.03</v>
      </c>
      <c r="D34">
        <v>43.506</v>
      </c>
      <c r="E34">
        <f t="shared" si="0"/>
        <v>3611.4080000000004</v>
      </c>
      <c r="F34" s="6" cm="1">
        <f t="array" ref="F34">(D34-_xlfn.XLOOKUP(TRUE,$D$3:D33&lt;&gt;"",$D$3:D33,,,-1))/_xlfn.XLOOKUP(TRUE,$D$3:D33&lt;&gt;"",$D$3:D33,,,-1)-'Risk Free Rates'!F33/249</f>
        <v>2.7903130537507318E-2</v>
      </c>
      <c r="G34" s="14" cm="1">
        <f t="array" ref="G34">(E34-_xlfn.XLOOKUP(TRUE,$E$3:E33&lt;&gt;"",$E$3:E33,,,-1))/_xlfn.XLOOKUP(TRUE,$E$3:E33&lt;&gt;"",$E$3:E33,,,-1)-'Risk Free Rates'!F33/249</f>
        <v>2.1601416219194907E-2</v>
      </c>
    </row>
    <row r="35" spans="1:7" x14ac:dyDescent="0.25">
      <c r="A35" s="17">
        <v>45233</v>
      </c>
      <c r="B35">
        <v>1061.26</v>
      </c>
      <c r="C35">
        <v>7575.05</v>
      </c>
      <c r="D35">
        <v>45.005000000000003</v>
      </c>
      <c r="E35">
        <f t="shared" si="0"/>
        <v>3666.7760000000003</v>
      </c>
      <c r="F35" s="6" cm="1">
        <f t="array" ref="F35">(D35-_xlfn.XLOOKUP(TRUE,$D$3:D34&lt;&gt;"",$D$3:D34,,,-1))/_xlfn.XLOOKUP(TRUE,$D$3:D34&lt;&gt;"",$D$3:D34,,,-1)-'Risk Free Rates'!F34/249</f>
        <v>3.4455017698708276E-2</v>
      </c>
      <c r="G35" s="14" cm="1">
        <f t="array" ref="G35">(E35-_xlfn.XLOOKUP(TRUE,$E$3:E34&lt;&gt;"",$E$3:E34,,,-1))/_xlfn.XLOOKUP(TRUE,$E$3:E34&lt;&gt;"",$E$3:E34,,,-1)-'Risk Free Rates'!F34/249</f>
        <v>1.5331416444777198E-2</v>
      </c>
    </row>
    <row r="36" spans="1:7" x14ac:dyDescent="0.25">
      <c r="A36" s="17">
        <v>45234</v>
      </c>
      <c r="B36" t="e">
        <v>#N/A</v>
      </c>
      <c r="C36" t="e">
        <v>#N/A</v>
      </c>
      <c r="D36" t="e">
        <v>#N/A</v>
      </c>
      <c r="E36" t="e">
        <f t="shared" si="0"/>
        <v>#N/A</v>
      </c>
      <c r="F36" s="6" t="e" cm="1">
        <f t="array" ref="F36">(D36-_xlfn.XLOOKUP(TRUE,$D$3:D35&lt;&gt;"",$D$3:D35,,,-1))/_xlfn.XLOOKUP(TRUE,$D$3:D35&lt;&gt;"",$D$3:D35,,,-1)-'Risk Free Rates'!F35/249</f>
        <v>#N/A</v>
      </c>
      <c r="G36" s="14" t="e" cm="1">
        <f t="array" ref="G36">(E36-_xlfn.XLOOKUP(TRUE,$E$3:E35&lt;&gt;"",$E$3:E35,,,-1))/_xlfn.XLOOKUP(TRUE,$E$3:E35&lt;&gt;"",$E$3:E35,,,-1)-'Risk Free Rates'!F35/249</f>
        <v>#N/A</v>
      </c>
    </row>
    <row r="37" spans="1:7" x14ac:dyDescent="0.25">
      <c r="A37" s="17">
        <v>45235</v>
      </c>
      <c r="B37" t="e">
        <v>#N/A</v>
      </c>
      <c r="C37" t="e">
        <v>#N/A</v>
      </c>
      <c r="D37" t="e">
        <v>#N/A</v>
      </c>
      <c r="E37" t="e">
        <f t="shared" si="0"/>
        <v>#N/A</v>
      </c>
      <c r="F37" s="6" t="e" cm="1">
        <f t="array" ref="F37">(D37-_xlfn.XLOOKUP(TRUE,$D$3:D36&lt;&gt;"",$D$3:D36,,,-1))/_xlfn.XLOOKUP(TRUE,$D$3:D36&lt;&gt;"",$D$3:D36,,,-1)-'Risk Free Rates'!F36/249</f>
        <v>#N/A</v>
      </c>
      <c r="G37" s="14" t="e" cm="1">
        <f t="array" ref="G37">(E37-_xlfn.XLOOKUP(TRUE,$E$3:E36&lt;&gt;"",$E$3:E36,,,-1))/_xlfn.XLOOKUP(TRUE,$E$3:E36&lt;&gt;"",$E$3:E36,,,-1)-'Risk Free Rates'!F36/249</f>
        <v>#N/A</v>
      </c>
    </row>
    <row r="38" spans="1:7" x14ac:dyDescent="0.25">
      <c r="A38" s="17">
        <v>45236</v>
      </c>
      <c r="B38">
        <v>1055.1199999999999</v>
      </c>
      <c r="C38">
        <v>7535.2</v>
      </c>
      <c r="D38">
        <v>45.750999999999998</v>
      </c>
      <c r="E38">
        <f t="shared" si="0"/>
        <v>3647.152</v>
      </c>
      <c r="F38" s="6" cm="1">
        <f t="array" ref="F38">(D38-_xlfn.XLOOKUP(TRUE,$D$3:D37&lt;&gt;"",$D$3:D37,,,-1))/_xlfn.XLOOKUP(TRUE,$D$3:D37&lt;&gt;"",$D$3:D37,,,-1)-'Risk Free Rates'!F37/249</f>
        <v>1.6575936007110211E-2</v>
      </c>
      <c r="G38" s="14" cm="1">
        <f t="array" ref="G38">(E38-_xlfn.XLOOKUP(TRUE,$E$3:E37&lt;&gt;"",$E$3:E37,,,-1))/_xlfn.XLOOKUP(TRUE,$E$3:E37&lt;&gt;"",$E$3:E37,,,-1)-'Risk Free Rates'!F37/249</f>
        <v>-5.351840417849427E-3</v>
      </c>
    </row>
    <row r="39" spans="1:7" x14ac:dyDescent="0.25">
      <c r="A39" s="17">
        <v>45237</v>
      </c>
      <c r="B39">
        <v>1052.69</v>
      </c>
      <c r="C39">
        <v>7520.47</v>
      </c>
      <c r="D39">
        <v>45.954999999999998</v>
      </c>
      <c r="E39">
        <f t="shared" si="0"/>
        <v>3639.8020000000001</v>
      </c>
      <c r="F39" s="6" cm="1">
        <f t="array" ref="F39">(D39-_xlfn.XLOOKUP(TRUE,$D$3:D38&lt;&gt;"",$D$3:D38,,,-1))/_xlfn.XLOOKUP(TRUE,$D$3:D38&lt;&gt;"",$D$3:D38,,,-1)-'Risk Free Rates'!F38/249</f>
        <v>4.4589189307337679E-3</v>
      </c>
      <c r="G39" s="14" cm="1">
        <f t="array" ref="G39">(E39-_xlfn.XLOOKUP(TRUE,$E$3:E38&lt;&gt;"",$E$3:E38,,,-1))/_xlfn.XLOOKUP(TRUE,$E$3:E38&lt;&gt;"",$E$3:E38,,,-1)-'Risk Free Rates'!F38/249</f>
        <v>-2.0152710937191291E-3</v>
      </c>
    </row>
    <row r="40" spans="1:7" x14ac:dyDescent="0.25">
      <c r="A40" s="17">
        <v>45238</v>
      </c>
      <c r="B40">
        <v>1055.69</v>
      </c>
      <c r="C40">
        <v>7508.16</v>
      </c>
      <c r="D40">
        <v>46.573999999999998</v>
      </c>
      <c r="E40">
        <f t="shared" si="0"/>
        <v>3636.6779999999999</v>
      </c>
      <c r="F40" s="6" cm="1">
        <f t="array" ref="F40">(D40-_xlfn.XLOOKUP(TRUE,$D$3:D39&lt;&gt;"",$D$3:D39,,,-1))/_xlfn.XLOOKUP(TRUE,$D$3:D39&lt;&gt;"",$D$3:D39,,,-1)-'Risk Free Rates'!F39/249</f>
        <v>1.3469698618213465E-2</v>
      </c>
      <c r="G40" s="14" cm="1">
        <f t="array" ref="G40">(E40-_xlfn.XLOOKUP(TRUE,$E$3:E39&lt;&gt;"",$E$3:E39,,,-1))/_xlfn.XLOOKUP(TRUE,$E$3:E39&lt;&gt;"",$E$3:E39,,,-1)-'Risk Free Rates'!F39/249</f>
        <v>-8.5828844536055835E-4</v>
      </c>
    </row>
    <row r="41" spans="1:7" x14ac:dyDescent="0.25">
      <c r="A41" s="17">
        <v>45239</v>
      </c>
      <c r="B41">
        <v>1068.8599999999999</v>
      </c>
      <c r="C41">
        <v>7444.17</v>
      </c>
      <c r="D41">
        <v>46.95</v>
      </c>
      <c r="E41">
        <f t="shared" si="0"/>
        <v>3618.9839999999999</v>
      </c>
      <c r="F41" s="6" cm="1">
        <f t="array" ref="F41">(D41-_xlfn.XLOOKUP(TRUE,$D$3:D40&lt;&gt;"",$D$3:D40,,,-1))/_xlfn.XLOOKUP(TRUE,$D$3:D40&lt;&gt;"",$D$3:D40,,,-1)-'Risk Free Rates'!F40/249</f>
        <v>8.07317387383529E-3</v>
      </c>
      <c r="G41" s="14" cm="1">
        <f t="array" ref="G41">(E41-_xlfn.XLOOKUP(TRUE,$E$3:E40&lt;&gt;"",$E$3:E40,,,-1))/_xlfn.XLOOKUP(TRUE,$E$3:E40&lt;&gt;"",$E$3:E40,,,-1)-'Risk Free Rates'!F40/249</f>
        <v>-4.8654293836297748E-3</v>
      </c>
    </row>
    <row r="42" spans="1:7" x14ac:dyDescent="0.25">
      <c r="A42" s="17">
        <v>45240</v>
      </c>
      <c r="B42">
        <v>1056.46</v>
      </c>
      <c r="C42">
        <v>7532.44</v>
      </c>
      <c r="D42">
        <v>48.335000000000001</v>
      </c>
      <c r="E42">
        <f t="shared" si="0"/>
        <v>3646.8519999999999</v>
      </c>
      <c r="F42" s="6" cm="1">
        <f t="array" ref="F42">(D42-_xlfn.XLOOKUP(TRUE,$D$3:D41&lt;&gt;"",$D$3:D41,,,-1))/_xlfn.XLOOKUP(TRUE,$D$3:D41&lt;&gt;"",$D$3:D41,,,-1)-'Risk Free Rates'!F41/249</f>
        <v>2.9499467518636805E-2</v>
      </c>
      <c r="G42" s="14" cm="1">
        <f t="array" ref="G42">(E42-_xlfn.XLOOKUP(TRUE,$E$3:E41&lt;&gt;"",$E$3:E41,,,-1))/_xlfn.XLOOKUP(TRUE,$E$3:E41&lt;&gt;"",$E$3:E41,,,-1)-'Risk Free Rates'!F41/249</f>
        <v>7.7005037878034111E-3</v>
      </c>
    </row>
    <row r="43" spans="1:7" x14ac:dyDescent="0.25">
      <c r="A43" s="17">
        <v>45241</v>
      </c>
      <c r="B43" t="e">
        <v>#N/A</v>
      </c>
      <c r="C43" t="e">
        <v>#N/A</v>
      </c>
      <c r="D43" t="e">
        <v>#N/A</v>
      </c>
      <c r="E43" t="e">
        <f t="shared" si="0"/>
        <v>#N/A</v>
      </c>
      <c r="F43" s="6" t="e" cm="1">
        <f t="array" ref="F43">(D43-_xlfn.XLOOKUP(TRUE,$D$3:D42&lt;&gt;"",$D$3:D42,,,-1))/_xlfn.XLOOKUP(TRUE,$D$3:D42&lt;&gt;"",$D$3:D42,,,-1)-'Risk Free Rates'!F42/249</f>
        <v>#N/A</v>
      </c>
      <c r="G43" s="14" t="e" cm="1">
        <f t="array" ref="G43">(E43-_xlfn.XLOOKUP(TRUE,$E$3:E42&lt;&gt;"",$E$3:E42,,,-1))/_xlfn.XLOOKUP(TRUE,$E$3:E42&lt;&gt;"",$E$3:E42,,,-1)-'Risk Free Rates'!F42/249</f>
        <v>#N/A</v>
      </c>
    </row>
    <row r="44" spans="1:7" x14ac:dyDescent="0.25">
      <c r="A44" s="17">
        <v>45242</v>
      </c>
      <c r="B44" t="e">
        <v>#N/A</v>
      </c>
      <c r="C44" t="e">
        <v>#N/A</v>
      </c>
      <c r="D44" t="e">
        <v>#N/A</v>
      </c>
      <c r="E44" t="e">
        <f t="shared" si="0"/>
        <v>#N/A</v>
      </c>
      <c r="F44" s="6" t="e" cm="1">
        <f t="array" ref="F44">(D44-_xlfn.XLOOKUP(TRUE,$D$3:D43&lt;&gt;"",$D$3:D43,,,-1))/_xlfn.XLOOKUP(TRUE,$D$3:D43&lt;&gt;"",$D$3:D43,,,-1)-'Risk Free Rates'!F43/249</f>
        <v>#N/A</v>
      </c>
      <c r="G44" s="14" t="e" cm="1">
        <f t="array" ref="G44">(E44-_xlfn.XLOOKUP(TRUE,$E$3:E43&lt;&gt;"",$E$3:E43,,,-1))/_xlfn.XLOOKUP(TRUE,$E$3:E43&lt;&gt;"",$E$3:E43,,,-1)-'Risk Free Rates'!F43/249</f>
        <v>#N/A</v>
      </c>
    </row>
    <row r="45" spans="1:7" x14ac:dyDescent="0.25">
      <c r="A45" s="17">
        <v>45243</v>
      </c>
      <c r="B45">
        <v>1063.98</v>
      </c>
      <c r="C45">
        <v>7519.91</v>
      </c>
      <c r="D45">
        <v>48.62</v>
      </c>
      <c r="E45">
        <f t="shared" si="0"/>
        <v>3646.3519999999999</v>
      </c>
      <c r="F45" s="6" cm="1">
        <f t="array" ref="F45">(D45-_xlfn.XLOOKUP(TRUE,$D$3:D44&lt;&gt;"",$D$3:D44,,,-1))/_xlfn.XLOOKUP(TRUE,$D$3:D44&lt;&gt;"",$D$3:D44,,,-1)-'Risk Free Rates'!F44/249</f>
        <v>5.8963484017791785E-3</v>
      </c>
      <c r="G45" s="14" cm="1">
        <f t="array" ref="G45">(E45-_xlfn.XLOOKUP(TRUE,$E$3:E44&lt;&gt;"",$E$3:E44,,,-1))/_xlfn.XLOOKUP(TRUE,$E$3:E44&lt;&gt;"",$E$3:E44,,,-1)-'Risk Free Rates'!F44/249</f>
        <v>-1.3710454934831465E-4</v>
      </c>
    </row>
    <row r="46" spans="1:7" x14ac:dyDescent="0.25">
      <c r="A46" s="17">
        <v>45244</v>
      </c>
      <c r="B46">
        <v>1092.28</v>
      </c>
      <c r="C46">
        <v>7733.86</v>
      </c>
      <c r="D46">
        <v>49.655999999999999</v>
      </c>
      <c r="E46">
        <f t="shared" si="0"/>
        <v>3748.9119999999998</v>
      </c>
      <c r="F46" s="6" cm="1">
        <f t="array" ref="F46">(D46-_xlfn.XLOOKUP(TRUE,$D$3:D45&lt;&gt;"",$D$3:D45,,,-1))/_xlfn.XLOOKUP(TRUE,$D$3:D45&lt;&gt;"",$D$3:D45,,,-1)-'Risk Free Rates'!F45/249</f>
        <v>2.1308103661044867E-2</v>
      </c>
      <c r="G46" s="14" cm="1">
        <f t="array" ref="G46">(E46-_xlfn.XLOOKUP(TRUE,$E$3:E45&lt;&gt;"",$E$3:E45,,,-1))/_xlfn.XLOOKUP(TRUE,$E$3:E45&lt;&gt;"",$E$3:E45,,,-1)-'Risk Free Rates'!F45/249</f>
        <v>2.8126741466539696E-2</v>
      </c>
    </row>
    <row r="47" spans="1:7" x14ac:dyDescent="0.25">
      <c r="A47" s="17">
        <v>45245</v>
      </c>
      <c r="B47">
        <v>1097.94</v>
      </c>
      <c r="C47">
        <v>7769.36</v>
      </c>
      <c r="D47">
        <v>48.887999999999998</v>
      </c>
      <c r="E47">
        <f t="shared" si="0"/>
        <v>3766.5080000000003</v>
      </c>
      <c r="F47" s="6" cm="1">
        <f t="array" ref="F47">(D47-_xlfn.XLOOKUP(TRUE,$D$3:D46&lt;&gt;"",$D$3:D46,,,-1))/_xlfn.XLOOKUP(TRUE,$D$3:D46&lt;&gt;"",$D$3:D46,,,-1)-'Risk Free Rates'!F46/249</f>
        <v>-1.5466408893185127E-2</v>
      </c>
      <c r="G47" s="14" cm="1">
        <f t="array" ref="G47">(E47-_xlfn.XLOOKUP(TRUE,$E$3:E46&lt;&gt;"",$E$3:E46,,,-1))/_xlfn.XLOOKUP(TRUE,$E$3:E46&lt;&gt;"",$E$3:E46,,,-1)-'Risk Free Rates'!F46/249</f>
        <v>4.6936284447328877E-3</v>
      </c>
    </row>
    <row r="48" spans="1:7" x14ac:dyDescent="0.25">
      <c r="A48" s="17">
        <v>45246</v>
      </c>
      <c r="B48">
        <v>1085.55</v>
      </c>
      <c r="C48">
        <v>7744.7</v>
      </c>
      <c r="D48">
        <v>49.480000000000004</v>
      </c>
      <c r="E48">
        <f t="shared" si="0"/>
        <v>3749.21</v>
      </c>
      <c r="F48" s="6" cm="1">
        <f t="array" ref="F48">(D48-_xlfn.XLOOKUP(TRUE,$D$3:D47&lt;&gt;"",$D$3:D47,,,-1))/_xlfn.XLOOKUP(TRUE,$D$3:D47&lt;&gt;"",$D$3:D47,,,-1)-'Risk Free Rates'!F47/249</f>
        <v>1.2109311078383363E-2</v>
      </c>
      <c r="G48" s="14" cm="1">
        <f t="array" ref="G48">(E48-_xlfn.XLOOKUP(TRUE,$E$3:E47&lt;&gt;"",$E$3:E47,,,-1))/_xlfn.XLOOKUP(TRUE,$E$3:E47&lt;&gt;"",$E$3:E47,,,-1)-'Risk Free Rates'!F47/249</f>
        <v>-4.5925828380027943E-3</v>
      </c>
    </row>
    <row r="49" spans="1:7" x14ac:dyDescent="0.25">
      <c r="A49" s="17">
        <v>45247</v>
      </c>
      <c r="B49">
        <v>1097.31</v>
      </c>
      <c r="C49">
        <v>7780.79</v>
      </c>
      <c r="D49">
        <v>49.298000000000002</v>
      </c>
      <c r="E49">
        <f t="shared" si="0"/>
        <v>3770.7020000000002</v>
      </c>
      <c r="F49" s="6" cm="1">
        <f t="array" ref="F49">(D49-_xlfn.XLOOKUP(TRUE,$D$3:D48&lt;&gt;"",$D$3:D48,,,-1))/_xlfn.XLOOKUP(TRUE,$D$3:D48&lt;&gt;"",$D$3:D48,,,-1)-'Risk Free Rates'!F48/249</f>
        <v>-3.6782538399353706E-3</v>
      </c>
      <c r="G49" s="14" cm="1">
        <f t="array" ref="G49">(E49-_xlfn.XLOOKUP(TRUE,$E$3:E48&lt;&gt;"",$E$3:E48,,,-1))/_xlfn.XLOOKUP(TRUE,$E$3:E48&lt;&gt;"",$E$3:E48,,,-1)-'Risk Free Rates'!F48/249</f>
        <v>5.7324076272068482E-3</v>
      </c>
    </row>
    <row r="50" spans="1:7" x14ac:dyDescent="0.25">
      <c r="A50" s="17">
        <v>45248</v>
      </c>
      <c r="B50" t="e">
        <v>#N/A</v>
      </c>
      <c r="C50" t="e">
        <v>#N/A</v>
      </c>
      <c r="D50" t="e">
        <v>#N/A</v>
      </c>
      <c r="E50" t="e">
        <f t="shared" si="0"/>
        <v>#N/A</v>
      </c>
      <c r="F50" s="6" t="e" cm="1">
        <f t="array" ref="F50">(D50-_xlfn.XLOOKUP(TRUE,$D$3:D49&lt;&gt;"",$D$3:D49,,,-1))/_xlfn.XLOOKUP(TRUE,$D$3:D49&lt;&gt;"",$D$3:D49,,,-1)-'Risk Free Rates'!F49/249</f>
        <v>#N/A</v>
      </c>
      <c r="G50" s="14" t="e" cm="1">
        <f t="array" ref="G50">(E50-_xlfn.XLOOKUP(TRUE,$E$3:E49&lt;&gt;"",$E$3:E49,,,-1))/_xlfn.XLOOKUP(TRUE,$E$3:E49&lt;&gt;"",$E$3:E49,,,-1)-'Risk Free Rates'!F49/249</f>
        <v>#N/A</v>
      </c>
    </row>
    <row r="51" spans="1:7" x14ac:dyDescent="0.25">
      <c r="A51" s="17">
        <v>45249</v>
      </c>
      <c r="B51" t="e">
        <v>#N/A</v>
      </c>
      <c r="C51" t="e">
        <v>#N/A</v>
      </c>
      <c r="D51" t="e">
        <v>#N/A</v>
      </c>
      <c r="E51" t="e">
        <f t="shared" si="0"/>
        <v>#N/A</v>
      </c>
      <c r="F51" s="6" t="e" cm="1">
        <f t="array" ref="F51">(D51-_xlfn.XLOOKUP(TRUE,$D$3:D50&lt;&gt;"",$D$3:D50,,,-1))/_xlfn.XLOOKUP(TRUE,$D$3:D50&lt;&gt;"",$D$3:D50,,,-1)-'Risk Free Rates'!F50/249</f>
        <v>#N/A</v>
      </c>
      <c r="G51" s="14" t="e" cm="1">
        <f t="array" ref="G51">(E51-_xlfn.XLOOKUP(TRUE,$E$3:E50&lt;&gt;"",$E$3:E50,,,-1))/_xlfn.XLOOKUP(TRUE,$E$3:E50&lt;&gt;"",$E$3:E50,,,-1)-'Risk Free Rates'!F50/249</f>
        <v>#N/A</v>
      </c>
    </row>
    <row r="52" spans="1:7" x14ac:dyDescent="0.25">
      <c r="A52" s="17">
        <v>45250</v>
      </c>
      <c r="B52">
        <v>1100.0899999999999</v>
      </c>
      <c r="C52">
        <v>7813.19</v>
      </c>
      <c r="D52">
        <v>50.408999999999999</v>
      </c>
      <c r="E52">
        <f t="shared" si="0"/>
        <v>3785.33</v>
      </c>
      <c r="F52" s="6" cm="1">
        <f t="array" ref="F52">(D52-_xlfn.XLOOKUP(TRUE,$D$3:D51&lt;&gt;"",$D$3:D51,,,-1))/_xlfn.XLOOKUP(TRUE,$D$3:D51&lt;&gt;"",$D$3:D51,,,-1)-'Risk Free Rates'!F51/249</f>
        <v>2.2536411213436591E-2</v>
      </c>
      <c r="G52" s="14" cm="1">
        <f t="array" ref="G52">(E52-_xlfn.XLOOKUP(TRUE,$E$3:E51&lt;&gt;"",$E$3:E51,,,-1))/_xlfn.XLOOKUP(TRUE,$E$3:E51&lt;&gt;"",$E$3:E51,,,-1)-'Risk Free Rates'!F51/249</f>
        <v>3.8793837327902605E-3</v>
      </c>
    </row>
    <row r="53" spans="1:7" x14ac:dyDescent="0.25">
      <c r="A53" s="17">
        <v>45251</v>
      </c>
      <c r="B53">
        <v>1094.32</v>
      </c>
      <c r="C53">
        <v>7799.5</v>
      </c>
      <c r="D53">
        <v>49.944000000000003</v>
      </c>
      <c r="E53">
        <f t="shared" si="0"/>
        <v>3776.3920000000003</v>
      </c>
      <c r="F53" s="6" cm="1">
        <f t="array" ref="F53">(D53-_xlfn.XLOOKUP(TRUE,$D$3:D52&lt;&gt;"",$D$3:D52,,,-1))/_xlfn.XLOOKUP(TRUE,$D$3:D52&lt;&gt;"",$D$3:D52,,,-1)-'Risk Free Rates'!F52/249</f>
        <v>-9.2245432363267741E-3</v>
      </c>
      <c r="G53" s="14" cm="1">
        <f t="array" ref="G53">(E53-_xlfn.XLOOKUP(TRUE,$E$3:E52&lt;&gt;"",$E$3:E52,,,-1))/_xlfn.XLOOKUP(TRUE,$E$3:E52&lt;&gt;"",$E$3:E52,,,-1)-'Risk Free Rates'!F52/249</f>
        <v>-2.3612208182641004E-3</v>
      </c>
    </row>
    <row r="54" spans="1:7" x14ac:dyDescent="0.25">
      <c r="A54" s="17">
        <v>45252</v>
      </c>
      <c r="B54">
        <v>1098.52</v>
      </c>
      <c r="C54">
        <v>7835.18</v>
      </c>
      <c r="D54">
        <v>48.716000000000001</v>
      </c>
      <c r="E54">
        <f t="shared" si="0"/>
        <v>3793.1840000000002</v>
      </c>
      <c r="F54" s="6" cm="1">
        <f t="array" ref="F54">(D54-_xlfn.XLOOKUP(TRUE,$D$3:D53&lt;&gt;"",$D$3:D53,,,-1))/_xlfn.XLOOKUP(TRUE,$D$3:D53&lt;&gt;"",$D$3:D53,,,-1)-'Risk Free Rates'!F53/249</f>
        <v>-2.458753804260775E-2</v>
      </c>
      <c r="G54" s="14" cm="1">
        <f t="array" ref="G54">(E54-_xlfn.XLOOKUP(TRUE,$E$3:E53&lt;&gt;"",$E$3:E53,,,-1))/_xlfn.XLOOKUP(TRUE,$E$3:E53&lt;&gt;"",$E$3:E53,,,-1)-'Risk Free Rates'!F53/249</f>
        <v>4.4465722838094969E-3</v>
      </c>
    </row>
    <row r="55" spans="1:7" x14ac:dyDescent="0.25">
      <c r="A55" s="17">
        <v>45253</v>
      </c>
      <c r="B55">
        <v>1100.5899999999999</v>
      </c>
      <c r="C55" t="e">
        <v>#N/A</v>
      </c>
      <c r="D55" t="e">
        <v>#N/A</v>
      </c>
      <c r="E55" t="e">
        <f t="shared" si="0"/>
        <v>#N/A</v>
      </c>
      <c r="F55" s="6" t="e" cm="1">
        <f t="array" ref="F55">(D55-_xlfn.XLOOKUP(TRUE,$D$3:D54&lt;&gt;"",$D$3:D54,,,-1))/_xlfn.XLOOKUP(TRUE,$D$3:D54&lt;&gt;"",$D$3:D54,,,-1)-'Risk Free Rates'!F54/249</f>
        <v>#N/A</v>
      </c>
      <c r="G55" s="14" t="e" cm="1">
        <f t="array" ref="G55">(E55-_xlfn.XLOOKUP(TRUE,$E$3:E54&lt;&gt;"",$E$3:E54,,,-1))/_xlfn.XLOOKUP(TRUE,$E$3:E54&lt;&gt;"",$E$3:E54,,,-1)-'Risk Free Rates'!F54/249</f>
        <v>#N/A</v>
      </c>
    </row>
    <row r="56" spans="1:7" x14ac:dyDescent="0.25">
      <c r="A56" s="17">
        <v>45254</v>
      </c>
      <c r="B56">
        <v>1104.8</v>
      </c>
      <c r="C56">
        <v>7860.74</v>
      </c>
      <c r="D56">
        <v>47.775999999999996</v>
      </c>
      <c r="E56">
        <f t="shared" si="0"/>
        <v>3807.1760000000004</v>
      </c>
      <c r="F56" s="6" cm="1">
        <f t="array" ref="F56">(D56-_xlfn.XLOOKUP(TRUE,$D$3:D55&lt;&gt;"",$D$3:D55,,,-1))/_xlfn.XLOOKUP(TRUE,$D$3:D55&lt;&gt;"",$D$3:D55,,,-1)-'Risk Free Rates'!F55/249</f>
        <v>-1.929550866245186E-2</v>
      </c>
      <c r="G56" s="14" cm="1">
        <f t="array" ref="G56">(E56-_xlfn.XLOOKUP(TRUE,$E$3:E55&lt;&gt;"",$E$3:E55,,,-1))/_xlfn.XLOOKUP(TRUE,$E$3:E55&lt;&gt;"",$E$3:E55,,,-1)-'Risk Free Rates'!F55/249</f>
        <v>3.6887216649654189E-3</v>
      </c>
    </row>
    <row r="57" spans="1:7" x14ac:dyDescent="0.25">
      <c r="A57" s="17">
        <v>45255</v>
      </c>
      <c r="B57" t="e">
        <v>#N/A</v>
      </c>
      <c r="C57" t="e">
        <v>#N/A</v>
      </c>
      <c r="D57" t="e">
        <v>#N/A</v>
      </c>
      <c r="E57" t="e">
        <f t="shared" si="0"/>
        <v>#N/A</v>
      </c>
      <c r="F57" s="6" t="e" cm="1">
        <f t="array" ref="F57">(D57-_xlfn.XLOOKUP(TRUE,$D$3:D56&lt;&gt;"",$D$3:D56,,,-1))/_xlfn.XLOOKUP(TRUE,$D$3:D56&lt;&gt;"",$D$3:D56,,,-1)-'Risk Free Rates'!F56/249</f>
        <v>#N/A</v>
      </c>
      <c r="G57" s="14" t="e" cm="1">
        <f t="array" ref="G57">(E57-_xlfn.XLOOKUP(TRUE,$E$3:E56&lt;&gt;"",$E$3:E56,,,-1))/_xlfn.XLOOKUP(TRUE,$E$3:E56&lt;&gt;"",$E$3:E56,,,-1)-'Risk Free Rates'!F56/249</f>
        <v>#N/A</v>
      </c>
    </row>
    <row r="58" spans="1:7" x14ac:dyDescent="0.25">
      <c r="A58" s="17">
        <v>45256</v>
      </c>
      <c r="B58" t="e">
        <v>#N/A</v>
      </c>
      <c r="C58" t="e">
        <v>#N/A</v>
      </c>
      <c r="D58" t="e">
        <v>#N/A</v>
      </c>
      <c r="E58" t="e">
        <f t="shared" si="0"/>
        <v>#N/A</v>
      </c>
      <c r="F58" s="6" t="e" cm="1">
        <f t="array" ref="F58">(D58-_xlfn.XLOOKUP(TRUE,$D$3:D57&lt;&gt;"",$D$3:D57,,,-1))/_xlfn.XLOOKUP(TRUE,$D$3:D57&lt;&gt;"",$D$3:D57,,,-1)-'Risk Free Rates'!F57/249</f>
        <v>#N/A</v>
      </c>
      <c r="G58" s="14" t="e" cm="1">
        <f t="array" ref="G58">(E58-_xlfn.XLOOKUP(TRUE,$E$3:E57&lt;&gt;"",$E$3:E57,,,-1))/_xlfn.XLOOKUP(TRUE,$E$3:E57&lt;&gt;"",$E$3:E57,,,-1)-'Risk Free Rates'!F57/249</f>
        <v>#N/A</v>
      </c>
    </row>
    <row r="59" spans="1:7" x14ac:dyDescent="0.25">
      <c r="A59" s="17">
        <v>45257</v>
      </c>
      <c r="B59">
        <v>1103.0899999999999</v>
      </c>
      <c r="C59">
        <v>7840.09</v>
      </c>
      <c r="D59">
        <v>48.242000000000004</v>
      </c>
      <c r="E59">
        <f t="shared" si="0"/>
        <v>3797.89</v>
      </c>
      <c r="F59" s="6" cm="1">
        <f t="array" ref="F59">(D59-_xlfn.XLOOKUP(TRUE,$D$3:D58&lt;&gt;"",$D$3:D58,,,-1))/_xlfn.XLOOKUP(TRUE,$D$3:D58&lt;&gt;"",$D$3:D58,,,-1)-'Risk Free Rates'!F58/249</f>
        <v>9.7538513060952819E-3</v>
      </c>
      <c r="G59" s="14" cm="1">
        <f t="array" ref="G59">(E59-_xlfn.XLOOKUP(TRUE,$E$3:E58&lt;&gt;"",$E$3:E58,,,-1))/_xlfn.XLOOKUP(TRUE,$E$3:E58&lt;&gt;"",$E$3:E58,,,-1)-'Risk Free Rates'!F58/249</f>
        <v>-2.4390782038971963E-3</v>
      </c>
    </row>
    <row r="60" spans="1:7" x14ac:dyDescent="0.25">
      <c r="A60" s="17">
        <v>45258</v>
      </c>
      <c r="B60">
        <v>1100.52</v>
      </c>
      <c r="C60">
        <v>7833.88</v>
      </c>
      <c r="D60">
        <v>47.820999999999998</v>
      </c>
      <c r="E60">
        <f t="shared" si="0"/>
        <v>3793.864</v>
      </c>
      <c r="F60" s="6" cm="1">
        <f t="array" ref="F60">(D60-_xlfn.XLOOKUP(TRUE,$D$3:D59&lt;&gt;"",$D$3:D59,,,-1))/_xlfn.XLOOKUP(TRUE,$D$3:D59&lt;&gt;"",$D$3:D59,,,-1)-'Risk Free Rates'!F59/249</f>
        <v>-8.7268355374985791E-3</v>
      </c>
      <c r="G60" s="14" cm="1">
        <f t="array" ref="G60">(E60-_xlfn.XLOOKUP(TRUE,$E$3:E59&lt;&gt;"",$E$3:E59,,,-1))/_xlfn.XLOOKUP(TRUE,$E$3:E59&lt;&gt;"",$E$3:E59,,,-1)-'Risk Free Rates'!F59/249</f>
        <v>-1.0600622977494979E-3</v>
      </c>
    </row>
    <row r="61" spans="1:7" x14ac:dyDescent="0.25">
      <c r="A61" s="17">
        <v>45259</v>
      </c>
      <c r="B61">
        <v>1108.58</v>
      </c>
      <c r="C61">
        <v>7863.29</v>
      </c>
      <c r="D61">
        <v>48.14</v>
      </c>
      <c r="E61">
        <f t="shared" si="0"/>
        <v>3810.4639999999999</v>
      </c>
      <c r="F61" s="6" cm="1">
        <f t="array" ref="F61">(D61-_xlfn.XLOOKUP(TRUE,$D$3:D60&lt;&gt;"",$D$3:D60,,,-1))/_xlfn.XLOOKUP(TRUE,$D$3:D60&lt;&gt;"",$D$3:D60,,,-1)-'Risk Free Rates'!F60/249</f>
        <v>6.670709520921826E-3</v>
      </c>
      <c r="G61" s="14" cm="1">
        <f t="array" ref="G61">(E61-_xlfn.XLOOKUP(TRUE,$E$3:E60&lt;&gt;"",$E$3:E60,,,-1))/_xlfn.XLOOKUP(TRUE,$E$3:E60&lt;&gt;"",$E$3:E60,,,-1)-'Risk Free Rates'!F60/249</f>
        <v>4.3754863115809924E-3</v>
      </c>
    </row>
    <row r="62" spans="1:7" x14ac:dyDescent="0.25">
      <c r="A62" s="17">
        <v>45260</v>
      </c>
      <c r="B62">
        <v>1110.5999999999999</v>
      </c>
      <c r="C62">
        <v>7929.02</v>
      </c>
      <c r="D62">
        <v>46.769999999999996</v>
      </c>
      <c r="E62">
        <f t="shared" si="0"/>
        <v>3837.9679999999998</v>
      </c>
      <c r="F62" s="6" cm="1">
        <f t="array" ref="F62">(D62-_xlfn.XLOOKUP(TRUE,$D$3:D61&lt;&gt;"",$D$3:D61,,,-1))/_xlfn.XLOOKUP(TRUE,$D$3:D61&lt;&gt;"",$D$3:D61,,,-1)-'Risk Free Rates'!F61/249</f>
        <v>-2.8458662235147581E-2</v>
      </c>
      <c r="G62" s="14" cm="1">
        <f t="array" ref="G62">(E62-_xlfn.XLOOKUP(TRUE,$E$3:E61&lt;&gt;"",$E$3:E61,,,-1))/_xlfn.XLOOKUP(TRUE,$E$3:E61&lt;&gt;"",$E$3:E61,,,-1)-'Risk Free Rates'!F61/249</f>
        <v>7.2180185930112205E-3</v>
      </c>
    </row>
    <row r="63" spans="1:7" x14ac:dyDescent="0.25">
      <c r="A63" s="17">
        <v>45261</v>
      </c>
      <c r="B63">
        <v>1123.44</v>
      </c>
      <c r="C63">
        <v>8049.49</v>
      </c>
      <c r="D63">
        <v>46.765000000000001</v>
      </c>
      <c r="E63">
        <f t="shared" si="0"/>
        <v>3893.86</v>
      </c>
      <c r="F63" s="6" cm="1">
        <f t="array" ref="F63">(D63-_xlfn.XLOOKUP(TRUE,$D$3:D62&lt;&gt;"",$D$3:D62,,,-1))/_xlfn.XLOOKUP(TRUE,$D$3:D62&lt;&gt;"",$D$3:D62,,,-1)-'Risk Free Rates'!F62/249</f>
        <v>-1.0690613641213285E-4</v>
      </c>
      <c r="G63" s="14" cm="1">
        <f t="array" ref="G63">(E63-_xlfn.XLOOKUP(TRUE,$E$3:E62&lt;&gt;"",$E$3:E62,,,-1))/_xlfn.XLOOKUP(TRUE,$E$3:E62&lt;&gt;"",$E$3:E62,,,-1)-'Risk Free Rates'!F62/249</f>
        <v>1.4562914542278696E-2</v>
      </c>
    </row>
    <row r="64" spans="1:7" x14ac:dyDescent="0.25">
      <c r="A64" s="17">
        <v>45262</v>
      </c>
      <c r="B64" t="e">
        <v>#N/A</v>
      </c>
      <c r="C64" t="e">
        <v>#N/A</v>
      </c>
      <c r="D64" t="e">
        <v>#N/A</v>
      </c>
      <c r="E64" t="e">
        <f t="shared" si="0"/>
        <v>#N/A</v>
      </c>
      <c r="F64" s="6" t="e" cm="1">
        <f t="array" ref="F64">(D64-_xlfn.XLOOKUP(TRUE,$D$3:D63&lt;&gt;"",$D$3:D63,,,-1))/_xlfn.XLOOKUP(TRUE,$D$3:D63&lt;&gt;"",$D$3:D63,,,-1)-'Risk Free Rates'!F63/249</f>
        <v>#N/A</v>
      </c>
      <c r="G64" s="14" t="e" cm="1">
        <f t="array" ref="G64">(E64-_xlfn.XLOOKUP(TRUE,$E$3:E63&lt;&gt;"",$E$3:E63,,,-1))/_xlfn.XLOOKUP(TRUE,$E$3:E63&lt;&gt;"",$E$3:E63,,,-1)-'Risk Free Rates'!F63/249</f>
        <v>#N/A</v>
      </c>
    </row>
    <row r="65" spans="1:7" x14ac:dyDescent="0.25">
      <c r="A65" s="17">
        <v>45263</v>
      </c>
      <c r="B65" t="e">
        <v>#N/A</v>
      </c>
      <c r="C65" t="e">
        <v>#N/A</v>
      </c>
      <c r="D65" t="e">
        <v>#N/A</v>
      </c>
      <c r="E65" t="e">
        <f t="shared" si="0"/>
        <v>#N/A</v>
      </c>
      <c r="F65" s="6" t="e" cm="1">
        <f t="array" ref="F65">(D65-_xlfn.XLOOKUP(TRUE,$D$3:D64&lt;&gt;"",$D$3:D64,,,-1))/_xlfn.XLOOKUP(TRUE,$D$3:D64&lt;&gt;"",$D$3:D64,,,-1)-'Risk Free Rates'!F64/249</f>
        <v>#N/A</v>
      </c>
      <c r="G65" s="14" t="e" cm="1">
        <f t="array" ref="G65">(E65-_xlfn.XLOOKUP(TRUE,$E$3:E64&lt;&gt;"",$E$3:E64,,,-1))/_xlfn.XLOOKUP(TRUE,$E$3:E64&lt;&gt;"",$E$3:E64,,,-1)-'Risk Free Rates'!F64/249</f>
        <v>#N/A</v>
      </c>
    </row>
    <row r="66" spans="1:7" x14ac:dyDescent="0.25">
      <c r="A66" s="17">
        <v>45264</v>
      </c>
      <c r="B66">
        <v>1120.4000000000001</v>
      </c>
      <c r="C66">
        <v>8051.56</v>
      </c>
      <c r="D66">
        <v>45.510000000000005</v>
      </c>
      <c r="E66">
        <f t="shared" si="0"/>
        <v>3892.8640000000005</v>
      </c>
      <c r="F66" s="6" cm="1">
        <f t="array" ref="F66">(D66-_xlfn.XLOOKUP(TRUE,$D$3:D65&lt;&gt;"",$D$3:D65,,,-1))/_xlfn.XLOOKUP(TRUE,$D$3:D65&lt;&gt;"",$D$3:D65,,,-1)-'Risk Free Rates'!F65/249</f>
        <v>-2.6836309205602382E-2</v>
      </c>
      <c r="G66" s="14" cm="1">
        <f t="array" ref="G66">(E66-_xlfn.XLOOKUP(TRUE,$E$3:E65&lt;&gt;"",$E$3:E65,,,-1))/_xlfn.XLOOKUP(TRUE,$E$3:E65&lt;&gt;"",$E$3:E65,,,-1)-'Risk Free Rates'!F65/249</f>
        <v>-2.5578731644169018E-4</v>
      </c>
    </row>
    <row r="67" spans="1:7" x14ac:dyDescent="0.25">
      <c r="A67" s="17">
        <v>45265</v>
      </c>
      <c r="B67">
        <v>1126.8900000000001</v>
      </c>
      <c r="C67">
        <v>7980.48</v>
      </c>
      <c r="D67">
        <v>46.566000000000003</v>
      </c>
      <c r="E67">
        <f t="shared" si="0"/>
        <v>3868.326</v>
      </c>
      <c r="F67" s="6" cm="1">
        <f t="array" ref="F67">(D67-_xlfn.XLOOKUP(TRUE,$D$3:D66&lt;&gt;"",$D$3:D66,,,-1))/_xlfn.XLOOKUP(TRUE,$D$3:D66&lt;&gt;"",$D$3:D66,,,-1)-'Risk Free Rates'!F66/249</f>
        <v>2.3203691496374364E-2</v>
      </c>
      <c r="G67" s="14" cm="1">
        <f t="array" ref="G67">(E67-_xlfn.XLOOKUP(TRUE,$E$3:E66&lt;&gt;"",$E$3:E66,,,-1))/_xlfn.XLOOKUP(TRUE,$E$3:E66&lt;&gt;"",$E$3:E66,,,-1)-'Risk Free Rates'!F66/249</f>
        <v>-6.3033283464309217E-3</v>
      </c>
    </row>
    <row r="68" spans="1:7" x14ac:dyDescent="0.25">
      <c r="A68" s="17">
        <v>45266</v>
      </c>
      <c r="B68">
        <v>1136.99</v>
      </c>
      <c r="C68">
        <v>7985.75</v>
      </c>
      <c r="D68">
        <v>45.503</v>
      </c>
      <c r="E68">
        <f t="shared" ref="E68:E131" si="1">0.6*B68+0.4*C68</f>
        <v>3876.4940000000001</v>
      </c>
      <c r="F68" s="6" cm="1">
        <f t="array" ref="F68">(D68-_xlfn.XLOOKUP(TRUE,$D$3:D67&lt;&gt;"",$D$3:D67,,,-1))/_xlfn.XLOOKUP(TRUE,$D$3:D67&lt;&gt;"",$D$3:D67,,,-1)-'Risk Free Rates'!F67/249</f>
        <v>-2.2827814285100768E-2</v>
      </c>
      <c r="G68" s="14" cm="1">
        <f t="array" ref="G68">(E68-_xlfn.XLOOKUP(TRUE,$E$3:E67&lt;&gt;"",$E$3:E67,,,-1))/_xlfn.XLOOKUP(TRUE,$E$3:E67&lt;&gt;"",$E$3:E67,,,-1)-'Risk Free Rates'!F67/249</f>
        <v>2.1115076650727264E-3</v>
      </c>
    </row>
    <row r="69" spans="1:7" x14ac:dyDescent="0.25">
      <c r="A69" s="17">
        <v>45267</v>
      </c>
      <c r="B69">
        <v>1134.92</v>
      </c>
      <c r="C69">
        <v>8025.64</v>
      </c>
      <c r="D69">
        <v>46.595999999999997</v>
      </c>
      <c r="E69">
        <f t="shared" si="1"/>
        <v>3891.2080000000005</v>
      </c>
      <c r="F69" s="6" cm="1">
        <f t="array" ref="F69">(D69-_xlfn.XLOOKUP(TRUE,$D$3:D68&lt;&gt;"",$D$3:D68,,,-1))/_xlfn.XLOOKUP(TRUE,$D$3:D68&lt;&gt;"",$D$3:D68,,,-1)-'Risk Free Rates'!F68/249</f>
        <v>2.4020394259719059E-2</v>
      </c>
      <c r="G69" s="14" cm="1">
        <f t="array" ref="G69">(E69-_xlfn.XLOOKUP(TRUE,$E$3:E68&lt;&gt;"",$E$3:E68,,,-1))/_xlfn.XLOOKUP(TRUE,$E$3:E68&lt;&gt;"",$E$3:E68,,,-1)-'Risk Free Rates'!F68/249</f>
        <v>3.795697865132874E-3</v>
      </c>
    </row>
    <row r="70" spans="1:7" x14ac:dyDescent="0.25">
      <c r="A70" s="17">
        <v>45268</v>
      </c>
      <c r="B70">
        <v>1141.8499999999999</v>
      </c>
      <c r="C70">
        <v>8050.64</v>
      </c>
      <c r="D70">
        <v>47.506</v>
      </c>
      <c r="E70">
        <f t="shared" si="1"/>
        <v>3905.366</v>
      </c>
      <c r="F70" s="6" cm="1">
        <f t="array" ref="F70">(D70-_xlfn.XLOOKUP(TRUE,$D$3:D69&lt;&gt;"",$D$3:D69,,,-1))/_xlfn.XLOOKUP(TRUE,$D$3:D69&lt;&gt;"",$D$3:D69,,,-1)-'Risk Free Rates'!F69/249</f>
        <v>1.9529573353936042E-2</v>
      </c>
      <c r="G70" s="14" cm="1">
        <f t="array" ref="G70">(E70-_xlfn.XLOOKUP(TRUE,$E$3:E69&lt;&gt;"",$E$3:E69,,,-1))/_xlfn.XLOOKUP(TRUE,$E$3:E69&lt;&gt;"",$E$3:E69,,,-1)-'Risk Free Rates'!F69/249</f>
        <v>3.6384588025105431E-3</v>
      </c>
    </row>
    <row r="71" spans="1:7" x14ac:dyDescent="0.25">
      <c r="A71" s="17">
        <v>45269</v>
      </c>
      <c r="B71" t="e">
        <v>#N/A</v>
      </c>
      <c r="C71" t="e">
        <v>#N/A</v>
      </c>
      <c r="D71" t="e">
        <v>#N/A</v>
      </c>
      <c r="E71" t="e">
        <f t="shared" si="1"/>
        <v>#N/A</v>
      </c>
      <c r="F71" s="6" t="e" cm="1">
        <f t="array" ref="F71">(D71-_xlfn.XLOOKUP(TRUE,$D$3:D70&lt;&gt;"",$D$3:D70,,,-1))/_xlfn.XLOOKUP(TRUE,$D$3:D70&lt;&gt;"",$D$3:D70,,,-1)-'Risk Free Rates'!F70/249</f>
        <v>#N/A</v>
      </c>
      <c r="G71" s="14" t="e" cm="1">
        <f t="array" ref="G71">(E71-_xlfn.XLOOKUP(TRUE,$E$3:E70&lt;&gt;"",$E$3:E70,,,-1))/_xlfn.XLOOKUP(TRUE,$E$3:E70&lt;&gt;"",$E$3:E70,,,-1)-'Risk Free Rates'!F70/249</f>
        <v>#N/A</v>
      </c>
    </row>
    <row r="72" spans="1:7" x14ac:dyDescent="0.25">
      <c r="A72" s="17">
        <v>45270</v>
      </c>
      <c r="B72" t="e">
        <v>#N/A</v>
      </c>
      <c r="C72" t="e">
        <v>#N/A</v>
      </c>
      <c r="D72" t="e">
        <v>#N/A</v>
      </c>
      <c r="E72" t="e">
        <f t="shared" si="1"/>
        <v>#N/A</v>
      </c>
      <c r="F72" s="6" t="e" cm="1">
        <f t="array" ref="F72">(D72-_xlfn.XLOOKUP(TRUE,$D$3:D71&lt;&gt;"",$D$3:D71,,,-1))/_xlfn.XLOOKUP(TRUE,$D$3:D71&lt;&gt;"",$D$3:D71,,,-1)-'Risk Free Rates'!F71/249</f>
        <v>#N/A</v>
      </c>
      <c r="G72" s="14" t="e" cm="1">
        <f t="array" ref="G72">(E72-_xlfn.XLOOKUP(TRUE,$E$3:E71&lt;&gt;"",$E$3:E71,,,-1))/_xlfn.XLOOKUP(TRUE,$E$3:E71&lt;&gt;"",$E$3:E71,,,-1)-'Risk Free Rates'!F71/249</f>
        <v>#N/A</v>
      </c>
    </row>
    <row r="73" spans="1:7" x14ac:dyDescent="0.25">
      <c r="A73" s="17">
        <v>45271</v>
      </c>
      <c r="B73">
        <v>1145.0999999999999</v>
      </c>
      <c r="C73">
        <v>8121.95</v>
      </c>
      <c r="D73">
        <v>46.626999999999995</v>
      </c>
      <c r="E73">
        <f t="shared" si="1"/>
        <v>3935.84</v>
      </c>
      <c r="F73" s="6" cm="1">
        <f t="array" ref="F73">(D73-_xlfn.XLOOKUP(TRUE,$D$3:D72&lt;&gt;"",$D$3:D72,,,-1))/_xlfn.XLOOKUP(TRUE,$D$3:D72&lt;&gt;"",$D$3:D72,,,-1)-'Risk Free Rates'!F72/249</f>
        <v>-1.8502925946196371E-2</v>
      </c>
      <c r="G73" s="14" cm="1">
        <f t="array" ref="G73">(E73-_xlfn.XLOOKUP(TRUE,$E$3:E72&lt;&gt;"",$E$3:E72,,,-1))/_xlfn.XLOOKUP(TRUE,$E$3:E72&lt;&gt;"",$E$3:E72,,,-1)-'Risk Free Rates'!F72/249</f>
        <v>7.8031098749771878E-3</v>
      </c>
    </row>
    <row r="74" spans="1:7" x14ac:dyDescent="0.25">
      <c r="A74" s="17">
        <v>45272</v>
      </c>
      <c r="B74">
        <v>1140.8900000000001</v>
      </c>
      <c r="C74">
        <v>8137.89</v>
      </c>
      <c r="D74">
        <v>47.656999999999996</v>
      </c>
      <c r="E74">
        <f t="shared" si="1"/>
        <v>3939.6900000000005</v>
      </c>
      <c r="F74" s="6" cm="1">
        <f t="array" ref="F74">(D74-_xlfn.XLOOKUP(TRUE,$D$3:D73&lt;&gt;"",$D$3:D73,,,-1))/_xlfn.XLOOKUP(TRUE,$D$3:D73&lt;&gt;"",$D$3:D73,,,-1)-'Risk Free Rates'!F73/249</f>
        <v>2.2090205245887604E-2</v>
      </c>
      <c r="G74" s="14" cm="1">
        <f t="array" ref="G74">(E74-_xlfn.XLOOKUP(TRUE,$E$3:E73&lt;&gt;"",$E$3:E73,,,-1))/_xlfn.XLOOKUP(TRUE,$E$3:E73&lt;&gt;"",$E$3:E73,,,-1)-'Risk Free Rates'!F73/249</f>
        <v>9.7819017033221978E-4</v>
      </c>
    </row>
    <row r="75" spans="1:7" x14ac:dyDescent="0.25">
      <c r="A75" s="17">
        <v>45273</v>
      </c>
      <c r="B75">
        <v>1139.0899999999999</v>
      </c>
      <c r="C75">
        <v>8309.2800000000007</v>
      </c>
      <c r="D75">
        <v>48.088000000000001</v>
      </c>
      <c r="E75">
        <f t="shared" si="1"/>
        <v>4007.1660000000002</v>
      </c>
      <c r="F75" s="6" cm="1">
        <f t="array" ref="F75">(D75-_xlfn.XLOOKUP(TRUE,$D$3:D74&lt;&gt;"",$D$3:D74,,,-1))/_xlfn.XLOOKUP(TRUE,$D$3:D74&lt;&gt;"",$D$3:D74,,,-1)-'Risk Free Rates'!F74/249</f>
        <v>9.0437920976982299E-3</v>
      </c>
      <c r="G75" s="14" cm="1">
        <f t="array" ref="G75">(E75-_xlfn.XLOOKUP(TRUE,$E$3:E74&lt;&gt;"",$E$3:E74,,,-1))/_xlfn.XLOOKUP(TRUE,$E$3:E74&lt;&gt;"",$E$3:E74,,,-1)-'Risk Free Rates'!F74/249</f>
        <v>1.7127235899271172E-2</v>
      </c>
    </row>
    <row r="76" spans="1:7" x14ac:dyDescent="0.25">
      <c r="A76" s="17">
        <v>45274</v>
      </c>
      <c r="B76">
        <v>1165</v>
      </c>
      <c r="C76">
        <v>8416.7000000000007</v>
      </c>
      <c r="D76">
        <v>48.35</v>
      </c>
      <c r="E76">
        <f t="shared" si="1"/>
        <v>4065.6800000000003</v>
      </c>
      <c r="F76" s="6" cm="1">
        <f t="array" ref="F76">(D76-_xlfn.XLOOKUP(TRUE,$D$3:D75&lt;&gt;"",$D$3:D75,,,-1))/_xlfn.XLOOKUP(TRUE,$D$3:D75&lt;&gt;"",$D$3:D75,,,-1)-'Risk Free Rates'!F75/249</f>
        <v>5.448344701380811E-3</v>
      </c>
      <c r="G76" s="14" cm="1">
        <f t="array" ref="G76">(E76-_xlfn.XLOOKUP(TRUE,$E$3:E75&lt;&gt;"",$E$3:E75,,,-1))/_xlfn.XLOOKUP(TRUE,$E$3:E75&lt;&gt;"",$E$3:E75,,,-1)-'Risk Free Rates'!F75/249</f>
        <v>1.460233990805475E-2</v>
      </c>
    </row>
    <row r="77" spans="1:7" x14ac:dyDescent="0.25">
      <c r="A77" s="17">
        <v>45275</v>
      </c>
      <c r="B77">
        <v>1164.6099999999999</v>
      </c>
      <c r="C77">
        <v>8361.1</v>
      </c>
      <c r="D77">
        <v>48.89</v>
      </c>
      <c r="E77">
        <f t="shared" si="1"/>
        <v>4043.2060000000006</v>
      </c>
      <c r="F77" s="6" cm="1">
        <f t="array" ref="F77">(D77-_xlfn.XLOOKUP(TRUE,$D$3:D76&lt;&gt;"",$D$3:D76,,,-1))/_xlfn.XLOOKUP(TRUE,$D$3:D76&lt;&gt;"",$D$3:D76,,,-1)-'Risk Free Rates'!F76/249</f>
        <v>1.1168562564632866E-2</v>
      </c>
      <c r="G77" s="14" cm="1">
        <f t="array" ref="G77">(E77-_xlfn.XLOOKUP(TRUE,$E$3:E76&lt;&gt;"",$E$3:E76,,,-1))/_xlfn.XLOOKUP(TRUE,$E$3:E76&lt;&gt;"",$E$3:E76,,,-1)-'Risk Free Rates'!F76/249</f>
        <v>-5.5277345979023694E-3</v>
      </c>
    </row>
    <row r="78" spans="1:7" x14ac:dyDescent="0.25">
      <c r="A78" s="17">
        <v>45276</v>
      </c>
      <c r="B78" t="e">
        <v>#N/A</v>
      </c>
      <c r="C78" t="e">
        <v>#N/A</v>
      </c>
      <c r="D78" t="e">
        <v>#N/A</v>
      </c>
      <c r="E78" t="e">
        <f t="shared" si="1"/>
        <v>#N/A</v>
      </c>
      <c r="F78" s="6" t="e" cm="1">
        <f t="array" ref="F78">(D78-_xlfn.XLOOKUP(TRUE,$D$3:D77&lt;&gt;"",$D$3:D77,,,-1))/_xlfn.XLOOKUP(TRUE,$D$3:D77&lt;&gt;"",$D$3:D77,,,-1)-'Risk Free Rates'!F77/249</f>
        <v>#N/A</v>
      </c>
      <c r="G78" s="14" t="e" cm="1">
        <f t="array" ref="G78">(E78-_xlfn.XLOOKUP(TRUE,$E$3:E77&lt;&gt;"",$E$3:E77,,,-1))/_xlfn.XLOOKUP(TRUE,$E$3:E77&lt;&gt;"",$E$3:E77,,,-1)-'Risk Free Rates'!F77/249</f>
        <v>#N/A</v>
      </c>
    </row>
    <row r="79" spans="1:7" x14ac:dyDescent="0.25">
      <c r="A79" s="17">
        <v>45277</v>
      </c>
      <c r="B79" t="e">
        <v>#N/A</v>
      </c>
      <c r="C79" t="e">
        <v>#N/A</v>
      </c>
      <c r="D79" t="e">
        <v>#N/A</v>
      </c>
      <c r="E79" t="e">
        <f t="shared" si="1"/>
        <v>#N/A</v>
      </c>
      <c r="F79" s="6" t="e" cm="1">
        <f t="array" ref="F79">(D79-_xlfn.XLOOKUP(TRUE,$D$3:D78&lt;&gt;"",$D$3:D78,,,-1))/_xlfn.XLOOKUP(TRUE,$D$3:D78&lt;&gt;"",$D$3:D78,,,-1)-'Risk Free Rates'!F78/249</f>
        <v>#N/A</v>
      </c>
      <c r="G79" s="14" t="e" cm="1">
        <f t="array" ref="G79">(E79-_xlfn.XLOOKUP(TRUE,$E$3:E78&lt;&gt;"",$E$3:E78,,,-1))/_xlfn.XLOOKUP(TRUE,$E$3:E78&lt;&gt;"",$E$3:E78,,,-1)-'Risk Free Rates'!F78/249</f>
        <v>#N/A</v>
      </c>
    </row>
    <row r="80" spans="1:7" x14ac:dyDescent="0.25">
      <c r="A80" s="17">
        <v>45278</v>
      </c>
      <c r="B80">
        <v>1161.06</v>
      </c>
      <c r="C80">
        <v>8367.67</v>
      </c>
      <c r="D80">
        <v>50.076999999999998</v>
      </c>
      <c r="E80">
        <f t="shared" si="1"/>
        <v>4043.7040000000002</v>
      </c>
      <c r="F80" s="6" cm="1">
        <f t="array" ref="F80">(D80-_xlfn.XLOOKUP(TRUE,$D$3:D79&lt;&gt;"",$D$3:D79,,,-1))/_xlfn.XLOOKUP(TRUE,$D$3:D79&lt;&gt;"",$D$3:D79,,,-1)-'Risk Free Rates'!F79/249</f>
        <v>2.4278993659234967E-2</v>
      </c>
      <c r="G80" s="14" cm="1">
        <f t="array" ref="G80">(E80-_xlfn.XLOOKUP(TRUE,$E$3:E79&lt;&gt;"",$E$3:E79,,,-1))/_xlfn.XLOOKUP(TRUE,$E$3:E79&lt;&gt;"",$E$3:E79,,,-1)-'Risk Free Rates'!F79/249</f>
        <v>1.2316958374111842E-4</v>
      </c>
    </row>
    <row r="81" spans="1:7" x14ac:dyDescent="0.25">
      <c r="A81" s="17">
        <v>45279</v>
      </c>
      <c r="B81">
        <v>1167.3699999999999</v>
      </c>
      <c r="C81">
        <v>8439.3799999999992</v>
      </c>
      <c r="D81">
        <v>49.603999999999999</v>
      </c>
      <c r="E81">
        <f t="shared" si="1"/>
        <v>4076.174</v>
      </c>
      <c r="F81" s="6" cm="1">
        <f t="array" ref="F81">(D81-_xlfn.XLOOKUP(TRUE,$D$3:D80&lt;&gt;"",$D$3:D80,,,-1))/_xlfn.XLOOKUP(TRUE,$D$3:D80&lt;&gt;"",$D$3:D80,,,-1)-'Risk Free Rates'!F80/249</f>
        <v>-9.4454540008386875E-3</v>
      </c>
      <c r="G81" s="14" cm="1">
        <f t="array" ref="G81">(E81-_xlfn.XLOOKUP(TRUE,$E$3:E80&lt;&gt;"",$E$3:E80,,,-1))/_xlfn.XLOOKUP(TRUE,$E$3:E80&lt;&gt;"",$E$3:E80,,,-1)-'Risk Free Rates'!F80/249</f>
        <v>8.0297667682896166E-3</v>
      </c>
    </row>
    <row r="82" spans="1:7" x14ac:dyDescent="0.25">
      <c r="A82" s="17">
        <v>45280</v>
      </c>
      <c r="B82">
        <v>1171.25</v>
      </c>
      <c r="C82">
        <v>8295.15</v>
      </c>
      <c r="D82">
        <v>48.111000000000004</v>
      </c>
      <c r="E82">
        <f t="shared" si="1"/>
        <v>4020.81</v>
      </c>
      <c r="F82" s="6" cm="1">
        <f t="array" ref="F82">(D82-_xlfn.XLOOKUP(TRUE,$D$3:D81&lt;&gt;"",$D$3:D81,,,-1))/_xlfn.XLOOKUP(TRUE,$D$3:D81&lt;&gt;"",$D$3:D81,,,-1)-'Risk Free Rates'!F81/249</f>
        <v>-3.0098379162970628E-2</v>
      </c>
      <c r="G82" s="14" cm="1">
        <f t="array" ref="G82">(E82-_xlfn.XLOOKUP(TRUE,$E$3:E81&lt;&gt;"",$E$3:E81,,,-1))/_xlfn.XLOOKUP(TRUE,$E$3:E81&lt;&gt;"",$E$3:E81,,,-1)-'Risk Free Rates'!F81/249</f>
        <v>-1.3582344620224758E-2</v>
      </c>
    </row>
    <row r="83" spans="1:7" x14ac:dyDescent="0.25">
      <c r="A83" s="17">
        <v>45281</v>
      </c>
      <c r="B83">
        <v>1167.8</v>
      </c>
      <c r="C83">
        <v>8397.4599999999991</v>
      </c>
      <c r="D83">
        <v>48.989999999999995</v>
      </c>
      <c r="E83">
        <f t="shared" si="1"/>
        <v>4059.6639999999998</v>
      </c>
      <c r="F83" s="6" cm="1">
        <f t="array" ref="F83">(D83-_xlfn.XLOOKUP(TRUE,$D$3:D82&lt;&gt;"",$D$3:D82,,,-1))/_xlfn.XLOOKUP(TRUE,$D$3:D82&lt;&gt;"",$D$3:D82,,,-1)-'Risk Free Rates'!F82/249</f>
        <v>1.8270250046766655E-2</v>
      </c>
      <c r="G83" s="14" cm="1">
        <f t="array" ref="G83">(E83-_xlfn.XLOOKUP(TRUE,$E$3:E82&lt;&gt;"",$E$3:E82,,,-1))/_xlfn.XLOOKUP(TRUE,$E$3:E82&lt;&gt;"",$E$3:E82,,,-1)-'Risk Free Rates'!F82/249</f>
        <v>9.6632270612139887E-3</v>
      </c>
    </row>
    <row r="84" spans="1:7" x14ac:dyDescent="0.25">
      <c r="A84" s="17">
        <v>45282</v>
      </c>
      <c r="B84">
        <v>1170.33</v>
      </c>
      <c r="C84">
        <v>8425.8700000000008</v>
      </c>
      <c r="D84">
        <v>48.83</v>
      </c>
      <c r="E84">
        <f t="shared" si="1"/>
        <v>4072.5460000000003</v>
      </c>
      <c r="F84" s="6" cm="1">
        <f t="array" ref="F84">(D84-_xlfn.XLOOKUP(TRUE,$D$3:D83&lt;&gt;"",$D$3:D83,,,-1))/_xlfn.XLOOKUP(TRUE,$D$3:D83&lt;&gt;"",$D$3:D83,,,-1)-'Risk Free Rates'!F83/249</f>
        <v>-3.2659726474790081E-3</v>
      </c>
      <c r="G84" s="14" cm="1">
        <f t="array" ref="G84">(E84-_xlfn.XLOOKUP(TRUE,$E$3:E83&lt;&gt;"",$E$3:E83,,,-1))/_xlfn.XLOOKUP(TRUE,$E$3:E83&lt;&gt;"",$E$3:E83,,,-1)-'Risk Free Rates'!F83/249</f>
        <v>3.1731690110315823E-3</v>
      </c>
    </row>
    <row r="85" spans="1:7" x14ac:dyDescent="0.25">
      <c r="A85" s="17">
        <v>45283</v>
      </c>
      <c r="B85" t="e">
        <v>#N/A</v>
      </c>
      <c r="C85" t="e">
        <v>#N/A</v>
      </c>
      <c r="D85" t="e">
        <v>#N/A</v>
      </c>
      <c r="E85" t="e">
        <f t="shared" si="1"/>
        <v>#N/A</v>
      </c>
      <c r="F85" s="6" t="e" cm="1">
        <f t="array" ref="F85">(D85-_xlfn.XLOOKUP(TRUE,$D$3:D84&lt;&gt;"",$D$3:D84,,,-1))/_xlfn.XLOOKUP(TRUE,$D$3:D84&lt;&gt;"",$D$3:D84,,,-1)-'Risk Free Rates'!F84/249</f>
        <v>#N/A</v>
      </c>
      <c r="G85" s="14" t="e" cm="1">
        <f t="array" ref="G85">(E85-_xlfn.XLOOKUP(TRUE,$E$3:E84&lt;&gt;"",$E$3:E84,,,-1))/_xlfn.XLOOKUP(TRUE,$E$3:E84&lt;&gt;"",$E$3:E84,,,-1)-'Risk Free Rates'!F84/249</f>
        <v>#N/A</v>
      </c>
    </row>
    <row r="86" spans="1:7" x14ac:dyDescent="0.25">
      <c r="A86" s="17">
        <v>45284</v>
      </c>
      <c r="B86" t="e">
        <v>#N/A</v>
      </c>
      <c r="C86" t="e">
        <v>#N/A</v>
      </c>
      <c r="D86" t="e">
        <v>#N/A</v>
      </c>
      <c r="E86" t="e">
        <f t="shared" si="1"/>
        <v>#N/A</v>
      </c>
      <c r="F86" s="6" t="e" cm="1">
        <f t="array" ref="F86">(D86-_xlfn.XLOOKUP(TRUE,$D$3:D85&lt;&gt;"",$D$3:D85,,,-1))/_xlfn.XLOOKUP(TRUE,$D$3:D85&lt;&gt;"",$D$3:D85,,,-1)-'Risk Free Rates'!F85/249</f>
        <v>#N/A</v>
      </c>
      <c r="G86" s="14" t="e" cm="1">
        <f t="array" ref="G86">(E86-_xlfn.XLOOKUP(TRUE,$E$3:E85&lt;&gt;"",$E$3:E85,,,-1))/_xlfn.XLOOKUP(TRUE,$E$3:E85&lt;&gt;"",$E$3:E85,,,-1)-'Risk Free Rates'!F85/249</f>
        <v>#N/A</v>
      </c>
    </row>
    <row r="87" spans="1:7" x14ac:dyDescent="0.25">
      <c r="A87" s="17">
        <v>45285</v>
      </c>
      <c r="B87" t="e">
        <v>#N/A</v>
      </c>
      <c r="C87" t="e">
        <v>#N/A</v>
      </c>
      <c r="D87" t="e">
        <v>#N/A</v>
      </c>
      <c r="E87" t="e">
        <f t="shared" si="1"/>
        <v>#N/A</v>
      </c>
      <c r="F87" s="6" t="e" cm="1">
        <f t="array" ref="F87">(D87-_xlfn.XLOOKUP(TRUE,$D$3:D86&lt;&gt;"",$D$3:D86,,,-1))/_xlfn.XLOOKUP(TRUE,$D$3:D86&lt;&gt;"",$D$3:D86,,,-1)-'Risk Free Rates'!F86/249</f>
        <v>#N/A</v>
      </c>
      <c r="G87" s="14" t="e" cm="1">
        <f t="array" ref="G87">(E87-_xlfn.XLOOKUP(TRUE,$E$3:E86&lt;&gt;"",$E$3:E86,,,-1))/_xlfn.XLOOKUP(TRUE,$E$3:E86&lt;&gt;"",$E$3:E86,,,-1)-'Risk Free Rates'!F86/249</f>
        <v>#N/A</v>
      </c>
    </row>
    <row r="88" spans="1:7" x14ac:dyDescent="0.25">
      <c r="A88" s="17">
        <v>45286</v>
      </c>
      <c r="B88" t="e">
        <v>#N/A</v>
      </c>
      <c r="C88">
        <v>8477.25</v>
      </c>
      <c r="D88">
        <v>49.279000000000003</v>
      </c>
      <c r="E88" t="e">
        <f t="shared" si="1"/>
        <v>#N/A</v>
      </c>
      <c r="F88" s="6" cm="1">
        <f t="array" ref="F88">(D88-_xlfn.XLOOKUP(TRUE,$D$3:D87&lt;&gt;"",$D$3:D87,,,-1))/_xlfn.XLOOKUP(TRUE,$D$3:D87&lt;&gt;"",$D$3:D87,,,-1)-'Risk Free Rates'!F87/249</f>
        <v>9.1951669055909315E-3</v>
      </c>
      <c r="G88" s="14">
        <v>0</v>
      </c>
    </row>
    <row r="89" spans="1:7" x14ac:dyDescent="0.25">
      <c r="A89" s="17">
        <v>45287</v>
      </c>
      <c r="B89">
        <v>1175.2</v>
      </c>
      <c r="C89">
        <v>8488.65</v>
      </c>
      <c r="D89">
        <v>49.417000000000002</v>
      </c>
      <c r="E89">
        <f t="shared" si="1"/>
        <v>4100.58</v>
      </c>
      <c r="F89" s="6" cm="1">
        <f t="array" ref="F89">(D89-_xlfn.XLOOKUP(TRUE,$D$3:D88&lt;&gt;"",$D$3:D88,,,-1))/_xlfn.XLOOKUP(TRUE,$D$3:D88&lt;&gt;"",$D$3:D88,,,-1)-'Risk Free Rates'!F88/249</f>
        <v>2.8003815012479579E-3</v>
      </c>
      <c r="G89" s="14" cm="1">
        <f t="array" ref="G89">(E89-_xlfn.XLOOKUP(TRUE,$E$3:E88&lt;&gt;"",$E$3:E88,,,-1))/_xlfn.XLOOKUP(TRUE,$E$3:E88&lt;&gt;"",$E$3:E88,,,-1)-'Risk Free Rates'!F88/249</f>
        <v>6.8836545983764572E-3</v>
      </c>
    </row>
    <row r="90" spans="1:7" x14ac:dyDescent="0.25">
      <c r="A90" s="17">
        <v>45288</v>
      </c>
      <c r="B90">
        <v>1172.02</v>
      </c>
      <c r="C90">
        <v>8500.0400000000009</v>
      </c>
      <c r="D90">
        <v>49.522000000000006</v>
      </c>
      <c r="E90">
        <f t="shared" si="1"/>
        <v>4103.228000000001</v>
      </c>
      <c r="F90" s="6" cm="1">
        <f t="array" ref="F90">(D90-_xlfn.XLOOKUP(TRUE,$D$3:D89&lt;&gt;"",$D$3:D89,,,-1))/_xlfn.XLOOKUP(TRUE,$D$3:D89&lt;&gt;"",$D$3:D89,,,-1)-'Risk Free Rates'!F89/249</f>
        <v>2.1247748750430817E-3</v>
      </c>
      <c r="G90" s="14" cm="1">
        <f t="array" ref="G90">(E90-_xlfn.XLOOKUP(TRUE,$E$3:E89&lt;&gt;"",$E$3:E89,,,-1))/_xlfn.XLOOKUP(TRUE,$E$3:E89&lt;&gt;"",$E$3:E89,,,-1)-'Risk Free Rates'!F89/249</f>
        <v>6.4576230679587953E-4</v>
      </c>
    </row>
    <row r="91" spans="1:7" x14ac:dyDescent="0.25">
      <c r="A91" s="17">
        <v>45289</v>
      </c>
      <c r="B91">
        <v>1172.33</v>
      </c>
      <c r="C91">
        <v>8468.1299999999992</v>
      </c>
      <c r="D91">
        <v>49.522000000000006</v>
      </c>
      <c r="E91">
        <f t="shared" si="1"/>
        <v>4090.6499999999996</v>
      </c>
      <c r="F91" s="6" cm="1">
        <f t="array" ref="F91">(D91-_xlfn.XLOOKUP(TRUE,$D$3:D90&lt;&gt;"",$D$3:D90,,,-1))/_xlfn.XLOOKUP(TRUE,$D$3:D90&lt;&gt;"",$D$3:D90,,,-1)-'Risk Free Rates'!F90/249</f>
        <v>0</v>
      </c>
      <c r="G91" s="14" cm="1">
        <f t="array" ref="G91">(E91-_xlfn.XLOOKUP(TRUE,$E$3:E90&lt;&gt;"",$E$3:E90,,,-1))/_xlfn.XLOOKUP(TRUE,$E$3:E90&lt;&gt;"",$E$3:E90,,,-1)-'Risk Free Rates'!F90/249</f>
        <v>-3.0653914430300573E-3</v>
      </c>
    </row>
    <row r="92" spans="1:7" x14ac:dyDescent="0.25">
      <c r="A92" s="17">
        <v>45290</v>
      </c>
      <c r="B92" t="e">
        <v>#N/A</v>
      </c>
      <c r="C92" t="e">
        <v>#N/A</v>
      </c>
      <c r="D92" t="e">
        <v>#N/A</v>
      </c>
      <c r="E92" t="e">
        <f t="shared" si="1"/>
        <v>#N/A</v>
      </c>
      <c r="F92" s="6" t="e" cm="1">
        <f t="array" ref="F92">(D92-_xlfn.XLOOKUP(TRUE,$D$3:D91&lt;&gt;"",$D$3:D91,,,-1))/_xlfn.XLOOKUP(TRUE,$D$3:D91&lt;&gt;"",$D$3:D91,,,-1)-'Risk Free Rates'!F91/249</f>
        <v>#N/A</v>
      </c>
      <c r="G92" s="14" t="e" cm="1">
        <f t="array" ref="G92">(E92-_xlfn.XLOOKUP(TRUE,$E$3:E91&lt;&gt;"",$E$3:E91,,,-1))/_xlfn.XLOOKUP(TRUE,$E$3:E91&lt;&gt;"",$E$3:E91,,,-1)-'Risk Free Rates'!F91/249</f>
        <v>#N/A</v>
      </c>
    </row>
    <row r="93" spans="1:7" x14ac:dyDescent="0.25">
      <c r="A93" s="17">
        <v>45291</v>
      </c>
      <c r="B93" t="e">
        <v>#N/A</v>
      </c>
      <c r="C93" t="e">
        <v>#N/A</v>
      </c>
      <c r="D93" t="e">
        <v>#N/A</v>
      </c>
      <c r="E93" t="e">
        <f t="shared" si="1"/>
        <v>#N/A</v>
      </c>
      <c r="F93" s="6" t="e" cm="1">
        <f t="array" ref="F93">(D93-_xlfn.XLOOKUP(TRUE,$D$3:D92&lt;&gt;"",$D$3:D92,,,-1))/_xlfn.XLOOKUP(TRUE,$D$3:D92&lt;&gt;"",$D$3:D92,,,-1)-'Risk Free Rates'!F92/249</f>
        <v>#N/A</v>
      </c>
      <c r="G93" s="14" t="e" cm="1">
        <f t="array" ref="G93">(E93-_xlfn.XLOOKUP(TRUE,$E$3:E92&lt;&gt;"",$E$3:E92,,,-1))/_xlfn.XLOOKUP(TRUE,$E$3:E92&lt;&gt;"",$E$3:E92,,,-1)-'Risk Free Rates'!F92/249</f>
        <v>#N/A</v>
      </c>
    </row>
    <row r="94" spans="1:7" x14ac:dyDescent="0.25">
      <c r="A94" s="17">
        <v>45292</v>
      </c>
      <c r="B94" t="e">
        <v>#N/A</v>
      </c>
      <c r="C94" t="e">
        <v>#N/A</v>
      </c>
      <c r="D94" t="e">
        <v>#N/A</v>
      </c>
      <c r="E94" t="e">
        <f t="shared" si="1"/>
        <v>#N/A</v>
      </c>
      <c r="F94" s="6" t="e" cm="1">
        <f t="array" ref="F94">(D94-_xlfn.XLOOKUP(TRUE,$D$3:D93&lt;&gt;"",$D$3:D93,,,-1))/_xlfn.XLOOKUP(TRUE,$D$3:D93&lt;&gt;"",$D$3:D93,,,-1)-'Risk Free Rates'!F93/249</f>
        <v>#N/A</v>
      </c>
      <c r="G94" s="14" t="e" cm="1">
        <f t="array" ref="G94">(E94-_xlfn.XLOOKUP(TRUE,$E$3:E93&lt;&gt;"",$E$3:E93,,,-1))/_xlfn.XLOOKUP(TRUE,$E$3:E93&lt;&gt;"",$E$3:E93,,,-1)-'Risk Free Rates'!F93/249</f>
        <v>#N/A</v>
      </c>
    </row>
    <row r="95" spans="1:7" x14ac:dyDescent="0.25">
      <c r="A95" s="17">
        <v>45293</v>
      </c>
      <c r="B95">
        <v>1169.4100000000001</v>
      </c>
      <c r="C95">
        <v>8465.99</v>
      </c>
      <c r="D95">
        <v>48.167999999999999</v>
      </c>
      <c r="E95">
        <f t="shared" si="1"/>
        <v>4088.0420000000004</v>
      </c>
      <c r="F95" s="6" cm="1">
        <f t="array" ref="F95">(D95-_xlfn.XLOOKUP(TRUE,$D$3:D94&lt;&gt;"",$D$3:D94,,,-1))/_xlfn.XLOOKUP(TRUE,$D$3:D94&lt;&gt;"",$D$3:D94,,,-1)-'Risk Free Rates'!F94/249</f>
        <v>-2.7341383627478819E-2</v>
      </c>
      <c r="G95" s="14" cm="1">
        <f t="array" ref="G95">(E95-_xlfn.XLOOKUP(TRUE,$E$3:E94&lt;&gt;"",$E$3:E94,,,-1))/_xlfn.XLOOKUP(TRUE,$E$3:E94&lt;&gt;"",$E$3:E94,,,-1)-'Risk Free Rates'!F94/249</f>
        <v>-6.3755148937192513E-4</v>
      </c>
    </row>
    <row r="96" spans="1:7" x14ac:dyDescent="0.25">
      <c r="A96" s="17">
        <v>45294</v>
      </c>
      <c r="B96">
        <v>1153.32</v>
      </c>
      <c r="C96">
        <v>8343.15</v>
      </c>
      <c r="D96">
        <v>47.569000000000003</v>
      </c>
      <c r="E96">
        <f t="shared" si="1"/>
        <v>4029.2520000000004</v>
      </c>
      <c r="F96" s="6" cm="1">
        <f t="array" ref="F96">(D96-_xlfn.XLOOKUP(TRUE,$D$3:D95&lt;&gt;"",$D$3:D95,,,-1))/_xlfn.XLOOKUP(TRUE,$D$3:D95&lt;&gt;"",$D$3:D95,,,-1)-'Risk Free Rates'!F95/249</f>
        <v>-1.2435641919946783E-2</v>
      </c>
      <c r="G96" s="14" cm="1">
        <f t="array" ref="G96">(E96-_xlfn.XLOOKUP(TRUE,$E$3:E95&lt;&gt;"",$E$3:E95,,,-1))/_xlfn.XLOOKUP(TRUE,$E$3:E95&lt;&gt;"",$E$3:E95,,,-1)-'Risk Free Rates'!F95/249</f>
        <v>-1.4380967710214318E-2</v>
      </c>
    </row>
    <row r="97" spans="1:7" x14ac:dyDescent="0.25">
      <c r="A97" s="17">
        <v>45295</v>
      </c>
      <c r="B97">
        <v>1160.79</v>
      </c>
      <c r="C97">
        <v>8331.73</v>
      </c>
      <c r="D97">
        <v>47.998000000000005</v>
      </c>
      <c r="E97">
        <f t="shared" si="1"/>
        <v>4029.1660000000002</v>
      </c>
      <c r="F97" s="6" cm="1">
        <f t="array" ref="F97">(D97-_xlfn.XLOOKUP(TRUE,$D$3:D96&lt;&gt;"",$D$3:D96,,,-1))/_xlfn.XLOOKUP(TRUE,$D$3:D96&lt;&gt;"",$D$3:D96,,,-1)-'Risk Free Rates'!F96/249</f>
        <v>9.0184784208203247E-3</v>
      </c>
      <c r="G97" s="14" cm="1">
        <f t="array" ref="G97">(E97-_xlfn.XLOOKUP(TRUE,$E$3:E96&lt;&gt;"",$E$3:E96,,,-1))/_xlfn.XLOOKUP(TRUE,$E$3:E96&lt;&gt;"",$E$3:E96,,,-1)-'Risk Free Rates'!F96/249</f>
        <v>-2.1343911971810178E-5</v>
      </c>
    </row>
    <row r="98" spans="1:7" x14ac:dyDescent="0.25">
      <c r="A98" s="17">
        <v>45296</v>
      </c>
      <c r="B98">
        <v>1156.49</v>
      </c>
      <c r="C98">
        <v>8355.67</v>
      </c>
      <c r="D98">
        <v>49.097000000000001</v>
      </c>
      <c r="E98">
        <f t="shared" si="1"/>
        <v>4036.1620000000003</v>
      </c>
      <c r="F98" s="6" cm="1">
        <f t="array" ref="F98">(D98-_xlfn.XLOOKUP(TRUE,$D$3:D97&lt;&gt;"",$D$3:D97,,,-1))/_xlfn.XLOOKUP(TRUE,$D$3:D97&lt;&gt;"",$D$3:D97,,,-1)-'Risk Free Rates'!F97/249</f>
        <v>2.2896787366140182E-2</v>
      </c>
      <c r="G98" s="14" cm="1">
        <f t="array" ref="G98">(E98-_xlfn.XLOOKUP(TRUE,$E$3:E97&lt;&gt;"",$E$3:E97,,,-1))/_xlfn.XLOOKUP(TRUE,$E$3:E97&lt;&gt;"",$E$3:E97,,,-1)-'Risk Free Rates'!F97/249</f>
        <v>1.7363394806766696E-3</v>
      </c>
    </row>
    <row r="99" spans="1:7" x14ac:dyDescent="0.25">
      <c r="A99" s="17">
        <v>45297</v>
      </c>
      <c r="B99" t="e">
        <v>#N/A</v>
      </c>
      <c r="C99" t="e">
        <v>#N/A</v>
      </c>
      <c r="D99" t="e">
        <v>#N/A</v>
      </c>
      <c r="E99" t="e">
        <f t="shared" si="1"/>
        <v>#N/A</v>
      </c>
      <c r="F99" s="6" t="e" cm="1">
        <f t="array" ref="F99">(D99-_xlfn.XLOOKUP(TRUE,$D$3:D98&lt;&gt;"",$D$3:D98,,,-1))/_xlfn.XLOOKUP(TRUE,$D$3:D98&lt;&gt;"",$D$3:D98,,,-1)-'Risk Free Rates'!F98/249</f>
        <v>#N/A</v>
      </c>
      <c r="G99" s="14" t="e" cm="1">
        <f t="array" ref="G99">(E99-_xlfn.XLOOKUP(TRUE,$E$3:E98&lt;&gt;"",$E$3:E98,,,-1))/_xlfn.XLOOKUP(TRUE,$E$3:E98&lt;&gt;"",$E$3:E98,,,-1)-'Risk Free Rates'!F98/249</f>
        <v>#N/A</v>
      </c>
    </row>
    <row r="100" spans="1:7" x14ac:dyDescent="0.25">
      <c r="A100" s="17">
        <v>45298</v>
      </c>
      <c r="B100" t="e">
        <v>#N/A</v>
      </c>
      <c r="C100" t="e">
        <v>#N/A</v>
      </c>
      <c r="D100" t="e">
        <v>#N/A</v>
      </c>
      <c r="E100" t="e">
        <f t="shared" si="1"/>
        <v>#N/A</v>
      </c>
      <c r="F100" s="6" t="e" cm="1">
        <f t="array" ref="F100">(D100-_xlfn.XLOOKUP(TRUE,$D$3:D99&lt;&gt;"",$D$3:D99,,,-1))/_xlfn.XLOOKUP(TRUE,$D$3:D99&lt;&gt;"",$D$3:D99,,,-1)-'Risk Free Rates'!F99/249</f>
        <v>#N/A</v>
      </c>
      <c r="G100" s="14" t="e" cm="1">
        <f t="array" ref="G100">(E100-_xlfn.XLOOKUP(TRUE,$E$3:E99&lt;&gt;"",$E$3:E99,,,-1))/_xlfn.XLOOKUP(TRUE,$E$3:E99&lt;&gt;"",$E$3:E99,,,-1)-'Risk Free Rates'!F99/249</f>
        <v>#N/A</v>
      </c>
    </row>
    <row r="101" spans="1:7" x14ac:dyDescent="0.25">
      <c r="A101" s="17">
        <v>45299</v>
      </c>
      <c r="B101">
        <v>1164.02</v>
      </c>
      <c r="C101">
        <v>8445.4500000000007</v>
      </c>
      <c r="D101">
        <v>52.253</v>
      </c>
      <c r="E101">
        <f t="shared" si="1"/>
        <v>4076.5920000000001</v>
      </c>
      <c r="F101" s="6" cm="1">
        <f t="array" ref="F101">(D101-_xlfn.XLOOKUP(TRUE,$D$3:D100&lt;&gt;"",$D$3:D100,,,-1))/_xlfn.XLOOKUP(TRUE,$D$3:D100&lt;&gt;"",$D$3:D100,,,-1)-'Risk Free Rates'!F100/249</f>
        <v>6.428091329409126E-2</v>
      </c>
      <c r="G101" s="14" cm="1">
        <f t="array" ref="G101">(E101-_xlfn.XLOOKUP(TRUE,$E$3:E100&lt;&gt;"",$E$3:E100,,,-1))/_xlfn.XLOOKUP(TRUE,$E$3:E100&lt;&gt;"",$E$3:E100,,,-1)-'Risk Free Rates'!F100/249</f>
        <v>1.001694183731967E-2</v>
      </c>
    </row>
    <row r="102" spans="1:7" x14ac:dyDescent="0.25">
      <c r="A102" s="17">
        <v>45300</v>
      </c>
      <c r="B102">
        <v>1160.77</v>
      </c>
      <c r="C102">
        <v>8405.2800000000007</v>
      </c>
      <c r="D102">
        <v>53.14</v>
      </c>
      <c r="E102">
        <f t="shared" si="1"/>
        <v>4058.5740000000005</v>
      </c>
      <c r="F102" s="6" cm="1">
        <f t="array" ref="F102">(D102-_xlfn.XLOOKUP(TRUE,$D$3:D101&lt;&gt;"",$D$3:D101,,,-1))/_xlfn.XLOOKUP(TRUE,$D$3:D101&lt;&gt;"",$D$3:D101,,,-1)-'Risk Free Rates'!F101/249</f>
        <v>1.6975101908024429E-2</v>
      </c>
      <c r="G102" s="14" cm="1">
        <f t="array" ref="G102">(E102-_xlfn.XLOOKUP(TRUE,$E$3:E101&lt;&gt;"",$E$3:E101,,,-1))/_xlfn.XLOOKUP(TRUE,$E$3:E101&lt;&gt;"",$E$3:E101,,,-1)-'Risk Free Rates'!F101/249</f>
        <v>-4.4198683606305397E-3</v>
      </c>
    </row>
    <row r="103" spans="1:7" x14ac:dyDescent="0.25">
      <c r="A103" s="17">
        <v>45301</v>
      </c>
      <c r="B103">
        <v>1157.46</v>
      </c>
      <c r="C103">
        <v>8418.51</v>
      </c>
      <c r="D103">
        <v>54.35</v>
      </c>
      <c r="E103">
        <f t="shared" si="1"/>
        <v>4061.8800000000006</v>
      </c>
      <c r="F103" s="6" cm="1">
        <f t="array" ref="F103">(D103-_xlfn.XLOOKUP(TRUE,$D$3:D102&lt;&gt;"",$D$3:D102,,,-1))/_xlfn.XLOOKUP(TRUE,$D$3:D102&lt;&gt;"",$D$3:D102,,,-1)-'Risk Free Rates'!F102/249</f>
        <v>2.277004140007529E-2</v>
      </c>
      <c r="G103" s="14" cm="1">
        <f t="array" ref="G103">(E103-_xlfn.XLOOKUP(TRUE,$E$3:E102&lt;&gt;"",$E$3:E102,,,-1))/_xlfn.XLOOKUP(TRUE,$E$3:E102&lt;&gt;"",$E$3:E102,,,-1)-'Risk Free Rates'!F102/249</f>
        <v>8.1457181758914324E-4</v>
      </c>
    </row>
    <row r="104" spans="1:7" x14ac:dyDescent="0.25">
      <c r="A104" s="17">
        <v>45302</v>
      </c>
      <c r="B104">
        <v>1148.8900000000001</v>
      </c>
      <c r="C104">
        <v>8392.84</v>
      </c>
      <c r="D104">
        <v>54.822000000000003</v>
      </c>
      <c r="E104">
        <f t="shared" si="1"/>
        <v>4046.4700000000003</v>
      </c>
      <c r="F104" s="6" cm="1">
        <f t="array" ref="F104">(D104-_xlfn.XLOOKUP(TRUE,$D$3:D103&lt;&gt;"",$D$3:D103,,,-1))/_xlfn.XLOOKUP(TRUE,$D$3:D103&lt;&gt;"",$D$3:D103,,,-1)-'Risk Free Rates'!F103/249</f>
        <v>8.6844526218951487E-3</v>
      </c>
      <c r="G104" s="14" cm="1">
        <f t="array" ref="G104">(E104-_xlfn.XLOOKUP(TRUE,$E$3:E103&lt;&gt;"",$E$3:E103,,,-1))/_xlfn.XLOOKUP(TRUE,$E$3:E103&lt;&gt;"",$E$3:E103,,,-1)-'Risk Free Rates'!F103/249</f>
        <v>-3.7938097629669778E-3</v>
      </c>
    </row>
    <row r="105" spans="1:7" x14ac:dyDescent="0.25">
      <c r="A105" s="17">
        <v>45303</v>
      </c>
      <c r="B105">
        <v>1159.06</v>
      </c>
      <c r="C105">
        <v>8377.24</v>
      </c>
      <c r="D105">
        <v>54.71</v>
      </c>
      <c r="E105">
        <f t="shared" si="1"/>
        <v>4046.3320000000003</v>
      </c>
      <c r="F105" s="6" cm="1">
        <f t="array" ref="F105">(D105-_xlfn.XLOOKUP(TRUE,$D$3:D104&lt;&gt;"",$D$3:D104,,,-1))/_xlfn.XLOOKUP(TRUE,$D$3:D104&lt;&gt;"",$D$3:D104,,,-1)-'Risk Free Rates'!F104/249</f>
        <v>-2.0429754478129558E-3</v>
      </c>
      <c r="G105" s="14" cm="1">
        <f t="array" ref="G105">(E105-_xlfn.XLOOKUP(TRUE,$E$3:E104&lt;&gt;"",$E$3:E104,,,-1))/_xlfn.XLOOKUP(TRUE,$E$3:E104&lt;&gt;"",$E$3:E104,,,-1)-'Risk Free Rates'!F104/249</f>
        <v>-3.4103799113775703E-5</v>
      </c>
    </row>
    <row r="106" spans="1:7" x14ac:dyDescent="0.25">
      <c r="A106" s="17">
        <v>45304</v>
      </c>
      <c r="B106" t="e">
        <v>#N/A</v>
      </c>
      <c r="C106" t="e">
        <v>#N/A</v>
      </c>
      <c r="D106" t="e">
        <v>#N/A</v>
      </c>
      <c r="E106" t="e">
        <f t="shared" si="1"/>
        <v>#N/A</v>
      </c>
      <c r="F106" s="6" t="e" cm="1">
        <f t="array" ref="F106">(D106-_xlfn.XLOOKUP(TRUE,$D$3:D105&lt;&gt;"",$D$3:D105,,,-1))/_xlfn.XLOOKUP(TRUE,$D$3:D105&lt;&gt;"",$D$3:D105,,,-1)-'Risk Free Rates'!F105/249</f>
        <v>#N/A</v>
      </c>
      <c r="G106" s="14" t="e" cm="1">
        <f t="array" ref="G106">(E106-_xlfn.XLOOKUP(TRUE,$E$3:E105&lt;&gt;"",$E$3:E105,,,-1))/_xlfn.XLOOKUP(TRUE,$E$3:E105&lt;&gt;"",$E$3:E105,,,-1)-'Risk Free Rates'!F105/249</f>
        <v>#N/A</v>
      </c>
    </row>
    <row r="107" spans="1:7" x14ac:dyDescent="0.25">
      <c r="A107" s="17">
        <v>45305</v>
      </c>
      <c r="B107" t="e">
        <v>#N/A</v>
      </c>
      <c r="C107" t="e">
        <v>#N/A</v>
      </c>
      <c r="D107" t="e">
        <v>#N/A</v>
      </c>
      <c r="E107" t="e">
        <f t="shared" si="1"/>
        <v>#N/A</v>
      </c>
      <c r="F107" s="6" t="e" cm="1">
        <f t="array" ref="F107">(D107-_xlfn.XLOOKUP(TRUE,$D$3:D106&lt;&gt;"",$D$3:D106,,,-1))/_xlfn.XLOOKUP(TRUE,$D$3:D106&lt;&gt;"",$D$3:D106,,,-1)-'Risk Free Rates'!F106/249</f>
        <v>#N/A</v>
      </c>
      <c r="G107" s="14" t="e" cm="1">
        <f t="array" ref="G107">(E107-_xlfn.XLOOKUP(TRUE,$E$3:E106&lt;&gt;"",$E$3:E106,,,-1))/_xlfn.XLOOKUP(TRUE,$E$3:E106&lt;&gt;"",$E$3:E106,,,-1)-'Risk Free Rates'!F106/249</f>
        <v>#N/A</v>
      </c>
    </row>
    <row r="108" spans="1:7" x14ac:dyDescent="0.25">
      <c r="A108" s="17">
        <v>45306</v>
      </c>
      <c r="B108">
        <v>1151.53</v>
      </c>
      <c r="C108" t="e">
        <v>#N/A</v>
      </c>
      <c r="D108" t="e">
        <v>#N/A</v>
      </c>
      <c r="E108" t="e">
        <f t="shared" si="1"/>
        <v>#N/A</v>
      </c>
      <c r="F108" s="6" t="e" cm="1">
        <f t="array" ref="F108">(D108-_xlfn.XLOOKUP(TRUE,$D$3:D107&lt;&gt;"",$D$3:D107,,,-1))/_xlfn.XLOOKUP(TRUE,$D$3:D107&lt;&gt;"",$D$3:D107,,,-1)-'Risk Free Rates'!F107/249</f>
        <v>#N/A</v>
      </c>
      <c r="G108" s="14" t="e" cm="1">
        <f t="array" ref="G108">(E108-_xlfn.XLOOKUP(TRUE,$E$3:E107&lt;&gt;"",$E$3:E107,,,-1))/_xlfn.XLOOKUP(TRUE,$E$3:E107&lt;&gt;"",$E$3:E107,,,-1)-'Risk Free Rates'!F107/249</f>
        <v>#N/A</v>
      </c>
    </row>
    <row r="109" spans="1:7" x14ac:dyDescent="0.25">
      <c r="A109" s="17">
        <v>45307</v>
      </c>
      <c r="B109">
        <v>1145.8</v>
      </c>
      <c r="C109">
        <v>8320.94</v>
      </c>
      <c r="D109">
        <v>56.382000000000005</v>
      </c>
      <c r="E109">
        <f t="shared" si="1"/>
        <v>4015.8560000000002</v>
      </c>
      <c r="F109" s="6" cm="1">
        <f t="array" ref="F109">(D109-_xlfn.XLOOKUP(TRUE,$D$3:D108&lt;&gt;"",$D$3:D108,,,-1))/_xlfn.XLOOKUP(TRUE,$D$3:D108&lt;&gt;"",$D$3:D108,,,-1)-'Risk Free Rates'!F108/249</f>
        <v>3.0561140559312815E-2</v>
      </c>
      <c r="G109" s="14" cm="1">
        <f t="array" ref="G109">(E109-_xlfn.XLOOKUP(TRUE,$E$3:E108&lt;&gt;"",$E$3:E108,,,-1))/_xlfn.XLOOKUP(TRUE,$E$3:E108&lt;&gt;"",$E$3:E108,,,-1)-'Risk Free Rates'!F108/249</f>
        <v>-7.5317596282262825E-3</v>
      </c>
    </row>
    <row r="110" spans="1:7" x14ac:dyDescent="0.25">
      <c r="A110" s="17">
        <v>45308</v>
      </c>
      <c r="B110">
        <v>1129.49</v>
      </c>
      <c r="C110">
        <v>8254.44</v>
      </c>
      <c r="D110">
        <v>56.052999999999997</v>
      </c>
      <c r="E110">
        <f t="shared" si="1"/>
        <v>3979.4700000000003</v>
      </c>
      <c r="F110" s="6" cm="1">
        <f t="array" ref="F110">(D110-_xlfn.XLOOKUP(TRUE,$D$3:D109&lt;&gt;"",$D$3:D109,,,-1))/_xlfn.XLOOKUP(TRUE,$D$3:D109&lt;&gt;"",$D$3:D109,,,-1)-'Risk Free Rates'!F109/249</f>
        <v>-5.8351956298110692E-3</v>
      </c>
      <c r="G110" s="14" cm="1">
        <f t="array" ref="G110">(E110-_xlfn.XLOOKUP(TRUE,$E$3:E109&lt;&gt;"",$E$3:E109,,,-1))/_xlfn.XLOOKUP(TRUE,$E$3:E109&lt;&gt;"",$E$3:E109,,,-1)-'Risk Free Rates'!F109/249</f>
        <v>-9.06058384563589E-3</v>
      </c>
    </row>
    <row r="111" spans="1:7" x14ac:dyDescent="0.25">
      <c r="A111" s="17">
        <v>45309</v>
      </c>
      <c r="B111">
        <v>1134.99</v>
      </c>
      <c r="C111">
        <v>8297.7999999999993</v>
      </c>
      <c r="D111">
        <v>57.107000000000006</v>
      </c>
      <c r="E111">
        <f t="shared" si="1"/>
        <v>4000.114</v>
      </c>
      <c r="F111" s="6" cm="1">
        <f t="array" ref="F111">(D111-_xlfn.XLOOKUP(TRUE,$D$3:D110&lt;&gt;"",$D$3:D110,,,-1))/_xlfn.XLOOKUP(TRUE,$D$3:D110&lt;&gt;"",$D$3:D110,,,-1)-'Risk Free Rates'!F110/249</f>
        <v>1.8803632276595528E-2</v>
      </c>
      <c r="G111" s="14" cm="1">
        <f t="array" ref="G111">(E111-_xlfn.XLOOKUP(TRUE,$E$3:E110&lt;&gt;"",$E$3:E110,,,-1))/_xlfn.XLOOKUP(TRUE,$E$3:E110&lt;&gt;"",$E$3:E110,,,-1)-'Risk Free Rates'!F110/249</f>
        <v>5.1876254878161603E-3</v>
      </c>
    </row>
    <row r="112" spans="1:7" x14ac:dyDescent="0.25">
      <c r="A112" s="17">
        <v>45310</v>
      </c>
      <c r="B112">
        <v>1129.8399999999999</v>
      </c>
      <c r="C112">
        <v>8364.33</v>
      </c>
      <c r="D112">
        <v>59.491</v>
      </c>
      <c r="E112">
        <f t="shared" si="1"/>
        <v>4023.636</v>
      </c>
      <c r="F112" s="6" cm="1">
        <f t="array" ref="F112">(D112-_xlfn.XLOOKUP(TRUE,$D$3:D111&lt;&gt;"",$D$3:D111,,,-1))/_xlfn.XLOOKUP(TRUE,$D$3:D111&lt;&gt;"",$D$3:D111,,,-1)-'Risk Free Rates'!F111/249</f>
        <v>4.1746195737825363E-2</v>
      </c>
      <c r="G112" s="14" cm="1">
        <f t="array" ref="G112">(E112-_xlfn.XLOOKUP(TRUE,$E$3:E111&lt;&gt;"",$E$3:E111,,,-1))/_xlfn.XLOOKUP(TRUE,$E$3:E111&lt;&gt;"",$E$3:E111,,,-1)-'Risk Free Rates'!F111/249</f>
        <v>5.8803324105262834E-3</v>
      </c>
    </row>
    <row r="113" spans="1:7" x14ac:dyDescent="0.25">
      <c r="A113" s="17">
        <v>45311</v>
      </c>
      <c r="B113" t="e">
        <v>#N/A</v>
      </c>
      <c r="C113" t="e">
        <v>#N/A</v>
      </c>
      <c r="D113" t="e">
        <v>#N/A</v>
      </c>
      <c r="E113" t="e">
        <f t="shared" si="1"/>
        <v>#N/A</v>
      </c>
      <c r="F113" s="6" t="e" cm="1">
        <f t="array" ref="F113">(D113-_xlfn.XLOOKUP(TRUE,$D$3:D112&lt;&gt;"",$D$3:D112,,,-1))/_xlfn.XLOOKUP(TRUE,$D$3:D112&lt;&gt;"",$D$3:D112,,,-1)-'Risk Free Rates'!F112/249</f>
        <v>#N/A</v>
      </c>
      <c r="G113" s="14" t="e" cm="1">
        <f t="array" ref="G113">(E113-_xlfn.XLOOKUP(TRUE,$E$3:E112&lt;&gt;"",$E$3:E112,,,-1))/_xlfn.XLOOKUP(TRUE,$E$3:E112&lt;&gt;"",$E$3:E112,,,-1)-'Risk Free Rates'!F112/249</f>
        <v>#N/A</v>
      </c>
    </row>
    <row r="114" spans="1:7" x14ac:dyDescent="0.25">
      <c r="A114" s="17">
        <v>45312</v>
      </c>
      <c r="B114" t="e">
        <v>#N/A</v>
      </c>
      <c r="C114" t="e">
        <v>#N/A</v>
      </c>
      <c r="D114" t="e">
        <v>#N/A</v>
      </c>
      <c r="E114" t="e">
        <f t="shared" si="1"/>
        <v>#N/A</v>
      </c>
      <c r="F114" s="6" t="e" cm="1">
        <f t="array" ref="F114">(D114-_xlfn.XLOOKUP(TRUE,$D$3:D113&lt;&gt;"",$D$3:D113,,,-1))/_xlfn.XLOOKUP(TRUE,$D$3:D113&lt;&gt;"",$D$3:D113,,,-1)-'Risk Free Rates'!F113/249</f>
        <v>#N/A</v>
      </c>
      <c r="G114" s="14" t="e" cm="1">
        <f t="array" ref="G114">(E114-_xlfn.XLOOKUP(TRUE,$E$3:E113&lt;&gt;"",$E$3:E113,,,-1))/_xlfn.XLOOKUP(TRUE,$E$3:E113&lt;&gt;"",$E$3:E113,,,-1)-'Risk Free Rates'!F113/249</f>
        <v>#N/A</v>
      </c>
    </row>
    <row r="115" spans="1:7" x14ac:dyDescent="0.25">
      <c r="A115" s="17">
        <v>45313</v>
      </c>
      <c r="B115">
        <v>1141.24</v>
      </c>
      <c r="C115">
        <v>8407.2900000000009</v>
      </c>
      <c r="D115">
        <v>59.653999999999996</v>
      </c>
      <c r="E115">
        <f t="shared" si="1"/>
        <v>4047.6600000000008</v>
      </c>
      <c r="F115" s="6" cm="1">
        <f t="array" ref="F115">(D115-_xlfn.XLOOKUP(TRUE,$D$3:D114&lt;&gt;"",$D$3:D114,,,-1))/_xlfn.XLOOKUP(TRUE,$D$3:D114&lt;&gt;"",$D$3:D114,,,-1)-'Risk Free Rates'!F114/249</f>
        <v>2.7399102385234188E-3</v>
      </c>
      <c r="G115" s="14" cm="1">
        <f t="array" ref="G115">(E115-_xlfn.XLOOKUP(TRUE,$E$3:E114&lt;&gt;"",$E$3:E114,,,-1))/_xlfn.XLOOKUP(TRUE,$E$3:E114&lt;&gt;"",$E$3:E114,,,-1)-'Risk Free Rates'!F114/249</f>
        <v>5.9707190213033178E-3</v>
      </c>
    </row>
    <row r="116" spans="1:7" x14ac:dyDescent="0.25">
      <c r="A116" s="17">
        <v>45314</v>
      </c>
      <c r="B116">
        <v>1140.3399999999999</v>
      </c>
      <c r="C116">
        <v>8411.7900000000009</v>
      </c>
      <c r="D116">
        <v>59.873000000000005</v>
      </c>
      <c r="E116">
        <f t="shared" si="1"/>
        <v>4048.92</v>
      </c>
      <c r="F116" s="6" cm="1">
        <f t="array" ref="F116">(D116-_xlfn.XLOOKUP(TRUE,$D$3:D115&lt;&gt;"",$D$3:D115,,,-1))/_xlfn.XLOOKUP(TRUE,$D$3:D115&lt;&gt;"",$D$3:D115,,,-1)-'Risk Free Rates'!F115/249</f>
        <v>3.67117041606612E-3</v>
      </c>
      <c r="G116" s="14" cm="1">
        <f t="array" ref="G116">(E116-_xlfn.XLOOKUP(TRUE,$E$3:E115&lt;&gt;"",$E$3:E115,,,-1))/_xlfn.XLOOKUP(TRUE,$E$3:E115&lt;&gt;"",$E$3:E115,,,-1)-'Risk Free Rates'!F115/249</f>
        <v>3.1129096811474E-4</v>
      </c>
    </row>
    <row r="117" spans="1:7" x14ac:dyDescent="0.25">
      <c r="A117" s="17">
        <v>45315</v>
      </c>
      <c r="B117">
        <v>1151.1600000000001</v>
      </c>
      <c r="C117">
        <v>8366.4699999999993</v>
      </c>
      <c r="D117">
        <v>61.362000000000002</v>
      </c>
      <c r="E117">
        <f t="shared" si="1"/>
        <v>4037.2839999999997</v>
      </c>
      <c r="F117" s="6" cm="1">
        <f t="array" ref="F117">(D117-_xlfn.XLOOKUP(TRUE,$D$3:D116&lt;&gt;"",$D$3:D116,,,-1))/_xlfn.XLOOKUP(TRUE,$D$3:D116&lt;&gt;"",$D$3:D116,,,-1)-'Risk Free Rates'!F116/249</f>
        <v>2.4869306699179881E-2</v>
      </c>
      <c r="G117" s="14" cm="1">
        <f t="array" ref="G117">(E117-_xlfn.XLOOKUP(TRUE,$E$3:E116&lt;&gt;"",$E$3:E116,,,-1))/_xlfn.XLOOKUP(TRUE,$E$3:E116&lt;&gt;"",$E$3:E116,,,-1)-'Risk Free Rates'!F116/249</f>
        <v>-2.873852780494656E-3</v>
      </c>
    </row>
    <row r="118" spans="1:7" x14ac:dyDescent="0.25">
      <c r="A118" s="17">
        <v>45316</v>
      </c>
      <c r="B118">
        <v>1153.82</v>
      </c>
      <c r="C118">
        <v>8449.0400000000009</v>
      </c>
      <c r="D118">
        <v>61.616999999999997</v>
      </c>
      <c r="E118">
        <f t="shared" si="1"/>
        <v>4071.9080000000004</v>
      </c>
      <c r="F118" s="6" cm="1">
        <f t="array" ref="F118">(D118-_xlfn.XLOOKUP(TRUE,$D$3:D117&lt;&gt;"",$D$3:D117,,,-1))/_xlfn.XLOOKUP(TRUE,$D$3:D117&lt;&gt;"",$D$3:D117,,,-1)-'Risk Free Rates'!F117/249</f>
        <v>4.1556663733254362E-3</v>
      </c>
      <c r="G118" s="14" cm="1">
        <f t="array" ref="G118">(E118-_xlfn.XLOOKUP(TRUE,$E$3:E117&lt;&gt;"",$E$3:E117,,,-1))/_xlfn.XLOOKUP(TRUE,$E$3:E117&lt;&gt;"",$E$3:E117,,,-1)-'Risk Free Rates'!F117/249</f>
        <v>8.5760625212397013E-3</v>
      </c>
    </row>
    <row r="119" spans="1:7" x14ac:dyDescent="0.25">
      <c r="A119" s="17">
        <v>45317</v>
      </c>
      <c r="B119">
        <v>1164.6300000000001</v>
      </c>
      <c r="C119">
        <v>8450.51</v>
      </c>
      <c r="D119">
        <v>61.030999999999992</v>
      </c>
      <c r="E119">
        <f t="shared" si="1"/>
        <v>4078.982</v>
      </c>
      <c r="F119" s="6" cm="1">
        <f t="array" ref="F119">(D119-_xlfn.XLOOKUP(TRUE,$D$3:D118&lt;&gt;"",$D$3:D118,,,-1))/_xlfn.XLOOKUP(TRUE,$D$3:D118&lt;&gt;"",$D$3:D118,,,-1)-'Risk Free Rates'!F118/249</f>
        <v>-9.510362399987109E-3</v>
      </c>
      <c r="G119" s="14" cm="1">
        <f t="array" ref="G119">(E119-_xlfn.XLOOKUP(TRUE,$E$3:E118&lt;&gt;"",$E$3:E118,,,-1))/_xlfn.XLOOKUP(TRUE,$E$3:E118&lt;&gt;"",$E$3:E118,,,-1)-'Risk Free Rates'!F118/249</f>
        <v>1.7372691131527563E-3</v>
      </c>
    </row>
    <row r="120" spans="1:7" x14ac:dyDescent="0.25">
      <c r="A120" s="17">
        <v>45318</v>
      </c>
      <c r="B120" t="e">
        <v>#N/A</v>
      </c>
      <c r="C120" t="e">
        <v>#N/A</v>
      </c>
      <c r="D120" t="e">
        <v>#N/A</v>
      </c>
      <c r="E120" t="e">
        <f t="shared" si="1"/>
        <v>#N/A</v>
      </c>
      <c r="F120" s="6" t="e" cm="1">
        <f t="array" ref="F120">(D120-_xlfn.XLOOKUP(TRUE,$D$3:D119&lt;&gt;"",$D$3:D119,,,-1))/_xlfn.XLOOKUP(TRUE,$D$3:D119&lt;&gt;"",$D$3:D119,,,-1)-'Risk Free Rates'!F119/249</f>
        <v>#N/A</v>
      </c>
      <c r="G120" s="14" t="e" cm="1">
        <f t="array" ref="G120">(E120-_xlfn.XLOOKUP(TRUE,$E$3:E119&lt;&gt;"",$E$3:E119,,,-1))/_xlfn.XLOOKUP(TRUE,$E$3:E119&lt;&gt;"",$E$3:E119,,,-1)-'Risk Free Rates'!F119/249</f>
        <v>#N/A</v>
      </c>
    </row>
    <row r="121" spans="1:7" x14ac:dyDescent="0.25">
      <c r="A121" s="17">
        <v>45319</v>
      </c>
      <c r="B121" t="e">
        <v>#N/A</v>
      </c>
      <c r="C121" t="e">
        <v>#N/A</v>
      </c>
      <c r="D121" t="e">
        <v>#N/A</v>
      </c>
      <c r="E121" t="e">
        <f t="shared" si="1"/>
        <v>#N/A</v>
      </c>
      <c r="F121" s="6" t="e" cm="1">
        <f t="array" ref="F121">(D121-_xlfn.XLOOKUP(TRUE,$D$3:D120&lt;&gt;"",$D$3:D120,,,-1))/_xlfn.XLOOKUP(TRUE,$D$3:D120&lt;&gt;"",$D$3:D120,,,-1)-'Risk Free Rates'!F120/249</f>
        <v>#N/A</v>
      </c>
      <c r="G121" s="14" t="e" cm="1">
        <f t="array" ref="G121">(E121-_xlfn.XLOOKUP(TRUE,$E$3:E120&lt;&gt;"",$E$3:E120,,,-1))/_xlfn.XLOOKUP(TRUE,$E$3:E120&lt;&gt;"",$E$3:E120,,,-1)-'Risk Free Rates'!F120/249</f>
        <v>#N/A</v>
      </c>
    </row>
    <row r="122" spans="1:7" x14ac:dyDescent="0.25">
      <c r="A122" s="17">
        <v>45320</v>
      </c>
      <c r="B122">
        <v>1163.48</v>
      </c>
      <c r="C122">
        <v>8504.1200000000008</v>
      </c>
      <c r="D122">
        <v>62.464999999999996</v>
      </c>
      <c r="E122">
        <f t="shared" si="1"/>
        <v>4099.7360000000008</v>
      </c>
      <c r="F122" s="6" cm="1">
        <f t="array" ref="F122">(D122-_xlfn.XLOOKUP(TRUE,$D$3:D121&lt;&gt;"",$D$3:D121,,,-1))/_xlfn.XLOOKUP(TRUE,$D$3:D121&lt;&gt;"",$D$3:D121,,,-1)-'Risk Free Rates'!F121/249</f>
        <v>2.3496256001048727E-2</v>
      </c>
      <c r="G122" s="14" cm="1">
        <f t="array" ref="G122">(E122-_xlfn.XLOOKUP(TRUE,$E$3:E121&lt;&gt;"",$E$3:E121,,,-1))/_xlfn.XLOOKUP(TRUE,$E$3:E121&lt;&gt;"",$E$3:E121,,,-1)-'Risk Free Rates'!F121/249</f>
        <v>5.0880342203032071E-3</v>
      </c>
    </row>
    <row r="123" spans="1:7" x14ac:dyDescent="0.25">
      <c r="A123" s="17">
        <v>45321</v>
      </c>
      <c r="B123">
        <v>1163.3800000000001</v>
      </c>
      <c r="C123">
        <v>8508.16</v>
      </c>
      <c r="D123">
        <v>62.774000000000001</v>
      </c>
      <c r="E123">
        <f t="shared" si="1"/>
        <v>4101.2920000000004</v>
      </c>
      <c r="F123" s="6" cm="1">
        <f t="array" ref="F123">(D123-_xlfn.XLOOKUP(TRUE,$D$3:D122&lt;&gt;"",$D$3:D122,,,-1))/_xlfn.XLOOKUP(TRUE,$D$3:D122&lt;&gt;"",$D$3:D122,,,-1)-'Risk Free Rates'!F122/249</f>
        <v>4.9467701913072058E-3</v>
      </c>
      <c r="G123" s="14" cm="1">
        <f t="array" ref="G123">(E123-_xlfn.XLOOKUP(TRUE,$E$3:E122&lt;&gt;"",$E$3:E122,,,-1))/_xlfn.XLOOKUP(TRUE,$E$3:E122&lt;&gt;"",$E$3:E122,,,-1)-'Risk Free Rates'!F122/249</f>
        <v>3.7953663357825603E-4</v>
      </c>
    </row>
    <row r="124" spans="1:7" x14ac:dyDescent="0.25">
      <c r="A124" s="17">
        <v>45322</v>
      </c>
      <c r="B124">
        <v>1165.96</v>
      </c>
      <c r="C124">
        <v>8396.08</v>
      </c>
      <c r="D124">
        <v>61.527000000000001</v>
      </c>
      <c r="E124">
        <f t="shared" si="1"/>
        <v>4058.0080000000003</v>
      </c>
      <c r="F124" s="6" cm="1">
        <f t="array" ref="F124">(D124-_xlfn.XLOOKUP(TRUE,$D$3:D123&lt;&gt;"",$D$3:D123,,,-1))/_xlfn.XLOOKUP(TRUE,$D$3:D123&lt;&gt;"",$D$3:D123,,,-1)-'Risk Free Rates'!F123/249</f>
        <v>-1.9864912224806446E-2</v>
      </c>
      <c r="G124" s="14" cm="1">
        <f t="array" ref="G124">(E124-_xlfn.XLOOKUP(TRUE,$E$3:E123&lt;&gt;"",$E$3:E123,,,-1))/_xlfn.XLOOKUP(TRUE,$E$3:E123&lt;&gt;"",$E$3:E123,,,-1)-'Risk Free Rates'!F123/249</f>
        <v>-1.0553747453241589E-2</v>
      </c>
    </row>
    <row r="125" spans="1:7" x14ac:dyDescent="0.25">
      <c r="A125" s="17">
        <v>45323</v>
      </c>
      <c r="B125">
        <v>1159.1300000000001</v>
      </c>
      <c r="C125">
        <v>8495.74</v>
      </c>
      <c r="D125">
        <v>63.027000000000001</v>
      </c>
      <c r="E125">
        <f t="shared" si="1"/>
        <v>4093.7740000000003</v>
      </c>
      <c r="F125" s="6" cm="1">
        <f t="array" ref="F125">(D125-_xlfn.XLOOKUP(TRUE,$D$3:D124&lt;&gt;"",$D$3:D124,,,-1))/_xlfn.XLOOKUP(TRUE,$D$3:D124&lt;&gt;"",$D$3:D124,,,-1)-'Risk Free Rates'!F124/249</f>
        <v>2.4379540689453409E-2</v>
      </c>
      <c r="G125" s="14" cm="1">
        <f t="array" ref="G125">(E125-_xlfn.XLOOKUP(TRUE,$E$3:E124&lt;&gt;"",$E$3:E124,,,-1))/_xlfn.XLOOKUP(TRUE,$E$3:E124&lt;&gt;"",$E$3:E124,,,-1)-'Risk Free Rates'!F124/249</f>
        <v>8.8136839552805397E-3</v>
      </c>
    </row>
    <row r="126" spans="1:7" x14ac:dyDescent="0.25">
      <c r="A126" s="17">
        <v>45324</v>
      </c>
      <c r="B126">
        <v>1157.82</v>
      </c>
      <c r="C126">
        <v>8489.14</v>
      </c>
      <c r="D126">
        <v>66.16</v>
      </c>
      <c r="E126">
        <f t="shared" si="1"/>
        <v>4090.348</v>
      </c>
      <c r="F126" s="6" cm="1">
        <f t="array" ref="F126">(D126-_xlfn.XLOOKUP(TRUE,$D$3:D125&lt;&gt;"",$D$3:D125,,,-1))/_xlfn.XLOOKUP(TRUE,$D$3:D125&lt;&gt;"",$D$3:D125,,,-1)-'Risk Free Rates'!F125/249</f>
        <v>4.9708854935186439E-2</v>
      </c>
      <c r="G126" s="14" cm="1">
        <f t="array" ref="G126">(E126-_xlfn.XLOOKUP(TRUE,$E$3:E125&lt;&gt;"",$E$3:E125,,,-1))/_xlfn.XLOOKUP(TRUE,$E$3:E125&lt;&gt;"",$E$3:E125,,,-1)-'Risk Free Rates'!F125/249</f>
        <v>-8.3688058989098699E-4</v>
      </c>
    </row>
    <row r="127" spans="1:7" x14ac:dyDescent="0.25">
      <c r="A127" s="17">
        <v>45325</v>
      </c>
      <c r="B127" t="e">
        <v>#N/A</v>
      </c>
      <c r="C127" t="e">
        <v>#N/A</v>
      </c>
      <c r="D127" t="e">
        <v>#N/A</v>
      </c>
      <c r="E127" t="e">
        <f t="shared" si="1"/>
        <v>#N/A</v>
      </c>
      <c r="F127" s="6" t="e" cm="1">
        <f t="array" ref="F127">(D127-_xlfn.XLOOKUP(TRUE,$D$3:D126&lt;&gt;"",$D$3:D126,,,-1))/_xlfn.XLOOKUP(TRUE,$D$3:D126&lt;&gt;"",$D$3:D126,,,-1)-'Risk Free Rates'!F126/249</f>
        <v>#N/A</v>
      </c>
      <c r="G127" s="14" t="e" cm="1">
        <f t="array" ref="G127">(E127-_xlfn.XLOOKUP(TRUE,$E$3:E126&lt;&gt;"",$E$3:E126,,,-1))/_xlfn.XLOOKUP(TRUE,$E$3:E126&lt;&gt;"",$E$3:E126,,,-1)-'Risk Free Rates'!F126/249</f>
        <v>#N/A</v>
      </c>
    </row>
    <row r="128" spans="1:7" x14ac:dyDescent="0.25">
      <c r="A128" s="17">
        <v>45326</v>
      </c>
      <c r="B128" t="e">
        <v>#N/A</v>
      </c>
      <c r="C128" t="e">
        <v>#N/A</v>
      </c>
      <c r="D128" t="e">
        <v>#N/A</v>
      </c>
      <c r="E128" t="e">
        <f t="shared" si="1"/>
        <v>#N/A</v>
      </c>
      <c r="F128" s="6" t="e" cm="1">
        <f t="array" ref="F128">(D128-_xlfn.XLOOKUP(TRUE,$D$3:D127&lt;&gt;"",$D$3:D127,,,-1))/_xlfn.XLOOKUP(TRUE,$D$3:D127&lt;&gt;"",$D$3:D127,,,-1)-'Risk Free Rates'!F127/249</f>
        <v>#N/A</v>
      </c>
      <c r="G128" s="14" t="e" cm="1">
        <f t="array" ref="G128">(E128-_xlfn.XLOOKUP(TRUE,$E$3:E127&lt;&gt;"",$E$3:E127,,,-1))/_xlfn.XLOOKUP(TRUE,$E$3:E127&lt;&gt;"",$E$3:E127,,,-1)-'Risk Free Rates'!F127/249</f>
        <v>#N/A</v>
      </c>
    </row>
    <row r="129" spans="1:7" x14ac:dyDescent="0.25">
      <c r="A129" s="17">
        <v>45327</v>
      </c>
      <c r="B129">
        <v>1152.1099999999999</v>
      </c>
      <c r="C129">
        <v>8416.02</v>
      </c>
      <c r="D129">
        <v>69.332000000000008</v>
      </c>
      <c r="E129">
        <f t="shared" si="1"/>
        <v>4057.6740000000004</v>
      </c>
      <c r="F129" s="6" cm="1">
        <f t="array" ref="F129">(D129-_xlfn.XLOOKUP(TRUE,$D$3:D128&lt;&gt;"",$D$3:D128,,,-1))/_xlfn.XLOOKUP(TRUE,$D$3:D128&lt;&gt;"",$D$3:D128,,,-1)-'Risk Free Rates'!F128/249</f>
        <v>4.7944377267231129E-2</v>
      </c>
      <c r="G129" s="14" cm="1">
        <f t="array" ref="G129">(E129-_xlfn.XLOOKUP(TRUE,$E$3:E128&lt;&gt;"",$E$3:E128,,,-1))/_xlfn.XLOOKUP(TRUE,$E$3:E128&lt;&gt;"",$E$3:E128,,,-1)-'Risk Free Rates'!F128/249</f>
        <v>-7.9880733864207947E-3</v>
      </c>
    </row>
    <row r="130" spans="1:7" x14ac:dyDescent="0.25">
      <c r="A130" s="17">
        <v>45328</v>
      </c>
      <c r="B130">
        <v>1160.08</v>
      </c>
      <c r="C130">
        <v>8464.32</v>
      </c>
      <c r="D130">
        <v>68.222999999999999</v>
      </c>
      <c r="E130">
        <f t="shared" si="1"/>
        <v>4081.7759999999998</v>
      </c>
      <c r="F130" s="6" cm="1">
        <f t="array" ref="F130">(D130-_xlfn.XLOOKUP(TRUE,$D$3:D129&lt;&gt;"",$D$3:D129,,,-1))/_xlfn.XLOOKUP(TRUE,$D$3:D129&lt;&gt;"",$D$3:D129,,,-1)-'Risk Free Rates'!F129/249</f>
        <v>-1.5995499913460002E-2</v>
      </c>
      <c r="G130" s="14" cm="1">
        <f t="array" ref="G130">(E130-_xlfn.XLOOKUP(TRUE,$E$3:E129&lt;&gt;"",$E$3:E129,,,-1))/_xlfn.XLOOKUP(TRUE,$E$3:E129&lt;&gt;"",$E$3:E129,,,-1)-'Risk Free Rates'!F129/249</f>
        <v>5.9398561836163785E-3</v>
      </c>
    </row>
    <row r="131" spans="1:7" x14ac:dyDescent="0.25">
      <c r="A131" s="17">
        <v>45329</v>
      </c>
      <c r="B131">
        <v>1157.97</v>
      </c>
      <c r="C131">
        <v>8497.92</v>
      </c>
      <c r="D131">
        <v>70.099000000000004</v>
      </c>
      <c r="E131">
        <f t="shared" si="1"/>
        <v>4093.9500000000003</v>
      </c>
      <c r="F131" s="6" cm="1">
        <f t="array" ref="F131">(D131-_xlfn.XLOOKUP(TRUE,$D$3:D130&lt;&gt;"",$D$3:D130,,,-1))/_xlfn.XLOOKUP(TRUE,$D$3:D130&lt;&gt;"",$D$3:D130,,,-1)-'Risk Free Rates'!F130/249</f>
        <v>2.7498057839731541E-2</v>
      </c>
      <c r="G131" s="14" cm="1">
        <f t="array" ref="G131">(E131-_xlfn.XLOOKUP(TRUE,$E$3:E130&lt;&gt;"",$E$3:E130,,,-1))/_xlfn.XLOOKUP(TRUE,$E$3:E130&lt;&gt;"",$E$3:E130,,,-1)-'Risk Free Rates'!F130/249</f>
        <v>2.9825252537131956E-3</v>
      </c>
    </row>
    <row r="132" spans="1:7" x14ac:dyDescent="0.25">
      <c r="A132" s="17">
        <v>45330</v>
      </c>
      <c r="B132">
        <v>1158.02</v>
      </c>
      <c r="C132">
        <v>8517.93</v>
      </c>
      <c r="D132">
        <v>69.640999999999991</v>
      </c>
      <c r="E132">
        <f t="shared" ref="E132:E195" si="2">0.6*B132+0.4*C132</f>
        <v>4101.9840000000004</v>
      </c>
      <c r="F132" s="6" cm="1">
        <f t="array" ref="F132">(D132-_xlfn.XLOOKUP(TRUE,$D$3:D131&lt;&gt;"",$D$3:D131,,,-1))/_xlfn.XLOOKUP(TRUE,$D$3:D131&lt;&gt;"",$D$3:D131,,,-1)-'Risk Free Rates'!F131/249</f>
        <v>-6.5336167420364426E-3</v>
      </c>
      <c r="G132" s="14" cm="1">
        <f t="array" ref="G132">(E132-_xlfn.XLOOKUP(TRUE,$E$3:E131&lt;&gt;"",$E$3:E131,,,-1))/_xlfn.XLOOKUP(TRUE,$E$3:E131&lt;&gt;"",$E$3:E131,,,-1)-'Risk Free Rates'!F131/249</f>
        <v>1.9624079434287438E-3</v>
      </c>
    </row>
    <row r="133" spans="1:7" x14ac:dyDescent="0.25">
      <c r="A133" s="17">
        <v>45331</v>
      </c>
      <c r="B133">
        <v>1156.78</v>
      </c>
      <c r="C133">
        <v>8531.11</v>
      </c>
      <c r="D133">
        <v>72.13300000000001</v>
      </c>
      <c r="E133">
        <f t="shared" si="2"/>
        <v>4106.5120000000006</v>
      </c>
      <c r="F133" s="6" cm="1">
        <f t="array" ref="F133">(D133-_xlfn.XLOOKUP(TRUE,$D$3:D132&lt;&gt;"",$D$3:D132,,,-1))/_xlfn.XLOOKUP(TRUE,$D$3:D132&lt;&gt;"",$D$3:D132,,,-1)-'Risk Free Rates'!F132/249</f>
        <v>3.5783518329719835E-2</v>
      </c>
      <c r="G133" s="14" cm="1">
        <f t="array" ref="G133">(E133-_xlfn.XLOOKUP(TRUE,$E$3:E132&lt;&gt;"",$E$3:E132,,,-1))/_xlfn.XLOOKUP(TRUE,$E$3:E132&lt;&gt;"",$E$3:E132,,,-1)-'Risk Free Rates'!F132/249</f>
        <v>1.1038560852505146E-3</v>
      </c>
    </row>
    <row r="134" spans="1:7" x14ac:dyDescent="0.25">
      <c r="A134" s="17">
        <v>45332</v>
      </c>
      <c r="B134" t="e">
        <v>#N/A</v>
      </c>
      <c r="C134" t="e">
        <v>#N/A</v>
      </c>
      <c r="D134" t="e">
        <v>#N/A</v>
      </c>
      <c r="E134" t="e">
        <f t="shared" si="2"/>
        <v>#N/A</v>
      </c>
      <c r="F134" s="6" t="e" cm="1">
        <f t="array" ref="F134">(D134-_xlfn.XLOOKUP(TRUE,$D$3:D133&lt;&gt;"",$D$3:D133,,,-1))/_xlfn.XLOOKUP(TRUE,$D$3:D133&lt;&gt;"",$D$3:D133,,,-1)-'Risk Free Rates'!F133/249</f>
        <v>#N/A</v>
      </c>
      <c r="G134" s="14" t="e" cm="1">
        <f t="array" ref="G134">(E134-_xlfn.XLOOKUP(TRUE,$E$3:E133&lt;&gt;"",$E$3:E133,,,-1))/_xlfn.XLOOKUP(TRUE,$E$3:E133&lt;&gt;"",$E$3:E133,,,-1)-'Risk Free Rates'!F133/249</f>
        <v>#N/A</v>
      </c>
    </row>
    <row r="135" spans="1:7" x14ac:dyDescent="0.25">
      <c r="A135" s="17">
        <v>45333</v>
      </c>
      <c r="B135" t="e">
        <v>#N/A</v>
      </c>
      <c r="C135" t="e">
        <v>#N/A</v>
      </c>
      <c r="D135" t="e">
        <v>#N/A</v>
      </c>
      <c r="E135" t="e">
        <f t="shared" si="2"/>
        <v>#N/A</v>
      </c>
      <c r="F135" s="6" t="e" cm="1">
        <f t="array" ref="F135">(D135-_xlfn.XLOOKUP(TRUE,$D$3:D134&lt;&gt;"",$D$3:D134,,,-1))/_xlfn.XLOOKUP(TRUE,$D$3:D134&lt;&gt;"",$D$3:D134,,,-1)-'Risk Free Rates'!F134/249</f>
        <v>#N/A</v>
      </c>
      <c r="G135" s="14" t="e" cm="1">
        <f t="array" ref="G135">(E135-_xlfn.XLOOKUP(TRUE,$E$3:E134&lt;&gt;"",$E$3:E134,,,-1))/_xlfn.XLOOKUP(TRUE,$E$3:E134&lt;&gt;"",$E$3:E134,,,-1)-'Risk Free Rates'!F134/249</f>
        <v>#N/A</v>
      </c>
    </row>
    <row r="136" spans="1:7" x14ac:dyDescent="0.25">
      <c r="A136" s="17">
        <v>45334</v>
      </c>
      <c r="B136">
        <v>1167.1199999999999</v>
      </c>
      <c r="C136">
        <v>8585.2000000000007</v>
      </c>
      <c r="D136">
        <v>72.248000000000005</v>
      </c>
      <c r="E136">
        <f t="shared" si="2"/>
        <v>4134.3520000000008</v>
      </c>
      <c r="F136" s="6" cm="1">
        <f t="array" ref="F136">(D136-_xlfn.XLOOKUP(TRUE,$D$3:D135&lt;&gt;"",$D$3:D135,,,-1))/_xlfn.XLOOKUP(TRUE,$D$3:D135&lt;&gt;"",$D$3:D135,,,-1)-'Risk Free Rates'!F135/249</f>
        <v>1.594277237879956E-3</v>
      </c>
      <c r="G136" s="14" cm="1">
        <f t="array" ref="G136">(E136-_xlfn.XLOOKUP(TRUE,$E$3:E135&lt;&gt;"",$E$3:E135,,,-1))/_xlfn.XLOOKUP(TRUE,$E$3:E135&lt;&gt;"",$E$3:E135,,,-1)-'Risk Free Rates'!F135/249</f>
        <v>6.7794761101392471E-3</v>
      </c>
    </row>
    <row r="137" spans="1:7" x14ac:dyDescent="0.25">
      <c r="A137" s="17">
        <v>45335</v>
      </c>
      <c r="B137">
        <v>1152.18</v>
      </c>
      <c r="C137">
        <v>8440</v>
      </c>
      <c r="D137">
        <v>72.128</v>
      </c>
      <c r="E137">
        <f t="shared" si="2"/>
        <v>4067.308</v>
      </c>
      <c r="F137" s="6" cm="1">
        <f t="array" ref="F137">(D137-_xlfn.XLOOKUP(TRUE,$D$3:D136&lt;&gt;"",$D$3:D136,,,-1))/_xlfn.XLOOKUP(TRUE,$D$3:D136&lt;&gt;"",$D$3:D136,,,-1)-'Risk Free Rates'!F136/249</f>
        <v>-1.6609456317130515E-3</v>
      </c>
      <c r="G137" s="14" cm="1">
        <f t="array" ref="G137">(E137-_xlfn.XLOOKUP(TRUE,$E$3:E136&lt;&gt;"",$E$3:E136,,,-1))/_xlfn.XLOOKUP(TRUE,$E$3:E136&lt;&gt;"",$E$3:E136,,,-1)-'Risk Free Rates'!F136/249</f>
        <v>-1.6216326040937194E-2</v>
      </c>
    </row>
    <row r="138" spans="1:7" x14ac:dyDescent="0.25">
      <c r="A138" s="17">
        <v>45336</v>
      </c>
      <c r="B138">
        <v>1158.71</v>
      </c>
      <c r="C138">
        <v>8523.75</v>
      </c>
      <c r="D138">
        <v>73.900000000000006</v>
      </c>
      <c r="E138">
        <f t="shared" si="2"/>
        <v>4104.7259999999997</v>
      </c>
      <c r="F138" s="6" cm="1">
        <f t="array" ref="F138">(D138-_xlfn.XLOOKUP(TRUE,$D$3:D137&lt;&gt;"",$D$3:D137,,,-1))/_xlfn.XLOOKUP(TRUE,$D$3:D137&lt;&gt;"",$D$3:D137,,,-1)-'Risk Free Rates'!F137/249</f>
        <v>2.4567435669920219E-2</v>
      </c>
      <c r="G138" s="14" cm="1">
        <f t="array" ref="G138">(E138-_xlfn.XLOOKUP(TRUE,$E$3:E137&lt;&gt;"",$E$3:E137,,,-1))/_xlfn.XLOOKUP(TRUE,$E$3:E137&lt;&gt;"",$E$3:E137,,,-1)-'Risk Free Rates'!F137/249</f>
        <v>9.199696703568962E-3</v>
      </c>
    </row>
    <row r="139" spans="1:7" x14ac:dyDescent="0.25">
      <c r="A139" s="17">
        <v>45337</v>
      </c>
      <c r="B139">
        <v>1168.81</v>
      </c>
      <c r="C139">
        <v>8623.4500000000007</v>
      </c>
      <c r="D139">
        <v>72.658000000000001</v>
      </c>
      <c r="E139">
        <f t="shared" si="2"/>
        <v>4150.6660000000002</v>
      </c>
      <c r="F139" s="6" cm="1">
        <f t="array" ref="F139">(D139-_xlfn.XLOOKUP(TRUE,$D$3:D138&lt;&gt;"",$D$3:D138,,,-1))/_xlfn.XLOOKUP(TRUE,$D$3:D138&lt;&gt;"",$D$3:D138,,,-1)-'Risk Free Rates'!F138/249</f>
        <v>-1.6806495263870153E-2</v>
      </c>
      <c r="G139" s="14" cm="1">
        <f t="array" ref="G139">(E139-_xlfn.XLOOKUP(TRUE,$E$3:E138&lt;&gt;"",$E$3:E138,,,-1))/_xlfn.XLOOKUP(TRUE,$E$3:E138&lt;&gt;"",$E$3:E138,,,-1)-'Risk Free Rates'!F138/249</f>
        <v>1.1191977247689739E-2</v>
      </c>
    </row>
    <row r="140" spans="1:7" x14ac:dyDescent="0.25">
      <c r="A140" s="17">
        <v>45338</v>
      </c>
      <c r="B140">
        <v>1175.27</v>
      </c>
      <c r="C140">
        <v>8585.6299999999992</v>
      </c>
      <c r="D140">
        <v>72.613</v>
      </c>
      <c r="E140">
        <f t="shared" si="2"/>
        <v>4139.4139999999998</v>
      </c>
      <c r="F140" s="6" cm="1">
        <f t="array" ref="F140">(D140-_xlfn.XLOOKUP(TRUE,$D$3:D139&lt;&gt;"",$D$3:D139,,,-1))/_xlfn.XLOOKUP(TRUE,$D$3:D139&lt;&gt;"",$D$3:D139,,,-1)-'Risk Free Rates'!F139/249</f>
        <v>-6.1933992127503792E-4</v>
      </c>
      <c r="G140" s="14" cm="1">
        <f t="array" ref="G140">(E140-_xlfn.XLOOKUP(TRUE,$E$3:E139&lt;&gt;"",$E$3:E139,,,-1))/_xlfn.XLOOKUP(TRUE,$E$3:E139&lt;&gt;"",$E$3:E139,,,-1)-'Risk Free Rates'!F139/249</f>
        <v>-2.710890252311414E-3</v>
      </c>
    </row>
    <row r="141" spans="1:7" x14ac:dyDescent="0.25">
      <c r="A141" s="17">
        <v>45339</v>
      </c>
      <c r="B141" t="e">
        <v>#N/A</v>
      </c>
      <c r="C141" t="e">
        <v>#N/A</v>
      </c>
      <c r="D141" t="e">
        <v>#N/A</v>
      </c>
      <c r="E141" t="e">
        <f t="shared" si="2"/>
        <v>#N/A</v>
      </c>
      <c r="F141" s="6" t="e" cm="1">
        <f t="array" ref="F141">(D141-_xlfn.XLOOKUP(TRUE,$D$3:D140&lt;&gt;"",$D$3:D140,,,-1))/_xlfn.XLOOKUP(TRUE,$D$3:D140&lt;&gt;"",$D$3:D140,,,-1)-'Risk Free Rates'!F140/249</f>
        <v>#N/A</v>
      </c>
      <c r="G141" s="14" t="e" cm="1">
        <f t="array" ref="G141">(E141-_xlfn.XLOOKUP(TRUE,$E$3:E140&lt;&gt;"",$E$3:E140,,,-1))/_xlfn.XLOOKUP(TRUE,$E$3:E140&lt;&gt;"",$E$3:E140,,,-1)-'Risk Free Rates'!F140/249</f>
        <v>#N/A</v>
      </c>
    </row>
    <row r="142" spans="1:7" x14ac:dyDescent="0.25">
      <c r="A142" s="17">
        <v>45340</v>
      </c>
      <c r="B142" t="e">
        <v>#N/A</v>
      </c>
      <c r="C142" t="e">
        <v>#N/A</v>
      </c>
      <c r="D142" t="e">
        <v>#N/A</v>
      </c>
      <c r="E142" t="e">
        <f t="shared" si="2"/>
        <v>#N/A</v>
      </c>
      <c r="F142" s="6" t="e" cm="1">
        <f t="array" ref="F142">(D142-_xlfn.XLOOKUP(TRUE,$D$3:D141&lt;&gt;"",$D$3:D141,,,-1))/_xlfn.XLOOKUP(TRUE,$D$3:D141&lt;&gt;"",$D$3:D141,,,-1)-'Risk Free Rates'!F141/249</f>
        <v>#N/A</v>
      </c>
      <c r="G142" s="14" t="e" cm="1">
        <f t="array" ref="G142">(E142-_xlfn.XLOOKUP(TRUE,$E$3:E141&lt;&gt;"",$E$3:E141,,,-1))/_xlfn.XLOOKUP(TRUE,$E$3:E141&lt;&gt;"",$E$3:E141,,,-1)-'Risk Free Rates'!F141/249</f>
        <v>#N/A</v>
      </c>
    </row>
    <row r="143" spans="1:7" x14ac:dyDescent="0.25">
      <c r="A143" s="17">
        <v>45341</v>
      </c>
      <c r="B143">
        <v>1175.02</v>
      </c>
      <c r="C143" t="e">
        <v>#N/A</v>
      </c>
      <c r="D143" t="e">
        <v>#N/A</v>
      </c>
      <c r="E143" t="e">
        <f t="shared" si="2"/>
        <v>#N/A</v>
      </c>
      <c r="F143" s="6" t="e" cm="1">
        <f t="array" ref="F143">(D143-_xlfn.XLOOKUP(TRUE,$D$3:D142&lt;&gt;"",$D$3:D142,,,-1))/_xlfn.XLOOKUP(TRUE,$D$3:D142&lt;&gt;"",$D$3:D142,,,-1)-'Risk Free Rates'!F142/249</f>
        <v>#N/A</v>
      </c>
      <c r="G143" s="14" t="e" cm="1">
        <f t="array" ref="G143">(E143-_xlfn.XLOOKUP(TRUE,$E$3:E142&lt;&gt;"",$E$3:E142,,,-1))/_xlfn.XLOOKUP(TRUE,$E$3:E142&lt;&gt;"",$E$3:E142,,,-1)-'Risk Free Rates'!F142/249</f>
        <v>#N/A</v>
      </c>
    </row>
    <row r="144" spans="1:7" x14ac:dyDescent="0.25">
      <c r="A144" s="17">
        <v>45342</v>
      </c>
      <c r="B144">
        <v>1173.04</v>
      </c>
      <c r="C144">
        <v>8559.16</v>
      </c>
      <c r="D144">
        <v>69.451999999999998</v>
      </c>
      <c r="E144">
        <f t="shared" si="2"/>
        <v>4127.4880000000003</v>
      </c>
      <c r="F144" s="6" cm="1">
        <f t="array" ref="F144">(D144-_xlfn.XLOOKUP(TRUE,$D$3:D143&lt;&gt;"",$D$3:D143,,,-1))/_xlfn.XLOOKUP(TRUE,$D$3:D143&lt;&gt;"",$D$3:D143,,,-1)-'Risk Free Rates'!F143/249</f>
        <v>-4.3532149890515494E-2</v>
      </c>
      <c r="G144" s="14" cm="1">
        <f t="array" ref="G144">(E144-_xlfn.XLOOKUP(TRUE,$E$3:E143&lt;&gt;"",$E$3:E143,,,-1))/_xlfn.XLOOKUP(TRUE,$E$3:E143&lt;&gt;"",$E$3:E143,,,-1)-'Risk Free Rates'!F143/249</f>
        <v>-2.8810841341309367E-3</v>
      </c>
    </row>
    <row r="145" spans="1:7" x14ac:dyDescent="0.25">
      <c r="A145" s="17">
        <v>45343</v>
      </c>
      <c r="B145">
        <v>1172.77</v>
      </c>
      <c r="C145">
        <v>8582.4</v>
      </c>
      <c r="D145">
        <v>67.472000000000008</v>
      </c>
      <c r="E145">
        <f t="shared" si="2"/>
        <v>4136.6220000000003</v>
      </c>
      <c r="F145" s="6" cm="1">
        <f t="array" ref="F145">(D145-_xlfn.XLOOKUP(TRUE,$D$3:D144&lt;&gt;"",$D$3:D144,,,-1))/_xlfn.XLOOKUP(TRUE,$D$3:D144&lt;&gt;"",$D$3:D144,,,-1)-'Risk Free Rates'!F144/249</f>
        <v>-2.8508898231872224E-2</v>
      </c>
      <c r="G145" s="14" cm="1">
        <f t="array" ref="G145">(E145-_xlfn.XLOOKUP(TRUE,$E$3:E144&lt;&gt;"",$E$3:E144,,,-1))/_xlfn.XLOOKUP(TRUE,$E$3:E144&lt;&gt;"",$E$3:E144,,,-1)-'Risk Free Rates'!F144/249</f>
        <v>2.2129682751349036E-3</v>
      </c>
    </row>
    <row r="146" spans="1:7" x14ac:dyDescent="0.25">
      <c r="A146" s="17">
        <v>45344</v>
      </c>
      <c r="B146">
        <v>1182.1099999999999</v>
      </c>
      <c r="C146">
        <v>8671.6</v>
      </c>
      <c r="D146">
        <v>78.537999999999997</v>
      </c>
      <c r="E146">
        <f t="shared" si="2"/>
        <v>4177.9059999999999</v>
      </c>
      <c r="F146" s="6" cm="1">
        <f t="array" ref="F146">(D146-_xlfn.XLOOKUP(TRUE,$D$3:D145&lt;&gt;"",$D$3:D145,,,-1))/_xlfn.XLOOKUP(TRUE,$D$3:D145&lt;&gt;"",$D$3:D145,,,-1)-'Risk Free Rates'!F145/249</f>
        <v>0.1640087740099595</v>
      </c>
      <c r="G146" s="14" cm="1">
        <f t="array" ref="G146">(E146-_xlfn.XLOOKUP(TRUE,$E$3:E145&lt;&gt;"",$E$3:E145,,,-1))/_xlfn.XLOOKUP(TRUE,$E$3:E145&lt;&gt;"",$E$3:E145,,,-1)-'Risk Free Rates'!F145/249</f>
        <v>9.9801238788556571E-3</v>
      </c>
    </row>
    <row r="147" spans="1:7" x14ac:dyDescent="0.25">
      <c r="A147" s="17">
        <v>45345</v>
      </c>
      <c r="B147">
        <v>1185.0999999999999</v>
      </c>
      <c r="C147">
        <v>8691.73</v>
      </c>
      <c r="D147">
        <v>78.816999999999993</v>
      </c>
      <c r="E147">
        <f t="shared" si="2"/>
        <v>4187.7520000000004</v>
      </c>
      <c r="F147" s="6" cm="1">
        <f t="array" ref="F147">(D147-_xlfn.XLOOKUP(TRUE,$D$3:D146&lt;&gt;"",$D$3:D146,,,-1))/_xlfn.XLOOKUP(TRUE,$D$3:D146&lt;&gt;"",$D$3:D146,,,-1)-'Risk Free Rates'!F146/249</f>
        <v>3.5524204843514779E-3</v>
      </c>
      <c r="G147" s="14" cm="1">
        <f t="array" ref="G147">(E147-_xlfn.XLOOKUP(TRUE,$E$3:E146&lt;&gt;"",$E$3:E146,,,-1))/_xlfn.XLOOKUP(TRUE,$E$3:E146&lt;&gt;"",$E$3:E146,,,-1)-'Risk Free Rates'!F146/249</f>
        <v>2.3566829890381588E-3</v>
      </c>
    </row>
    <row r="148" spans="1:7" x14ac:dyDescent="0.25">
      <c r="A148" s="17">
        <v>45346</v>
      </c>
      <c r="B148" t="e">
        <v>#N/A</v>
      </c>
      <c r="C148" t="e">
        <v>#N/A</v>
      </c>
      <c r="D148" t="e">
        <v>#N/A</v>
      </c>
      <c r="E148" t="e">
        <f t="shared" si="2"/>
        <v>#N/A</v>
      </c>
      <c r="F148" s="6" t="e" cm="1">
        <f t="array" ref="F148">(D148-_xlfn.XLOOKUP(TRUE,$D$3:D147&lt;&gt;"",$D$3:D147,,,-1))/_xlfn.XLOOKUP(TRUE,$D$3:D147&lt;&gt;"",$D$3:D147,,,-1)-'Risk Free Rates'!F147/249</f>
        <v>#N/A</v>
      </c>
      <c r="G148" s="14" t="e" cm="1">
        <f t="array" ref="G148">(E148-_xlfn.XLOOKUP(TRUE,$E$3:E147&lt;&gt;"",$E$3:E147,,,-1))/_xlfn.XLOOKUP(TRUE,$E$3:E147&lt;&gt;"",$E$3:E147,,,-1)-'Risk Free Rates'!F147/249</f>
        <v>#N/A</v>
      </c>
    </row>
    <row r="149" spans="1:7" x14ac:dyDescent="0.25">
      <c r="A149" s="17">
        <v>45347</v>
      </c>
      <c r="B149" t="e">
        <v>#N/A</v>
      </c>
      <c r="C149" t="e">
        <v>#N/A</v>
      </c>
      <c r="D149" t="e">
        <v>#N/A</v>
      </c>
      <c r="E149" t="e">
        <f t="shared" si="2"/>
        <v>#N/A</v>
      </c>
      <c r="F149" s="6" t="e" cm="1">
        <f t="array" ref="F149">(D149-_xlfn.XLOOKUP(TRUE,$D$3:D148&lt;&gt;"",$D$3:D148,,,-1))/_xlfn.XLOOKUP(TRUE,$D$3:D148&lt;&gt;"",$D$3:D148,,,-1)-'Risk Free Rates'!F148/249</f>
        <v>#N/A</v>
      </c>
      <c r="G149" s="14" t="e" cm="1">
        <f t="array" ref="G149">(E149-_xlfn.XLOOKUP(TRUE,$E$3:E148&lt;&gt;"",$E$3:E148,,,-1))/_xlfn.XLOOKUP(TRUE,$E$3:E148&lt;&gt;"",$E$3:E148,,,-1)-'Risk Free Rates'!F148/249</f>
        <v>#N/A</v>
      </c>
    </row>
    <row r="150" spans="1:7" x14ac:dyDescent="0.25">
      <c r="A150" s="17">
        <v>45348</v>
      </c>
      <c r="B150">
        <v>1179.99</v>
      </c>
      <c r="C150">
        <v>8654.8700000000008</v>
      </c>
      <c r="D150">
        <v>79.091999999999999</v>
      </c>
      <c r="E150">
        <f t="shared" si="2"/>
        <v>4169.942</v>
      </c>
      <c r="F150" s="6" cm="1">
        <f t="array" ref="F150">(D150-_xlfn.XLOOKUP(TRUE,$D$3:D149&lt;&gt;"",$D$3:D149,,,-1))/_xlfn.XLOOKUP(TRUE,$D$3:D149&lt;&gt;"",$D$3:D149,,,-1)-'Risk Free Rates'!F149/249</f>
        <v>3.4890949921971871E-3</v>
      </c>
      <c r="G150" s="14" cm="1">
        <f t="array" ref="G150">(E150-_xlfn.XLOOKUP(TRUE,$E$3:E149&lt;&gt;"",$E$3:E149,,,-1))/_xlfn.XLOOKUP(TRUE,$E$3:E149&lt;&gt;"",$E$3:E149,,,-1)-'Risk Free Rates'!F149/249</f>
        <v>-4.2528783939451047E-3</v>
      </c>
    </row>
    <row r="151" spans="1:7" x14ac:dyDescent="0.25">
      <c r="A151" s="17">
        <v>45349</v>
      </c>
      <c r="B151">
        <v>1182.6500000000001</v>
      </c>
      <c r="C151">
        <v>8692.4500000000007</v>
      </c>
      <c r="D151">
        <v>78.700999999999993</v>
      </c>
      <c r="E151">
        <f t="shared" si="2"/>
        <v>4186.5700000000006</v>
      </c>
      <c r="F151" s="6" cm="1">
        <f t="array" ref="F151">(D151-_xlfn.XLOOKUP(TRUE,$D$3:D150&lt;&gt;"",$D$3:D150,,,-1))/_xlfn.XLOOKUP(TRUE,$D$3:D150&lt;&gt;"",$D$3:D150,,,-1)-'Risk Free Rates'!F150/249</f>
        <v>-4.9436099731958397E-3</v>
      </c>
      <c r="G151" s="14" cm="1">
        <f t="array" ref="G151">(E151-_xlfn.XLOOKUP(TRUE,$E$3:E150&lt;&gt;"",$E$3:E150,,,-1))/_xlfn.XLOOKUP(TRUE,$E$3:E150&lt;&gt;"",$E$3:E150,,,-1)-'Risk Free Rates'!F150/249</f>
        <v>3.987585438838385E-3</v>
      </c>
    </row>
    <row r="152" spans="1:7" x14ac:dyDescent="0.25">
      <c r="A152" s="17">
        <v>45350</v>
      </c>
      <c r="B152">
        <v>1177.27</v>
      </c>
      <c r="C152">
        <v>8694.7199999999993</v>
      </c>
      <c r="D152">
        <v>77.662999999999997</v>
      </c>
      <c r="E152">
        <f t="shared" si="2"/>
        <v>4184.25</v>
      </c>
      <c r="F152" s="6" cm="1">
        <f t="array" ref="F152">(D152-_xlfn.XLOOKUP(TRUE,$D$3:D151&lt;&gt;"",$D$3:D151,,,-1))/_xlfn.XLOOKUP(TRUE,$D$3:D151&lt;&gt;"",$D$3:D151,,,-1)-'Risk Free Rates'!F151/249</f>
        <v>-1.3189158968755121E-2</v>
      </c>
      <c r="G152" s="14" cm="1">
        <f t="array" ref="G152">(E152-_xlfn.XLOOKUP(TRUE,$E$3:E151&lt;&gt;"",$E$3:E151,,,-1))/_xlfn.XLOOKUP(TRUE,$E$3:E151&lt;&gt;"",$E$3:E151,,,-1)-'Risk Free Rates'!F151/249</f>
        <v>-5.5415292232080635E-4</v>
      </c>
    </row>
    <row r="153" spans="1:7" x14ac:dyDescent="0.25">
      <c r="A153" s="17">
        <v>45351</v>
      </c>
      <c r="B153">
        <v>1178.8699999999999</v>
      </c>
      <c r="C153">
        <v>8740.6</v>
      </c>
      <c r="D153">
        <v>79.111999999999995</v>
      </c>
      <c r="E153">
        <f t="shared" si="2"/>
        <v>4203.5619999999999</v>
      </c>
      <c r="F153" s="6" cm="1">
        <f t="array" ref="F153">(D153-_xlfn.XLOOKUP(TRUE,$D$3:D152&lt;&gt;"",$D$3:D152,,,-1))/_xlfn.XLOOKUP(TRUE,$D$3:D152&lt;&gt;"",$D$3:D152,,,-1)-'Risk Free Rates'!F152/249</f>
        <v>1.8657533188262083E-2</v>
      </c>
      <c r="G153" s="14" cm="1">
        <f t="array" ref="G153">(E153-_xlfn.XLOOKUP(TRUE,$E$3:E152&lt;&gt;"",$E$3:E152,,,-1))/_xlfn.XLOOKUP(TRUE,$E$3:E152&lt;&gt;"",$E$3:E152,,,-1)-'Risk Free Rates'!F152/249</f>
        <v>4.6154029993427494E-3</v>
      </c>
    </row>
    <row r="154" spans="1:7" x14ac:dyDescent="0.25">
      <c r="A154" s="17">
        <v>45352</v>
      </c>
      <c r="B154">
        <v>1187.26</v>
      </c>
      <c r="C154">
        <v>8791.82</v>
      </c>
      <c r="D154">
        <v>82.278999999999996</v>
      </c>
      <c r="E154">
        <f t="shared" si="2"/>
        <v>4229.0839999999998</v>
      </c>
      <c r="F154" s="6" cm="1">
        <f t="array" ref="F154">(D154-_xlfn.XLOOKUP(TRUE,$D$3:D153&lt;&gt;"",$D$3:D153,,,-1))/_xlfn.XLOOKUP(TRUE,$D$3:D153&lt;&gt;"",$D$3:D153,,,-1)-'Risk Free Rates'!F153/249</f>
        <v>4.0031853574678956E-2</v>
      </c>
      <c r="G154" s="14" cm="1">
        <f t="array" ref="G154">(E154-_xlfn.XLOOKUP(TRUE,$E$3:E153&lt;&gt;"",$E$3:E153,,,-1))/_xlfn.XLOOKUP(TRUE,$E$3:E153&lt;&gt;"",$E$3:E153,,,-1)-'Risk Free Rates'!F153/249</f>
        <v>6.0715174416363874E-3</v>
      </c>
    </row>
    <row r="155" spans="1:7" x14ac:dyDescent="0.25">
      <c r="A155" s="17">
        <v>45353</v>
      </c>
      <c r="B155" t="e">
        <v>#N/A</v>
      </c>
      <c r="C155" t="e">
        <v>#N/A</v>
      </c>
      <c r="D155" t="e">
        <v>#N/A</v>
      </c>
      <c r="E155" t="e">
        <f t="shared" si="2"/>
        <v>#N/A</v>
      </c>
      <c r="F155" s="6" t="e" cm="1">
        <f t="array" ref="F155">(D155-_xlfn.XLOOKUP(TRUE,$D$3:D154&lt;&gt;"",$D$3:D154,,,-1))/_xlfn.XLOOKUP(TRUE,$D$3:D154&lt;&gt;"",$D$3:D154,,,-1)-'Risk Free Rates'!F154/249</f>
        <v>#N/A</v>
      </c>
      <c r="G155" s="14" t="e" cm="1">
        <f t="array" ref="G155">(E155-_xlfn.XLOOKUP(TRUE,$E$3:E154&lt;&gt;"",$E$3:E154,,,-1))/_xlfn.XLOOKUP(TRUE,$E$3:E154&lt;&gt;"",$E$3:E154,,,-1)-'Risk Free Rates'!F154/249</f>
        <v>#N/A</v>
      </c>
    </row>
    <row r="156" spans="1:7" x14ac:dyDescent="0.25">
      <c r="A156" s="17">
        <v>45354</v>
      </c>
      <c r="B156" t="e">
        <v>#N/A</v>
      </c>
      <c r="C156" t="e">
        <v>#N/A</v>
      </c>
      <c r="D156" t="e">
        <v>#N/A</v>
      </c>
      <c r="E156" t="e">
        <f t="shared" si="2"/>
        <v>#N/A</v>
      </c>
      <c r="F156" s="6" t="e" cm="1">
        <f t="array" ref="F156">(D156-_xlfn.XLOOKUP(TRUE,$D$3:D155&lt;&gt;"",$D$3:D155,,,-1))/_xlfn.XLOOKUP(TRUE,$D$3:D155&lt;&gt;"",$D$3:D155,,,-1)-'Risk Free Rates'!F155/249</f>
        <v>#N/A</v>
      </c>
      <c r="G156" s="14" t="e" cm="1">
        <f t="array" ref="G156">(E156-_xlfn.XLOOKUP(TRUE,$E$3:E155&lt;&gt;"",$E$3:E155,,,-1))/_xlfn.XLOOKUP(TRUE,$E$3:E155&lt;&gt;"",$E$3:E155,,,-1)-'Risk Free Rates'!F155/249</f>
        <v>#N/A</v>
      </c>
    </row>
    <row r="157" spans="1:7" x14ac:dyDescent="0.25">
      <c r="A157" s="17">
        <v>45355</v>
      </c>
      <c r="B157">
        <v>1182.1099999999999</v>
      </c>
      <c r="C157">
        <v>8813.44</v>
      </c>
      <c r="D157">
        <v>85.236999999999995</v>
      </c>
      <c r="E157">
        <f t="shared" si="2"/>
        <v>4234.6419999999998</v>
      </c>
      <c r="F157" s="6" cm="1">
        <f t="array" ref="F157">(D157-_xlfn.XLOOKUP(TRUE,$D$3:D156&lt;&gt;"",$D$3:D156,,,-1))/_xlfn.XLOOKUP(TRUE,$D$3:D156&lt;&gt;"",$D$3:D156,,,-1)-'Risk Free Rates'!F156/249</f>
        <v>3.5950850156175919E-2</v>
      </c>
      <c r="G157" s="14" cm="1">
        <f t="array" ref="G157">(E157-_xlfn.XLOOKUP(TRUE,$E$3:E156&lt;&gt;"",$E$3:E156,,,-1))/_xlfn.XLOOKUP(TRUE,$E$3:E156&lt;&gt;"",$E$3:E156,,,-1)-'Risk Free Rates'!F156/249</f>
        <v>1.3142325855906368E-3</v>
      </c>
    </row>
    <row r="158" spans="1:7" x14ac:dyDescent="0.25">
      <c r="A158" s="17">
        <v>45356</v>
      </c>
      <c r="B158">
        <v>1179.17</v>
      </c>
      <c r="C158">
        <v>8766.64</v>
      </c>
      <c r="D158">
        <v>85.963999999999999</v>
      </c>
      <c r="E158">
        <f t="shared" si="2"/>
        <v>4214.1580000000004</v>
      </c>
      <c r="F158" s="6" cm="1">
        <f t="array" ref="F158">(D158-_xlfn.XLOOKUP(TRUE,$D$3:D157&lt;&gt;"",$D$3:D157,,,-1))/_xlfn.XLOOKUP(TRUE,$D$3:D157&lt;&gt;"",$D$3:D157,,,-1)-'Risk Free Rates'!F157/249</f>
        <v>8.5291598718866685E-3</v>
      </c>
      <c r="G158" s="14" cm="1">
        <f t="array" ref="G158">(E158-_xlfn.XLOOKUP(TRUE,$E$3:E157&lt;&gt;"",$E$3:E157,,,-1))/_xlfn.XLOOKUP(TRUE,$E$3:E157&lt;&gt;"",$E$3:E157,,,-1)-'Risk Free Rates'!F157/249</f>
        <v>-4.8372448013313685E-3</v>
      </c>
    </row>
    <row r="159" spans="1:7" x14ac:dyDescent="0.25">
      <c r="A159" s="17">
        <v>45357</v>
      </c>
      <c r="B159">
        <v>1184.97</v>
      </c>
      <c r="C159">
        <v>8820.92</v>
      </c>
      <c r="D159">
        <v>88.7</v>
      </c>
      <c r="E159">
        <f t="shared" si="2"/>
        <v>4239.3500000000004</v>
      </c>
      <c r="F159" s="6" cm="1">
        <f t="array" ref="F159">(D159-_xlfn.XLOOKUP(TRUE,$D$3:D158&lt;&gt;"",$D$3:D158,,,-1))/_xlfn.XLOOKUP(TRUE,$D$3:D158&lt;&gt;"",$D$3:D158,,,-1)-'Risk Free Rates'!F158/249</f>
        <v>3.182727653436327E-2</v>
      </c>
      <c r="G159" s="14" cm="1">
        <f t="array" ref="G159">(E159-_xlfn.XLOOKUP(TRUE,$E$3:E158&lt;&gt;"",$E$3:E158,,,-1))/_xlfn.XLOOKUP(TRUE,$E$3:E158&lt;&gt;"",$E$3:E158,,,-1)-'Risk Free Rates'!F158/249</f>
        <v>5.9779438739601138E-3</v>
      </c>
    </row>
    <row r="160" spans="1:7" x14ac:dyDescent="0.25">
      <c r="A160" s="17">
        <v>45358</v>
      </c>
      <c r="B160">
        <v>1194.2</v>
      </c>
      <c r="C160">
        <v>8890.18</v>
      </c>
      <c r="D160">
        <v>92.669000000000011</v>
      </c>
      <c r="E160">
        <f t="shared" si="2"/>
        <v>4272.5920000000006</v>
      </c>
      <c r="F160" s="6" cm="1">
        <f t="array" ref="F160">(D160-_xlfn.XLOOKUP(TRUE,$D$3:D159&lt;&gt;"",$D$3:D159,,,-1))/_xlfn.XLOOKUP(TRUE,$D$3:D159&lt;&gt;"",$D$3:D159,,,-1)-'Risk Free Rates'!F159/249</f>
        <v>4.4746335963923432E-2</v>
      </c>
      <c r="G160" s="14" cm="1">
        <f t="array" ref="G160">(E160-_xlfn.XLOOKUP(TRUE,$E$3:E159&lt;&gt;"",$E$3:E159,,,-1))/_xlfn.XLOOKUP(TRUE,$E$3:E159&lt;&gt;"",$E$3:E159,,,-1)-'Risk Free Rates'!F159/249</f>
        <v>7.8412964251595614E-3</v>
      </c>
    </row>
    <row r="161" spans="1:7" x14ac:dyDescent="0.25">
      <c r="A161" s="17">
        <v>45359</v>
      </c>
      <c r="B161">
        <v>1197.1300000000001</v>
      </c>
      <c r="C161">
        <v>8875.43</v>
      </c>
      <c r="D161">
        <v>87.527999999999992</v>
      </c>
      <c r="E161">
        <f t="shared" si="2"/>
        <v>4268.4500000000007</v>
      </c>
      <c r="F161" s="6" cm="1">
        <f t="array" ref="F161">(D161-_xlfn.XLOOKUP(TRUE,$D$3:D160&lt;&gt;"",$D$3:D160,,,-1))/_xlfn.XLOOKUP(TRUE,$D$3:D160&lt;&gt;"",$D$3:D160,,,-1)-'Risk Free Rates'!F160/249</f>
        <v>-5.5477020362796822E-2</v>
      </c>
      <c r="G161" s="14" cm="1">
        <f t="array" ref="G161">(E161-_xlfn.XLOOKUP(TRUE,$E$3:E160&lt;&gt;"",$E$3:E160,,,-1))/_xlfn.XLOOKUP(TRUE,$E$3:E160&lt;&gt;"",$E$3:E160,,,-1)-'Risk Free Rates'!F160/249</f>
        <v>-9.6943494721701134E-4</v>
      </c>
    </row>
    <row r="162" spans="1:7" x14ac:dyDescent="0.25">
      <c r="A162" s="17">
        <v>45360</v>
      </c>
      <c r="B162" t="e">
        <v>#N/A</v>
      </c>
      <c r="C162" t="e">
        <v>#N/A</v>
      </c>
      <c r="D162" t="e">
        <v>#N/A</v>
      </c>
      <c r="E162" t="e">
        <f t="shared" si="2"/>
        <v>#N/A</v>
      </c>
      <c r="F162" s="6" t="e" cm="1">
        <f t="array" ref="F162">(D162-_xlfn.XLOOKUP(TRUE,$D$3:D161&lt;&gt;"",$D$3:D161,,,-1))/_xlfn.XLOOKUP(TRUE,$D$3:D161&lt;&gt;"",$D$3:D161,,,-1)-'Risk Free Rates'!F161/249</f>
        <v>#N/A</v>
      </c>
      <c r="G162" s="14" t="e" cm="1">
        <f t="array" ref="G162">(E162-_xlfn.XLOOKUP(TRUE,$E$3:E161&lt;&gt;"",$E$3:E161,,,-1))/_xlfn.XLOOKUP(TRUE,$E$3:E161&lt;&gt;"",$E$3:E161,,,-1)-'Risk Free Rates'!F161/249</f>
        <v>#N/A</v>
      </c>
    </row>
    <row r="163" spans="1:7" x14ac:dyDescent="0.25">
      <c r="A163" s="17">
        <v>45361</v>
      </c>
      <c r="B163" t="e">
        <v>#N/A</v>
      </c>
      <c r="C163" t="e">
        <v>#N/A</v>
      </c>
      <c r="D163" t="e">
        <v>#N/A</v>
      </c>
      <c r="E163" t="e">
        <f t="shared" si="2"/>
        <v>#N/A</v>
      </c>
      <c r="F163" s="6" t="e" cm="1">
        <f t="array" ref="F163">(D163-_xlfn.XLOOKUP(TRUE,$D$3:D162&lt;&gt;"",$D$3:D162,,,-1))/_xlfn.XLOOKUP(TRUE,$D$3:D162&lt;&gt;"",$D$3:D162,,,-1)-'Risk Free Rates'!F162/249</f>
        <v>#N/A</v>
      </c>
      <c r="G163" s="14" t="e" cm="1">
        <f t="array" ref="G163">(E163-_xlfn.XLOOKUP(TRUE,$E$3:E162&lt;&gt;"",$E$3:E162,,,-1))/_xlfn.XLOOKUP(TRUE,$E$3:E162&lt;&gt;"",$E$3:E162,,,-1)-'Risk Free Rates'!F162/249</f>
        <v>#N/A</v>
      </c>
    </row>
    <row r="164" spans="1:7" x14ac:dyDescent="0.25">
      <c r="A164" s="17">
        <v>45362</v>
      </c>
      <c r="B164">
        <v>1192.8</v>
      </c>
      <c r="C164">
        <v>8888.1299999999992</v>
      </c>
      <c r="D164">
        <v>85.774000000000001</v>
      </c>
      <c r="E164">
        <f t="shared" si="2"/>
        <v>4270.9319999999998</v>
      </c>
      <c r="F164" s="6" cm="1">
        <f t="array" ref="F164">(D164-_xlfn.XLOOKUP(TRUE,$D$3:D163&lt;&gt;"",$D$3:D163,,,-1))/_xlfn.XLOOKUP(TRUE,$D$3:D163&lt;&gt;"",$D$3:D163,,,-1)-'Risk Free Rates'!F163/249</f>
        <v>-2.0039301709167248E-2</v>
      </c>
      <c r="G164" s="14" cm="1">
        <f t="array" ref="G164">(E164-_xlfn.XLOOKUP(TRUE,$E$3:E163&lt;&gt;"",$E$3:E163,,,-1))/_xlfn.XLOOKUP(TRUE,$E$3:E163&lt;&gt;"",$E$3:E163,,,-1)-'Risk Free Rates'!F163/249</f>
        <v>5.8147571132356269E-4</v>
      </c>
    </row>
    <row r="165" spans="1:7" x14ac:dyDescent="0.25">
      <c r="A165" s="17">
        <v>45363</v>
      </c>
      <c r="B165">
        <v>1203.4100000000001</v>
      </c>
      <c r="C165">
        <v>8912.0300000000007</v>
      </c>
      <c r="D165">
        <v>91.912999999999997</v>
      </c>
      <c r="E165">
        <f t="shared" si="2"/>
        <v>4286.8580000000002</v>
      </c>
      <c r="F165" s="6" cm="1">
        <f t="array" ref="F165">(D165-_xlfn.XLOOKUP(TRUE,$D$3:D164&lt;&gt;"",$D$3:D164,,,-1))/_xlfn.XLOOKUP(TRUE,$D$3:D164&lt;&gt;"",$D$3:D164,,,-1)-'Risk Free Rates'!F164/249</f>
        <v>7.1571804975866765E-2</v>
      </c>
      <c r="G165" s="14" cm="1">
        <f t="array" ref="G165">(E165-_xlfn.XLOOKUP(TRUE,$E$3:E164&lt;&gt;"",$E$3:E164,,,-1))/_xlfn.XLOOKUP(TRUE,$E$3:E164&lt;&gt;"",$E$3:E164,,,-1)-'Risk Free Rates'!F164/249</f>
        <v>3.7289284868034394E-3</v>
      </c>
    </row>
    <row r="166" spans="1:7" x14ac:dyDescent="0.25">
      <c r="A166" s="17">
        <v>45364</v>
      </c>
      <c r="B166">
        <v>1204.5</v>
      </c>
      <c r="C166">
        <v>8913.59</v>
      </c>
      <c r="D166">
        <v>90.888000000000005</v>
      </c>
      <c r="E166">
        <f t="shared" si="2"/>
        <v>4288.1360000000004</v>
      </c>
      <c r="F166" s="6" cm="1">
        <f t="array" ref="F166">(D166-_xlfn.XLOOKUP(TRUE,$D$3:D165&lt;&gt;"",$D$3:D165,,,-1))/_xlfn.XLOOKUP(TRUE,$D$3:D165&lt;&gt;"",$D$3:D165,,,-1)-'Risk Free Rates'!F165/249</f>
        <v>-1.1151850119134306E-2</v>
      </c>
      <c r="G166" s="14" cm="1">
        <f t="array" ref="G166">(E166-_xlfn.XLOOKUP(TRUE,$E$3:E165&lt;&gt;"",$E$3:E165,,,-1))/_xlfn.XLOOKUP(TRUE,$E$3:E165&lt;&gt;"",$E$3:E165,,,-1)-'Risk Free Rates'!F165/249</f>
        <v>2.9812044159154499E-4</v>
      </c>
    </row>
    <row r="167" spans="1:7" x14ac:dyDescent="0.25">
      <c r="A167" s="17">
        <v>45365</v>
      </c>
      <c r="B167">
        <v>1201.22</v>
      </c>
      <c r="C167">
        <v>8830.9599999999991</v>
      </c>
      <c r="D167">
        <v>87.944000000000003</v>
      </c>
      <c r="E167">
        <f t="shared" si="2"/>
        <v>4253.116</v>
      </c>
      <c r="F167" s="6" cm="1">
        <f t="array" ref="F167">(D167-_xlfn.XLOOKUP(TRUE,$D$3:D166&lt;&gt;"",$D$3:D166,,,-1))/_xlfn.XLOOKUP(TRUE,$D$3:D166&lt;&gt;"",$D$3:D166,,,-1)-'Risk Free Rates'!F166/249</f>
        <v>-3.2391514831440919E-2</v>
      </c>
      <c r="G167" s="14" cm="1">
        <f t="array" ref="G167">(E167-_xlfn.XLOOKUP(TRUE,$E$3:E166&lt;&gt;"",$E$3:E166,,,-1))/_xlfn.XLOOKUP(TRUE,$E$3:E166&lt;&gt;"",$E$3:E166,,,-1)-'Risk Free Rates'!F166/249</f>
        <v>-8.1667185928805501E-3</v>
      </c>
    </row>
    <row r="168" spans="1:7" x14ac:dyDescent="0.25">
      <c r="A168" s="17">
        <v>45366</v>
      </c>
      <c r="B168">
        <v>1199.82</v>
      </c>
      <c r="C168">
        <v>8816.7099999999991</v>
      </c>
      <c r="D168">
        <v>87.836500000000001</v>
      </c>
      <c r="E168">
        <f t="shared" si="2"/>
        <v>4246.576</v>
      </c>
      <c r="F168" s="6" cm="1">
        <f t="array" ref="F168">(D168-_xlfn.XLOOKUP(TRUE,$D$3:D167&lt;&gt;"",$D$3:D167,,,-1))/_xlfn.XLOOKUP(TRUE,$D$3:D167&lt;&gt;"",$D$3:D167,,,-1)-'Risk Free Rates'!F167/249</f>
        <v>-1.2223687801328311E-3</v>
      </c>
      <c r="G168" s="14" cm="1">
        <f t="array" ref="G168">(E168-_xlfn.XLOOKUP(TRUE,$E$3:E167&lt;&gt;"",$E$3:E167,,,-1))/_xlfn.XLOOKUP(TRUE,$E$3:E167&lt;&gt;"",$E$3:E167,,,-1)-'Risk Free Rates'!F167/249</f>
        <v>-1.5376961267926771E-3</v>
      </c>
    </row>
    <row r="169" spans="1:7" x14ac:dyDescent="0.25">
      <c r="A169" s="17">
        <v>45367</v>
      </c>
      <c r="B169" t="e">
        <v>#N/A</v>
      </c>
      <c r="C169" t="e">
        <v>#N/A</v>
      </c>
      <c r="D169" t="e">
        <v>#N/A</v>
      </c>
      <c r="E169" t="e">
        <f t="shared" si="2"/>
        <v>#N/A</v>
      </c>
      <c r="F169" s="6" t="e" cm="1">
        <f t="array" ref="F169">(D169-_xlfn.XLOOKUP(TRUE,$D$3:D168&lt;&gt;"",$D$3:D168,,,-1))/_xlfn.XLOOKUP(TRUE,$D$3:D168&lt;&gt;"",$D$3:D168,,,-1)-'Risk Free Rates'!F168/249</f>
        <v>#N/A</v>
      </c>
      <c r="G169" s="14" t="e" cm="1">
        <f t="array" ref="G169">(E169-_xlfn.XLOOKUP(TRUE,$E$3:E168&lt;&gt;"",$E$3:E168,,,-1))/_xlfn.XLOOKUP(TRUE,$E$3:E168&lt;&gt;"",$E$3:E168,,,-1)-'Risk Free Rates'!F168/249</f>
        <v>#N/A</v>
      </c>
    </row>
    <row r="170" spans="1:7" x14ac:dyDescent="0.25">
      <c r="A170" s="17">
        <v>45368</v>
      </c>
      <c r="B170" t="e">
        <v>#N/A</v>
      </c>
      <c r="C170" t="e">
        <v>#N/A</v>
      </c>
      <c r="D170" t="e">
        <v>#N/A</v>
      </c>
      <c r="E170" t="e">
        <f t="shared" si="2"/>
        <v>#N/A</v>
      </c>
      <c r="F170" s="6" t="e" cm="1">
        <f t="array" ref="F170">(D170-_xlfn.XLOOKUP(TRUE,$D$3:D169&lt;&gt;"",$D$3:D169,,,-1))/_xlfn.XLOOKUP(TRUE,$D$3:D169&lt;&gt;"",$D$3:D169,,,-1)-'Risk Free Rates'!F169/249</f>
        <v>#N/A</v>
      </c>
      <c r="G170" s="14" t="e" cm="1">
        <f t="array" ref="G170">(E170-_xlfn.XLOOKUP(TRUE,$E$3:E169&lt;&gt;"",$E$3:E169,,,-1))/_xlfn.XLOOKUP(TRUE,$E$3:E169&lt;&gt;"",$E$3:E169,,,-1)-'Risk Free Rates'!F169/249</f>
        <v>#N/A</v>
      </c>
    </row>
    <row r="171" spans="1:7" x14ac:dyDescent="0.25">
      <c r="A171" s="17">
        <v>45369</v>
      </c>
      <c r="B171">
        <v>1196.8699999999999</v>
      </c>
      <c r="C171">
        <v>8841.91</v>
      </c>
      <c r="D171">
        <v>88.454999999999998</v>
      </c>
      <c r="E171">
        <f t="shared" si="2"/>
        <v>4254.8860000000004</v>
      </c>
      <c r="F171" s="6" cm="1">
        <f t="array" ref="F171">(D171-_xlfn.XLOOKUP(TRUE,$D$3:D170&lt;&gt;"",$D$3:D170,,,-1))/_xlfn.XLOOKUP(TRUE,$D$3:D170&lt;&gt;"",$D$3:D170,,,-1)-'Risk Free Rates'!F170/249</f>
        <v>7.0414918627221866E-3</v>
      </c>
      <c r="G171" s="14" cm="1">
        <f t="array" ref="G171">(E171-_xlfn.XLOOKUP(TRUE,$E$3:E170&lt;&gt;"",$E$3:E170,,,-1))/_xlfn.XLOOKUP(TRUE,$E$3:E170&lt;&gt;"",$E$3:E170,,,-1)-'Risk Free Rates'!F170/249</f>
        <v>1.9568706647427009E-3</v>
      </c>
    </row>
    <row r="172" spans="1:7" x14ac:dyDescent="0.25">
      <c r="A172" s="17">
        <v>45370</v>
      </c>
      <c r="B172">
        <v>1201.27</v>
      </c>
      <c r="C172">
        <v>8892.94</v>
      </c>
      <c r="D172">
        <v>89.397999999999996</v>
      </c>
      <c r="E172">
        <f t="shared" si="2"/>
        <v>4277.9380000000001</v>
      </c>
      <c r="F172" s="6" cm="1">
        <f t="array" ref="F172">(D172-_xlfn.XLOOKUP(TRUE,$D$3:D171&lt;&gt;"",$D$3:D171,,,-1))/_xlfn.XLOOKUP(TRUE,$D$3:D171&lt;&gt;"",$D$3:D171,,,-1)-'Risk Free Rates'!F171/249</f>
        <v>1.0660787971284809E-2</v>
      </c>
      <c r="G172" s="14" cm="1">
        <f t="array" ref="G172">(E172-_xlfn.XLOOKUP(TRUE,$E$3:E171&lt;&gt;"",$E$3:E171,,,-1))/_xlfn.XLOOKUP(TRUE,$E$3:E171&lt;&gt;"",$E$3:E171,,,-1)-'Risk Free Rates'!F171/249</f>
        <v>5.41777147495836E-3</v>
      </c>
    </row>
    <row r="173" spans="1:7" x14ac:dyDescent="0.25">
      <c r="A173" s="17">
        <v>45371</v>
      </c>
      <c r="B173">
        <v>1203.1300000000001</v>
      </c>
      <c r="C173">
        <v>8968.5300000000007</v>
      </c>
      <c r="D173">
        <v>90.372</v>
      </c>
      <c r="E173">
        <f t="shared" si="2"/>
        <v>4309.29</v>
      </c>
      <c r="F173" s="6" cm="1">
        <f t="array" ref="F173">(D173-_xlfn.XLOOKUP(TRUE,$D$3:D172&lt;&gt;"",$D$3:D172,,,-1))/_xlfn.XLOOKUP(TRUE,$D$3:D172&lt;&gt;"",$D$3:D172,,,-1)-'Risk Free Rates'!F172/249</f>
        <v>1.0895098324347343E-2</v>
      </c>
      <c r="G173" s="14" cm="1">
        <f t="array" ref="G173">(E173-_xlfn.XLOOKUP(TRUE,$E$3:E172&lt;&gt;"",$E$3:E172,,,-1))/_xlfn.XLOOKUP(TRUE,$E$3:E172&lt;&gt;"",$E$3:E172,,,-1)-'Risk Free Rates'!F172/249</f>
        <v>7.3287644654971302E-3</v>
      </c>
    </row>
    <row r="174" spans="1:7" x14ac:dyDescent="0.25">
      <c r="A174" s="17">
        <v>45372</v>
      </c>
      <c r="B174">
        <v>1215.92</v>
      </c>
      <c r="C174">
        <v>9032.7900000000009</v>
      </c>
      <c r="D174">
        <v>91.435000000000002</v>
      </c>
      <c r="E174">
        <f t="shared" si="2"/>
        <v>4342.6680000000006</v>
      </c>
      <c r="F174" s="6" cm="1">
        <f t="array" ref="F174">(D174-_xlfn.XLOOKUP(TRUE,$D$3:D173&lt;&gt;"",$D$3:D173,,,-1))/_xlfn.XLOOKUP(TRUE,$D$3:D173&lt;&gt;"",$D$3:D173,,,-1)-'Risk Free Rates'!F173/249</f>
        <v>1.1762492807506776E-2</v>
      </c>
      <c r="G174" s="14" cm="1">
        <f t="array" ref="G174">(E174-_xlfn.XLOOKUP(TRUE,$E$3:E173&lt;&gt;"",$E$3:E173,,,-1))/_xlfn.XLOOKUP(TRUE,$E$3:E173&lt;&gt;"",$E$3:E173,,,-1)-'Risk Free Rates'!F173/249</f>
        <v>7.7455915011523041E-3</v>
      </c>
    </row>
    <row r="175" spans="1:7" x14ac:dyDescent="0.25">
      <c r="A175" s="17">
        <v>45373</v>
      </c>
      <c r="B175">
        <v>1217.57</v>
      </c>
      <c r="C175">
        <v>8975.0400000000009</v>
      </c>
      <c r="D175">
        <v>94.289000000000001</v>
      </c>
      <c r="E175">
        <f t="shared" si="2"/>
        <v>4320.5580000000009</v>
      </c>
      <c r="F175" s="6" cm="1">
        <f t="array" ref="F175">(D175-_xlfn.XLOOKUP(TRUE,$D$3:D174&lt;&gt;"",$D$3:D174,,,-1))/_xlfn.XLOOKUP(TRUE,$D$3:D174&lt;&gt;"",$D$3:D174,,,-1)-'Risk Free Rates'!F174/249</f>
        <v>3.1213430305681623E-2</v>
      </c>
      <c r="G175" s="14" cm="1">
        <f t="array" ref="G175">(E175-_xlfn.XLOOKUP(TRUE,$E$3:E174&lt;&gt;"",$E$3:E174,,,-1))/_xlfn.XLOOKUP(TRUE,$E$3:E174&lt;&gt;"",$E$3:E174,,,-1)-'Risk Free Rates'!F174/249</f>
        <v>-5.0913401623148878E-3</v>
      </c>
    </row>
    <row r="176" spans="1:7" x14ac:dyDescent="0.25">
      <c r="A176" s="17">
        <v>45374</v>
      </c>
      <c r="B176" t="e">
        <v>#N/A</v>
      </c>
      <c r="C176" t="e">
        <v>#N/A</v>
      </c>
      <c r="D176" t="e">
        <v>#N/A</v>
      </c>
      <c r="E176" t="e">
        <f t="shared" si="2"/>
        <v>#N/A</v>
      </c>
      <c r="F176" s="6" t="e" cm="1">
        <f t="array" ref="F176">(D176-_xlfn.XLOOKUP(TRUE,$D$3:D175&lt;&gt;"",$D$3:D175,,,-1))/_xlfn.XLOOKUP(TRUE,$D$3:D175&lt;&gt;"",$D$3:D175,,,-1)-'Risk Free Rates'!F175/249</f>
        <v>#N/A</v>
      </c>
      <c r="G176" s="14" t="e" cm="1">
        <f t="array" ref="G176">(E176-_xlfn.XLOOKUP(TRUE,$E$3:E175&lt;&gt;"",$E$3:E175,,,-1))/_xlfn.XLOOKUP(TRUE,$E$3:E175&lt;&gt;"",$E$3:E175,,,-1)-'Risk Free Rates'!F175/249</f>
        <v>#N/A</v>
      </c>
    </row>
    <row r="177" spans="1:7" x14ac:dyDescent="0.25">
      <c r="A177" s="17">
        <v>45375</v>
      </c>
      <c r="B177" t="e">
        <v>#N/A</v>
      </c>
      <c r="C177" t="e">
        <v>#N/A</v>
      </c>
      <c r="D177" t="e">
        <v>#N/A</v>
      </c>
      <c r="E177" t="e">
        <f t="shared" si="2"/>
        <v>#N/A</v>
      </c>
      <c r="F177" s="6" t="e" cm="1">
        <f t="array" ref="F177">(D177-_xlfn.XLOOKUP(TRUE,$D$3:D176&lt;&gt;"",$D$3:D176,,,-1))/_xlfn.XLOOKUP(TRUE,$D$3:D176&lt;&gt;"",$D$3:D176,,,-1)-'Risk Free Rates'!F176/249</f>
        <v>#N/A</v>
      </c>
      <c r="G177" s="14" t="e" cm="1">
        <f t="array" ref="G177">(E177-_xlfn.XLOOKUP(TRUE,$E$3:E176&lt;&gt;"",$E$3:E176,,,-1))/_xlfn.XLOOKUP(TRUE,$E$3:E176&lt;&gt;"",$E$3:E176,,,-1)-'Risk Free Rates'!F176/249</f>
        <v>#N/A</v>
      </c>
    </row>
    <row r="178" spans="1:7" x14ac:dyDescent="0.25">
      <c r="A178" s="17">
        <v>45376</v>
      </c>
      <c r="B178">
        <v>1216.58</v>
      </c>
      <c r="C178">
        <v>8955.8799999999992</v>
      </c>
      <c r="D178">
        <v>95.001999999999995</v>
      </c>
      <c r="E178">
        <f t="shared" si="2"/>
        <v>4312.3</v>
      </c>
      <c r="F178" s="6" cm="1">
        <f t="array" ref="F178">(D178-_xlfn.XLOOKUP(TRUE,$D$3:D177&lt;&gt;"",$D$3:D177,,,-1))/_xlfn.XLOOKUP(TRUE,$D$3:D177&lt;&gt;"",$D$3:D177,,,-1)-'Risk Free Rates'!F177/249</f>
        <v>7.561857692837912E-3</v>
      </c>
      <c r="G178" s="14" cm="1">
        <f t="array" ref="G178">(E178-_xlfn.XLOOKUP(TRUE,$E$3:E177&lt;&gt;"",$E$3:E177,,,-1))/_xlfn.XLOOKUP(TRUE,$E$3:E177&lt;&gt;"",$E$3:E177,,,-1)-'Risk Free Rates'!F177/249</f>
        <v>-1.9113271943116419E-3</v>
      </c>
    </row>
    <row r="179" spans="1:7" x14ac:dyDescent="0.25">
      <c r="A179" s="17">
        <v>45377</v>
      </c>
      <c r="B179">
        <v>1222.18</v>
      </c>
      <c r="C179">
        <v>8942.0300000000007</v>
      </c>
      <c r="D179">
        <v>92.561000000000007</v>
      </c>
      <c r="E179">
        <f t="shared" si="2"/>
        <v>4310.1200000000008</v>
      </c>
      <c r="F179" s="6" cm="1">
        <f t="array" ref="F179">(D179-_xlfn.XLOOKUP(TRUE,$D$3:D178&lt;&gt;"",$D$3:D178,,,-1))/_xlfn.XLOOKUP(TRUE,$D$3:D178&lt;&gt;"",$D$3:D178,,,-1)-'Risk Free Rates'!F178/249</f>
        <v>-2.5694195911664896E-2</v>
      </c>
      <c r="G179" s="14" cm="1">
        <f t="array" ref="G179">(E179-_xlfn.XLOOKUP(TRUE,$E$3:E178&lt;&gt;"",$E$3:E178,,,-1))/_xlfn.XLOOKUP(TRUE,$E$3:E178&lt;&gt;"",$E$3:E178,,,-1)-'Risk Free Rates'!F178/249</f>
        <v>-5.0553069127829266E-4</v>
      </c>
    </row>
    <row r="180" spans="1:7" x14ac:dyDescent="0.25">
      <c r="A180" s="17">
        <v>45378</v>
      </c>
      <c r="B180">
        <v>1225.92</v>
      </c>
      <c r="C180">
        <v>9084.5499999999993</v>
      </c>
      <c r="D180">
        <v>90.25</v>
      </c>
      <c r="E180">
        <f t="shared" si="2"/>
        <v>4369.3719999999994</v>
      </c>
      <c r="F180" s="6" cm="1">
        <f t="array" ref="F180">(D180-_xlfn.XLOOKUP(TRUE,$D$3:D179&lt;&gt;"",$D$3:D179,,,-1))/_xlfn.XLOOKUP(TRUE,$D$3:D179&lt;&gt;"",$D$3:D179,,,-1)-'Risk Free Rates'!F179/249</f>
        <v>-2.4967318849191417E-2</v>
      </c>
      <c r="G180" s="14" cm="1">
        <f t="array" ref="G180">(E180-_xlfn.XLOOKUP(TRUE,$E$3:E179&lt;&gt;"",$E$3:E179,,,-1))/_xlfn.XLOOKUP(TRUE,$E$3:E179&lt;&gt;"",$E$3:E179,,,-1)-'Risk Free Rates'!F179/249</f>
        <v>1.3747181052963393E-2</v>
      </c>
    </row>
    <row r="181" spans="1:7" x14ac:dyDescent="0.25">
      <c r="A181" s="17">
        <v>45379</v>
      </c>
      <c r="B181">
        <v>1228.58</v>
      </c>
      <c r="C181">
        <v>9124.75</v>
      </c>
      <c r="D181">
        <v>90.355999999999995</v>
      </c>
      <c r="E181">
        <f t="shared" si="2"/>
        <v>4387.0479999999998</v>
      </c>
      <c r="F181" s="6" cm="1">
        <f t="array" ref="F181">(D181-_xlfn.XLOOKUP(TRUE,$D$3:D180&lt;&gt;"",$D$3:D180,,,-1))/_xlfn.XLOOKUP(TRUE,$D$3:D180&lt;&gt;"",$D$3:D180,,,-1)-'Risk Free Rates'!F180/249</f>
        <v>1.1745152354570032E-3</v>
      </c>
      <c r="G181" s="14" cm="1">
        <f t="array" ref="G181">(E181-_xlfn.XLOOKUP(TRUE,$E$3:E180&lt;&gt;"",$E$3:E180,,,-1))/_xlfn.XLOOKUP(TRUE,$E$3:E180&lt;&gt;"",$E$3:E180,,,-1)-'Risk Free Rates'!F180/249</f>
        <v>4.0454326159458124E-3</v>
      </c>
    </row>
    <row r="182" spans="1:7" x14ac:dyDescent="0.25">
      <c r="A182" s="17">
        <v>45380</v>
      </c>
      <c r="B182" t="e">
        <v>#N/A</v>
      </c>
      <c r="C182" t="e">
        <v>#N/A</v>
      </c>
      <c r="D182" t="e">
        <v>#N/A</v>
      </c>
      <c r="E182" t="e">
        <f t="shared" si="2"/>
        <v>#N/A</v>
      </c>
      <c r="F182" s="6" t="e" cm="1">
        <f t="array" ref="F182">(D182-_xlfn.XLOOKUP(TRUE,$D$3:D181&lt;&gt;"",$D$3:D181,,,-1))/_xlfn.XLOOKUP(TRUE,$D$3:D181&lt;&gt;"",$D$3:D181,,,-1)-'Risk Free Rates'!F181/249</f>
        <v>#N/A</v>
      </c>
      <c r="G182" s="14" t="e" cm="1">
        <f t="array" ref="G182">(E182-_xlfn.XLOOKUP(TRUE,$E$3:E181&lt;&gt;"",$E$3:E181,,,-1))/_xlfn.XLOOKUP(TRUE,$E$3:E181&lt;&gt;"",$E$3:E181,,,-1)-'Risk Free Rates'!F181/249</f>
        <v>#N/A</v>
      </c>
    </row>
    <row r="183" spans="1:7" x14ac:dyDescent="0.25">
      <c r="A183" s="17">
        <v>45381</v>
      </c>
      <c r="B183" t="e">
        <v>#N/A</v>
      </c>
      <c r="C183" t="e">
        <v>#N/A</v>
      </c>
      <c r="D183" t="e">
        <v>#N/A</v>
      </c>
      <c r="E183" t="e">
        <f t="shared" si="2"/>
        <v>#N/A</v>
      </c>
      <c r="F183" s="6" t="e" cm="1">
        <f t="array" ref="F183">(D183-_xlfn.XLOOKUP(TRUE,$D$3:D182&lt;&gt;"",$D$3:D182,,,-1))/_xlfn.XLOOKUP(TRUE,$D$3:D182&lt;&gt;"",$D$3:D182,,,-1)-'Risk Free Rates'!F182/249</f>
        <v>#N/A</v>
      </c>
      <c r="G183" s="14" t="e" cm="1">
        <f t="array" ref="G183">(E183-_xlfn.XLOOKUP(TRUE,$E$3:E182&lt;&gt;"",$E$3:E182,,,-1))/_xlfn.XLOOKUP(TRUE,$E$3:E182&lt;&gt;"",$E$3:E182,,,-1)-'Risk Free Rates'!F182/249</f>
        <v>#N/A</v>
      </c>
    </row>
    <row r="184" spans="1:7" x14ac:dyDescent="0.25">
      <c r="A184" s="17">
        <v>45382</v>
      </c>
      <c r="B184" t="e">
        <v>#N/A</v>
      </c>
      <c r="C184" t="e">
        <v>#N/A</v>
      </c>
      <c r="D184" t="e">
        <v>#N/A</v>
      </c>
      <c r="E184" t="e">
        <f t="shared" si="2"/>
        <v>#N/A</v>
      </c>
      <c r="F184" s="6" t="e" cm="1">
        <f t="array" ref="F184">(D184-_xlfn.XLOOKUP(TRUE,$D$3:D183&lt;&gt;"",$D$3:D183,,,-1))/_xlfn.XLOOKUP(TRUE,$D$3:D183&lt;&gt;"",$D$3:D183,,,-1)-'Risk Free Rates'!F183/249</f>
        <v>#N/A</v>
      </c>
      <c r="G184" s="14" t="e" cm="1">
        <f t="array" ref="G184">(E184-_xlfn.XLOOKUP(TRUE,$E$3:E183&lt;&gt;"",$E$3:E183,,,-1))/_xlfn.XLOOKUP(TRUE,$E$3:E183&lt;&gt;"",$E$3:E183,,,-1)-'Risk Free Rates'!F183/249</f>
        <v>#N/A</v>
      </c>
    </row>
    <row r="185" spans="1:7" x14ac:dyDescent="0.25">
      <c r="A185" s="17">
        <v>45383</v>
      </c>
      <c r="B185" t="e">
        <v>#N/A</v>
      </c>
      <c r="C185">
        <v>9068.83</v>
      </c>
      <c r="D185">
        <v>90.363</v>
      </c>
      <c r="E185" t="e">
        <f t="shared" si="2"/>
        <v>#N/A</v>
      </c>
      <c r="F185" s="6" cm="1">
        <f t="array" ref="F185">(D185-_xlfn.XLOOKUP(TRUE,$D$3:D184&lt;&gt;"",$D$3:D184,,,-1))/_xlfn.XLOOKUP(TRUE,$D$3:D184&lt;&gt;"",$D$3:D184,,,-1)-'Risk Free Rates'!F184/249</f>
        <v>7.7471335605881211E-5</v>
      </c>
      <c r="G185" s="14">
        <v>0</v>
      </c>
    </row>
    <row r="186" spans="1:7" x14ac:dyDescent="0.25">
      <c r="A186" s="17">
        <v>45384</v>
      </c>
      <c r="B186">
        <v>1218.08</v>
      </c>
      <c r="C186">
        <v>8986.34</v>
      </c>
      <c r="D186">
        <v>89.451999999999998</v>
      </c>
      <c r="E186">
        <f t="shared" si="2"/>
        <v>4325.384</v>
      </c>
      <c r="F186" s="6" cm="1">
        <f t="array" ref="F186">(D186-_xlfn.XLOOKUP(TRUE,$D$3:D185&lt;&gt;"",$D$3:D185,,,-1))/_xlfn.XLOOKUP(TRUE,$D$3:D185&lt;&gt;"",$D$3:D185,,,-1)-'Risk Free Rates'!F185/249</f>
        <v>-1.0081559930502543E-2</v>
      </c>
      <c r="G186" s="14" cm="1">
        <f t="array" ref="G186">(E186-_xlfn.XLOOKUP(TRUE,$E$3:E185&lt;&gt;"",$E$3:E185,,,-1))/_xlfn.XLOOKUP(TRUE,$E$3:E185&lt;&gt;"",$E$3:E185,,,-1)-'Risk Free Rates'!F185/249</f>
        <v>-1.4055920974650781E-2</v>
      </c>
    </row>
    <row r="187" spans="1:7" x14ac:dyDescent="0.25">
      <c r="A187" s="17">
        <v>45385</v>
      </c>
      <c r="B187">
        <v>1222.47</v>
      </c>
      <c r="C187">
        <v>8996.25</v>
      </c>
      <c r="D187">
        <v>88.963999999999999</v>
      </c>
      <c r="E187">
        <f t="shared" si="2"/>
        <v>4331.982</v>
      </c>
      <c r="F187" s="6" cm="1">
        <f t="array" ref="F187">(D187-_xlfn.XLOOKUP(TRUE,$D$3:D186&lt;&gt;"",$D$3:D186,,,-1))/_xlfn.XLOOKUP(TRUE,$D$3:D186&lt;&gt;"",$D$3:D186,,,-1)-'Risk Free Rates'!F186/249</f>
        <v>-5.4554397889370783E-3</v>
      </c>
      <c r="G187" s="14" cm="1">
        <f t="array" ref="G187">(E187-_xlfn.XLOOKUP(TRUE,$E$3:E186&lt;&gt;"",$E$3:E186,,,-1))/_xlfn.XLOOKUP(TRUE,$E$3:E186&lt;&gt;"",$E$3:E186,,,-1)-'Risk Free Rates'!F186/249</f>
        <v>1.5254136973734485E-3</v>
      </c>
    </row>
    <row r="188" spans="1:7" x14ac:dyDescent="0.25">
      <c r="A188" s="17">
        <v>45386</v>
      </c>
      <c r="B188">
        <v>1226.9100000000001</v>
      </c>
      <c r="C188">
        <v>8901.6299999999992</v>
      </c>
      <c r="D188">
        <v>85.905000000000001</v>
      </c>
      <c r="E188">
        <f t="shared" si="2"/>
        <v>4296.7979999999998</v>
      </c>
      <c r="F188" s="6" cm="1">
        <f t="array" ref="F188">(D188-_xlfn.XLOOKUP(TRUE,$D$3:D187&lt;&gt;"",$D$3:D187,,,-1))/_xlfn.XLOOKUP(TRUE,$D$3:D187&lt;&gt;"",$D$3:D187,,,-1)-'Risk Free Rates'!F187/249</f>
        <v>-3.4384694932781769E-2</v>
      </c>
      <c r="G188" s="14" cm="1">
        <f t="array" ref="G188">(E188-_xlfn.XLOOKUP(TRUE,$E$3:E187&lt;&gt;"",$E$3:E187,,,-1))/_xlfn.XLOOKUP(TRUE,$E$3:E187&lt;&gt;"",$E$3:E187,,,-1)-'Risk Free Rates'!F187/249</f>
        <v>-8.1219174040889821E-3</v>
      </c>
    </row>
    <row r="189" spans="1:7" x14ac:dyDescent="0.25">
      <c r="A189" s="17">
        <v>45387</v>
      </c>
      <c r="B189">
        <v>1215.7</v>
      </c>
      <c r="C189">
        <v>8960.19</v>
      </c>
      <c r="D189">
        <v>88.00800000000001</v>
      </c>
      <c r="E189">
        <f t="shared" si="2"/>
        <v>4313.4960000000001</v>
      </c>
      <c r="F189" s="6" cm="1">
        <f t="array" ref="F189">(D189-_xlfn.XLOOKUP(TRUE,$D$3:D188&lt;&gt;"",$D$3:D188,,,-1))/_xlfn.XLOOKUP(TRUE,$D$3:D188&lt;&gt;"",$D$3:D188,,,-1)-'Risk Free Rates'!F188/249</f>
        <v>2.4480530818927985E-2</v>
      </c>
      <c r="G189" s="14" cm="1">
        <f t="array" ref="G189">(E189-_xlfn.XLOOKUP(TRUE,$E$3:E188&lt;&gt;"",$E$3:E188,,,-1))/_xlfn.XLOOKUP(TRUE,$E$3:E188&lt;&gt;"",$E$3:E188,,,-1)-'Risk Free Rates'!F188/249</f>
        <v>3.8861496398016199E-3</v>
      </c>
    </row>
    <row r="190" spans="1:7" x14ac:dyDescent="0.25">
      <c r="A190" s="17">
        <v>45388</v>
      </c>
      <c r="B190" t="e">
        <v>#N/A</v>
      </c>
      <c r="C190" t="e">
        <v>#N/A</v>
      </c>
      <c r="D190" t="e">
        <v>#N/A</v>
      </c>
      <c r="E190" t="e">
        <f t="shared" si="2"/>
        <v>#N/A</v>
      </c>
      <c r="F190" s="6" t="e" cm="1">
        <f t="array" ref="F190">(D190-_xlfn.XLOOKUP(TRUE,$D$3:D189&lt;&gt;"",$D$3:D189,,,-1))/_xlfn.XLOOKUP(TRUE,$D$3:D189&lt;&gt;"",$D$3:D189,,,-1)-'Risk Free Rates'!F189/249</f>
        <v>#N/A</v>
      </c>
      <c r="G190" s="14" t="e" cm="1">
        <f t="array" ref="G190">(E190-_xlfn.XLOOKUP(TRUE,$E$3:E189&lt;&gt;"",$E$3:E189,,,-1))/_xlfn.XLOOKUP(TRUE,$E$3:E189&lt;&gt;"",$E$3:E189,,,-1)-'Risk Free Rates'!F189/249</f>
        <v>#N/A</v>
      </c>
    </row>
    <row r="191" spans="1:7" x14ac:dyDescent="0.25">
      <c r="A191" s="17">
        <v>45389</v>
      </c>
      <c r="B191" t="e">
        <v>#N/A</v>
      </c>
      <c r="C191" t="e">
        <v>#N/A</v>
      </c>
      <c r="D191" t="e">
        <v>#N/A</v>
      </c>
      <c r="E191" t="e">
        <f t="shared" si="2"/>
        <v>#N/A</v>
      </c>
      <c r="F191" s="6" t="e" cm="1">
        <f t="array" ref="F191">(D191-_xlfn.XLOOKUP(TRUE,$D$3:D190&lt;&gt;"",$D$3:D190,,,-1))/_xlfn.XLOOKUP(TRUE,$D$3:D190&lt;&gt;"",$D$3:D190,,,-1)-'Risk Free Rates'!F190/249</f>
        <v>#N/A</v>
      </c>
      <c r="G191" s="14" t="e" cm="1">
        <f t="array" ref="G191">(E191-_xlfn.XLOOKUP(TRUE,$E$3:E190&lt;&gt;"",$E$3:E190,,,-1))/_xlfn.XLOOKUP(TRUE,$E$3:E190&lt;&gt;"",$E$3:E190,,,-1)-'Risk Free Rates'!F190/249</f>
        <v>#N/A</v>
      </c>
    </row>
    <row r="192" spans="1:7" x14ac:dyDescent="0.25">
      <c r="A192" s="17">
        <v>45390</v>
      </c>
      <c r="B192">
        <v>1224.22</v>
      </c>
      <c r="C192">
        <v>8982.9599999999991</v>
      </c>
      <c r="D192">
        <v>87.13300000000001</v>
      </c>
      <c r="E192">
        <f t="shared" si="2"/>
        <v>4327.7159999999994</v>
      </c>
      <c r="F192" s="6" cm="1">
        <f t="array" ref="F192">(D192-_xlfn.XLOOKUP(TRUE,$D$3:D191&lt;&gt;"",$D$3:D191,,,-1))/_xlfn.XLOOKUP(TRUE,$D$3:D191&lt;&gt;"",$D$3:D191,,,-1)-'Risk Free Rates'!F191/249</f>
        <v>-9.942277974729569E-3</v>
      </c>
      <c r="G192" s="14" cm="1">
        <f t="array" ref="G192">(E192-_xlfn.XLOOKUP(TRUE,$E$3:E191&lt;&gt;"",$E$3:E191,,,-1))/_xlfn.XLOOKUP(TRUE,$E$3:E191&lt;&gt;"",$E$3:E191,,,-1)-'Risk Free Rates'!F191/249</f>
        <v>3.2966299261664657E-3</v>
      </c>
    </row>
    <row r="193" spans="1:7" x14ac:dyDescent="0.25">
      <c r="A193" s="17">
        <v>45391</v>
      </c>
      <c r="B193">
        <v>1218.8800000000001</v>
      </c>
      <c r="C193">
        <v>9019.73</v>
      </c>
      <c r="D193">
        <v>85.353999999999999</v>
      </c>
      <c r="E193">
        <f t="shared" si="2"/>
        <v>4339.22</v>
      </c>
      <c r="F193" s="6" cm="1">
        <f t="array" ref="F193">(D193-_xlfn.XLOOKUP(TRUE,$D$3:D192&lt;&gt;"",$D$3:D192,,,-1))/_xlfn.XLOOKUP(TRUE,$D$3:D192&lt;&gt;"",$D$3:D192,,,-1)-'Risk Free Rates'!F192/249</f>
        <v>-2.0417063569485847E-2</v>
      </c>
      <c r="G193" s="14" cm="1">
        <f t="array" ref="G193">(E193-_xlfn.XLOOKUP(TRUE,$E$3:E192&lt;&gt;"",$E$3:E192,,,-1))/_xlfn.XLOOKUP(TRUE,$E$3:E192&lt;&gt;"",$E$3:E192,,,-1)-'Risk Free Rates'!F192/249</f>
        <v>2.6582150954454534E-3</v>
      </c>
    </row>
    <row r="194" spans="1:7" x14ac:dyDescent="0.25">
      <c r="A194" s="17">
        <v>45392</v>
      </c>
      <c r="B194">
        <v>1217.23</v>
      </c>
      <c r="C194">
        <v>8871.6299999999992</v>
      </c>
      <c r="D194">
        <v>87.039000000000001</v>
      </c>
      <c r="E194">
        <f t="shared" si="2"/>
        <v>4278.99</v>
      </c>
      <c r="F194" s="6" cm="1">
        <f t="array" ref="F194">(D194-_xlfn.XLOOKUP(TRUE,$D$3:D193&lt;&gt;"",$D$3:D193,,,-1))/_xlfn.XLOOKUP(TRUE,$D$3:D193&lt;&gt;"",$D$3:D193,,,-1)-'Risk Free Rates'!F193/249</f>
        <v>1.9741312650842401E-2</v>
      </c>
      <c r="G194" s="14" cm="1">
        <f t="array" ref="G194">(E194-_xlfn.XLOOKUP(TRUE,$E$3:E193&lt;&gt;"",$E$3:E193,,,-1))/_xlfn.XLOOKUP(TRUE,$E$3:E193&lt;&gt;"",$E$3:E193,,,-1)-'Risk Free Rates'!F193/249</f>
        <v>-1.3880374813906755E-2</v>
      </c>
    </row>
    <row r="195" spans="1:7" x14ac:dyDescent="0.25">
      <c r="A195" s="17">
        <v>45393</v>
      </c>
      <c r="B195">
        <v>1212.33</v>
      </c>
      <c r="C195">
        <v>8862.69</v>
      </c>
      <c r="D195">
        <v>90.616</v>
      </c>
      <c r="E195">
        <f t="shared" si="2"/>
        <v>4272.4740000000002</v>
      </c>
      <c r="F195" s="6" cm="1">
        <f t="array" ref="F195">(D195-_xlfn.XLOOKUP(TRUE,$D$3:D194&lt;&gt;"",$D$3:D194,,,-1))/_xlfn.XLOOKUP(TRUE,$D$3:D194&lt;&gt;"",$D$3:D194,,,-1)-'Risk Free Rates'!F194/249</f>
        <v>4.1096519950826617E-2</v>
      </c>
      <c r="G195" s="14" cm="1">
        <f t="array" ref="G195">(E195-_xlfn.XLOOKUP(TRUE,$E$3:E194&lt;&gt;"",$E$3:E194,,,-1))/_xlfn.XLOOKUP(TRUE,$E$3:E194&lt;&gt;"",$E$3:E194,,,-1)-'Risk Free Rates'!F194/249</f>
        <v>-1.5227892563431141E-3</v>
      </c>
    </row>
    <row r="196" spans="1:7" x14ac:dyDescent="0.25">
      <c r="A196" s="17">
        <v>45394</v>
      </c>
      <c r="B196">
        <v>1209.97</v>
      </c>
      <c r="C196">
        <v>8722.56</v>
      </c>
      <c r="D196">
        <v>88.186000000000007</v>
      </c>
      <c r="E196">
        <f t="shared" ref="E196:E259" si="3">0.6*B196+0.4*C196</f>
        <v>4215.0059999999994</v>
      </c>
      <c r="F196" s="6" cm="1">
        <f t="array" ref="F196">(D196-_xlfn.XLOOKUP(TRUE,$D$3:D195&lt;&gt;"",$D$3:D195,,,-1))/_xlfn.XLOOKUP(TRUE,$D$3:D195&lt;&gt;"",$D$3:D195,,,-1)-'Risk Free Rates'!F195/249</f>
        <v>-2.6816456254965929E-2</v>
      </c>
      <c r="G196" s="14" cm="1">
        <f t="array" ref="G196">(E196-_xlfn.XLOOKUP(TRUE,$E$3:E195&lt;&gt;"",$E$3:E195,,,-1))/_xlfn.XLOOKUP(TRUE,$E$3:E195&lt;&gt;"",$E$3:E195,,,-1)-'Risk Free Rates'!F195/249</f>
        <v>-1.3450754761761162E-2</v>
      </c>
    </row>
    <row r="197" spans="1:7" x14ac:dyDescent="0.25">
      <c r="A197" s="17">
        <v>45395</v>
      </c>
      <c r="B197" t="e">
        <v>#N/A</v>
      </c>
      <c r="C197" t="e">
        <v>#N/A</v>
      </c>
      <c r="D197" t="e">
        <v>#N/A</v>
      </c>
      <c r="E197" t="e">
        <f t="shared" si="3"/>
        <v>#N/A</v>
      </c>
      <c r="F197" s="6" t="e" cm="1">
        <f t="array" ref="F197">(D197-_xlfn.XLOOKUP(TRUE,$D$3:D196&lt;&gt;"",$D$3:D196,,,-1))/_xlfn.XLOOKUP(TRUE,$D$3:D196&lt;&gt;"",$D$3:D196,,,-1)-'Risk Free Rates'!F196/249</f>
        <v>#N/A</v>
      </c>
      <c r="G197" s="14" t="e" cm="1">
        <f t="array" ref="G197">(E197-_xlfn.XLOOKUP(TRUE,$E$3:E196&lt;&gt;"",$E$3:E196,,,-1))/_xlfn.XLOOKUP(TRUE,$E$3:E196&lt;&gt;"",$E$3:E196,,,-1)-'Risk Free Rates'!F196/249</f>
        <v>#N/A</v>
      </c>
    </row>
    <row r="198" spans="1:7" x14ac:dyDescent="0.25">
      <c r="A198" s="17">
        <v>45396</v>
      </c>
      <c r="B198" t="e">
        <v>#N/A</v>
      </c>
      <c r="C198" t="e">
        <v>#N/A</v>
      </c>
      <c r="D198" t="e">
        <v>#N/A</v>
      </c>
      <c r="E198" t="e">
        <f t="shared" si="3"/>
        <v>#N/A</v>
      </c>
      <c r="F198" s="6" t="e" cm="1">
        <f t="array" ref="F198">(D198-_xlfn.XLOOKUP(TRUE,$D$3:D197&lt;&gt;"",$D$3:D197,,,-1))/_xlfn.XLOOKUP(TRUE,$D$3:D197&lt;&gt;"",$D$3:D197,,,-1)-'Risk Free Rates'!F197/249</f>
        <v>#N/A</v>
      </c>
      <c r="G198" s="14" t="e" cm="1">
        <f t="array" ref="G198">(E198-_xlfn.XLOOKUP(TRUE,$E$3:E197&lt;&gt;"",$E$3:E197,,,-1))/_xlfn.XLOOKUP(TRUE,$E$3:E197&lt;&gt;"",$E$3:E197,,,-1)-'Risk Free Rates'!F197/249</f>
        <v>#N/A</v>
      </c>
    </row>
    <row r="199" spans="1:7" x14ac:dyDescent="0.25">
      <c r="A199" s="17">
        <v>45397</v>
      </c>
      <c r="B199">
        <v>1211.55</v>
      </c>
      <c r="C199">
        <v>8644.6</v>
      </c>
      <c r="D199">
        <v>86.001000000000005</v>
      </c>
      <c r="E199">
        <f t="shared" si="3"/>
        <v>4184.7700000000004</v>
      </c>
      <c r="F199" s="6" cm="1">
        <f t="array" ref="F199">(D199-_xlfn.XLOOKUP(TRUE,$D$3:D198&lt;&gt;"",$D$3:D198,,,-1))/_xlfn.XLOOKUP(TRUE,$D$3:D198&lt;&gt;"",$D$3:D198,,,-1)-'Risk Free Rates'!F198/249</f>
        <v>-2.4777175515387953E-2</v>
      </c>
      <c r="G199" s="14" cm="1">
        <f t="array" ref="G199">(E199-_xlfn.XLOOKUP(TRUE,$E$3:E198&lt;&gt;"",$E$3:E198,,,-1))/_xlfn.XLOOKUP(TRUE,$E$3:E198&lt;&gt;"",$E$3:E198,,,-1)-'Risk Free Rates'!F198/249</f>
        <v>-7.1734180212315165E-3</v>
      </c>
    </row>
    <row r="200" spans="1:7" x14ac:dyDescent="0.25">
      <c r="A200" s="17">
        <v>45398</v>
      </c>
      <c r="B200">
        <v>1191.8</v>
      </c>
      <c r="C200">
        <v>8598.2099999999991</v>
      </c>
      <c r="D200">
        <v>87.414999999999992</v>
      </c>
      <c r="E200">
        <f t="shared" si="3"/>
        <v>4154.3639999999996</v>
      </c>
      <c r="F200" s="6" cm="1">
        <f t="array" ref="F200">(D200-_xlfn.XLOOKUP(TRUE,$D$3:D199&lt;&gt;"",$D$3:D199,,,-1))/_xlfn.XLOOKUP(TRUE,$D$3:D199&lt;&gt;"",$D$3:D199,,,-1)-'Risk Free Rates'!F199/249</f>
        <v>1.6441669282915166E-2</v>
      </c>
      <c r="G200" s="14" cm="1">
        <f t="array" ref="G200">(E200-_xlfn.XLOOKUP(TRUE,$E$3:E199&lt;&gt;"",$E$3:E199,,,-1))/_xlfn.XLOOKUP(TRUE,$E$3:E199&lt;&gt;"",$E$3:E199,,,-1)-'Risk Free Rates'!F199/249</f>
        <v>-7.2658712426252473E-3</v>
      </c>
    </row>
    <row r="201" spans="1:7" x14ac:dyDescent="0.25">
      <c r="A201" s="17">
        <v>45399</v>
      </c>
      <c r="B201">
        <v>1193.8</v>
      </c>
      <c r="C201">
        <v>8580.01</v>
      </c>
      <c r="D201">
        <v>84.034999999999997</v>
      </c>
      <c r="E201">
        <f t="shared" si="3"/>
        <v>4148.2840000000006</v>
      </c>
      <c r="F201" s="6" cm="1">
        <f t="array" ref="F201">(D201-_xlfn.XLOOKUP(TRUE,$D$3:D200&lt;&gt;"",$D$3:D200,,,-1))/_xlfn.XLOOKUP(TRUE,$D$3:D200&lt;&gt;"",$D$3:D200,,,-1)-'Risk Free Rates'!F200/249</f>
        <v>-3.8666132814734265E-2</v>
      </c>
      <c r="G201" s="14" cm="1">
        <f t="array" ref="G201">(E201-_xlfn.XLOOKUP(TRUE,$E$3:E200&lt;&gt;"",$E$3:E200,,,-1))/_xlfn.XLOOKUP(TRUE,$E$3:E200&lt;&gt;"",$E$3:E200,,,-1)-'Risk Free Rates'!F200/249</f>
        <v>-1.4635212513874612E-3</v>
      </c>
    </row>
    <row r="202" spans="1:7" x14ac:dyDescent="0.25">
      <c r="A202" s="17">
        <v>45400</v>
      </c>
      <c r="B202">
        <v>1199.8399999999999</v>
      </c>
      <c r="C202">
        <v>8575.91</v>
      </c>
      <c r="D202">
        <v>84.671000000000006</v>
      </c>
      <c r="E202">
        <f t="shared" si="3"/>
        <v>4150.268</v>
      </c>
      <c r="F202" s="6" cm="1">
        <f t="array" ref="F202">(D202-_xlfn.XLOOKUP(TRUE,$D$3:D201&lt;&gt;"",$D$3:D201,,,-1))/_xlfn.XLOOKUP(TRUE,$D$3:D201&lt;&gt;"",$D$3:D201,,,-1)-'Risk Free Rates'!F201/249</f>
        <v>7.5682751234605805E-3</v>
      </c>
      <c r="G202" s="14" cm="1">
        <f t="array" ref="G202">(E202-_xlfn.XLOOKUP(TRUE,$E$3:E201&lt;&gt;"",$E$3:E201,,,-1))/_xlfn.XLOOKUP(TRUE,$E$3:E201&lt;&gt;"",$E$3:E201,,,-1)-'Risk Free Rates'!F201/249</f>
        <v>4.7827005094141785E-4</v>
      </c>
    </row>
    <row r="203" spans="1:7" x14ac:dyDescent="0.25">
      <c r="A203" s="17">
        <v>45401</v>
      </c>
      <c r="B203">
        <v>1197.45</v>
      </c>
      <c r="C203">
        <v>8602.7199999999993</v>
      </c>
      <c r="D203">
        <v>76.2</v>
      </c>
      <c r="E203">
        <f t="shared" si="3"/>
        <v>4159.558</v>
      </c>
      <c r="F203" s="6" cm="1">
        <f t="array" ref="F203">(D203-_xlfn.XLOOKUP(TRUE,$D$3:D202&lt;&gt;"",$D$3:D202,,,-1))/_xlfn.XLOOKUP(TRUE,$D$3:D202&lt;&gt;"",$D$3:D202,,,-1)-'Risk Free Rates'!F202/249</f>
        <v>-0.10004606063469196</v>
      </c>
      <c r="G203" s="14" cm="1">
        <f t="array" ref="G203">(E203-_xlfn.XLOOKUP(TRUE,$E$3:E202&lt;&gt;"",$E$3:E202,,,-1))/_xlfn.XLOOKUP(TRUE,$E$3:E202&lt;&gt;"",$E$3:E202,,,-1)-'Risk Free Rates'!F202/249</f>
        <v>2.2384096641469811E-3</v>
      </c>
    </row>
    <row r="204" spans="1:7" x14ac:dyDescent="0.25">
      <c r="A204" s="17">
        <v>45402</v>
      </c>
      <c r="B204" t="e">
        <v>#N/A</v>
      </c>
      <c r="C204" t="e">
        <v>#N/A</v>
      </c>
      <c r="D204" t="e">
        <v>#N/A</v>
      </c>
      <c r="E204" t="e">
        <f t="shared" si="3"/>
        <v>#N/A</v>
      </c>
      <c r="F204" s="6" t="e" cm="1">
        <f t="array" ref="F204">(D204-_xlfn.XLOOKUP(TRUE,$D$3:D203&lt;&gt;"",$D$3:D203,,,-1))/_xlfn.XLOOKUP(TRUE,$D$3:D203&lt;&gt;"",$D$3:D203,,,-1)-'Risk Free Rates'!F203/249</f>
        <v>#N/A</v>
      </c>
      <c r="G204" s="14" t="e" cm="1">
        <f t="array" ref="G204">(E204-_xlfn.XLOOKUP(TRUE,$E$3:E203&lt;&gt;"",$E$3:E203,,,-1))/_xlfn.XLOOKUP(TRUE,$E$3:E203&lt;&gt;"",$E$3:E203,,,-1)-'Risk Free Rates'!F203/249</f>
        <v>#N/A</v>
      </c>
    </row>
    <row r="205" spans="1:7" x14ac:dyDescent="0.25">
      <c r="A205" s="17">
        <v>45403</v>
      </c>
      <c r="B205" t="e">
        <v>#N/A</v>
      </c>
      <c r="C205" t="e">
        <v>#N/A</v>
      </c>
      <c r="D205" t="e">
        <v>#N/A</v>
      </c>
      <c r="E205" t="e">
        <f t="shared" si="3"/>
        <v>#N/A</v>
      </c>
      <c r="F205" s="6" t="e" cm="1">
        <f t="array" ref="F205">(D205-_xlfn.XLOOKUP(TRUE,$D$3:D204&lt;&gt;"",$D$3:D204,,,-1))/_xlfn.XLOOKUP(TRUE,$D$3:D204&lt;&gt;"",$D$3:D204,,,-1)-'Risk Free Rates'!F204/249</f>
        <v>#N/A</v>
      </c>
      <c r="G205" s="14" t="e" cm="1">
        <f t="array" ref="G205">(E205-_xlfn.XLOOKUP(TRUE,$E$3:E204&lt;&gt;"",$E$3:E204,,,-1))/_xlfn.XLOOKUP(TRUE,$E$3:E204&lt;&gt;"",$E$3:E204,,,-1)-'Risk Free Rates'!F204/249</f>
        <v>#N/A</v>
      </c>
    </row>
    <row r="206" spans="1:7" x14ac:dyDescent="0.25">
      <c r="A206" s="17">
        <v>45404</v>
      </c>
      <c r="B206">
        <v>1206.6199999999999</v>
      </c>
      <c r="C206">
        <v>8670.64</v>
      </c>
      <c r="D206">
        <v>79.518000000000001</v>
      </c>
      <c r="E206">
        <f t="shared" si="3"/>
        <v>4192.2280000000001</v>
      </c>
      <c r="F206" s="6" cm="1">
        <f t="array" ref="F206">(D206-_xlfn.XLOOKUP(TRUE,$D$3:D205&lt;&gt;"",$D$3:D205,,,-1))/_xlfn.XLOOKUP(TRUE,$D$3:D205&lt;&gt;"",$D$3:D205,,,-1)-'Risk Free Rates'!F205/249</f>
        <v>4.3543307086614143E-2</v>
      </c>
      <c r="G206" s="14" cm="1">
        <f t="array" ref="G206">(E206-_xlfn.XLOOKUP(TRUE,$E$3:E205&lt;&gt;"",$E$3:E205,,,-1))/_xlfn.XLOOKUP(TRUE,$E$3:E205&lt;&gt;"",$E$3:E205,,,-1)-'Risk Free Rates'!F205/249</f>
        <v>7.8541998933540705E-3</v>
      </c>
    </row>
    <row r="207" spans="1:7" x14ac:dyDescent="0.25">
      <c r="A207" s="17">
        <v>45405</v>
      </c>
      <c r="B207">
        <v>1219.3800000000001</v>
      </c>
      <c r="C207">
        <v>8745.7900000000009</v>
      </c>
      <c r="D207">
        <v>82.423000000000002</v>
      </c>
      <c r="E207">
        <f t="shared" si="3"/>
        <v>4229.9440000000004</v>
      </c>
      <c r="F207" s="6" cm="1">
        <f t="array" ref="F207">(D207-_xlfn.XLOOKUP(TRUE,$D$3:D206&lt;&gt;"",$D$3:D206,,,-1))/_xlfn.XLOOKUP(TRUE,$D$3:D206&lt;&gt;"",$D$3:D206,,,-1)-'Risk Free Rates'!F206/249</f>
        <v>3.6532608969038469E-2</v>
      </c>
      <c r="G207" s="14" cm="1">
        <f t="array" ref="G207">(E207-_xlfn.XLOOKUP(TRUE,$E$3:E206&lt;&gt;"",$E$3:E206,,,-1))/_xlfn.XLOOKUP(TRUE,$E$3:E206&lt;&gt;"",$E$3:E206,,,-1)-'Risk Free Rates'!F206/249</f>
        <v>8.9966480830719012E-3</v>
      </c>
    </row>
    <row r="208" spans="1:7" x14ac:dyDescent="0.25">
      <c r="A208" s="17">
        <v>45406</v>
      </c>
      <c r="B208">
        <v>1211.1099999999999</v>
      </c>
      <c r="C208">
        <v>8759.42</v>
      </c>
      <c r="D208">
        <v>79.676999999999992</v>
      </c>
      <c r="E208">
        <f t="shared" si="3"/>
        <v>4230.4340000000002</v>
      </c>
      <c r="F208" s="6" cm="1">
        <f t="array" ref="F208">(D208-_xlfn.XLOOKUP(TRUE,$D$3:D207&lt;&gt;"",$D$3:D207,,,-1))/_xlfn.XLOOKUP(TRUE,$D$3:D207&lt;&gt;"",$D$3:D207,,,-1)-'Risk Free Rates'!F207/249</f>
        <v>-3.3315943365322898E-2</v>
      </c>
      <c r="G208" s="14" cm="1">
        <f t="array" ref="G208">(E208-_xlfn.XLOOKUP(TRUE,$E$3:E207&lt;&gt;"",$E$3:E207,,,-1))/_xlfn.XLOOKUP(TRUE,$E$3:E207&lt;&gt;"",$E$3:E207,,,-1)-'Risk Free Rates'!F207/249</f>
        <v>1.1584077708825026E-4</v>
      </c>
    </row>
    <row r="209" spans="1:7" x14ac:dyDescent="0.25">
      <c r="A209" s="17">
        <v>45407</v>
      </c>
      <c r="B209">
        <v>1200.98</v>
      </c>
      <c r="C209">
        <v>8735.64</v>
      </c>
      <c r="D209">
        <v>82.632000000000005</v>
      </c>
      <c r="E209">
        <f t="shared" si="3"/>
        <v>4214.8440000000001</v>
      </c>
      <c r="F209" s="6" cm="1">
        <f t="array" ref="F209">(D209-_xlfn.XLOOKUP(TRUE,$D$3:D208&lt;&gt;"",$D$3:D208,,,-1))/_xlfn.XLOOKUP(TRUE,$D$3:D208&lt;&gt;"",$D$3:D208,,,-1)-'Risk Free Rates'!F208/249</f>
        <v>3.7087239730411697E-2</v>
      </c>
      <c r="G209" s="14" cm="1">
        <f t="array" ref="G209">(E209-_xlfn.XLOOKUP(TRUE,$E$3:E208&lt;&gt;"",$E$3:E208,,,-1))/_xlfn.XLOOKUP(TRUE,$E$3:E208&lt;&gt;"",$E$3:E208,,,-1)-'Risk Free Rates'!F208/249</f>
        <v>-3.6852010928429906E-3</v>
      </c>
    </row>
    <row r="210" spans="1:7" x14ac:dyDescent="0.25">
      <c r="A210" s="17">
        <v>45408</v>
      </c>
      <c r="B210">
        <v>1213.9000000000001</v>
      </c>
      <c r="C210">
        <v>8747.15</v>
      </c>
      <c r="D210">
        <v>87.734999999999999</v>
      </c>
      <c r="E210">
        <f t="shared" si="3"/>
        <v>4227.2</v>
      </c>
      <c r="F210" s="6" cm="1">
        <f t="array" ref="F210">(D210-_xlfn.XLOOKUP(TRUE,$D$3:D209&lt;&gt;"",$D$3:D209,,,-1))/_xlfn.XLOOKUP(TRUE,$D$3:D209&lt;&gt;"",$D$3:D209,,,-1)-'Risk Free Rates'!F209/249</f>
        <v>6.1755736276502979E-2</v>
      </c>
      <c r="G210" s="14" cm="1">
        <f t="array" ref="G210">(E210-_xlfn.XLOOKUP(TRUE,$E$3:E209&lt;&gt;"",$E$3:E209,,,-1))/_xlfn.XLOOKUP(TRUE,$E$3:E209&lt;&gt;"",$E$3:E209,,,-1)-'Risk Free Rates'!F209/249</f>
        <v>2.9315438483606434E-3</v>
      </c>
    </row>
    <row r="211" spans="1:7" x14ac:dyDescent="0.25">
      <c r="A211" s="17">
        <v>45409</v>
      </c>
      <c r="B211" t="e">
        <v>#N/A</v>
      </c>
      <c r="C211" t="e">
        <v>#N/A</v>
      </c>
      <c r="D211" t="e">
        <v>#N/A</v>
      </c>
      <c r="E211" t="e">
        <f t="shared" si="3"/>
        <v>#N/A</v>
      </c>
      <c r="F211" s="6" t="e" cm="1">
        <f t="array" ref="F211">(D211-_xlfn.XLOOKUP(TRUE,$D$3:D210&lt;&gt;"",$D$3:D210,,,-1))/_xlfn.XLOOKUP(TRUE,$D$3:D210&lt;&gt;"",$D$3:D210,,,-1)-'Risk Free Rates'!F210/249</f>
        <v>#N/A</v>
      </c>
      <c r="G211" s="14" t="e" cm="1">
        <f t="array" ref="G211">(E211-_xlfn.XLOOKUP(TRUE,$E$3:E210&lt;&gt;"",$E$3:E210,,,-1))/_xlfn.XLOOKUP(TRUE,$E$3:E210&lt;&gt;"",$E$3:E210,,,-1)-'Risk Free Rates'!F210/249</f>
        <v>#N/A</v>
      </c>
    </row>
    <row r="212" spans="1:7" x14ac:dyDescent="0.25">
      <c r="A212" s="17">
        <v>45410</v>
      </c>
      <c r="B212" t="e">
        <v>#N/A</v>
      </c>
      <c r="C212" t="e">
        <v>#N/A</v>
      </c>
      <c r="D212" t="e">
        <v>#N/A</v>
      </c>
      <c r="E212" t="e">
        <f t="shared" si="3"/>
        <v>#N/A</v>
      </c>
      <c r="F212" s="6" t="e" cm="1">
        <f t="array" ref="F212">(D212-_xlfn.XLOOKUP(TRUE,$D$3:D211&lt;&gt;"",$D$3:D211,,,-1))/_xlfn.XLOOKUP(TRUE,$D$3:D211&lt;&gt;"",$D$3:D211,,,-1)-'Risk Free Rates'!F211/249</f>
        <v>#N/A</v>
      </c>
      <c r="G212" s="14" t="e" cm="1">
        <f t="array" ref="G212">(E212-_xlfn.XLOOKUP(TRUE,$E$3:E211&lt;&gt;"",$E$3:E211,,,-1))/_xlfn.XLOOKUP(TRUE,$E$3:E211&lt;&gt;"",$E$3:E211,,,-1)-'Risk Free Rates'!F211/249</f>
        <v>#N/A</v>
      </c>
    </row>
    <row r="213" spans="1:7" x14ac:dyDescent="0.25">
      <c r="A213" s="17">
        <v>45411</v>
      </c>
      <c r="B213">
        <v>1222.3399999999999</v>
      </c>
      <c r="C213">
        <v>8809.41</v>
      </c>
      <c r="D213">
        <v>87.757000000000005</v>
      </c>
      <c r="E213">
        <f t="shared" si="3"/>
        <v>4257.1679999999997</v>
      </c>
      <c r="F213" s="6" cm="1">
        <f t="array" ref="F213">(D213-_xlfn.XLOOKUP(TRUE,$D$3:D212&lt;&gt;"",$D$3:D212,,,-1))/_xlfn.XLOOKUP(TRUE,$D$3:D212&lt;&gt;"",$D$3:D212,,,-1)-'Risk Free Rates'!F212/249</f>
        <v>2.5075511483450813E-4</v>
      </c>
      <c r="G213" s="14" cm="1">
        <f t="array" ref="G213">(E213-_xlfn.XLOOKUP(TRUE,$E$3:E212&lt;&gt;"",$E$3:E212,,,-1))/_xlfn.XLOOKUP(TRUE,$E$3:E212&lt;&gt;"",$E$3:E212,,,-1)-'Risk Free Rates'!F212/249</f>
        <v>7.0893262679787685E-3</v>
      </c>
    </row>
    <row r="214" spans="1:7" x14ac:dyDescent="0.25">
      <c r="A214" s="17">
        <v>45412</v>
      </c>
      <c r="B214">
        <v>1214.72</v>
      </c>
      <c r="C214">
        <v>8678.33</v>
      </c>
      <c r="D214">
        <v>86.402000000000001</v>
      </c>
      <c r="E214">
        <f t="shared" si="3"/>
        <v>4200.1640000000007</v>
      </c>
      <c r="F214" s="6" cm="1">
        <f t="array" ref="F214">(D214-_xlfn.XLOOKUP(TRUE,$D$3:D213&lt;&gt;"",$D$3:D213,,,-1))/_xlfn.XLOOKUP(TRUE,$D$3:D213&lt;&gt;"",$D$3:D213,,,-1)-'Risk Free Rates'!F213/249</f>
        <v>-1.5440363731668174E-2</v>
      </c>
      <c r="G214" s="14" cm="1">
        <f t="array" ref="G214">(E214-_xlfn.XLOOKUP(TRUE,$E$3:E213&lt;&gt;"",$E$3:E213,,,-1))/_xlfn.XLOOKUP(TRUE,$E$3:E213&lt;&gt;"",$E$3:E213,,,-1)-'Risk Free Rates'!F213/249</f>
        <v>-1.3390122259680379E-2</v>
      </c>
    </row>
    <row r="215" spans="1:7" x14ac:dyDescent="0.25">
      <c r="A215" s="17">
        <v>45413</v>
      </c>
      <c r="B215">
        <v>1213.1099999999999</v>
      </c>
      <c r="C215">
        <v>8648.48</v>
      </c>
      <c r="D215">
        <v>83.040999999999997</v>
      </c>
      <c r="E215">
        <f t="shared" si="3"/>
        <v>4187.2579999999998</v>
      </c>
      <c r="F215" s="6" cm="1">
        <f t="array" ref="F215">(D215-_xlfn.XLOOKUP(TRUE,$D$3:D214&lt;&gt;"",$D$3:D214,,,-1))/_xlfn.XLOOKUP(TRUE,$D$3:D214&lt;&gt;"",$D$3:D214,,,-1)-'Risk Free Rates'!F214/249</f>
        <v>-3.8899562510127127E-2</v>
      </c>
      <c r="G215" s="14" cm="1">
        <f t="array" ref="G215">(E215-_xlfn.XLOOKUP(TRUE,$E$3:E214&lt;&gt;"",$E$3:E214,,,-1))/_xlfn.XLOOKUP(TRUE,$E$3:E214&lt;&gt;"",$E$3:E214,,,-1)-'Risk Free Rates'!F214/249</f>
        <v>-3.0727371597872978E-3</v>
      </c>
    </row>
    <row r="216" spans="1:7" x14ac:dyDescent="0.25">
      <c r="A216" s="17">
        <v>45414</v>
      </c>
      <c r="B216">
        <v>1215.54</v>
      </c>
      <c r="C216">
        <v>8702.66</v>
      </c>
      <c r="D216">
        <v>85.816999999999993</v>
      </c>
      <c r="E216">
        <f t="shared" si="3"/>
        <v>4210.3879999999999</v>
      </c>
      <c r="F216" s="6" cm="1">
        <f t="array" ref="F216">(D216-_xlfn.XLOOKUP(TRUE,$D$3:D215&lt;&gt;"",$D$3:D215,,,-1))/_xlfn.XLOOKUP(TRUE,$D$3:D215&lt;&gt;"",$D$3:D215,,,-1)-'Risk Free Rates'!F215/249</f>
        <v>3.3429269878734555E-2</v>
      </c>
      <c r="G216" s="14" cm="1">
        <f t="array" ref="G216">(E216-_xlfn.XLOOKUP(TRUE,$E$3:E215&lt;&gt;"",$E$3:E215,,,-1))/_xlfn.XLOOKUP(TRUE,$E$3:E215&lt;&gt;"",$E$3:E215,,,-1)-'Risk Free Rates'!F215/249</f>
        <v>5.5239013215808794E-3</v>
      </c>
    </row>
    <row r="217" spans="1:7" x14ac:dyDescent="0.25">
      <c r="A217" s="17">
        <v>45415</v>
      </c>
      <c r="B217">
        <v>1224.08</v>
      </c>
      <c r="C217">
        <v>8762.01</v>
      </c>
      <c r="D217">
        <v>88.789000000000001</v>
      </c>
      <c r="E217">
        <f t="shared" si="3"/>
        <v>4239.2520000000004</v>
      </c>
      <c r="F217" s="6" cm="1">
        <f t="array" ref="F217">(D217-_xlfn.XLOOKUP(TRUE,$D$3:D216&lt;&gt;"",$D$3:D216,,,-1))/_xlfn.XLOOKUP(TRUE,$D$3:D216&lt;&gt;"",$D$3:D216,,,-1)-'Risk Free Rates'!F216/249</f>
        <v>3.4631832853630501E-2</v>
      </c>
      <c r="G217" s="14" cm="1">
        <f t="array" ref="G217">(E217-_xlfn.XLOOKUP(TRUE,$E$3:E216&lt;&gt;"",$E$3:E216,,,-1))/_xlfn.XLOOKUP(TRUE,$E$3:E216&lt;&gt;"",$E$3:E216,,,-1)-'Risk Free Rates'!F216/249</f>
        <v>6.8554252007179597E-3</v>
      </c>
    </row>
    <row r="218" spans="1:7" x14ac:dyDescent="0.25">
      <c r="A218" s="17">
        <v>45416</v>
      </c>
      <c r="B218" t="e">
        <v>#N/A</v>
      </c>
      <c r="C218" t="e">
        <v>#N/A</v>
      </c>
      <c r="D218" t="e">
        <v>#N/A</v>
      </c>
      <c r="E218" t="e">
        <f t="shared" si="3"/>
        <v>#N/A</v>
      </c>
      <c r="F218" s="6" t="e" cm="1">
        <f t="array" ref="F218">(D218-_xlfn.XLOOKUP(TRUE,$D$3:D217&lt;&gt;"",$D$3:D217,,,-1))/_xlfn.XLOOKUP(TRUE,$D$3:D217&lt;&gt;"",$D$3:D217,,,-1)-'Risk Free Rates'!F217/249</f>
        <v>#N/A</v>
      </c>
      <c r="G218" s="14" t="e" cm="1">
        <f t="array" ref="G218">(E218-_xlfn.XLOOKUP(TRUE,$E$3:E217&lt;&gt;"",$E$3:E217,,,-1))/_xlfn.XLOOKUP(TRUE,$E$3:E217&lt;&gt;"",$E$3:E217,,,-1)-'Risk Free Rates'!F217/249</f>
        <v>#N/A</v>
      </c>
    </row>
    <row r="219" spans="1:7" x14ac:dyDescent="0.25">
      <c r="A219" s="17">
        <v>45417</v>
      </c>
      <c r="B219" t="e">
        <v>#N/A</v>
      </c>
      <c r="C219" t="e">
        <v>#N/A</v>
      </c>
      <c r="D219" t="e">
        <v>#N/A</v>
      </c>
      <c r="E219" t="e">
        <f t="shared" si="3"/>
        <v>#N/A</v>
      </c>
      <c r="F219" s="6" t="e" cm="1">
        <f t="array" ref="F219">(D219-_xlfn.XLOOKUP(TRUE,$D$3:D218&lt;&gt;"",$D$3:D218,,,-1))/_xlfn.XLOOKUP(TRUE,$D$3:D218&lt;&gt;"",$D$3:D218,,,-1)-'Risk Free Rates'!F218/249</f>
        <v>#N/A</v>
      </c>
      <c r="G219" s="14" t="e" cm="1">
        <f t="array" ref="G219">(E219-_xlfn.XLOOKUP(TRUE,$E$3:E218&lt;&gt;"",$E$3:E218,,,-1))/_xlfn.XLOOKUP(TRUE,$E$3:E218&lt;&gt;"",$E$3:E218,,,-1)-'Risk Free Rates'!F218/249</f>
        <v>#N/A</v>
      </c>
    </row>
    <row r="220" spans="1:7" x14ac:dyDescent="0.25">
      <c r="A220" s="17">
        <v>45418</v>
      </c>
      <c r="B220">
        <v>1232.28</v>
      </c>
      <c r="C220">
        <v>8831.4699999999993</v>
      </c>
      <c r="D220">
        <v>92.14</v>
      </c>
      <c r="E220">
        <f t="shared" si="3"/>
        <v>4271.9560000000001</v>
      </c>
      <c r="F220" s="6" cm="1">
        <f t="array" ref="F220">(D220-_xlfn.XLOOKUP(TRUE,$D$3:D219&lt;&gt;"",$D$3:D219,,,-1))/_xlfn.XLOOKUP(TRUE,$D$3:D219&lt;&gt;"",$D$3:D219,,,-1)-'Risk Free Rates'!F219/249</f>
        <v>3.7741161630382131E-2</v>
      </c>
      <c r="G220" s="14" cm="1">
        <f t="array" ref="G220">(E220-_xlfn.XLOOKUP(TRUE,$E$3:E219&lt;&gt;"",$E$3:E219,,,-1))/_xlfn.XLOOKUP(TRUE,$E$3:E219&lt;&gt;"",$E$3:E219,,,-1)-'Risk Free Rates'!F219/249</f>
        <v>7.7145685135018441E-3</v>
      </c>
    </row>
    <row r="221" spans="1:7" x14ac:dyDescent="0.25">
      <c r="A221" s="17">
        <v>45419</v>
      </c>
      <c r="B221">
        <v>1243.4100000000001</v>
      </c>
      <c r="C221">
        <v>8856.77</v>
      </c>
      <c r="D221">
        <v>90.554000000000002</v>
      </c>
      <c r="E221">
        <f t="shared" si="3"/>
        <v>4288.7540000000008</v>
      </c>
      <c r="F221" s="6" cm="1">
        <f t="array" ref="F221">(D221-_xlfn.XLOOKUP(TRUE,$D$3:D220&lt;&gt;"",$D$3:D220,,,-1))/_xlfn.XLOOKUP(TRUE,$D$3:D220&lt;&gt;"",$D$3:D220,,,-1)-'Risk Free Rates'!F220/249</f>
        <v>-1.721293683525069E-2</v>
      </c>
      <c r="G221" s="14" cm="1">
        <f t="array" ref="G221">(E221-_xlfn.XLOOKUP(TRUE,$E$3:E220&lt;&gt;"",$E$3:E220,,,-1))/_xlfn.XLOOKUP(TRUE,$E$3:E220&lt;&gt;"",$E$3:E220,,,-1)-'Risk Free Rates'!F220/249</f>
        <v>3.9321566046093834E-3</v>
      </c>
    </row>
    <row r="222" spans="1:7" x14ac:dyDescent="0.25">
      <c r="A222" s="17">
        <v>45420</v>
      </c>
      <c r="B222">
        <v>1245.8800000000001</v>
      </c>
      <c r="C222">
        <v>8853</v>
      </c>
      <c r="D222">
        <v>90.412000000000006</v>
      </c>
      <c r="E222">
        <f t="shared" si="3"/>
        <v>4288.7280000000001</v>
      </c>
      <c r="F222" s="6" cm="1">
        <f t="array" ref="F222">(D222-_xlfn.XLOOKUP(TRUE,$D$3:D221&lt;&gt;"",$D$3:D221,,,-1))/_xlfn.XLOOKUP(TRUE,$D$3:D221&lt;&gt;"",$D$3:D221,,,-1)-'Risk Free Rates'!F221/249</f>
        <v>-1.5681250966273815E-3</v>
      </c>
      <c r="G222" s="14" cm="1">
        <f t="array" ref="G222">(E222-_xlfn.XLOOKUP(TRUE,$E$3:E221&lt;&gt;"",$E$3:E221,,,-1))/_xlfn.XLOOKUP(TRUE,$E$3:E221&lt;&gt;"",$E$3:E221,,,-1)-'Risk Free Rates'!F221/249</f>
        <v>-6.0623668321263982E-6</v>
      </c>
    </row>
    <row r="223" spans="1:7" x14ac:dyDescent="0.25">
      <c r="A223" s="17">
        <v>45421</v>
      </c>
      <c r="B223">
        <v>1249.03</v>
      </c>
      <c r="C223">
        <v>8927.4</v>
      </c>
      <c r="D223">
        <v>88.747</v>
      </c>
      <c r="E223">
        <f t="shared" si="3"/>
        <v>4320.3779999999997</v>
      </c>
      <c r="F223" s="6" cm="1">
        <f t="array" ref="F223">(D223-_xlfn.XLOOKUP(TRUE,$D$3:D222&lt;&gt;"",$D$3:D222,,,-1))/_xlfn.XLOOKUP(TRUE,$D$3:D222&lt;&gt;"",$D$3:D222,,,-1)-'Risk Free Rates'!F222/249</f>
        <v>-1.8415697031367584E-2</v>
      </c>
      <c r="G223" s="14" cm="1">
        <f t="array" ref="G223">(E223-_xlfn.XLOOKUP(TRUE,$E$3:E222&lt;&gt;"",$E$3:E222,,,-1))/_xlfn.XLOOKUP(TRUE,$E$3:E222&lt;&gt;"",$E$3:E222,,,-1)-'Risk Free Rates'!F222/249</f>
        <v>7.379810517244189E-3</v>
      </c>
    </row>
    <row r="224" spans="1:7" x14ac:dyDescent="0.25">
      <c r="A224" s="17">
        <v>45422</v>
      </c>
      <c r="B224">
        <v>1258.3800000000001</v>
      </c>
      <c r="C224">
        <v>8942.11</v>
      </c>
      <c r="D224">
        <v>89.878</v>
      </c>
      <c r="E224">
        <f t="shared" si="3"/>
        <v>4331.8720000000003</v>
      </c>
      <c r="F224" s="6" cm="1">
        <f t="array" ref="F224">(D224-_xlfn.XLOOKUP(TRUE,$D$3:D223&lt;&gt;"",$D$3:D223,,,-1))/_xlfn.XLOOKUP(TRUE,$D$3:D223&lt;&gt;"",$D$3:D223,,,-1)-'Risk Free Rates'!F223/249</f>
        <v>1.2744092758065064E-2</v>
      </c>
      <c r="G224" s="14" cm="1">
        <f t="array" ref="G224">(E224-_xlfn.XLOOKUP(TRUE,$E$3:E223&lt;&gt;"",$E$3:E223,,,-1))/_xlfn.XLOOKUP(TRUE,$E$3:E223&lt;&gt;"",$E$3:E223,,,-1)-'Risk Free Rates'!F223/249</f>
        <v>2.6604153618041285E-3</v>
      </c>
    </row>
    <row r="225" spans="1:7" x14ac:dyDescent="0.25">
      <c r="A225" s="17">
        <v>45423</v>
      </c>
      <c r="B225" t="e">
        <v>#N/A</v>
      </c>
      <c r="C225" t="e">
        <v>#N/A</v>
      </c>
      <c r="D225" t="e">
        <v>#N/A</v>
      </c>
      <c r="E225" t="e">
        <f t="shared" si="3"/>
        <v>#N/A</v>
      </c>
      <c r="F225" s="6" t="e" cm="1">
        <f t="array" ref="F225">(D225-_xlfn.XLOOKUP(TRUE,$D$3:D224&lt;&gt;"",$D$3:D224,,,-1))/_xlfn.XLOOKUP(TRUE,$D$3:D224&lt;&gt;"",$D$3:D224,,,-1)-'Risk Free Rates'!F224/249</f>
        <v>#N/A</v>
      </c>
      <c r="G225" s="14" t="e" cm="1">
        <f t="array" ref="G225">(E225-_xlfn.XLOOKUP(TRUE,$E$3:E224&lt;&gt;"",$E$3:E224,,,-1))/_xlfn.XLOOKUP(TRUE,$E$3:E224&lt;&gt;"",$E$3:E224,,,-1)-'Risk Free Rates'!F224/249</f>
        <v>#N/A</v>
      </c>
    </row>
    <row r="226" spans="1:7" x14ac:dyDescent="0.25">
      <c r="A226" s="17">
        <v>45424</v>
      </c>
      <c r="B226" t="e">
        <v>#N/A</v>
      </c>
      <c r="C226" t="e">
        <v>#N/A</v>
      </c>
      <c r="D226" t="e">
        <v>#N/A</v>
      </c>
      <c r="E226" t="e">
        <f t="shared" si="3"/>
        <v>#N/A</v>
      </c>
      <c r="F226" s="6" t="e" cm="1">
        <f t="array" ref="F226">(D226-_xlfn.XLOOKUP(TRUE,$D$3:D225&lt;&gt;"",$D$3:D225,,,-1))/_xlfn.XLOOKUP(TRUE,$D$3:D225&lt;&gt;"",$D$3:D225,,,-1)-'Risk Free Rates'!F225/249</f>
        <v>#N/A</v>
      </c>
      <c r="G226" s="14" t="e" cm="1">
        <f t="array" ref="G226">(E226-_xlfn.XLOOKUP(TRUE,$E$3:E225&lt;&gt;"",$E$3:E225,,,-1))/_xlfn.XLOOKUP(TRUE,$E$3:E225&lt;&gt;"",$E$3:E225,,,-1)-'Risk Free Rates'!F225/249</f>
        <v>#N/A</v>
      </c>
    </row>
    <row r="227" spans="1:7" x14ac:dyDescent="0.25">
      <c r="A227" s="17">
        <v>45425</v>
      </c>
      <c r="B227">
        <v>1259.52</v>
      </c>
      <c r="C227">
        <v>8937.32</v>
      </c>
      <c r="D227">
        <v>90.399000000000001</v>
      </c>
      <c r="E227">
        <f t="shared" si="3"/>
        <v>4330.6399999999994</v>
      </c>
      <c r="F227" s="6" cm="1">
        <f t="array" ref="F227">(D227-_xlfn.XLOOKUP(TRUE,$D$3:D226&lt;&gt;"",$D$3:D226,,,-1))/_xlfn.XLOOKUP(TRUE,$D$3:D226&lt;&gt;"",$D$3:D226,,,-1)-'Risk Free Rates'!F226/249</f>
        <v>5.7967467010837E-3</v>
      </c>
      <c r="G227" s="14" cm="1">
        <f t="array" ref="G227">(E227-_xlfn.XLOOKUP(TRUE,$E$3:E226&lt;&gt;"",$E$3:E226,,,-1))/_xlfn.XLOOKUP(TRUE,$E$3:E226&lt;&gt;"",$E$3:E226,,,-1)-'Risk Free Rates'!F226/249</f>
        <v>-2.8440360195335421E-4</v>
      </c>
    </row>
    <row r="228" spans="1:7" x14ac:dyDescent="0.25">
      <c r="A228" s="17">
        <v>45426</v>
      </c>
      <c r="B228">
        <v>1266.78</v>
      </c>
      <c r="C228">
        <v>8975.68</v>
      </c>
      <c r="D228">
        <v>91.355999999999995</v>
      </c>
      <c r="E228">
        <f t="shared" si="3"/>
        <v>4350.34</v>
      </c>
      <c r="F228" s="6" cm="1">
        <f t="array" ref="F228">(D228-_xlfn.XLOOKUP(TRUE,$D$3:D227&lt;&gt;"",$D$3:D227,,,-1))/_xlfn.XLOOKUP(TRUE,$D$3:D227&lt;&gt;"",$D$3:D227,,,-1)-'Risk Free Rates'!F227/249</f>
        <v>1.0586400292038558E-2</v>
      </c>
      <c r="G228" s="14" cm="1">
        <f t="array" ref="G228">(E228-_xlfn.XLOOKUP(TRUE,$E$3:E227&lt;&gt;"",$E$3:E227,,,-1))/_xlfn.XLOOKUP(TRUE,$E$3:E227&lt;&gt;"",$E$3:E227,,,-1)-'Risk Free Rates'!F227/249</f>
        <v>4.5489812129386716E-3</v>
      </c>
    </row>
    <row r="229" spans="1:7" x14ac:dyDescent="0.25">
      <c r="A229" s="17">
        <v>45427</v>
      </c>
      <c r="B229">
        <v>1277.23</v>
      </c>
      <c r="C229">
        <v>9047.07</v>
      </c>
      <c r="D229">
        <v>94.63</v>
      </c>
      <c r="E229">
        <f t="shared" si="3"/>
        <v>4385.1660000000002</v>
      </c>
      <c r="F229" s="6" cm="1">
        <f t="array" ref="F229">(D229-_xlfn.XLOOKUP(TRUE,$D$3:D228&lt;&gt;"",$D$3:D228,,,-1))/_xlfn.XLOOKUP(TRUE,$D$3:D228&lt;&gt;"",$D$3:D228,,,-1)-'Risk Free Rates'!F228/249</f>
        <v>3.5837821270633577E-2</v>
      </c>
      <c r="G229" s="14" cm="1">
        <f t="array" ref="G229">(E229-_xlfn.XLOOKUP(TRUE,$E$3:E228&lt;&gt;"",$E$3:E228,,,-1))/_xlfn.XLOOKUP(TRUE,$E$3:E228&lt;&gt;"",$E$3:E228,,,-1)-'Risk Free Rates'!F228/249</f>
        <v>8.0053513058749477E-3</v>
      </c>
    </row>
    <row r="230" spans="1:7" x14ac:dyDescent="0.25">
      <c r="A230" s="17">
        <v>45428</v>
      </c>
      <c r="B230">
        <v>1278.04</v>
      </c>
      <c r="C230">
        <v>9030.93</v>
      </c>
      <c r="D230">
        <v>94.359000000000009</v>
      </c>
      <c r="E230">
        <f t="shared" si="3"/>
        <v>4379.1959999999999</v>
      </c>
      <c r="F230" s="6" cm="1">
        <f t="array" ref="F230">(D230-_xlfn.XLOOKUP(TRUE,$D$3:D229&lt;&gt;"",$D$3:D229,,,-1))/_xlfn.XLOOKUP(TRUE,$D$3:D229&lt;&gt;"",$D$3:D229,,,-1)-'Risk Free Rates'!F229/249</f>
        <v>-2.8637852689420542E-3</v>
      </c>
      <c r="G230" s="14" cm="1">
        <f t="array" ref="G230">(E230-_xlfn.XLOOKUP(TRUE,$E$3:E229&lt;&gt;"",$E$3:E229,,,-1))/_xlfn.XLOOKUP(TRUE,$E$3:E229&lt;&gt;"",$E$3:E229,,,-1)-'Risk Free Rates'!F229/249</f>
        <v>-1.3614079831870114E-3</v>
      </c>
    </row>
    <row r="231" spans="1:7" x14ac:dyDescent="0.25">
      <c r="A231" s="17">
        <v>45429</v>
      </c>
      <c r="B231">
        <v>1275.67</v>
      </c>
      <c r="C231">
        <v>9044</v>
      </c>
      <c r="D231">
        <v>92.478999999999999</v>
      </c>
      <c r="E231">
        <f t="shared" si="3"/>
        <v>4383.0020000000004</v>
      </c>
      <c r="F231" s="6" cm="1">
        <f t="array" ref="F231">(D231-_xlfn.XLOOKUP(TRUE,$D$3:D230&lt;&gt;"",$D$3:D230,,,-1))/_xlfn.XLOOKUP(TRUE,$D$3:D230&lt;&gt;"",$D$3:D230,,,-1)-'Risk Free Rates'!F230/249</f>
        <v>-1.9923907629373027E-2</v>
      </c>
      <c r="G231" s="14" cm="1">
        <f t="array" ref="G231">(E231-_xlfn.XLOOKUP(TRUE,$E$3:E230&lt;&gt;"",$E$3:E230,,,-1))/_xlfn.XLOOKUP(TRUE,$E$3:E230&lt;&gt;"",$E$3:E230,,,-1)-'Risk Free Rates'!F230/249</f>
        <v>8.6910930682264386E-4</v>
      </c>
    </row>
    <row r="232" spans="1:7" x14ac:dyDescent="0.25">
      <c r="A232" s="17">
        <v>45430</v>
      </c>
      <c r="B232" t="e">
        <v>#N/A</v>
      </c>
      <c r="C232" t="e">
        <v>#N/A</v>
      </c>
      <c r="D232" t="e">
        <v>#N/A</v>
      </c>
      <c r="E232" t="e">
        <f t="shared" si="3"/>
        <v>#N/A</v>
      </c>
      <c r="F232" s="6" t="e" cm="1">
        <f t="array" ref="F232">(D232-_xlfn.XLOOKUP(TRUE,$D$3:D231&lt;&gt;"",$D$3:D231,,,-1))/_xlfn.XLOOKUP(TRUE,$D$3:D231&lt;&gt;"",$D$3:D231,,,-1)-'Risk Free Rates'!F231/249</f>
        <v>#N/A</v>
      </c>
      <c r="G232" s="14" t="e" cm="1">
        <f t="array" ref="G232">(E232-_xlfn.XLOOKUP(TRUE,$E$3:E231&lt;&gt;"",$E$3:E231,,,-1))/_xlfn.XLOOKUP(TRUE,$E$3:E231&lt;&gt;"",$E$3:E231,,,-1)-'Risk Free Rates'!F231/249</f>
        <v>#N/A</v>
      </c>
    </row>
    <row r="233" spans="1:7" x14ac:dyDescent="0.25">
      <c r="A233" s="17">
        <v>45431</v>
      </c>
      <c r="B233" t="e">
        <v>#N/A</v>
      </c>
      <c r="C233" t="e">
        <v>#N/A</v>
      </c>
      <c r="D233" t="e">
        <v>#N/A</v>
      </c>
      <c r="E233" t="e">
        <f t="shared" si="3"/>
        <v>#N/A</v>
      </c>
      <c r="F233" s="6" t="e" cm="1">
        <f t="array" ref="F233">(D233-_xlfn.XLOOKUP(TRUE,$D$3:D232&lt;&gt;"",$D$3:D232,,,-1))/_xlfn.XLOOKUP(TRUE,$D$3:D232&lt;&gt;"",$D$3:D232,,,-1)-'Risk Free Rates'!F232/249</f>
        <v>#N/A</v>
      </c>
      <c r="G233" s="14" t="e" cm="1">
        <f t="array" ref="G233">(E233-_xlfn.XLOOKUP(TRUE,$E$3:E232&lt;&gt;"",$E$3:E232,,,-1))/_xlfn.XLOOKUP(TRUE,$E$3:E232&lt;&gt;"",$E$3:E232,,,-1)-'Risk Free Rates'!F232/249</f>
        <v>#N/A</v>
      </c>
    </row>
    <row r="234" spans="1:7" x14ac:dyDescent="0.25">
      <c r="A234" s="17">
        <v>45432</v>
      </c>
      <c r="B234">
        <v>1279.1600000000001</v>
      </c>
      <c r="C234">
        <v>9036.34</v>
      </c>
      <c r="D234">
        <v>94.78</v>
      </c>
      <c r="E234">
        <f t="shared" si="3"/>
        <v>4382.0320000000002</v>
      </c>
      <c r="F234" s="6" cm="1">
        <f t="array" ref="F234">(D234-_xlfn.XLOOKUP(TRUE,$D$3:D233&lt;&gt;"",$D$3:D233,,,-1))/_xlfn.XLOOKUP(TRUE,$D$3:D233&lt;&gt;"",$D$3:D233,,,-1)-'Risk Free Rates'!F233/249</f>
        <v>2.4881324408784718E-2</v>
      </c>
      <c r="G234" s="14" cm="1">
        <f t="array" ref="G234">(E234-_xlfn.XLOOKUP(TRUE,$E$3:E233&lt;&gt;"",$E$3:E233,,,-1))/_xlfn.XLOOKUP(TRUE,$E$3:E233&lt;&gt;"",$E$3:E233,,,-1)-'Risk Free Rates'!F233/249</f>
        <v>-2.2130950430783618E-4</v>
      </c>
    </row>
    <row r="235" spans="1:7" x14ac:dyDescent="0.25">
      <c r="A235" s="17">
        <v>45433</v>
      </c>
      <c r="B235">
        <v>1275.48</v>
      </c>
      <c r="C235">
        <v>9030.59</v>
      </c>
      <c r="D235">
        <v>95.385999999999996</v>
      </c>
      <c r="E235">
        <f t="shared" si="3"/>
        <v>4377.5240000000003</v>
      </c>
      <c r="F235" s="6" cm="1">
        <f t="array" ref="F235">(D235-_xlfn.XLOOKUP(TRUE,$D$3:D234&lt;&gt;"",$D$3:D234,,,-1))/_xlfn.XLOOKUP(TRUE,$D$3:D234&lt;&gt;"",$D$3:D234,,,-1)-'Risk Free Rates'!F234/249</f>
        <v>6.3937539565308557E-3</v>
      </c>
      <c r="G235" s="14" cm="1">
        <f t="array" ref="G235">(E235-_xlfn.XLOOKUP(TRUE,$E$3:E234&lt;&gt;"",$E$3:E234,,,-1))/_xlfn.XLOOKUP(TRUE,$E$3:E234&lt;&gt;"",$E$3:E234,,,-1)-'Risk Free Rates'!F234/249</f>
        <v>-1.0287464810845312E-3</v>
      </c>
    </row>
    <row r="236" spans="1:7" x14ac:dyDescent="0.25">
      <c r="A236" s="17">
        <v>45434</v>
      </c>
      <c r="B236">
        <v>1272.8800000000001</v>
      </c>
      <c r="C236">
        <v>9001.2199999999993</v>
      </c>
      <c r="D236">
        <v>94.95</v>
      </c>
      <c r="E236">
        <f t="shared" si="3"/>
        <v>4364.2160000000003</v>
      </c>
      <c r="F236" s="6" cm="1">
        <f t="array" ref="F236">(D236-_xlfn.XLOOKUP(TRUE,$D$3:D235&lt;&gt;"",$D$3:D235,,,-1))/_xlfn.XLOOKUP(TRUE,$D$3:D235&lt;&gt;"",$D$3:D235,,,-1)-'Risk Free Rates'!F235/249</f>
        <v>-4.5709013901410363E-3</v>
      </c>
      <c r="G236" s="14" cm="1">
        <f t="array" ref="G236">(E236-_xlfn.XLOOKUP(TRUE,$E$3:E235&lt;&gt;"",$E$3:E235,,,-1))/_xlfn.XLOOKUP(TRUE,$E$3:E235&lt;&gt;"",$E$3:E235,,,-1)-'Risk Free Rates'!F235/249</f>
        <v>-3.040074708899367E-3</v>
      </c>
    </row>
    <row r="237" spans="1:7" x14ac:dyDescent="0.25">
      <c r="A237" s="17">
        <v>45435</v>
      </c>
      <c r="B237">
        <v>1271.1500000000001</v>
      </c>
      <c r="C237">
        <v>8873.44</v>
      </c>
      <c r="D237">
        <v>103.79900000000001</v>
      </c>
      <c r="E237">
        <f t="shared" si="3"/>
        <v>4312.0660000000007</v>
      </c>
      <c r="F237" s="6" cm="1">
        <f t="array" ref="F237">(D237-_xlfn.XLOOKUP(TRUE,$D$3:D236&lt;&gt;"",$D$3:D236,,,-1))/_xlfn.XLOOKUP(TRUE,$D$3:D236&lt;&gt;"",$D$3:D236,,,-1)-'Risk Free Rates'!F236/249</f>
        <v>9.3196419167983185E-2</v>
      </c>
      <c r="G237" s="14" cm="1">
        <f t="array" ref="G237">(E237-_xlfn.XLOOKUP(TRUE,$E$3:E236&lt;&gt;"",$E$3:E236,,,-1))/_xlfn.XLOOKUP(TRUE,$E$3:E236&lt;&gt;"",$E$3:E236,,,-1)-'Risk Free Rates'!F236/249</f>
        <v>-1.1949454380809665E-2</v>
      </c>
    </row>
    <row r="238" spans="1:7" x14ac:dyDescent="0.25">
      <c r="A238" s="17">
        <v>45436</v>
      </c>
      <c r="B238">
        <v>1271.57</v>
      </c>
      <c r="C238">
        <v>8933.8799999999992</v>
      </c>
      <c r="D238">
        <v>106.46900000000001</v>
      </c>
      <c r="E238">
        <f t="shared" si="3"/>
        <v>4336.4939999999997</v>
      </c>
      <c r="F238" s="6" cm="1">
        <f t="array" ref="F238">(D238-_xlfn.XLOOKUP(TRUE,$D$3:D237&lt;&gt;"",$D$3:D237,,,-1))/_xlfn.XLOOKUP(TRUE,$D$3:D237&lt;&gt;"",$D$3:D237,,,-1)-'Risk Free Rates'!F237/249</f>
        <v>2.5722791163691378E-2</v>
      </c>
      <c r="G238" s="14" cm="1">
        <f t="array" ref="G238">(E238-_xlfn.XLOOKUP(TRUE,$E$3:E237&lt;&gt;"",$E$3:E237,,,-1))/_xlfn.XLOOKUP(TRUE,$E$3:E237&lt;&gt;"",$E$3:E237,,,-1)-'Risk Free Rates'!F237/249</f>
        <v>5.6650338839894778E-3</v>
      </c>
    </row>
    <row r="239" spans="1:7" x14ac:dyDescent="0.25">
      <c r="A239" s="17">
        <v>45437</v>
      </c>
      <c r="B239" t="e">
        <v>#N/A</v>
      </c>
      <c r="C239" t="e">
        <v>#N/A</v>
      </c>
      <c r="D239" t="e">
        <v>#N/A</v>
      </c>
      <c r="E239" t="e">
        <f t="shared" si="3"/>
        <v>#N/A</v>
      </c>
      <c r="F239" s="6" t="e" cm="1">
        <f t="array" ref="F239">(D239-_xlfn.XLOOKUP(TRUE,$D$3:D238&lt;&gt;"",$D$3:D238,,,-1))/_xlfn.XLOOKUP(TRUE,$D$3:D238&lt;&gt;"",$D$3:D238,,,-1)-'Risk Free Rates'!F238/249</f>
        <v>#N/A</v>
      </c>
      <c r="G239" s="14" t="e" cm="1">
        <f t="array" ref="G239">(E239-_xlfn.XLOOKUP(TRUE,$E$3:E238&lt;&gt;"",$E$3:E238,,,-1))/_xlfn.XLOOKUP(TRUE,$E$3:E238&lt;&gt;"",$E$3:E238,,,-1)-'Risk Free Rates'!F238/249</f>
        <v>#N/A</v>
      </c>
    </row>
    <row r="240" spans="1:7" x14ac:dyDescent="0.25">
      <c r="A240" s="17">
        <v>45438</v>
      </c>
      <c r="B240" t="e">
        <v>#N/A</v>
      </c>
      <c r="C240" t="e">
        <v>#N/A</v>
      </c>
      <c r="D240" t="e">
        <v>#N/A</v>
      </c>
      <c r="E240" t="e">
        <f t="shared" si="3"/>
        <v>#N/A</v>
      </c>
      <c r="F240" s="6" t="e" cm="1">
        <f t="array" ref="F240">(D240-_xlfn.XLOOKUP(TRUE,$D$3:D239&lt;&gt;"",$D$3:D239,,,-1))/_xlfn.XLOOKUP(TRUE,$D$3:D239&lt;&gt;"",$D$3:D239,,,-1)-'Risk Free Rates'!F239/249</f>
        <v>#N/A</v>
      </c>
      <c r="G240" s="14" t="e" cm="1">
        <f t="array" ref="G240">(E240-_xlfn.XLOOKUP(TRUE,$E$3:E239&lt;&gt;"",$E$3:E239,,,-1))/_xlfn.XLOOKUP(TRUE,$E$3:E239&lt;&gt;"",$E$3:E239,,,-1)-'Risk Free Rates'!F239/249</f>
        <v>#N/A</v>
      </c>
    </row>
    <row r="241" spans="1:7" x14ac:dyDescent="0.25">
      <c r="A241" s="17">
        <v>45439</v>
      </c>
      <c r="B241">
        <v>1277.07</v>
      </c>
      <c r="C241" t="e">
        <v>#N/A</v>
      </c>
      <c r="D241" t="e">
        <v>#N/A</v>
      </c>
      <c r="E241" t="e">
        <f t="shared" si="3"/>
        <v>#N/A</v>
      </c>
      <c r="F241" s="6" t="e" cm="1">
        <f t="array" ref="F241">(D241-_xlfn.XLOOKUP(TRUE,$D$3:D240&lt;&gt;"",$D$3:D240,,,-1))/_xlfn.XLOOKUP(TRUE,$D$3:D240&lt;&gt;"",$D$3:D240,,,-1)-'Risk Free Rates'!F240/249</f>
        <v>#N/A</v>
      </c>
      <c r="G241" s="14" t="e" cm="1">
        <f t="array" ref="G241">(E241-_xlfn.XLOOKUP(TRUE,$E$3:E240&lt;&gt;"",$E$3:E240,,,-1))/_xlfn.XLOOKUP(TRUE,$E$3:E240&lt;&gt;"",$E$3:E240,,,-1)-'Risk Free Rates'!F240/249</f>
        <v>#N/A</v>
      </c>
    </row>
    <row r="242" spans="1:7" x14ac:dyDescent="0.25">
      <c r="A242" s="17">
        <v>45440</v>
      </c>
      <c r="B242">
        <v>1271.53</v>
      </c>
      <c r="C242">
        <v>8867.4</v>
      </c>
      <c r="D242">
        <v>113.901</v>
      </c>
      <c r="E242">
        <f t="shared" si="3"/>
        <v>4309.8779999999997</v>
      </c>
      <c r="F242" s="6" cm="1">
        <f t="array" ref="F242">(D242-_xlfn.XLOOKUP(TRUE,$D$3:D241&lt;&gt;"",$D$3:D241,,,-1))/_xlfn.XLOOKUP(TRUE,$D$3:D241&lt;&gt;"",$D$3:D241,,,-1)-'Risk Free Rates'!F241/249</f>
        <v>6.9804356197578521E-2</v>
      </c>
      <c r="G242" s="14" cm="1">
        <f t="array" ref="G242">(E242-_xlfn.XLOOKUP(TRUE,$E$3:E241&lt;&gt;"",$E$3:E241,,,-1))/_xlfn.XLOOKUP(TRUE,$E$3:E241&lt;&gt;"",$E$3:E241,,,-1)-'Risk Free Rates'!F241/249</f>
        <v>-6.1376771188891271E-3</v>
      </c>
    </row>
    <row r="243" spans="1:7" x14ac:dyDescent="0.25">
      <c r="A243" s="17">
        <v>45441</v>
      </c>
      <c r="B243">
        <v>1254.45</v>
      </c>
      <c r="C243">
        <v>8763.9</v>
      </c>
      <c r="D243">
        <v>114.825</v>
      </c>
      <c r="E243">
        <f t="shared" si="3"/>
        <v>4258.2299999999996</v>
      </c>
      <c r="F243" s="6" cm="1">
        <f t="array" ref="F243">(D243-_xlfn.XLOOKUP(TRUE,$D$3:D242&lt;&gt;"",$D$3:D242,,,-1))/_xlfn.XLOOKUP(TRUE,$D$3:D242&lt;&gt;"",$D$3:D242,,,-1)-'Risk Free Rates'!F242/249</f>
        <v>8.1123080569969232E-3</v>
      </c>
      <c r="G243" s="14" cm="1">
        <f t="array" ref="G243">(E243-_xlfn.XLOOKUP(TRUE,$E$3:E242&lt;&gt;"",$E$3:E242,,,-1))/_xlfn.XLOOKUP(TRUE,$E$3:E242&lt;&gt;"",$E$3:E242,,,-1)-'Risk Free Rates'!F242/249</f>
        <v>-1.1983633875483284E-2</v>
      </c>
    </row>
    <row r="244" spans="1:7" x14ac:dyDescent="0.25">
      <c r="A244" s="17">
        <v>45442</v>
      </c>
      <c r="B244">
        <v>1264.73</v>
      </c>
      <c r="C244">
        <v>8802.84</v>
      </c>
      <c r="D244">
        <v>110.5</v>
      </c>
      <c r="E244">
        <f t="shared" si="3"/>
        <v>4279.9740000000002</v>
      </c>
      <c r="F244" s="6" cm="1">
        <f t="array" ref="F244">(D244-_xlfn.XLOOKUP(TRUE,$D$3:D243&lt;&gt;"",$D$3:D243,,,-1))/_xlfn.XLOOKUP(TRUE,$D$3:D243&lt;&gt;"",$D$3:D243,,,-1)-'Risk Free Rates'!F243/249</f>
        <v>-3.7666013498802546E-2</v>
      </c>
      <c r="G244" s="14" cm="1">
        <f t="array" ref="G244">(E244-_xlfn.XLOOKUP(TRUE,$E$3:E243&lt;&gt;"",$E$3:E243,,,-1))/_xlfn.XLOOKUP(TRUE,$E$3:E243&lt;&gt;"",$E$3:E243,,,-1)-'Risk Free Rates'!F243/249</f>
        <v>5.1063470033325111E-3</v>
      </c>
    </row>
    <row r="245" spans="1:7" x14ac:dyDescent="0.25">
      <c r="A245" s="17">
        <v>45443</v>
      </c>
      <c r="B245">
        <v>1267.06</v>
      </c>
      <c r="C245">
        <v>8918.08</v>
      </c>
      <c r="D245">
        <v>109.633</v>
      </c>
      <c r="E245">
        <f t="shared" si="3"/>
        <v>4327.4679999999998</v>
      </c>
      <c r="F245" s="6" cm="1">
        <f t="array" ref="F245">(D245-_xlfn.XLOOKUP(TRUE,$D$3:D244&lt;&gt;"",$D$3:D244,,,-1))/_xlfn.XLOOKUP(TRUE,$D$3:D244&lt;&gt;"",$D$3:D244,,,-1)-'Risk Free Rates'!F244/249</f>
        <v>-7.8461538461538863E-3</v>
      </c>
      <c r="G245" s="14" cm="1">
        <f t="array" ref="G245">(E245-_xlfn.XLOOKUP(TRUE,$E$3:E244&lt;&gt;"",$E$3:E244,,,-1))/_xlfn.XLOOKUP(TRUE,$E$3:E244&lt;&gt;"",$E$3:E244,,,-1)-'Risk Free Rates'!F244/249</f>
        <v>1.1096796382407856E-2</v>
      </c>
    </row>
    <row r="246" spans="1:7" x14ac:dyDescent="0.25">
      <c r="A246" s="17">
        <v>45444</v>
      </c>
      <c r="B246" t="e">
        <v>#N/A</v>
      </c>
      <c r="C246" t="e">
        <v>#N/A</v>
      </c>
      <c r="D246" t="e">
        <v>#N/A</v>
      </c>
      <c r="E246" t="e">
        <f t="shared" si="3"/>
        <v>#N/A</v>
      </c>
      <c r="F246" s="6" t="e" cm="1">
        <f t="array" ref="F246">(D246-_xlfn.XLOOKUP(TRUE,$D$3:D245&lt;&gt;"",$D$3:D245,,,-1))/_xlfn.XLOOKUP(TRUE,$D$3:D245&lt;&gt;"",$D$3:D245,,,-1)-'Risk Free Rates'!F245/249</f>
        <v>#N/A</v>
      </c>
      <c r="G246" s="14" t="e" cm="1">
        <f t="array" ref="G246">(E246-_xlfn.XLOOKUP(TRUE,$E$3:E245&lt;&gt;"",$E$3:E245,,,-1))/_xlfn.XLOOKUP(TRUE,$E$3:E245&lt;&gt;"",$E$3:E245,,,-1)-'Risk Free Rates'!F245/249</f>
        <v>#N/A</v>
      </c>
    </row>
    <row r="247" spans="1:7" x14ac:dyDescent="0.25">
      <c r="A247" s="17">
        <v>45445</v>
      </c>
      <c r="B247" t="e">
        <v>#N/A</v>
      </c>
      <c r="C247" t="e">
        <v>#N/A</v>
      </c>
      <c r="D247" t="e">
        <v>#N/A</v>
      </c>
      <c r="E247" t="e">
        <f t="shared" si="3"/>
        <v>#N/A</v>
      </c>
      <c r="F247" s="6" t="e" cm="1">
        <f t="array" ref="F247">(D247-_xlfn.XLOOKUP(TRUE,$D$3:D246&lt;&gt;"",$D$3:D246,,,-1))/_xlfn.XLOOKUP(TRUE,$D$3:D246&lt;&gt;"",$D$3:D246,,,-1)-'Risk Free Rates'!F246/249</f>
        <v>#N/A</v>
      </c>
      <c r="G247" s="14" t="e" cm="1">
        <f t="array" ref="G247">(E247-_xlfn.XLOOKUP(TRUE,$E$3:E246&lt;&gt;"",$E$3:E246,,,-1))/_xlfn.XLOOKUP(TRUE,$E$3:E246&lt;&gt;"",$E$3:E246,,,-1)-'Risk Free Rates'!F246/249</f>
        <v>#N/A</v>
      </c>
    </row>
    <row r="248" spans="1:7" x14ac:dyDescent="0.25">
      <c r="A248" s="17">
        <v>45446</v>
      </c>
      <c r="B248">
        <v>1273.5899999999999</v>
      </c>
      <c r="C248">
        <v>8873.2000000000007</v>
      </c>
      <c r="D248">
        <v>115</v>
      </c>
      <c r="E248">
        <f t="shared" si="3"/>
        <v>4313.4340000000002</v>
      </c>
      <c r="F248" s="6" cm="1">
        <f t="array" ref="F248">(D248-_xlfn.XLOOKUP(TRUE,$D$3:D247&lt;&gt;"",$D$3:D247,,,-1))/_xlfn.XLOOKUP(TRUE,$D$3:D247&lt;&gt;"",$D$3:D247,,,-1)-'Risk Free Rates'!F247/249</f>
        <v>4.8954238231189558E-2</v>
      </c>
      <c r="G248" s="14" cm="1">
        <f t="array" ref="G248">(E248-_xlfn.XLOOKUP(TRUE,$E$3:E247&lt;&gt;"",$E$3:E247,,,-1))/_xlfn.XLOOKUP(TRUE,$E$3:E247&lt;&gt;"",$E$3:E247,,,-1)-'Risk Free Rates'!F247/249</f>
        <v>-3.2430049165007462E-3</v>
      </c>
    </row>
    <row r="249" spans="1:7" x14ac:dyDescent="0.25">
      <c r="A249" s="17">
        <v>45447</v>
      </c>
      <c r="B249">
        <v>1264.2</v>
      </c>
      <c r="C249">
        <v>8847.3799999999992</v>
      </c>
      <c r="D249">
        <v>116.43699999999998</v>
      </c>
      <c r="E249">
        <f t="shared" si="3"/>
        <v>4297.4719999999998</v>
      </c>
      <c r="F249" s="6" cm="1">
        <f t="array" ref="F249">(D249-_xlfn.XLOOKUP(TRUE,$D$3:D248&lt;&gt;"",$D$3:D248,,,-1))/_xlfn.XLOOKUP(TRUE,$D$3:D248&lt;&gt;"",$D$3:D248,,,-1)-'Risk Free Rates'!F248/249</f>
        <v>1.2495652173912899E-2</v>
      </c>
      <c r="G249" s="14" cm="1">
        <f t="array" ref="G249">(E249-_xlfn.XLOOKUP(TRUE,$E$3:E248&lt;&gt;"",$E$3:E248,,,-1))/_xlfn.XLOOKUP(TRUE,$E$3:E248&lt;&gt;"",$E$3:E248,,,-1)-'Risk Free Rates'!F248/249</f>
        <v>-3.7005318732129537E-3</v>
      </c>
    </row>
    <row r="250" spans="1:7" x14ac:dyDescent="0.25">
      <c r="A250" s="17">
        <v>45448</v>
      </c>
      <c r="B250">
        <v>1267.94</v>
      </c>
      <c r="C250">
        <v>8902.42</v>
      </c>
      <c r="D250">
        <v>122.44000000000001</v>
      </c>
      <c r="E250">
        <f t="shared" si="3"/>
        <v>4321.732</v>
      </c>
      <c r="F250" s="6" cm="1">
        <f t="array" ref="F250">(D250-_xlfn.XLOOKUP(TRUE,$D$3:D249&lt;&gt;"",$D$3:D249,,,-1))/_xlfn.XLOOKUP(TRUE,$D$3:D249&lt;&gt;"",$D$3:D249,,,-1)-'Risk Free Rates'!F249/249</f>
        <v>5.1555776943755245E-2</v>
      </c>
      <c r="G250" s="14" cm="1">
        <f t="array" ref="G250">(E250-_xlfn.XLOOKUP(TRUE,$E$3:E249&lt;&gt;"",$E$3:E249,,,-1))/_xlfn.XLOOKUP(TRUE,$E$3:E249&lt;&gt;"",$E$3:E249,,,-1)-'Risk Free Rates'!F249/249</f>
        <v>5.6451793054149556E-3</v>
      </c>
    </row>
    <row r="251" spans="1:7" x14ac:dyDescent="0.25">
      <c r="A251" s="17">
        <v>45449</v>
      </c>
      <c r="B251">
        <v>1272.23</v>
      </c>
      <c r="C251">
        <v>8883.33</v>
      </c>
      <c r="D251">
        <v>120.998</v>
      </c>
      <c r="E251">
        <f t="shared" si="3"/>
        <v>4316.67</v>
      </c>
      <c r="F251" s="6" cm="1">
        <f t="array" ref="F251">(D251-_xlfn.XLOOKUP(TRUE,$D$3:D250&lt;&gt;"",$D$3:D250,,,-1))/_xlfn.XLOOKUP(TRUE,$D$3:D250&lt;&gt;"",$D$3:D250,,,-1)-'Risk Free Rates'!F250/249</f>
        <v>-1.1777196994446317E-2</v>
      </c>
      <c r="G251" s="14" cm="1">
        <f t="array" ref="G251">(E251-_xlfn.XLOOKUP(TRUE,$E$3:E250&lt;&gt;"",$E$3:E250,,,-1))/_xlfn.XLOOKUP(TRUE,$E$3:E250&lt;&gt;"",$E$3:E250,,,-1)-'Risk Free Rates'!F250/249</f>
        <v>-1.1712896588682265E-3</v>
      </c>
    </row>
    <row r="252" spans="1:7" x14ac:dyDescent="0.25">
      <c r="A252" s="17">
        <v>45450</v>
      </c>
      <c r="B252">
        <v>1265.99</v>
      </c>
      <c r="C252">
        <v>8853.9699999999993</v>
      </c>
      <c r="D252">
        <v>120.88800000000001</v>
      </c>
      <c r="E252">
        <f t="shared" si="3"/>
        <v>4301.1819999999998</v>
      </c>
      <c r="F252" s="6" cm="1">
        <f t="array" ref="F252">(D252-_xlfn.XLOOKUP(TRUE,$D$3:D251&lt;&gt;"",$D$3:D251,,,-1))/_xlfn.XLOOKUP(TRUE,$D$3:D251&lt;&gt;"",$D$3:D251,,,-1)-'Risk Free Rates'!F251/249</f>
        <v>-9.0910593563529505E-4</v>
      </c>
      <c r="G252" s="14" cm="1">
        <f t="array" ref="G252">(E252-_xlfn.XLOOKUP(TRUE,$E$3:E251&lt;&gt;"",$E$3:E251,,,-1))/_xlfn.XLOOKUP(TRUE,$E$3:E251&lt;&gt;"",$E$3:E251,,,-1)-'Risk Free Rates'!F251/249</f>
        <v>-3.5879508973352802E-3</v>
      </c>
    </row>
    <row r="253" spans="1:7" x14ac:dyDescent="0.25">
      <c r="A253" s="17">
        <v>45451</v>
      </c>
      <c r="B253" t="e">
        <v>#N/A</v>
      </c>
      <c r="C253" t="e">
        <v>#N/A</v>
      </c>
      <c r="D253" t="e">
        <v>#N/A</v>
      </c>
      <c r="E253" t="e">
        <f t="shared" si="3"/>
        <v>#N/A</v>
      </c>
      <c r="F253" s="6" t="e" cm="1">
        <f t="array" ref="F253">(D253-_xlfn.XLOOKUP(TRUE,$D$3:D252&lt;&gt;"",$D$3:D252,,,-1))/_xlfn.XLOOKUP(TRUE,$D$3:D252&lt;&gt;"",$D$3:D252,,,-1)-'Risk Free Rates'!F252/249</f>
        <v>#N/A</v>
      </c>
      <c r="G253" s="14" t="e" cm="1">
        <f t="array" ref="G253">(E253-_xlfn.XLOOKUP(TRUE,$E$3:E252&lt;&gt;"",$E$3:E252,,,-1))/_xlfn.XLOOKUP(TRUE,$E$3:E252&lt;&gt;"",$E$3:E252,,,-1)-'Risk Free Rates'!F252/249</f>
        <v>#N/A</v>
      </c>
    </row>
    <row r="254" spans="1:7" x14ac:dyDescent="0.25">
      <c r="A254" s="17">
        <v>45452</v>
      </c>
      <c r="B254" t="e">
        <v>#N/A</v>
      </c>
      <c r="C254" t="e">
        <v>#N/A</v>
      </c>
      <c r="D254" t="e">
        <v>#N/A</v>
      </c>
      <c r="E254" t="e">
        <f t="shared" si="3"/>
        <v>#N/A</v>
      </c>
      <c r="F254" s="6" t="e" cm="1">
        <f t="array" ref="F254">(D254-_xlfn.XLOOKUP(TRUE,$D$3:D253&lt;&gt;"",$D$3:D253,,,-1))/_xlfn.XLOOKUP(TRUE,$D$3:D253&lt;&gt;"",$D$3:D253,,,-1)-'Risk Free Rates'!F253/249</f>
        <v>#N/A</v>
      </c>
      <c r="G254" s="14" t="e" cm="1">
        <f t="array" ref="G254">(E254-_xlfn.XLOOKUP(TRUE,$E$3:E253&lt;&gt;"",$E$3:E253,,,-1))/_xlfn.XLOOKUP(TRUE,$E$3:E253&lt;&gt;"",$E$3:E253,,,-1)-'Risk Free Rates'!F253/249</f>
        <v>#N/A</v>
      </c>
    </row>
    <row r="255" spans="1:7" x14ac:dyDescent="0.25">
      <c r="A255" s="17">
        <v>45453</v>
      </c>
      <c r="B255">
        <v>1262.97</v>
      </c>
      <c r="C255">
        <v>8875.93</v>
      </c>
      <c r="D255">
        <v>121.79</v>
      </c>
      <c r="E255">
        <f t="shared" si="3"/>
        <v>4308.1540000000005</v>
      </c>
      <c r="F255" s="6" cm="1">
        <f t="array" ref="F255">(D255-_xlfn.XLOOKUP(TRUE,$D$3:D254&lt;&gt;"",$D$3:D254,,,-1))/_xlfn.XLOOKUP(TRUE,$D$3:D254&lt;&gt;"",$D$3:D254,,,-1)-'Risk Free Rates'!F254/249</f>
        <v>7.4614519224406144E-3</v>
      </c>
      <c r="G255" s="14" cm="1">
        <f t="array" ref="G255">(E255-_xlfn.XLOOKUP(TRUE,$E$3:E254&lt;&gt;"",$E$3:E254,,,-1))/_xlfn.XLOOKUP(TRUE,$E$3:E254&lt;&gt;"",$E$3:E254,,,-1)-'Risk Free Rates'!F254/249</f>
        <v>1.6209497761314592E-3</v>
      </c>
    </row>
    <row r="256" spans="1:7" x14ac:dyDescent="0.25">
      <c r="A256" s="17">
        <v>45454</v>
      </c>
      <c r="B256">
        <v>1250.1099999999999</v>
      </c>
      <c r="C256">
        <v>8843.11</v>
      </c>
      <c r="D256">
        <v>120.91</v>
      </c>
      <c r="E256">
        <f t="shared" si="3"/>
        <v>4287.3100000000004</v>
      </c>
      <c r="F256" s="6" cm="1">
        <f t="array" ref="F256">(D256-_xlfn.XLOOKUP(TRUE,$D$3:D255&lt;&gt;"",$D$3:D255,,,-1))/_xlfn.XLOOKUP(TRUE,$D$3:D255&lt;&gt;"",$D$3:D255,,,-1)-'Risk Free Rates'!F255/249</f>
        <v>-7.2255521799820151E-3</v>
      </c>
      <c r="G256" s="14" cm="1">
        <f t="array" ref="G256">(E256-_xlfn.XLOOKUP(TRUE,$E$3:E255&lt;&gt;"",$E$3:E255,,,-1))/_xlfn.XLOOKUP(TRUE,$E$3:E255&lt;&gt;"",$E$3:E255,,,-1)-'Risk Free Rates'!F255/249</f>
        <v>-4.8382671557237857E-3</v>
      </c>
    </row>
    <row r="257" spans="1:7" x14ac:dyDescent="0.25">
      <c r="A257" s="17">
        <v>45455</v>
      </c>
      <c r="B257">
        <v>1265.9100000000001</v>
      </c>
      <c r="C257">
        <v>8890.24</v>
      </c>
      <c r="D257">
        <v>125.2</v>
      </c>
      <c r="E257">
        <f t="shared" si="3"/>
        <v>4315.6419999999998</v>
      </c>
      <c r="F257" s="6" cm="1">
        <f t="array" ref="F257">(D257-_xlfn.XLOOKUP(TRUE,$D$3:D256&lt;&gt;"",$D$3:D256,,,-1))/_xlfn.XLOOKUP(TRUE,$D$3:D256&lt;&gt;"",$D$3:D256,,,-1)-'Risk Free Rates'!F256/249</f>
        <v>3.5480936233562209E-2</v>
      </c>
      <c r="G257" s="14" cm="1">
        <f t="array" ref="G257">(E257-_xlfn.XLOOKUP(TRUE,$E$3:E256&lt;&gt;"",$E$3:E256,,,-1))/_xlfn.XLOOKUP(TRUE,$E$3:E256&lt;&gt;"",$E$3:E256,,,-1)-'Risk Free Rates'!F256/249</f>
        <v>6.6083394949279202E-3</v>
      </c>
    </row>
    <row r="258" spans="1:7" x14ac:dyDescent="0.25">
      <c r="A258" s="17">
        <v>45456</v>
      </c>
      <c r="B258">
        <v>1246.81</v>
      </c>
      <c r="C258">
        <v>8866.64</v>
      </c>
      <c r="D258">
        <v>129.61000000000001</v>
      </c>
      <c r="E258">
        <f t="shared" si="3"/>
        <v>4294.7420000000002</v>
      </c>
      <c r="F258" s="6" cm="1">
        <f t="array" ref="F258">(D258-_xlfn.XLOOKUP(TRUE,$D$3:D257&lt;&gt;"",$D$3:D257,,,-1))/_xlfn.XLOOKUP(TRUE,$D$3:D257&lt;&gt;"",$D$3:D257,,,-1)-'Risk Free Rates'!F257/249</f>
        <v>3.522364217252405E-2</v>
      </c>
      <c r="G258" s="14" cm="1">
        <f t="array" ref="G258">(E258-_xlfn.XLOOKUP(TRUE,$E$3:E257&lt;&gt;"",$E$3:E257,,,-1))/_xlfn.XLOOKUP(TRUE,$E$3:E257&lt;&gt;"",$E$3:E257,,,-1)-'Risk Free Rates'!F257/249</f>
        <v>-4.8428484105029184E-3</v>
      </c>
    </row>
    <row r="259" spans="1:7" x14ac:dyDescent="0.25">
      <c r="A259" s="17">
        <v>45457</v>
      </c>
      <c r="B259">
        <v>1230.8399999999999</v>
      </c>
      <c r="C259">
        <v>8806.8700000000008</v>
      </c>
      <c r="D259">
        <v>131.88</v>
      </c>
      <c r="E259">
        <f t="shared" si="3"/>
        <v>4261.2520000000004</v>
      </c>
      <c r="F259" s="6" cm="1">
        <f t="array" ref="F259">(D259-_xlfn.XLOOKUP(TRUE,$D$3:D258&lt;&gt;"",$D$3:D258,,,-1))/_xlfn.XLOOKUP(TRUE,$D$3:D258&lt;&gt;"",$D$3:D258,,,-1)-'Risk Free Rates'!F258/249</f>
        <v>1.7514080703649269E-2</v>
      </c>
      <c r="G259" s="14" cm="1">
        <f t="array" ref="G259">(E259-_xlfn.XLOOKUP(TRUE,$E$3:E258&lt;&gt;"",$E$3:E258,,,-1))/_xlfn.XLOOKUP(TRUE,$E$3:E258&lt;&gt;"",$E$3:E258,,,-1)-'Risk Free Rates'!F258/249</f>
        <v>-7.7979073015328462E-3</v>
      </c>
    </row>
    <row r="260" spans="1:7" x14ac:dyDescent="0.25">
      <c r="A260" s="17">
        <v>45458</v>
      </c>
      <c r="B260" t="e">
        <v>#N/A</v>
      </c>
      <c r="C260" t="e">
        <v>#N/A</v>
      </c>
      <c r="D260" t="e">
        <v>#N/A</v>
      </c>
      <c r="E260" t="e">
        <f t="shared" ref="E260:E323" si="4">0.6*B260+0.4*C260</f>
        <v>#N/A</v>
      </c>
      <c r="F260" s="6" t="e" cm="1">
        <f t="array" ref="F260">(D260-_xlfn.XLOOKUP(TRUE,$D$3:D259&lt;&gt;"",$D$3:D259,,,-1))/_xlfn.XLOOKUP(TRUE,$D$3:D259&lt;&gt;"",$D$3:D259,,,-1)-'Risk Free Rates'!F259/249</f>
        <v>#N/A</v>
      </c>
      <c r="G260" s="14" t="e" cm="1">
        <f t="array" ref="G260">(E260-_xlfn.XLOOKUP(TRUE,$E$3:E259&lt;&gt;"",$E$3:E259,,,-1))/_xlfn.XLOOKUP(TRUE,$E$3:E259&lt;&gt;"",$E$3:E259,,,-1)-'Risk Free Rates'!F259/249</f>
        <v>#N/A</v>
      </c>
    </row>
    <row r="261" spans="1:7" x14ac:dyDescent="0.25">
      <c r="A261" s="17">
        <v>45459</v>
      </c>
      <c r="B261" t="e">
        <v>#N/A</v>
      </c>
      <c r="C261" t="e">
        <v>#N/A</v>
      </c>
      <c r="D261" t="e">
        <v>#N/A</v>
      </c>
      <c r="E261" t="e">
        <f t="shared" si="4"/>
        <v>#N/A</v>
      </c>
      <c r="F261" s="6" t="e" cm="1">
        <f t="array" ref="F261">(D261-_xlfn.XLOOKUP(TRUE,$D$3:D260&lt;&gt;"",$D$3:D260,,,-1))/_xlfn.XLOOKUP(TRUE,$D$3:D260&lt;&gt;"",$D$3:D260,,,-1)-'Risk Free Rates'!F260/249</f>
        <v>#N/A</v>
      </c>
      <c r="G261" s="14" t="e" cm="1">
        <f t="array" ref="G261">(E261-_xlfn.XLOOKUP(TRUE,$E$3:E260&lt;&gt;"",$E$3:E260,,,-1))/_xlfn.XLOOKUP(TRUE,$E$3:E260&lt;&gt;"",$E$3:E260,,,-1)-'Risk Free Rates'!F260/249</f>
        <v>#N/A</v>
      </c>
    </row>
    <row r="262" spans="1:7" x14ac:dyDescent="0.25">
      <c r="A262" s="17">
        <v>45460</v>
      </c>
      <c r="B262">
        <v>1231.06</v>
      </c>
      <c r="C262">
        <v>8865.7800000000007</v>
      </c>
      <c r="D262">
        <v>130.97999999999999</v>
      </c>
      <c r="E262">
        <f t="shared" si="4"/>
        <v>4284.9480000000003</v>
      </c>
      <c r="F262" s="6" cm="1">
        <f t="array" ref="F262">(D262-_xlfn.XLOOKUP(TRUE,$D$3:D261&lt;&gt;"",$D$3:D261,,,-1))/_xlfn.XLOOKUP(TRUE,$D$3:D261&lt;&gt;"",$D$3:D261,,,-1)-'Risk Free Rates'!F261/249</f>
        <v>-6.8243858052775682E-3</v>
      </c>
      <c r="G262" s="14" cm="1">
        <f t="array" ref="G262">(E262-_xlfn.XLOOKUP(TRUE,$E$3:E261&lt;&gt;"",$E$3:E261,,,-1))/_xlfn.XLOOKUP(TRUE,$E$3:E261&lt;&gt;"",$E$3:E261,,,-1)-'Risk Free Rates'!F261/249</f>
        <v>5.560807011648199E-3</v>
      </c>
    </row>
    <row r="263" spans="1:7" x14ac:dyDescent="0.25">
      <c r="A263" s="17">
        <v>45461</v>
      </c>
      <c r="B263">
        <v>1241.51</v>
      </c>
      <c r="C263">
        <v>8890.86</v>
      </c>
      <c r="D263">
        <v>135.58000000000001</v>
      </c>
      <c r="E263">
        <f t="shared" si="4"/>
        <v>4301.25</v>
      </c>
      <c r="F263" s="6" cm="1">
        <f t="array" ref="F263">(D263-_xlfn.XLOOKUP(TRUE,$D$3:D262&lt;&gt;"",$D$3:D262,,,-1))/_xlfn.XLOOKUP(TRUE,$D$3:D262&lt;&gt;"",$D$3:D262,,,-1)-'Risk Free Rates'!F262/249</f>
        <v>3.511986562834038E-2</v>
      </c>
      <c r="G263" s="14" cm="1">
        <f t="array" ref="G263">(E263-_xlfn.XLOOKUP(TRUE,$E$3:E262&lt;&gt;"",$E$3:E262,,,-1))/_xlfn.XLOOKUP(TRUE,$E$3:E262&lt;&gt;"",$E$3:E262,,,-1)-'Risk Free Rates'!F262/249</f>
        <v>3.8044802410670277E-3</v>
      </c>
    </row>
    <row r="264" spans="1:7" x14ac:dyDescent="0.25">
      <c r="A264" s="17">
        <v>45462</v>
      </c>
      <c r="B264">
        <v>1239.19</v>
      </c>
      <c r="C264" t="e">
        <v>#N/A</v>
      </c>
      <c r="D264" t="e">
        <v>#N/A</v>
      </c>
      <c r="E264" t="e">
        <f t="shared" si="4"/>
        <v>#N/A</v>
      </c>
      <c r="F264" s="6" t="e" cm="1">
        <f t="array" ref="F264">(D264-_xlfn.XLOOKUP(TRUE,$D$3:D263&lt;&gt;"",$D$3:D263,,,-1))/_xlfn.XLOOKUP(TRUE,$D$3:D263&lt;&gt;"",$D$3:D263,,,-1)-'Risk Free Rates'!F263/249</f>
        <v>#N/A</v>
      </c>
      <c r="G264" s="14" t="e" cm="1">
        <f t="array" ref="G264">(E264-_xlfn.XLOOKUP(TRUE,$E$3:E263&lt;&gt;"",$E$3:E263,,,-1))/_xlfn.XLOOKUP(TRUE,$E$3:E263&lt;&gt;"",$E$3:E263,,,-1)-'Risk Free Rates'!F263/249</f>
        <v>#N/A</v>
      </c>
    </row>
    <row r="265" spans="1:7" x14ac:dyDescent="0.25">
      <c r="A265" s="17">
        <v>45463</v>
      </c>
      <c r="B265">
        <v>1252.05</v>
      </c>
      <c r="C265">
        <v>8896.4699999999993</v>
      </c>
      <c r="D265">
        <v>130.78</v>
      </c>
      <c r="E265">
        <f t="shared" si="4"/>
        <v>4309.8179999999993</v>
      </c>
      <c r="F265" s="6" cm="1">
        <f t="array" ref="F265">(D265-_xlfn.XLOOKUP(TRUE,$D$3:D264&lt;&gt;"",$D$3:D264,,,-1))/_xlfn.XLOOKUP(TRUE,$D$3:D264&lt;&gt;"",$D$3:D264,,,-1)-'Risk Free Rates'!F264/249</f>
        <v>-3.5403451836554148E-2</v>
      </c>
      <c r="G265" s="14" cm="1">
        <f t="array" ref="G265">(E265-_xlfn.XLOOKUP(TRUE,$E$3:E264&lt;&gt;"",$E$3:E264,,,-1))/_xlfn.XLOOKUP(TRUE,$E$3:E264&lt;&gt;"",$E$3:E264,,,-1)-'Risk Free Rates'!F264/249</f>
        <v>1.9919790758498811E-3</v>
      </c>
    </row>
    <row r="266" spans="1:7" x14ac:dyDescent="0.25">
      <c r="A266" s="17">
        <v>45464</v>
      </c>
      <c r="B266">
        <v>1242.1300000000001</v>
      </c>
      <c r="C266">
        <v>8907.5300000000007</v>
      </c>
      <c r="D266">
        <v>126.57</v>
      </c>
      <c r="E266">
        <f t="shared" si="4"/>
        <v>4308.2900000000009</v>
      </c>
      <c r="F266" s="6" cm="1">
        <f t="array" ref="F266">(D266-_xlfn.XLOOKUP(TRUE,$D$3:D265&lt;&gt;"",$D$3:D265,,,-1))/_xlfn.XLOOKUP(TRUE,$D$3:D265&lt;&gt;"",$D$3:D265,,,-1)-'Risk Free Rates'!F265/249</f>
        <v>-3.2191466585104814E-2</v>
      </c>
      <c r="G266" s="14" cm="1">
        <f t="array" ref="G266">(E266-_xlfn.XLOOKUP(TRUE,$E$3:E265&lt;&gt;"",$E$3:E265,,,-1))/_xlfn.XLOOKUP(TRUE,$E$3:E265&lt;&gt;"",$E$3:E265,,,-1)-'Risk Free Rates'!F265/249</f>
        <v>-3.5453933321509832E-4</v>
      </c>
    </row>
    <row r="267" spans="1:7" x14ac:dyDescent="0.25">
      <c r="A267" s="17">
        <v>45465</v>
      </c>
      <c r="B267" t="e">
        <v>#N/A</v>
      </c>
      <c r="C267" t="e">
        <v>#N/A</v>
      </c>
      <c r="D267" t="e">
        <v>#N/A</v>
      </c>
      <c r="E267" t="e">
        <f t="shared" si="4"/>
        <v>#N/A</v>
      </c>
      <c r="F267" s="6" t="e" cm="1">
        <f t="array" ref="F267">(D267-_xlfn.XLOOKUP(TRUE,$D$3:D266&lt;&gt;"",$D$3:D266,,,-1))/_xlfn.XLOOKUP(TRUE,$D$3:D266&lt;&gt;"",$D$3:D266,,,-1)-'Risk Free Rates'!F266/249</f>
        <v>#N/A</v>
      </c>
      <c r="G267" s="14" t="e" cm="1">
        <f t="array" ref="G267">(E267-_xlfn.XLOOKUP(TRUE,$E$3:E266&lt;&gt;"",$E$3:E266,,,-1))/_xlfn.XLOOKUP(TRUE,$E$3:E266&lt;&gt;"",$E$3:E266,,,-1)-'Risk Free Rates'!F266/249</f>
        <v>#N/A</v>
      </c>
    </row>
    <row r="268" spans="1:7" x14ac:dyDescent="0.25">
      <c r="A268" s="17">
        <v>45466</v>
      </c>
      <c r="B268" t="e">
        <v>#N/A</v>
      </c>
      <c r="C268" t="e">
        <v>#N/A</v>
      </c>
      <c r="D268" t="e">
        <v>#N/A</v>
      </c>
      <c r="E268" t="e">
        <f t="shared" si="4"/>
        <v>#N/A</v>
      </c>
      <c r="F268" s="6" t="e" cm="1">
        <f t="array" ref="F268">(D268-_xlfn.XLOOKUP(TRUE,$D$3:D267&lt;&gt;"",$D$3:D267,,,-1))/_xlfn.XLOOKUP(TRUE,$D$3:D267&lt;&gt;"",$D$3:D267,,,-1)-'Risk Free Rates'!F267/249</f>
        <v>#N/A</v>
      </c>
      <c r="G268" s="14" t="e" cm="1">
        <f t="array" ref="G268">(E268-_xlfn.XLOOKUP(TRUE,$E$3:E267&lt;&gt;"",$E$3:E267,,,-1))/_xlfn.XLOOKUP(TRUE,$E$3:E267&lt;&gt;"",$E$3:E267,,,-1)-'Risk Free Rates'!F267/249</f>
        <v>#N/A</v>
      </c>
    </row>
    <row r="269" spans="1:7" x14ac:dyDescent="0.25">
      <c r="A269" s="17">
        <v>45467</v>
      </c>
      <c r="B269">
        <v>1253.8800000000001</v>
      </c>
      <c r="C269">
        <v>8952.59</v>
      </c>
      <c r="D269">
        <v>118.11</v>
      </c>
      <c r="E269">
        <f t="shared" si="4"/>
        <v>4333.3640000000005</v>
      </c>
      <c r="F269" s="6" cm="1">
        <f t="array" ref="F269">(D269-_xlfn.XLOOKUP(TRUE,$D$3:D268&lt;&gt;"",$D$3:D268,,,-1))/_xlfn.XLOOKUP(TRUE,$D$3:D268&lt;&gt;"",$D$3:D268,,,-1)-'Risk Free Rates'!F268/249</f>
        <v>-6.684048352690207E-2</v>
      </c>
      <c r="G269" s="14" cm="1">
        <f t="array" ref="G269">(E269-_xlfn.XLOOKUP(TRUE,$E$3:E268&lt;&gt;"",$E$3:E268,,,-1))/_xlfn.XLOOKUP(TRUE,$E$3:E268&lt;&gt;"",$E$3:E268,,,-1)-'Risk Free Rates'!F268/249</f>
        <v>5.819942482980396E-3</v>
      </c>
    </row>
    <row r="270" spans="1:7" x14ac:dyDescent="0.25">
      <c r="A270" s="17">
        <v>45468</v>
      </c>
      <c r="B270">
        <v>1244.9100000000001</v>
      </c>
      <c r="C270">
        <v>8888.43</v>
      </c>
      <c r="D270">
        <v>126.09</v>
      </c>
      <c r="E270">
        <f t="shared" si="4"/>
        <v>4302.3180000000002</v>
      </c>
      <c r="F270" s="6" cm="1">
        <f t="array" ref="F270">(D270-_xlfn.XLOOKUP(TRUE,$D$3:D269&lt;&gt;"",$D$3:D269,,,-1))/_xlfn.XLOOKUP(TRUE,$D$3:D269&lt;&gt;"",$D$3:D269,,,-1)-'Risk Free Rates'!F269/249</f>
        <v>6.7564135128270295E-2</v>
      </c>
      <c r="G270" s="14" cm="1">
        <f t="array" ref="G270">(E270-_xlfn.XLOOKUP(TRUE,$E$3:E269&lt;&gt;"",$E$3:E269,,,-1))/_xlfn.XLOOKUP(TRUE,$E$3:E269&lt;&gt;"",$E$3:E269,,,-1)-'Risk Free Rates'!F269/249</f>
        <v>-7.1644108364772204E-3</v>
      </c>
    </row>
    <row r="271" spans="1:7" x14ac:dyDescent="0.25">
      <c r="A271" s="17">
        <v>45469</v>
      </c>
      <c r="B271">
        <v>1236.76</v>
      </c>
      <c r="C271">
        <v>8856.26</v>
      </c>
      <c r="D271">
        <v>126.4</v>
      </c>
      <c r="E271">
        <f t="shared" si="4"/>
        <v>4284.5600000000004</v>
      </c>
      <c r="F271" s="6" cm="1">
        <f t="array" ref="F271">(D271-_xlfn.XLOOKUP(TRUE,$D$3:D270&lt;&gt;"",$D$3:D270,,,-1))/_xlfn.XLOOKUP(TRUE,$D$3:D270&lt;&gt;"",$D$3:D270,,,-1)-'Risk Free Rates'!F270/249</f>
        <v>2.4585613450709989E-3</v>
      </c>
      <c r="G271" s="14" cm="1">
        <f t="array" ref="G271">(E271-_xlfn.XLOOKUP(TRUE,$E$3:E270&lt;&gt;"",$E$3:E270,,,-1))/_xlfn.XLOOKUP(TRUE,$E$3:E270&lt;&gt;"",$E$3:E270,,,-1)-'Risk Free Rates'!F270/249</f>
        <v>-4.1275424085341463E-3</v>
      </c>
    </row>
    <row r="272" spans="1:7" x14ac:dyDescent="0.25">
      <c r="A272" s="17">
        <v>45470</v>
      </c>
      <c r="B272">
        <v>1232.56</v>
      </c>
      <c r="C272">
        <v>8864.6299999999992</v>
      </c>
      <c r="D272">
        <v>123.99</v>
      </c>
      <c r="E272">
        <f t="shared" si="4"/>
        <v>4285.3879999999999</v>
      </c>
      <c r="F272" s="6" cm="1">
        <f t="array" ref="F272">(D272-_xlfn.XLOOKUP(TRUE,$D$3:D271&lt;&gt;"",$D$3:D271,,,-1))/_xlfn.XLOOKUP(TRUE,$D$3:D271&lt;&gt;"",$D$3:D271,,,-1)-'Risk Free Rates'!F271/249</f>
        <v>-1.9066455696202616E-2</v>
      </c>
      <c r="G272" s="14" cm="1">
        <f t="array" ref="G272">(E272-_xlfn.XLOOKUP(TRUE,$E$3:E271&lt;&gt;"",$E$3:E271,,,-1))/_xlfn.XLOOKUP(TRUE,$E$3:E271&lt;&gt;"",$E$3:E271,,,-1)-'Risk Free Rates'!F271/249</f>
        <v>1.9325204921847745E-4</v>
      </c>
    </row>
    <row r="273" spans="1:7" x14ac:dyDescent="0.25">
      <c r="A273" s="17">
        <v>45471</v>
      </c>
      <c r="B273">
        <v>1227.8</v>
      </c>
      <c r="C273">
        <v>8872.41</v>
      </c>
      <c r="D273">
        <v>123.54</v>
      </c>
      <c r="E273">
        <f t="shared" si="4"/>
        <v>4285.6440000000002</v>
      </c>
      <c r="F273" s="6" cm="1">
        <f t="array" ref="F273">(D273-_xlfn.XLOOKUP(TRUE,$D$3:D272&lt;&gt;"",$D$3:D272,,,-1))/_xlfn.XLOOKUP(TRUE,$D$3:D272&lt;&gt;"",$D$3:D272,,,-1)-'Risk Free Rates'!F272/249</f>
        <v>-3.6293249455600341E-3</v>
      </c>
      <c r="G273" s="14" cm="1">
        <f t="array" ref="G273">(E273-_xlfn.XLOOKUP(TRUE,$E$3:E272&lt;&gt;"",$E$3:E272,,,-1))/_xlfn.XLOOKUP(TRUE,$E$3:E272&lt;&gt;"",$E$3:E272,,,-1)-'Risk Free Rates'!F272/249</f>
        <v>5.973788137744187E-5</v>
      </c>
    </row>
    <row r="274" spans="1:7" x14ac:dyDescent="0.25">
      <c r="A274" s="17">
        <v>45472</v>
      </c>
      <c r="B274" t="e">
        <v>#N/A</v>
      </c>
      <c r="C274" t="e">
        <v>#N/A</v>
      </c>
      <c r="D274" t="e">
        <v>#N/A</v>
      </c>
      <c r="E274" t="e">
        <f t="shared" si="4"/>
        <v>#N/A</v>
      </c>
      <c r="F274" s="6" t="e" cm="1">
        <f t="array" ref="F274">(D274-_xlfn.XLOOKUP(TRUE,$D$3:D273&lt;&gt;"",$D$3:D273,,,-1))/_xlfn.XLOOKUP(TRUE,$D$3:D273&lt;&gt;"",$D$3:D273,,,-1)-'Risk Free Rates'!F273/249</f>
        <v>#N/A</v>
      </c>
      <c r="G274" s="14" t="e" cm="1">
        <f t="array" ref="G274">(E274-_xlfn.XLOOKUP(TRUE,$E$3:E273&lt;&gt;"",$E$3:E273,,,-1))/_xlfn.XLOOKUP(TRUE,$E$3:E273&lt;&gt;"",$E$3:E273,,,-1)-'Risk Free Rates'!F273/249</f>
        <v>#N/A</v>
      </c>
    </row>
    <row r="275" spans="1:7" x14ac:dyDescent="0.25">
      <c r="A275" s="17">
        <v>45473</v>
      </c>
      <c r="B275" t="e">
        <v>#N/A</v>
      </c>
      <c r="C275" t="e">
        <v>#N/A</v>
      </c>
      <c r="D275" t="e">
        <v>#N/A</v>
      </c>
      <c r="E275" t="e">
        <f t="shared" si="4"/>
        <v>#N/A</v>
      </c>
      <c r="F275" s="6" t="e" cm="1">
        <f t="array" ref="F275">(D275-_xlfn.XLOOKUP(TRUE,$D$3:D274&lt;&gt;"",$D$3:D274,,,-1))/_xlfn.XLOOKUP(TRUE,$D$3:D274&lt;&gt;"",$D$3:D274,,,-1)-'Risk Free Rates'!F274/249</f>
        <v>#N/A</v>
      </c>
      <c r="G275" s="14" t="e" cm="1">
        <f t="array" ref="G275">(E275-_xlfn.XLOOKUP(TRUE,$E$3:E274&lt;&gt;"",$E$3:E274,,,-1))/_xlfn.XLOOKUP(TRUE,$E$3:E274&lt;&gt;"",$E$3:E274,,,-1)-'Risk Free Rates'!F274/249</f>
        <v>#N/A</v>
      </c>
    </row>
    <row r="276" spans="1:7" x14ac:dyDescent="0.25">
      <c r="A276" s="17">
        <v>45474</v>
      </c>
      <c r="B276">
        <v>1232.46</v>
      </c>
      <c r="C276">
        <v>8803.14</v>
      </c>
      <c r="D276">
        <v>124.3</v>
      </c>
      <c r="E276">
        <f t="shared" si="4"/>
        <v>4260.732</v>
      </c>
      <c r="F276" s="6" cm="1">
        <f t="array" ref="F276">(D276-_xlfn.XLOOKUP(TRUE,$D$3:D275&lt;&gt;"",$D$3:D275,,,-1))/_xlfn.XLOOKUP(TRUE,$D$3:D275&lt;&gt;"",$D$3:D275,,,-1)-'Risk Free Rates'!F275/249</f>
        <v>6.1518536506393953E-3</v>
      </c>
      <c r="G276" s="14" cm="1">
        <f t="array" ref="G276">(E276-_xlfn.XLOOKUP(TRUE,$E$3:E275&lt;&gt;"",$E$3:E275,,,-1))/_xlfn.XLOOKUP(TRUE,$E$3:E275&lt;&gt;"",$E$3:E275,,,-1)-'Risk Free Rates'!F275/249</f>
        <v>-5.8128953314834971E-3</v>
      </c>
    </row>
    <row r="277" spans="1:7" x14ac:dyDescent="0.25">
      <c r="A277" s="17">
        <v>45475</v>
      </c>
      <c r="B277">
        <v>1228.03</v>
      </c>
      <c r="C277">
        <v>8840</v>
      </c>
      <c r="D277">
        <v>122.67</v>
      </c>
      <c r="E277">
        <f t="shared" si="4"/>
        <v>4272.8180000000002</v>
      </c>
      <c r="F277" s="6" cm="1">
        <f t="array" ref="F277">(D277-_xlfn.XLOOKUP(TRUE,$D$3:D276&lt;&gt;"",$D$3:D276,,,-1))/_xlfn.XLOOKUP(TRUE,$D$3:D276&lt;&gt;"",$D$3:D276,,,-1)-'Risk Free Rates'!F276/249</f>
        <v>-1.3113435237329007E-2</v>
      </c>
      <c r="G277" s="14" cm="1">
        <f t="array" ref="G277">(E277-_xlfn.XLOOKUP(TRUE,$E$3:E276&lt;&gt;"",$E$3:E276,,,-1))/_xlfn.XLOOKUP(TRUE,$E$3:E276&lt;&gt;"",$E$3:E276,,,-1)-'Risk Free Rates'!F276/249</f>
        <v>2.8366017857964876E-3</v>
      </c>
    </row>
    <row r="278" spans="1:7" x14ac:dyDescent="0.25">
      <c r="A278" s="17">
        <v>45476</v>
      </c>
      <c r="B278">
        <v>1242.19</v>
      </c>
      <c r="C278">
        <v>8846.61</v>
      </c>
      <c r="D278">
        <v>128.28</v>
      </c>
      <c r="E278">
        <f t="shared" si="4"/>
        <v>4283.9580000000005</v>
      </c>
      <c r="F278" s="6" cm="1">
        <f t="array" ref="F278">(D278-_xlfn.XLOOKUP(TRUE,$D$3:D277&lt;&gt;"",$D$3:D277,,,-1))/_xlfn.XLOOKUP(TRUE,$D$3:D277&lt;&gt;"",$D$3:D277,,,-1)-'Risk Free Rates'!F277/249</f>
        <v>4.573245292247493E-2</v>
      </c>
      <c r="G278" s="14" cm="1">
        <f t="array" ref="G278">(E278-_xlfn.XLOOKUP(TRUE,$E$3:E277&lt;&gt;"",$E$3:E277,,,-1))/_xlfn.XLOOKUP(TRUE,$E$3:E277&lt;&gt;"",$E$3:E277,,,-1)-'Risk Free Rates'!F277/249</f>
        <v>2.6071786816101988E-3</v>
      </c>
    </row>
    <row r="279" spans="1:7" x14ac:dyDescent="0.25">
      <c r="A279" s="17">
        <v>45477</v>
      </c>
      <c r="B279">
        <v>1249.5999999999999</v>
      </c>
      <c r="C279" t="e">
        <v>#N/A</v>
      </c>
      <c r="D279" t="e">
        <v>#N/A</v>
      </c>
      <c r="E279" t="e">
        <f t="shared" si="4"/>
        <v>#N/A</v>
      </c>
      <c r="F279" s="6" t="e" cm="1">
        <f t="array" ref="F279">(D279-_xlfn.XLOOKUP(TRUE,$D$3:D278&lt;&gt;"",$D$3:D278,,,-1))/_xlfn.XLOOKUP(TRUE,$D$3:D278&lt;&gt;"",$D$3:D278,,,-1)-'Risk Free Rates'!F278/249</f>
        <v>#N/A</v>
      </c>
      <c r="G279" s="14" t="e" cm="1">
        <f t="array" ref="G279">(E279-_xlfn.XLOOKUP(TRUE,$E$3:E278&lt;&gt;"",$E$3:E278,,,-1))/_xlfn.XLOOKUP(TRUE,$E$3:E278&lt;&gt;"",$E$3:E278,,,-1)-'Risk Free Rates'!F278/249</f>
        <v>#N/A</v>
      </c>
    </row>
    <row r="280" spans="1:7" x14ac:dyDescent="0.25">
      <c r="A280" s="17">
        <v>45478</v>
      </c>
      <c r="B280">
        <v>1250.19</v>
      </c>
      <c r="C280">
        <v>8839.69</v>
      </c>
      <c r="D280">
        <v>125.83</v>
      </c>
      <c r="E280">
        <f t="shared" si="4"/>
        <v>4285.99</v>
      </c>
      <c r="F280" s="6" cm="1">
        <f t="array" ref="F280">(D280-_xlfn.XLOOKUP(TRUE,$D$3:D279&lt;&gt;"",$D$3:D279,,,-1))/_xlfn.XLOOKUP(TRUE,$D$3:D279&lt;&gt;"",$D$3:D279,,,-1)-'Risk Free Rates'!F279/249</f>
        <v>-1.9098846273776136E-2</v>
      </c>
      <c r="G280" s="14" cm="1">
        <f t="array" ref="G280">(E280-_xlfn.XLOOKUP(TRUE,$E$3:E279&lt;&gt;"",$E$3:E279,,,-1))/_xlfn.XLOOKUP(TRUE,$E$3:E279&lt;&gt;"",$E$3:E279,,,-1)-'Risk Free Rates'!F279/249</f>
        <v>4.7432771282987442E-4</v>
      </c>
    </row>
    <row r="281" spans="1:7" x14ac:dyDescent="0.25">
      <c r="A281" s="17">
        <v>45479</v>
      </c>
      <c r="B281" t="e">
        <v>#N/A</v>
      </c>
      <c r="C281" t="e">
        <v>#N/A</v>
      </c>
      <c r="D281" t="e">
        <v>#N/A</v>
      </c>
      <c r="E281" t="e">
        <f t="shared" si="4"/>
        <v>#N/A</v>
      </c>
      <c r="F281" s="6" t="e" cm="1">
        <f t="array" ref="F281">(D281-_xlfn.XLOOKUP(TRUE,$D$3:D280&lt;&gt;"",$D$3:D280,,,-1))/_xlfn.XLOOKUP(TRUE,$D$3:D280&lt;&gt;"",$D$3:D280,,,-1)-'Risk Free Rates'!F280/249</f>
        <v>#N/A</v>
      </c>
      <c r="G281" s="14" t="e" cm="1">
        <f t="array" ref="G281">(E281-_xlfn.XLOOKUP(TRUE,$E$3:E280&lt;&gt;"",$E$3:E280,,,-1))/_xlfn.XLOOKUP(TRUE,$E$3:E280&lt;&gt;"",$E$3:E280,,,-1)-'Risk Free Rates'!F280/249</f>
        <v>#N/A</v>
      </c>
    </row>
    <row r="282" spans="1:7" x14ac:dyDescent="0.25">
      <c r="A282" s="17">
        <v>45480</v>
      </c>
      <c r="B282" t="e">
        <v>#N/A</v>
      </c>
      <c r="C282" t="e">
        <v>#N/A</v>
      </c>
      <c r="D282" t="e">
        <v>#N/A</v>
      </c>
      <c r="E282" t="e">
        <f t="shared" si="4"/>
        <v>#N/A</v>
      </c>
      <c r="F282" s="6" t="e" cm="1">
        <f t="array" ref="F282">(D282-_xlfn.XLOOKUP(TRUE,$D$3:D281&lt;&gt;"",$D$3:D281,,,-1))/_xlfn.XLOOKUP(TRUE,$D$3:D281&lt;&gt;"",$D$3:D281,,,-1)-'Risk Free Rates'!F281/249</f>
        <v>#N/A</v>
      </c>
      <c r="G282" s="14" t="e" cm="1">
        <f t="array" ref="G282">(E282-_xlfn.XLOOKUP(TRUE,$E$3:E281&lt;&gt;"",$E$3:E281,,,-1))/_xlfn.XLOOKUP(TRUE,$E$3:E281&lt;&gt;"",$E$3:E281,,,-1)-'Risk Free Rates'!F281/249</f>
        <v>#N/A</v>
      </c>
    </row>
    <row r="283" spans="1:7" x14ac:dyDescent="0.25">
      <c r="A283" s="17">
        <v>45481</v>
      </c>
      <c r="B283">
        <v>1249.1099999999999</v>
      </c>
      <c r="C283">
        <v>8855.67</v>
      </c>
      <c r="D283">
        <v>128.19999999999999</v>
      </c>
      <c r="E283">
        <f t="shared" si="4"/>
        <v>4291.7340000000004</v>
      </c>
      <c r="F283" s="6" cm="1">
        <f t="array" ref="F283">(D283-_xlfn.XLOOKUP(TRUE,$D$3:D282&lt;&gt;"",$D$3:D282,,,-1))/_xlfn.XLOOKUP(TRUE,$D$3:D282&lt;&gt;"",$D$3:D282,,,-1)-'Risk Free Rates'!F282/249</f>
        <v>1.8834936024795284E-2</v>
      </c>
      <c r="G283" s="14" cm="1">
        <f t="array" ref="G283">(E283-_xlfn.XLOOKUP(TRUE,$E$3:E282&lt;&gt;"",$E$3:E282,,,-1))/_xlfn.XLOOKUP(TRUE,$E$3:E282&lt;&gt;"",$E$3:E282,,,-1)-'Risk Free Rates'!F282/249</f>
        <v>1.3401804483912927E-3</v>
      </c>
    </row>
    <row r="284" spans="1:7" x14ac:dyDescent="0.25">
      <c r="A284" s="17">
        <v>45482</v>
      </c>
      <c r="B284">
        <v>1238.3900000000001</v>
      </c>
      <c r="C284">
        <v>8840.56</v>
      </c>
      <c r="D284">
        <v>131.38</v>
      </c>
      <c r="E284">
        <f t="shared" si="4"/>
        <v>4279.2579999999998</v>
      </c>
      <c r="F284" s="6" cm="1">
        <f t="array" ref="F284">(D284-_xlfn.XLOOKUP(TRUE,$D$3:D283&lt;&gt;"",$D$3:D283,,,-1))/_xlfn.XLOOKUP(TRUE,$D$3:D283&lt;&gt;"",$D$3:D283,,,-1)-'Risk Free Rates'!F283/249</f>
        <v>2.4804992199688042E-2</v>
      </c>
      <c r="G284" s="14" cm="1">
        <f t="array" ref="G284">(E284-_xlfn.XLOOKUP(TRUE,$E$3:E283&lt;&gt;"",$E$3:E283,,,-1))/_xlfn.XLOOKUP(TRUE,$E$3:E283&lt;&gt;"",$E$3:E283,,,-1)-'Risk Free Rates'!F283/249</f>
        <v>-2.9069835176179525E-3</v>
      </c>
    </row>
    <row r="285" spans="1:7" x14ac:dyDescent="0.25">
      <c r="A285" s="17">
        <v>45483</v>
      </c>
      <c r="B285">
        <v>1249.74</v>
      </c>
      <c r="C285">
        <v>8919.9699999999993</v>
      </c>
      <c r="D285">
        <v>134.91</v>
      </c>
      <c r="E285">
        <f t="shared" si="4"/>
        <v>4317.8319999999994</v>
      </c>
      <c r="F285" s="6" cm="1">
        <f t="array" ref="F285">(D285-_xlfn.XLOOKUP(TRUE,$D$3:D284&lt;&gt;"",$D$3:D284,,,-1))/_xlfn.XLOOKUP(TRUE,$D$3:D284&lt;&gt;"",$D$3:D284,,,-1)-'Risk Free Rates'!F284/249</f>
        <v>2.6868625361546668E-2</v>
      </c>
      <c r="G285" s="14" cm="1">
        <f t="array" ref="G285">(E285-_xlfn.XLOOKUP(TRUE,$E$3:E284&lt;&gt;"",$E$3:E284,,,-1))/_xlfn.XLOOKUP(TRUE,$E$3:E284&lt;&gt;"",$E$3:E284,,,-1)-'Risk Free Rates'!F284/249</f>
        <v>9.0141795610359596E-3</v>
      </c>
    </row>
    <row r="286" spans="1:7" x14ac:dyDescent="0.25">
      <c r="A286" s="17">
        <v>45484</v>
      </c>
      <c r="B286">
        <v>1262.3699999999999</v>
      </c>
      <c r="C286">
        <v>9024.39</v>
      </c>
      <c r="D286">
        <v>127.4</v>
      </c>
      <c r="E286">
        <f t="shared" si="4"/>
        <v>4367.1779999999999</v>
      </c>
      <c r="F286" s="6" cm="1">
        <f t="array" ref="F286">(D286-_xlfn.XLOOKUP(TRUE,$D$3:D285&lt;&gt;"",$D$3:D285,,,-1))/_xlfn.XLOOKUP(TRUE,$D$3:D285&lt;&gt;"",$D$3:D285,,,-1)-'Risk Free Rates'!F285/249</f>
        <v>-5.5666740790156335E-2</v>
      </c>
      <c r="G286" s="14" cm="1">
        <f t="array" ref="G286">(E286-_xlfn.XLOOKUP(TRUE,$E$3:E285&lt;&gt;"",$E$3:E285,,,-1))/_xlfn.XLOOKUP(TRUE,$E$3:E285&lt;&gt;"",$E$3:E285,,,-1)-'Risk Free Rates'!F285/249</f>
        <v>1.1428420559206672E-2</v>
      </c>
    </row>
    <row r="287" spans="1:7" x14ac:dyDescent="0.25">
      <c r="A287" s="17">
        <v>45485</v>
      </c>
      <c r="B287">
        <v>1270.21</v>
      </c>
      <c r="C287">
        <v>9097.74</v>
      </c>
      <c r="D287">
        <v>129.24</v>
      </c>
      <c r="E287">
        <f t="shared" si="4"/>
        <v>4401.2219999999998</v>
      </c>
      <c r="F287" s="6" cm="1">
        <f t="array" ref="F287">(D287-_xlfn.XLOOKUP(TRUE,$D$3:D286&lt;&gt;"",$D$3:D286,,,-1))/_xlfn.XLOOKUP(TRUE,$D$3:D286&lt;&gt;"",$D$3:D286,,,-1)-'Risk Free Rates'!F286/249</f>
        <v>1.4442700156985898E-2</v>
      </c>
      <c r="G287" s="14" cm="1">
        <f t="array" ref="G287">(E287-_xlfn.XLOOKUP(TRUE,$E$3:E286&lt;&gt;"",$E$3:E286,,,-1))/_xlfn.XLOOKUP(TRUE,$E$3:E286&lt;&gt;"",$E$3:E286,,,-1)-'Risk Free Rates'!F286/249</f>
        <v>7.7954230397753125E-3</v>
      </c>
    </row>
    <row r="288" spans="1:7" x14ac:dyDescent="0.25">
      <c r="A288" s="17">
        <v>45486</v>
      </c>
      <c r="B288" t="e">
        <v>#N/A</v>
      </c>
      <c r="C288" t="e">
        <v>#N/A</v>
      </c>
      <c r="D288" t="e">
        <v>#N/A</v>
      </c>
      <c r="E288" t="e">
        <f t="shared" si="4"/>
        <v>#N/A</v>
      </c>
      <c r="F288" s="6" t="e" cm="1">
        <f t="array" ref="F288">(D288-_xlfn.XLOOKUP(TRUE,$D$3:D287&lt;&gt;"",$D$3:D287,,,-1))/_xlfn.XLOOKUP(TRUE,$D$3:D287&lt;&gt;"",$D$3:D287,,,-1)-'Risk Free Rates'!F287/249</f>
        <v>#N/A</v>
      </c>
      <c r="G288" s="14" t="e" cm="1">
        <f t="array" ref="G288">(E288-_xlfn.XLOOKUP(TRUE,$E$3:E287&lt;&gt;"",$E$3:E287,,,-1))/_xlfn.XLOOKUP(TRUE,$E$3:E287&lt;&gt;"",$E$3:E287,,,-1)-'Risk Free Rates'!F287/249</f>
        <v>#N/A</v>
      </c>
    </row>
    <row r="289" spans="1:7" x14ac:dyDescent="0.25">
      <c r="A289" s="17">
        <v>45487</v>
      </c>
      <c r="B289" t="e">
        <v>#N/A</v>
      </c>
      <c r="C289" t="e">
        <v>#N/A</v>
      </c>
      <c r="D289" t="e">
        <v>#N/A</v>
      </c>
      <c r="E289" t="e">
        <f t="shared" si="4"/>
        <v>#N/A</v>
      </c>
      <c r="F289" s="6" t="e" cm="1">
        <f t="array" ref="F289">(D289-_xlfn.XLOOKUP(TRUE,$D$3:D288&lt;&gt;"",$D$3:D288,,,-1))/_xlfn.XLOOKUP(TRUE,$D$3:D288&lt;&gt;"",$D$3:D288,,,-1)-'Risk Free Rates'!F288/249</f>
        <v>#N/A</v>
      </c>
      <c r="G289" s="14" t="e" cm="1">
        <f t="array" ref="G289">(E289-_xlfn.XLOOKUP(TRUE,$E$3:E288&lt;&gt;"",$E$3:E288,,,-1))/_xlfn.XLOOKUP(TRUE,$E$3:E288&lt;&gt;"",$E$3:E288,,,-1)-'Risk Free Rates'!F288/249</f>
        <v>#N/A</v>
      </c>
    </row>
    <row r="290" spans="1:7" x14ac:dyDescent="0.25">
      <c r="A290" s="17">
        <v>45488</v>
      </c>
      <c r="B290">
        <v>1257.31</v>
      </c>
      <c r="C290">
        <v>9109.24</v>
      </c>
      <c r="D290">
        <v>128.44</v>
      </c>
      <c r="E290">
        <f t="shared" si="4"/>
        <v>4398.0820000000003</v>
      </c>
      <c r="F290" s="6" cm="1">
        <f t="array" ref="F290">(D290-_xlfn.XLOOKUP(TRUE,$D$3:D289&lt;&gt;"",$D$3:D289,,,-1))/_xlfn.XLOOKUP(TRUE,$D$3:D289&lt;&gt;"",$D$3:D289,,,-1)-'Risk Free Rates'!F289/249</f>
        <v>-6.1900340451873362E-3</v>
      </c>
      <c r="G290" s="14" cm="1">
        <f t="array" ref="G290">(E290-_xlfn.XLOOKUP(TRUE,$E$3:E289&lt;&gt;"",$E$3:E289,,,-1))/_xlfn.XLOOKUP(TRUE,$E$3:E289&lt;&gt;"",$E$3:E289,,,-1)-'Risk Free Rates'!F289/249</f>
        <v>-7.1343822238446918E-4</v>
      </c>
    </row>
    <row r="291" spans="1:7" x14ac:dyDescent="0.25">
      <c r="A291" s="17">
        <v>45489</v>
      </c>
      <c r="B291">
        <v>1256.52</v>
      </c>
      <c r="C291">
        <v>9268.14</v>
      </c>
      <c r="D291">
        <v>126.36</v>
      </c>
      <c r="E291">
        <f t="shared" si="4"/>
        <v>4461.1679999999997</v>
      </c>
      <c r="F291" s="6" cm="1">
        <f t="array" ref="F291">(D291-_xlfn.XLOOKUP(TRUE,$D$3:D290&lt;&gt;"",$D$3:D290,,,-1))/_xlfn.XLOOKUP(TRUE,$D$3:D290&lt;&gt;"",$D$3:D290,,,-1)-'Risk Free Rates'!F290/249</f>
        <v>-1.6194331983805654E-2</v>
      </c>
      <c r="G291" s="14" cm="1">
        <f t="array" ref="G291">(E291-_xlfn.XLOOKUP(TRUE,$E$3:E290&lt;&gt;"",$E$3:E290,,,-1))/_xlfn.XLOOKUP(TRUE,$E$3:E290&lt;&gt;"",$E$3:E290,,,-1)-'Risk Free Rates'!F290/249</f>
        <v>1.4343979943984521E-2</v>
      </c>
    </row>
    <row r="292" spans="1:7" x14ac:dyDescent="0.25">
      <c r="A292" s="17">
        <v>45490</v>
      </c>
      <c r="B292">
        <v>1255.6199999999999</v>
      </c>
      <c r="C292">
        <v>9234.32</v>
      </c>
      <c r="D292">
        <v>117.99</v>
      </c>
      <c r="E292">
        <f t="shared" si="4"/>
        <v>4447.1000000000004</v>
      </c>
      <c r="F292" s="6" cm="1">
        <f t="array" ref="F292">(D292-_xlfn.XLOOKUP(TRUE,$D$3:D291&lt;&gt;"",$D$3:D291,,,-1))/_xlfn.XLOOKUP(TRUE,$D$3:D291&lt;&gt;"",$D$3:D291,,,-1)-'Risk Free Rates'!F291/249</f>
        <v>-6.6239316239316282E-2</v>
      </c>
      <c r="G292" s="14" cm="1">
        <f t="array" ref="G292">(E292-_xlfn.XLOOKUP(TRUE,$E$3:E291&lt;&gt;"",$E$3:E291,,,-1))/_xlfn.XLOOKUP(TRUE,$E$3:E291&lt;&gt;"",$E$3:E291,,,-1)-'Risk Free Rates'!F291/249</f>
        <v>-3.1534342575754381E-3</v>
      </c>
    </row>
    <row r="293" spans="1:7" x14ac:dyDescent="0.25">
      <c r="A293" s="17">
        <v>45491</v>
      </c>
      <c r="B293">
        <v>1261.18</v>
      </c>
      <c r="C293">
        <v>9154.11</v>
      </c>
      <c r="D293">
        <v>121.09</v>
      </c>
      <c r="E293">
        <f t="shared" si="4"/>
        <v>4418.3519999999999</v>
      </c>
      <c r="F293" s="6" cm="1">
        <f t="array" ref="F293">(D293-_xlfn.XLOOKUP(TRUE,$D$3:D292&lt;&gt;"",$D$3:D292,,,-1))/_xlfn.XLOOKUP(TRUE,$D$3:D292&lt;&gt;"",$D$3:D292,,,-1)-'Risk Free Rates'!F292/249</f>
        <v>2.6273413001101861E-2</v>
      </c>
      <c r="G293" s="14" cm="1">
        <f t="array" ref="G293">(E293-_xlfn.XLOOKUP(TRUE,$E$3:E292&lt;&gt;"",$E$3:E292,,,-1))/_xlfn.XLOOKUP(TRUE,$E$3:E292&lt;&gt;"",$E$3:E292,,,-1)-'Risk Free Rates'!F292/249</f>
        <v>-6.4644374985947019E-3</v>
      </c>
    </row>
    <row r="294" spans="1:7" x14ac:dyDescent="0.25">
      <c r="A294" s="17">
        <v>45492</v>
      </c>
      <c r="B294">
        <v>1246.92</v>
      </c>
      <c r="C294">
        <v>9090.5300000000007</v>
      </c>
      <c r="D294">
        <v>117.93</v>
      </c>
      <c r="E294">
        <f t="shared" si="4"/>
        <v>4384.3640000000005</v>
      </c>
      <c r="F294" s="6" cm="1">
        <f t="array" ref="F294">(D294-_xlfn.XLOOKUP(TRUE,$D$3:D293&lt;&gt;"",$D$3:D293,,,-1))/_xlfn.XLOOKUP(TRUE,$D$3:D293&lt;&gt;"",$D$3:D293,,,-1)-'Risk Free Rates'!F293/249</f>
        <v>-2.609629201420428E-2</v>
      </c>
      <c r="G294" s="14" cm="1">
        <f t="array" ref="G294">(E294-_xlfn.XLOOKUP(TRUE,$E$3:E293&lt;&gt;"",$E$3:E293,,,-1))/_xlfn.XLOOKUP(TRUE,$E$3:E293&lt;&gt;"",$E$3:E293,,,-1)-'Risk Free Rates'!F293/249</f>
        <v>-7.6924608994483404E-3</v>
      </c>
    </row>
    <row r="295" spans="1:7" x14ac:dyDescent="0.25">
      <c r="A295" s="17">
        <v>45493</v>
      </c>
      <c r="B295" t="e">
        <v>#N/A</v>
      </c>
      <c r="C295" t="e">
        <v>#N/A</v>
      </c>
      <c r="D295" t="e">
        <v>#N/A</v>
      </c>
      <c r="E295" t="e">
        <f t="shared" si="4"/>
        <v>#N/A</v>
      </c>
      <c r="F295" s="6" t="e" cm="1">
        <f t="array" ref="F295">(D295-_xlfn.XLOOKUP(TRUE,$D$3:D294&lt;&gt;"",$D$3:D294,,,-1))/_xlfn.XLOOKUP(TRUE,$D$3:D294&lt;&gt;"",$D$3:D294,,,-1)-'Risk Free Rates'!F294/249</f>
        <v>#N/A</v>
      </c>
      <c r="G295" s="14" t="e" cm="1">
        <f t="array" ref="G295">(E295-_xlfn.XLOOKUP(TRUE,$E$3:E294&lt;&gt;"",$E$3:E294,,,-1))/_xlfn.XLOOKUP(TRUE,$E$3:E294&lt;&gt;"",$E$3:E294,,,-1)-'Risk Free Rates'!F294/249</f>
        <v>#N/A</v>
      </c>
    </row>
    <row r="296" spans="1:7" x14ac:dyDescent="0.25">
      <c r="A296" s="17">
        <v>45494</v>
      </c>
      <c r="B296" t="e">
        <v>#N/A</v>
      </c>
      <c r="C296" t="e">
        <v>#N/A</v>
      </c>
      <c r="D296" t="e">
        <v>#N/A</v>
      </c>
      <c r="E296" t="e">
        <f t="shared" si="4"/>
        <v>#N/A</v>
      </c>
      <c r="F296" s="6" t="e" cm="1">
        <f t="array" ref="F296">(D296-_xlfn.XLOOKUP(TRUE,$D$3:D295&lt;&gt;"",$D$3:D295,,,-1))/_xlfn.XLOOKUP(TRUE,$D$3:D295&lt;&gt;"",$D$3:D295,,,-1)-'Risk Free Rates'!F295/249</f>
        <v>#N/A</v>
      </c>
      <c r="G296" s="14" t="e" cm="1">
        <f t="array" ref="G296">(E296-_xlfn.XLOOKUP(TRUE,$E$3:E295&lt;&gt;"",$E$3:E295,,,-1))/_xlfn.XLOOKUP(TRUE,$E$3:E295&lt;&gt;"",$E$3:E295,,,-1)-'Risk Free Rates'!F295/249</f>
        <v>#N/A</v>
      </c>
    </row>
    <row r="297" spans="1:7" x14ac:dyDescent="0.25">
      <c r="A297" s="17">
        <v>45495</v>
      </c>
      <c r="B297">
        <v>1257.1099999999999</v>
      </c>
      <c r="C297">
        <v>9166.18</v>
      </c>
      <c r="D297">
        <v>123.54</v>
      </c>
      <c r="E297">
        <f t="shared" si="4"/>
        <v>4420.7380000000003</v>
      </c>
      <c r="F297" s="6" cm="1">
        <f t="array" ref="F297">(D297-_xlfn.XLOOKUP(TRUE,$D$3:D296&lt;&gt;"",$D$3:D296,,,-1))/_xlfn.XLOOKUP(TRUE,$D$3:D296&lt;&gt;"",$D$3:D296,,,-1)-'Risk Free Rates'!F296/249</f>
        <v>4.7570592724497575E-2</v>
      </c>
      <c r="G297" s="14" cm="1">
        <f t="array" ref="G297">(E297-_xlfn.XLOOKUP(TRUE,$E$3:E296&lt;&gt;"",$E$3:E296,,,-1))/_xlfn.XLOOKUP(TRUE,$E$3:E296&lt;&gt;"",$E$3:E296,,,-1)-'Risk Free Rates'!F296/249</f>
        <v>8.2963002159491765E-3</v>
      </c>
    </row>
    <row r="298" spans="1:7" x14ac:dyDescent="0.25">
      <c r="A298" s="17">
        <v>45496</v>
      </c>
      <c r="B298">
        <v>1256</v>
      </c>
      <c r="C298">
        <v>9133.82</v>
      </c>
      <c r="D298">
        <v>122.59</v>
      </c>
      <c r="E298">
        <f t="shared" si="4"/>
        <v>4407.1280000000006</v>
      </c>
      <c r="F298" s="6" cm="1">
        <f t="array" ref="F298">(D298-_xlfn.XLOOKUP(TRUE,$D$3:D297&lt;&gt;"",$D$3:D297,,,-1))/_xlfn.XLOOKUP(TRUE,$D$3:D297&lt;&gt;"",$D$3:D297,,,-1)-'Risk Free Rates'!F297/249</f>
        <v>-7.6898170632993586E-3</v>
      </c>
      <c r="G298" s="14" cm="1">
        <f t="array" ref="G298">(E298-_xlfn.XLOOKUP(TRUE,$E$3:E297&lt;&gt;"",$E$3:E297,,,-1))/_xlfn.XLOOKUP(TRUE,$E$3:E297&lt;&gt;"",$E$3:E297,,,-1)-'Risk Free Rates'!F297/249</f>
        <v>-3.0786714797392816E-3</v>
      </c>
    </row>
    <row r="299" spans="1:7" x14ac:dyDescent="0.25">
      <c r="A299" s="17">
        <v>45497</v>
      </c>
      <c r="B299">
        <v>1250.69</v>
      </c>
      <c r="C299">
        <v>9024.82</v>
      </c>
      <c r="D299">
        <v>114.25</v>
      </c>
      <c r="E299">
        <f t="shared" si="4"/>
        <v>4360.3419999999996</v>
      </c>
      <c r="F299" s="6" cm="1">
        <f t="array" ref="F299">(D299-_xlfn.XLOOKUP(TRUE,$D$3:D298&lt;&gt;"",$D$3:D298,,,-1))/_xlfn.XLOOKUP(TRUE,$D$3:D298&lt;&gt;"",$D$3:D298,,,-1)-'Risk Free Rates'!F298/249</f>
        <v>-6.8031650216167736E-2</v>
      </c>
      <c r="G299" s="14" cm="1">
        <f t="array" ref="G299">(E299-_xlfn.XLOOKUP(TRUE,$E$3:E298&lt;&gt;"",$E$3:E298,,,-1))/_xlfn.XLOOKUP(TRUE,$E$3:E298&lt;&gt;"",$E$3:E298,,,-1)-'Risk Free Rates'!F298/249</f>
        <v>-1.0615983924224793E-2</v>
      </c>
    </row>
    <row r="300" spans="1:7" x14ac:dyDescent="0.25">
      <c r="A300" s="17">
        <v>45498</v>
      </c>
      <c r="B300">
        <v>1241.5</v>
      </c>
      <c r="C300">
        <v>9035.02</v>
      </c>
      <c r="D300">
        <v>112.28</v>
      </c>
      <c r="E300">
        <f t="shared" si="4"/>
        <v>4358.9080000000004</v>
      </c>
      <c r="F300" s="6" cm="1">
        <f t="array" ref="F300">(D300-_xlfn.XLOOKUP(TRUE,$D$3:D299&lt;&gt;"",$D$3:D299,,,-1))/_xlfn.XLOOKUP(TRUE,$D$3:D299&lt;&gt;"",$D$3:D299,,,-1)-'Risk Free Rates'!F299/249</f>
        <v>-1.7242888402625809E-2</v>
      </c>
      <c r="G300" s="14" cm="1">
        <f t="array" ref="G300">(E300-_xlfn.XLOOKUP(TRUE,$E$3:E299&lt;&gt;"",$E$3:E299,,,-1))/_xlfn.XLOOKUP(TRUE,$E$3:E299&lt;&gt;"",$E$3:E299,,,-1)-'Risk Free Rates'!F299/249</f>
        <v>-3.2887328562743179E-4</v>
      </c>
    </row>
    <row r="301" spans="1:7" x14ac:dyDescent="0.25">
      <c r="A301" s="17">
        <v>45499</v>
      </c>
      <c r="B301">
        <v>1251.77</v>
      </c>
      <c r="C301">
        <v>9165.7800000000007</v>
      </c>
      <c r="D301">
        <v>113.06</v>
      </c>
      <c r="E301">
        <f t="shared" si="4"/>
        <v>4417.3740000000007</v>
      </c>
      <c r="F301" s="6" cm="1">
        <f t="array" ref="F301">(D301-_xlfn.XLOOKUP(TRUE,$D$3:D300&lt;&gt;"",$D$3:D300,,,-1))/_xlfn.XLOOKUP(TRUE,$D$3:D300&lt;&gt;"",$D$3:D300,,,-1)-'Risk Free Rates'!F300/249</f>
        <v>6.9469184182401238E-3</v>
      </c>
      <c r="G301" s="14" cm="1">
        <f t="array" ref="G301">(E301-_xlfn.XLOOKUP(TRUE,$E$3:E300&lt;&gt;"",$E$3:E300,,,-1))/_xlfn.XLOOKUP(TRUE,$E$3:E300&lt;&gt;"",$E$3:E300,,,-1)-'Risk Free Rates'!F300/249</f>
        <v>1.341299242837893E-2</v>
      </c>
    </row>
    <row r="302" spans="1:7" x14ac:dyDescent="0.25">
      <c r="A302" s="17">
        <v>45500</v>
      </c>
      <c r="B302" t="e">
        <v>#N/A</v>
      </c>
      <c r="C302" t="e">
        <v>#N/A</v>
      </c>
      <c r="D302" t="e">
        <v>#N/A</v>
      </c>
      <c r="E302" t="e">
        <f t="shared" si="4"/>
        <v>#N/A</v>
      </c>
      <c r="F302" s="6" t="e" cm="1">
        <f t="array" ref="F302">(D302-_xlfn.XLOOKUP(TRUE,$D$3:D301&lt;&gt;"",$D$3:D301,,,-1))/_xlfn.XLOOKUP(TRUE,$D$3:D301&lt;&gt;"",$D$3:D301,,,-1)-'Risk Free Rates'!F301/249</f>
        <v>#N/A</v>
      </c>
      <c r="G302" s="14" t="e" cm="1">
        <f t="array" ref="G302">(E302-_xlfn.XLOOKUP(TRUE,$E$3:E301&lt;&gt;"",$E$3:E301,,,-1))/_xlfn.XLOOKUP(TRUE,$E$3:E301&lt;&gt;"",$E$3:E301,,,-1)-'Risk Free Rates'!F301/249</f>
        <v>#N/A</v>
      </c>
    </row>
    <row r="303" spans="1:7" x14ac:dyDescent="0.25">
      <c r="A303" s="17">
        <v>45501</v>
      </c>
      <c r="B303" t="e">
        <v>#N/A</v>
      </c>
      <c r="C303" t="e">
        <v>#N/A</v>
      </c>
      <c r="D303" t="e">
        <v>#N/A</v>
      </c>
      <c r="E303" t="e">
        <f t="shared" si="4"/>
        <v>#N/A</v>
      </c>
      <c r="F303" s="6" t="e" cm="1">
        <f t="array" ref="F303">(D303-_xlfn.XLOOKUP(TRUE,$D$3:D302&lt;&gt;"",$D$3:D302,,,-1))/_xlfn.XLOOKUP(TRUE,$D$3:D302&lt;&gt;"",$D$3:D302,,,-1)-'Risk Free Rates'!F302/249</f>
        <v>#N/A</v>
      </c>
      <c r="G303" s="14" t="e" cm="1">
        <f t="array" ref="G303">(E303-_xlfn.XLOOKUP(TRUE,$E$3:E302&lt;&gt;"",$E$3:E302,,,-1))/_xlfn.XLOOKUP(TRUE,$E$3:E302&lt;&gt;"",$E$3:E302,,,-1)-'Risk Free Rates'!F302/249</f>
        <v>#N/A</v>
      </c>
    </row>
    <row r="304" spans="1:7" x14ac:dyDescent="0.25">
      <c r="A304" s="17">
        <v>45502</v>
      </c>
      <c r="B304">
        <v>1251.44</v>
      </c>
      <c r="C304">
        <v>9179.44</v>
      </c>
      <c r="D304">
        <v>111.59</v>
      </c>
      <c r="E304">
        <f t="shared" si="4"/>
        <v>4422.6400000000003</v>
      </c>
      <c r="F304" s="6" cm="1">
        <f t="array" ref="F304">(D304-_xlfn.XLOOKUP(TRUE,$D$3:D303&lt;&gt;"",$D$3:D303,,,-1))/_xlfn.XLOOKUP(TRUE,$D$3:D303&lt;&gt;"",$D$3:D303,,,-1)-'Risk Free Rates'!F303/249</f>
        <v>-1.3001945869449839E-2</v>
      </c>
      <c r="G304" s="14" cm="1">
        <f t="array" ref="G304">(E304-_xlfn.XLOOKUP(TRUE,$E$3:E303&lt;&gt;"",$E$3:E303,,,-1))/_xlfn.XLOOKUP(TRUE,$E$3:E303&lt;&gt;"",$E$3:E303,,,-1)-'Risk Free Rates'!F303/249</f>
        <v>1.1921109690960332E-3</v>
      </c>
    </row>
    <row r="305" spans="1:7" x14ac:dyDescent="0.25">
      <c r="A305" s="17">
        <v>45503</v>
      </c>
      <c r="B305">
        <v>1258.52</v>
      </c>
      <c r="C305">
        <v>9222.18</v>
      </c>
      <c r="D305">
        <v>103.73</v>
      </c>
      <c r="E305">
        <f t="shared" si="4"/>
        <v>4443.9840000000004</v>
      </c>
      <c r="F305" s="6" cm="1">
        <f t="array" ref="F305">(D305-_xlfn.XLOOKUP(TRUE,$D$3:D304&lt;&gt;"",$D$3:D304,,,-1))/_xlfn.XLOOKUP(TRUE,$D$3:D304&lt;&gt;"",$D$3:D304,,,-1)-'Risk Free Rates'!F304/249</f>
        <v>-7.043641903396361E-2</v>
      </c>
      <c r="G305" s="14" cm="1">
        <f t="array" ref="G305">(E305-_xlfn.XLOOKUP(TRUE,$E$3:E304&lt;&gt;"",$E$3:E304,,,-1))/_xlfn.XLOOKUP(TRUE,$E$3:E304&lt;&gt;"",$E$3:E304,,,-1)-'Risk Free Rates'!F304/249</f>
        <v>4.8260767324494079E-3</v>
      </c>
    </row>
    <row r="306" spans="1:7" x14ac:dyDescent="0.25">
      <c r="A306" s="17">
        <v>45504</v>
      </c>
      <c r="B306">
        <v>1265.53</v>
      </c>
      <c r="C306">
        <v>9267.84</v>
      </c>
      <c r="D306">
        <v>117.02</v>
      </c>
      <c r="E306">
        <f t="shared" si="4"/>
        <v>4466.4540000000006</v>
      </c>
      <c r="F306" s="6" cm="1">
        <f t="array" ref="F306">(D306-_xlfn.XLOOKUP(TRUE,$D$3:D305&lt;&gt;"",$D$3:D305,,,-1))/_xlfn.XLOOKUP(TRUE,$D$3:D305&lt;&gt;"",$D$3:D305,,,-1)-'Risk Free Rates'!F305/249</f>
        <v>0.12812108358237725</v>
      </c>
      <c r="G306" s="14" cm="1">
        <f t="array" ref="G306">(E306-_xlfn.XLOOKUP(TRUE,$E$3:E305&lt;&gt;"",$E$3:E305,,,-1))/_xlfn.XLOOKUP(TRUE,$E$3:E305&lt;&gt;"",$E$3:E305,,,-1)-'Risk Free Rates'!F305/249</f>
        <v>5.0562738299688419E-3</v>
      </c>
    </row>
    <row r="307" spans="1:7" x14ac:dyDescent="0.25">
      <c r="A307" s="17">
        <v>45505</v>
      </c>
      <c r="B307">
        <v>1249.57</v>
      </c>
      <c r="C307">
        <v>9167.7900000000009</v>
      </c>
      <c r="D307">
        <v>109.21</v>
      </c>
      <c r="E307">
        <f t="shared" si="4"/>
        <v>4416.8580000000002</v>
      </c>
      <c r="F307" s="6" cm="1">
        <f t="array" ref="F307">(D307-_xlfn.XLOOKUP(TRUE,$D$3:D306&lt;&gt;"",$D$3:D306,,,-1))/_xlfn.XLOOKUP(TRUE,$D$3:D306&lt;&gt;"",$D$3:D306,,,-1)-'Risk Free Rates'!F306/249</f>
        <v>-6.6740728080669998E-2</v>
      </c>
      <c r="G307" s="14" cm="1">
        <f t="array" ref="G307">(E307-_xlfn.XLOOKUP(TRUE,$E$3:E306&lt;&gt;"",$E$3:E306,,,-1))/_xlfn.XLOOKUP(TRUE,$E$3:E306&lt;&gt;"",$E$3:E306,,,-1)-'Risk Free Rates'!F306/249</f>
        <v>-1.1104110777811762E-2</v>
      </c>
    </row>
    <row r="308" spans="1:7" x14ac:dyDescent="0.25">
      <c r="A308" s="17">
        <v>45506</v>
      </c>
      <c r="B308">
        <v>1216.8800000000001</v>
      </c>
      <c r="C308">
        <v>9007.6299999999992</v>
      </c>
      <c r="D308">
        <v>107.27</v>
      </c>
      <c r="E308">
        <f t="shared" si="4"/>
        <v>4333.1799999999994</v>
      </c>
      <c r="F308" s="6" cm="1">
        <f t="array" ref="F308">(D308-_xlfn.XLOOKUP(TRUE,$D$3:D307&lt;&gt;"",$D$3:D307,,,-1))/_xlfn.XLOOKUP(TRUE,$D$3:D307&lt;&gt;"",$D$3:D307,,,-1)-'Risk Free Rates'!F307/249</f>
        <v>-1.7763941031041095E-2</v>
      </c>
      <c r="G308" s="14" cm="1">
        <f t="array" ref="G308">(E308-_xlfn.XLOOKUP(TRUE,$E$3:E307&lt;&gt;"",$E$3:E307,,,-1))/_xlfn.XLOOKUP(TRUE,$E$3:E307&lt;&gt;"",$E$3:E307,,,-1)-'Risk Free Rates'!F307/249</f>
        <v>-1.8945141546321115E-2</v>
      </c>
    </row>
    <row r="309" spans="1:7" x14ac:dyDescent="0.25">
      <c r="A309" s="17">
        <v>45507</v>
      </c>
      <c r="B309" t="e">
        <v>#N/A</v>
      </c>
      <c r="C309" t="e">
        <v>#N/A</v>
      </c>
      <c r="D309" t="e">
        <v>#N/A</v>
      </c>
      <c r="E309" t="e">
        <f t="shared" si="4"/>
        <v>#N/A</v>
      </c>
      <c r="F309" s="6" t="e" cm="1">
        <f t="array" ref="F309">(D309-_xlfn.XLOOKUP(TRUE,$D$3:D308&lt;&gt;"",$D$3:D308,,,-1))/_xlfn.XLOOKUP(TRUE,$D$3:D308&lt;&gt;"",$D$3:D308,,,-1)-'Risk Free Rates'!F308/249</f>
        <v>#N/A</v>
      </c>
      <c r="G309" s="14" t="e" cm="1">
        <f t="array" ref="G309">(E309-_xlfn.XLOOKUP(TRUE,$E$3:E308&lt;&gt;"",$E$3:E308,,,-1))/_xlfn.XLOOKUP(TRUE,$E$3:E308&lt;&gt;"",$E$3:E308,,,-1)-'Risk Free Rates'!F308/249</f>
        <v>#N/A</v>
      </c>
    </row>
    <row r="310" spans="1:7" x14ac:dyDescent="0.25">
      <c r="A310" s="17">
        <v>45508</v>
      </c>
      <c r="B310" t="e">
        <v>#N/A</v>
      </c>
      <c r="C310" t="e">
        <v>#N/A</v>
      </c>
      <c r="D310" t="e">
        <v>#N/A</v>
      </c>
      <c r="E310" t="e">
        <f t="shared" si="4"/>
        <v>#N/A</v>
      </c>
      <c r="F310" s="6" t="e" cm="1">
        <f t="array" ref="F310">(D310-_xlfn.XLOOKUP(TRUE,$D$3:D309&lt;&gt;"",$D$3:D309,,,-1))/_xlfn.XLOOKUP(TRUE,$D$3:D309&lt;&gt;"",$D$3:D309,,,-1)-'Risk Free Rates'!F309/249</f>
        <v>#N/A</v>
      </c>
      <c r="G310" s="14" t="e" cm="1">
        <f t="array" ref="G310">(E310-_xlfn.XLOOKUP(TRUE,$E$3:E309&lt;&gt;"",$E$3:E309,,,-1))/_xlfn.XLOOKUP(TRUE,$E$3:E309&lt;&gt;"",$E$3:E309,,,-1)-'Risk Free Rates'!F309/249</f>
        <v>#N/A</v>
      </c>
    </row>
    <row r="311" spans="1:7" x14ac:dyDescent="0.25">
      <c r="A311" s="17">
        <v>45509</v>
      </c>
      <c r="B311">
        <v>1186.31</v>
      </c>
      <c r="C311">
        <v>8792.81</v>
      </c>
      <c r="D311">
        <v>100.45</v>
      </c>
      <c r="E311">
        <f t="shared" si="4"/>
        <v>4228.91</v>
      </c>
      <c r="F311" s="6" cm="1">
        <f t="array" ref="F311">(D311-_xlfn.XLOOKUP(TRUE,$D$3:D310&lt;&gt;"",$D$3:D310,,,-1))/_xlfn.XLOOKUP(TRUE,$D$3:D310&lt;&gt;"",$D$3:D310,,,-1)-'Risk Free Rates'!F310/249</f>
        <v>-6.3577887573412817E-2</v>
      </c>
      <c r="G311" s="14" cm="1">
        <f t="array" ref="G311">(E311-_xlfn.XLOOKUP(TRUE,$E$3:E310&lt;&gt;"",$E$3:E310,,,-1))/_xlfn.XLOOKUP(TRUE,$E$3:E310&lt;&gt;"",$E$3:E310,,,-1)-'Risk Free Rates'!F310/249</f>
        <v>-2.4063159157939329E-2</v>
      </c>
    </row>
    <row r="312" spans="1:7" x14ac:dyDescent="0.25">
      <c r="A312" s="17">
        <v>45510</v>
      </c>
      <c r="B312">
        <v>1188.6300000000001</v>
      </c>
      <c r="C312">
        <v>8885.18</v>
      </c>
      <c r="D312">
        <v>104.25</v>
      </c>
      <c r="E312">
        <f t="shared" si="4"/>
        <v>4267.25</v>
      </c>
      <c r="F312" s="6" cm="1">
        <f t="array" ref="F312">(D312-_xlfn.XLOOKUP(TRUE,$D$3:D311&lt;&gt;"",$D$3:D311,,,-1))/_xlfn.XLOOKUP(TRUE,$D$3:D311&lt;&gt;"",$D$3:D311,,,-1)-'Risk Free Rates'!F311/249</f>
        <v>3.7829766052762538E-2</v>
      </c>
      <c r="G312" s="14" cm="1">
        <f t="array" ref="G312">(E312-_xlfn.XLOOKUP(TRUE,$E$3:E311&lt;&gt;"",$E$3:E311,,,-1))/_xlfn.XLOOKUP(TRUE,$E$3:E311&lt;&gt;"",$E$3:E311,,,-1)-'Risk Free Rates'!F311/249</f>
        <v>9.0661659860342605E-3</v>
      </c>
    </row>
    <row r="313" spans="1:7" x14ac:dyDescent="0.25">
      <c r="A313" s="17">
        <v>45511</v>
      </c>
      <c r="B313">
        <v>1209.82</v>
      </c>
      <c r="C313">
        <v>8817.6</v>
      </c>
      <c r="D313">
        <v>98.91</v>
      </c>
      <c r="E313">
        <f t="shared" si="4"/>
        <v>4252.9320000000007</v>
      </c>
      <c r="F313" s="6" cm="1">
        <f t="array" ref="F313">(D313-_xlfn.XLOOKUP(TRUE,$D$3:D312&lt;&gt;"",$D$3:D312,,,-1))/_xlfn.XLOOKUP(TRUE,$D$3:D312&lt;&gt;"",$D$3:D312,,,-1)-'Risk Free Rates'!F312/249</f>
        <v>-5.1223021582733848E-2</v>
      </c>
      <c r="G313" s="14" cm="1">
        <f t="array" ref="G313">(E313-_xlfn.XLOOKUP(TRUE,$E$3:E312&lt;&gt;"",$E$3:E312,,,-1))/_xlfn.XLOOKUP(TRUE,$E$3:E312&lt;&gt;"",$E$3:E312,,,-1)-'Risk Free Rates'!F312/249</f>
        <v>-3.3553225144998069E-3</v>
      </c>
    </row>
    <row r="314" spans="1:7" x14ac:dyDescent="0.25">
      <c r="A314" s="17">
        <v>45512</v>
      </c>
      <c r="B314">
        <v>1207.3399999999999</v>
      </c>
      <c r="C314">
        <v>8982.35</v>
      </c>
      <c r="D314">
        <v>104.97</v>
      </c>
      <c r="E314">
        <f t="shared" si="4"/>
        <v>4317.3440000000001</v>
      </c>
      <c r="F314" s="6" cm="1">
        <f t="array" ref="F314">(D314-_xlfn.XLOOKUP(TRUE,$D$3:D313&lt;&gt;"",$D$3:D313,,,-1))/_xlfn.XLOOKUP(TRUE,$D$3:D313&lt;&gt;"",$D$3:D313,,,-1)-'Risk Free Rates'!F313/249</f>
        <v>6.1267819229602692E-2</v>
      </c>
      <c r="G314" s="14" cm="1">
        <f t="array" ref="G314">(E314-_xlfn.XLOOKUP(TRUE,$E$3:E313&lt;&gt;"",$E$3:E313,,,-1))/_xlfn.XLOOKUP(TRUE,$E$3:E313&lt;&gt;"",$E$3:E313,,,-1)-'Risk Free Rates'!F313/249</f>
        <v>1.5145316219492656E-2</v>
      </c>
    </row>
    <row r="315" spans="1:7" x14ac:dyDescent="0.25">
      <c r="A315" s="17">
        <v>45513</v>
      </c>
      <c r="B315">
        <v>1214.01</v>
      </c>
      <c r="C315">
        <v>8998.9</v>
      </c>
      <c r="D315">
        <v>104.75</v>
      </c>
      <c r="E315">
        <f t="shared" si="4"/>
        <v>4327.9660000000003</v>
      </c>
      <c r="F315" s="6" cm="1">
        <f t="array" ref="F315">(D315-_xlfn.XLOOKUP(TRUE,$D$3:D314&lt;&gt;"",$D$3:D314,,,-1))/_xlfn.XLOOKUP(TRUE,$D$3:D314&lt;&gt;"",$D$3:D314,,,-1)-'Risk Free Rates'!F314/249</f>
        <v>-2.0958369057825937E-3</v>
      </c>
      <c r="G315" s="14" cm="1">
        <f t="array" ref="G315">(E315-_xlfn.XLOOKUP(TRUE,$E$3:E314&lt;&gt;"",$E$3:E314,,,-1))/_xlfn.XLOOKUP(TRUE,$E$3:E314&lt;&gt;"",$E$3:E314,,,-1)-'Risk Free Rates'!F314/249</f>
        <v>2.460308930675966E-3</v>
      </c>
    </row>
    <row r="316" spans="1:7" x14ac:dyDescent="0.25">
      <c r="A316" s="17">
        <v>45514</v>
      </c>
      <c r="B316" t="e">
        <v>#N/A</v>
      </c>
      <c r="C316" t="e">
        <v>#N/A</v>
      </c>
      <c r="D316" t="e">
        <v>#N/A</v>
      </c>
      <c r="E316" t="e">
        <f t="shared" si="4"/>
        <v>#N/A</v>
      </c>
      <c r="F316" s="6" t="e" cm="1">
        <f t="array" ref="F316">(D316-_xlfn.XLOOKUP(TRUE,$D$3:D315&lt;&gt;"",$D$3:D315,,,-1))/_xlfn.XLOOKUP(TRUE,$D$3:D315&lt;&gt;"",$D$3:D315,,,-1)-'Risk Free Rates'!F315/249</f>
        <v>#N/A</v>
      </c>
      <c r="G316" s="14" t="e" cm="1">
        <f t="array" ref="G316">(E316-_xlfn.XLOOKUP(TRUE,$E$3:E315&lt;&gt;"",$E$3:E315,,,-1))/_xlfn.XLOOKUP(TRUE,$E$3:E315&lt;&gt;"",$E$3:E315,,,-1)-'Risk Free Rates'!F315/249</f>
        <v>#N/A</v>
      </c>
    </row>
    <row r="317" spans="1:7" x14ac:dyDescent="0.25">
      <c r="A317" s="17">
        <v>45515</v>
      </c>
      <c r="B317" t="e">
        <v>#N/A</v>
      </c>
      <c r="C317" t="e">
        <v>#N/A</v>
      </c>
      <c r="D317" t="e">
        <v>#N/A</v>
      </c>
      <c r="E317" t="e">
        <f t="shared" si="4"/>
        <v>#N/A</v>
      </c>
      <c r="F317" s="6" t="e" cm="1">
        <f t="array" ref="F317">(D317-_xlfn.XLOOKUP(TRUE,$D$3:D316&lt;&gt;"",$D$3:D316,,,-1))/_xlfn.XLOOKUP(TRUE,$D$3:D316&lt;&gt;"",$D$3:D316,,,-1)-'Risk Free Rates'!F316/249</f>
        <v>#N/A</v>
      </c>
      <c r="G317" s="14" t="e" cm="1">
        <f t="array" ref="G317">(E317-_xlfn.XLOOKUP(TRUE,$E$3:E316&lt;&gt;"",$E$3:E316,,,-1))/_xlfn.XLOOKUP(TRUE,$E$3:E316&lt;&gt;"",$E$3:E316,,,-1)-'Risk Free Rates'!F316/249</f>
        <v>#N/A</v>
      </c>
    </row>
    <row r="318" spans="1:7" x14ac:dyDescent="0.25">
      <c r="A318" s="17">
        <v>45516</v>
      </c>
      <c r="B318">
        <v>1215.27</v>
      </c>
      <c r="C318">
        <v>8955.1299999999992</v>
      </c>
      <c r="D318">
        <v>109.02</v>
      </c>
      <c r="E318">
        <f t="shared" si="4"/>
        <v>4311.2139999999999</v>
      </c>
      <c r="F318" s="6" cm="1">
        <f t="array" ref="F318">(D318-_xlfn.XLOOKUP(TRUE,$D$3:D317&lt;&gt;"",$D$3:D317,,,-1))/_xlfn.XLOOKUP(TRUE,$D$3:D317&lt;&gt;"",$D$3:D317,,,-1)-'Risk Free Rates'!F317/249</f>
        <v>4.0763723150357957E-2</v>
      </c>
      <c r="G318" s="14" cm="1">
        <f t="array" ref="G318">(E318-_xlfn.XLOOKUP(TRUE,$E$3:E317&lt;&gt;"",$E$3:E317,,,-1))/_xlfn.XLOOKUP(TRUE,$E$3:E317&lt;&gt;"",$E$3:E317,,,-1)-'Risk Free Rates'!F317/249</f>
        <v>-3.8706403885798561E-3</v>
      </c>
    </row>
    <row r="319" spans="1:7" x14ac:dyDescent="0.25">
      <c r="A319" s="17">
        <v>45517</v>
      </c>
      <c r="B319">
        <v>1220.0999999999999</v>
      </c>
      <c r="C319">
        <v>9059.1200000000008</v>
      </c>
      <c r="D319">
        <v>116.14</v>
      </c>
      <c r="E319">
        <f t="shared" si="4"/>
        <v>4355.7080000000005</v>
      </c>
      <c r="F319" s="6" cm="1">
        <f t="array" ref="F319">(D319-_xlfn.XLOOKUP(TRUE,$D$3:D318&lt;&gt;"",$D$3:D318,,,-1))/_xlfn.XLOOKUP(TRUE,$D$3:D318&lt;&gt;"",$D$3:D318,,,-1)-'Risk Free Rates'!F318/249</f>
        <v>6.5309117593102234E-2</v>
      </c>
      <c r="G319" s="14" cm="1">
        <f t="array" ref="G319">(E319-_xlfn.XLOOKUP(TRUE,$E$3:E318&lt;&gt;"",$E$3:E318,,,-1))/_xlfn.XLOOKUP(TRUE,$E$3:E318&lt;&gt;"",$E$3:E318,,,-1)-'Risk Free Rates'!F318/249</f>
        <v>1.0320526886394552E-2</v>
      </c>
    </row>
    <row r="320" spans="1:7" x14ac:dyDescent="0.25">
      <c r="A320" s="17">
        <v>45518</v>
      </c>
      <c r="B320">
        <v>1226.9100000000001</v>
      </c>
      <c r="C320">
        <v>9080.51</v>
      </c>
      <c r="D320">
        <v>118.08</v>
      </c>
      <c r="E320">
        <f t="shared" si="4"/>
        <v>4368.3500000000004</v>
      </c>
      <c r="F320" s="6" cm="1">
        <f t="array" ref="F320">(D320-_xlfn.XLOOKUP(TRUE,$D$3:D319&lt;&gt;"",$D$3:D319,,,-1))/_xlfn.XLOOKUP(TRUE,$D$3:D319&lt;&gt;"",$D$3:D319,,,-1)-'Risk Free Rates'!F319/249</f>
        <v>1.6703977957637315E-2</v>
      </c>
      <c r="G320" s="14" cm="1">
        <f t="array" ref="G320">(E320-_xlfn.XLOOKUP(TRUE,$E$3:E319&lt;&gt;"",$E$3:E319,,,-1))/_xlfn.XLOOKUP(TRUE,$E$3:E319&lt;&gt;"",$E$3:E319,,,-1)-'Risk Free Rates'!F319/249</f>
        <v>2.9023984160553976E-3</v>
      </c>
    </row>
    <row r="321" spans="1:7" x14ac:dyDescent="0.25">
      <c r="A321" s="17">
        <v>45519</v>
      </c>
      <c r="B321">
        <v>1238.3900000000001</v>
      </c>
      <c r="C321">
        <v>9200.4699999999993</v>
      </c>
      <c r="D321">
        <v>122.86</v>
      </c>
      <c r="E321">
        <f t="shared" si="4"/>
        <v>4423.2219999999998</v>
      </c>
      <c r="F321" s="6" cm="1">
        <f t="array" ref="F321">(D321-_xlfn.XLOOKUP(TRUE,$D$3:D320&lt;&gt;"",$D$3:D320,,,-1))/_xlfn.XLOOKUP(TRUE,$D$3:D320&lt;&gt;"",$D$3:D320,,,-1)-'Risk Free Rates'!F320/249</f>
        <v>4.0481029810298115E-2</v>
      </c>
      <c r="G321" s="14" cm="1">
        <f t="array" ref="G321">(E321-_xlfn.XLOOKUP(TRUE,$E$3:E320&lt;&gt;"",$E$3:E320,,,-1))/_xlfn.XLOOKUP(TRUE,$E$3:E320&lt;&gt;"",$E$3:E320,,,-1)-'Risk Free Rates'!F320/249</f>
        <v>1.2561264550688334E-2</v>
      </c>
    </row>
    <row r="322" spans="1:7" x14ac:dyDescent="0.25">
      <c r="A322" s="17">
        <v>45520</v>
      </c>
      <c r="B322">
        <v>1242.3699999999999</v>
      </c>
      <c r="C322">
        <v>9222.76</v>
      </c>
      <c r="D322">
        <v>124.58</v>
      </c>
      <c r="E322">
        <f t="shared" si="4"/>
        <v>4434.5259999999998</v>
      </c>
      <c r="F322" s="6" cm="1">
        <f t="array" ref="F322">(D322-_xlfn.XLOOKUP(TRUE,$D$3:D321&lt;&gt;"",$D$3:D321,,,-1))/_xlfn.XLOOKUP(TRUE,$D$3:D321&lt;&gt;"",$D$3:D321,,,-1)-'Risk Free Rates'!F321/249</f>
        <v>1.3999674426176126E-2</v>
      </c>
      <c r="G322" s="14" cm="1">
        <f t="array" ref="G322">(E322-_xlfn.XLOOKUP(TRUE,$E$3:E321&lt;&gt;"",$E$3:E321,,,-1))/_xlfn.XLOOKUP(TRUE,$E$3:E321&lt;&gt;"",$E$3:E321,,,-1)-'Risk Free Rates'!F321/249</f>
        <v>2.5556031327390052E-3</v>
      </c>
    </row>
    <row r="323" spans="1:7" x14ac:dyDescent="0.25">
      <c r="A323" s="17">
        <v>45521</v>
      </c>
      <c r="B323" t="e">
        <v>#N/A</v>
      </c>
      <c r="C323" t="e">
        <v>#N/A</v>
      </c>
      <c r="D323" t="e">
        <v>#N/A</v>
      </c>
      <c r="E323" t="e">
        <f t="shared" si="4"/>
        <v>#N/A</v>
      </c>
      <c r="F323" s="6" t="e" cm="1">
        <f t="array" ref="F323">(D323-_xlfn.XLOOKUP(TRUE,$D$3:D322&lt;&gt;"",$D$3:D322,,,-1))/_xlfn.XLOOKUP(TRUE,$D$3:D322&lt;&gt;"",$D$3:D322,,,-1)-'Risk Free Rates'!F322/249</f>
        <v>#N/A</v>
      </c>
      <c r="G323" s="14" t="e" cm="1">
        <f t="array" ref="G323">(E323-_xlfn.XLOOKUP(TRUE,$E$3:E322&lt;&gt;"",$E$3:E322,,,-1))/_xlfn.XLOOKUP(TRUE,$E$3:E322&lt;&gt;"",$E$3:E322,,,-1)-'Risk Free Rates'!F322/249</f>
        <v>#N/A</v>
      </c>
    </row>
    <row r="324" spans="1:7" x14ac:dyDescent="0.25">
      <c r="A324" s="17">
        <v>45522</v>
      </c>
      <c r="B324" t="e">
        <v>#N/A</v>
      </c>
      <c r="C324" t="e">
        <v>#N/A</v>
      </c>
      <c r="D324" t="e">
        <v>#N/A</v>
      </c>
      <c r="E324" t="e">
        <f t="shared" ref="E324:E368" si="5">0.6*B324+0.4*C324</f>
        <v>#N/A</v>
      </c>
      <c r="F324" s="6" t="e" cm="1">
        <f t="array" ref="F324">(D324-_xlfn.XLOOKUP(TRUE,$D$3:D323&lt;&gt;"",$D$3:D323,,,-1))/_xlfn.XLOOKUP(TRUE,$D$3:D323&lt;&gt;"",$D$3:D323,,,-1)-'Risk Free Rates'!F323/249</f>
        <v>#N/A</v>
      </c>
      <c r="G324" s="14" t="e" cm="1">
        <f t="array" ref="G324">(E324-_xlfn.XLOOKUP(TRUE,$E$3:E323&lt;&gt;"",$E$3:E323,,,-1))/_xlfn.XLOOKUP(TRUE,$E$3:E323&lt;&gt;"",$E$3:E323,,,-1)-'Risk Free Rates'!F323/249</f>
        <v>#N/A</v>
      </c>
    </row>
    <row r="325" spans="1:7" x14ac:dyDescent="0.25">
      <c r="A325" s="17">
        <v>45523</v>
      </c>
      <c r="B325">
        <v>1251.8900000000001</v>
      </c>
      <c r="C325">
        <v>9293.06</v>
      </c>
      <c r="D325">
        <v>130</v>
      </c>
      <c r="E325">
        <f t="shared" si="5"/>
        <v>4468.3580000000002</v>
      </c>
      <c r="F325" s="6" cm="1">
        <f t="array" ref="F325">(D325-_xlfn.XLOOKUP(TRUE,$D$3:D324&lt;&gt;"",$D$3:D324,,,-1))/_xlfn.XLOOKUP(TRUE,$D$3:D324&lt;&gt;"",$D$3:D324,,,-1)-'Risk Free Rates'!F324/249</f>
        <v>4.3506180767378402E-2</v>
      </c>
      <c r="G325" s="14" cm="1">
        <f t="array" ref="G325">(E325-_xlfn.XLOOKUP(TRUE,$E$3:E324&lt;&gt;"",$E$3:E324,,,-1))/_xlfn.XLOOKUP(TRUE,$E$3:E324&lt;&gt;"",$E$3:E324,,,-1)-'Risk Free Rates'!F324/249</f>
        <v>7.6292257616711089E-3</v>
      </c>
    </row>
    <row r="326" spans="1:7" x14ac:dyDescent="0.25">
      <c r="A326" s="17">
        <v>45524</v>
      </c>
      <c r="B326">
        <v>1244.69</v>
      </c>
      <c r="C326">
        <v>9254.26</v>
      </c>
      <c r="D326">
        <v>127.25</v>
      </c>
      <c r="E326">
        <f t="shared" si="5"/>
        <v>4448.518</v>
      </c>
      <c r="F326" s="6" cm="1">
        <f t="array" ref="F326">(D326-_xlfn.XLOOKUP(TRUE,$D$3:D325&lt;&gt;"",$D$3:D325,,,-1))/_xlfn.XLOOKUP(TRUE,$D$3:D325&lt;&gt;"",$D$3:D325,,,-1)-'Risk Free Rates'!F325/249</f>
        <v>-2.1153846153846155E-2</v>
      </c>
      <c r="G326" s="14" cm="1">
        <f t="array" ref="G326">(E326-_xlfn.XLOOKUP(TRUE,$E$3:E325&lt;&gt;"",$E$3:E325,,,-1))/_xlfn.XLOOKUP(TRUE,$E$3:E325&lt;&gt;"",$E$3:E325,,,-1)-'Risk Free Rates'!F325/249</f>
        <v>-4.4401097673910962E-3</v>
      </c>
    </row>
    <row r="327" spans="1:7" x14ac:dyDescent="0.25">
      <c r="A327" s="17">
        <v>45525</v>
      </c>
      <c r="B327">
        <v>1249.68</v>
      </c>
      <c r="C327">
        <v>9320.89</v>
      </c>
      <c r="D327">
        <v>128.5</v>
      </c>
      <c r="E327">
        <f t="shared" si="5"/>
        <v>4478.1639999999998</v>
      </c>
      <c r="F327" s="6" cm="1">
        <f t="array" ref="F327">(D327-_xlfn.XLOOKUP(TRUE,$D$3:D326&lt;&gt;"",$D$3:D326,,,-1))/_xlfn.XLOOKUP(TRUE,$D$3:D326&lt;&gt;"",$D$3:D326,,,-1)-'Risk Free Rates'!F326/249</f>
        <v>9.823182711198428E-3</v>
      </c>
      <c r="G327" s="14" cm="1">
        <f t="array" ref="G327">(E327-_xlfn.XLOOKUP(TRUE,$E$3:E326&lt;&gt;"",$E$3:E326,,,-1))/_xlfn.XLOOKUP(TRUE,$E$3:E326&lt;&gt;"",$E$3:E326,,,-1)-'Risk Free Rates'!F326/249</f>
        <v>6.6642418890964878E-3</v>
      </c>
    </row>
    <row r="328" spans="1:7" x14ac:dyDescent="0.25">
      <c r="A328" s="17">
        <v>45526</v>
      </c>
      <c r="B328">
        <v>1254.31</v>
      </c>
      <c r="C328">
        <v>9292.99</v>
      </c>
      <c r="D328">
        <v>123.74</v>
      </c>
      <c r="E328">
        <f t="shared" si="5"/>
        <v>4469.7820000000002</v>
      </c>
      <c r="F328" s="6" cm="1">
        <f t="array" ref="F328">(D328-_xlfn.XLOOKUP(TRUE,$D$3:D327&lt;&gt;"",$D$3:D327,,,-1))/_xlfn.XLOOKUP(TRUE,$D$3:D327&lt;&gt;"",$D$3:D327,,,-1)-'Risk Free Rates'!F327/249</f>
        <v>-3.7042801556420271E-2</v>
      </c>
      <c r="G328" s="14" cm="1">
        <f t="array" ref="G328">(E328-_xlfn.XLOOKUP(TRUE,$E$3:E327&lt;&gt;"",$E$3:E327,,,-1))/_xlfn.XLOOKUP(TRUE,$E$3:E327&lt;&gt;"",$E$3:E327,,,-1)-'Risk Free Rates'!F327/249</f>
        <v>-1.8717492257986996E-3</v>
      </c>
    </row>
    <row r="329" spans="1:7" x14ac:dyDescent="0.25">
      <c r="A329" s="17">
        <v>45527</v>
      </c>
      <c r="B329">
        <v>1263.6500000000001</v>
      </c>
      <c r="C329">
        <v>9412.5</v>
      </c>
      <c r="D329">
        <v>129.37</v>
      </c>
      <c r="E329">
        <f t="shared" si="5"/>
        <v>4523.1900000000005</v>
      </c>
      <c r="F329" s="6" cm="1">
        <f t="array" ref="F329">(D329-_xlfn.XLOOKUP(TRUE,$D$3:D328&lt;&gt;"",$D$3:D328,,,-1))/_xlfn.XLOOKUP(TRUE,$D$3:D328&lt;&gt;"",$D$3:D328,,,-1)-'Risk Free Rates'!F328/249</f>
        <v>4.5498626151608289E-2</v>
      </c>
      <c r="G329" s="14" cm="1">
        <f t="array" ref="G329">(E329-_xlfn.XLOOKUP(TRUE,$E$3:E328&lt;&gt;"",$E$3:E328,,,-1))/_xlfn.XLOOKUP(TRUE,$E$3:E328&lt;&gt;"",$E$3:E328,,,-1)-'Risk Free Rates'!F328/249</f>
        <v>1.1948681166106166E-2</v>
      </c>
    </row>
    <row r="330" spans="1:7" x14ac:dyDescent="0.25">
      <c r="A330" s="17">
        <v>45528</v>
      </c>
      <c r="B330" t="e">
        <v>#N/A</v>
      </c>
      <c r="C330" t="e">
        <v>#N/A</v>
      </c>
      <c r="D330" t="e">
        <v>#N/A</v>
      </c>
      <c r="E330" t="e">
        <f t="shared" si="5"/>
        <v>#N/A</v>
      </c>
      <c r="F330" s="6" t="e" cm="1">
        <f t="array" ref="F330">(D330-_xlfn.XLOOKUP(TRUE,$D$3:D329&lt;&gt;"",$D$3:D329,,,-1))/_xlfn.XLOOKUP(TRUE,$D$3:D329&lt;&gt;"",$D$3:D329,,,-1)-'Risk Free Rates'!F329/249</f>
        <v>#N/A</v>
      </c>
      <c r="G330" s="14" t="e" cm="1">
        <f t="array" ref="G330">(E330-_xlfn.XLOOKUP(TRUE,$E$3:E329&lt;&gt;"",$E$3:E329,,,-1))/_xlfn.XLOOKUP(TRUE,$E$3:E329&lt;&gt;"",$E$3:E329,,,-1)-'Risk Free Rates'!F329/249</f>
        <v>#N/A</v>
      </c>
    </row>
    <row r="331" spans="1:7" x14ac:dyDescent="0.25">
      <c r="A331" s="17">
        <v>45529</v>
      </c>
      <c r="B331" t="e">
        <v>#N/A</v>
      </c>
      <c r="C331" t="e">
        <v>#N/A</v>
      </c>
      <c r="D331" t="e">
        <v>#N/A</v>
      </c>
      <c r="E331" t="e">
        <f t="shared" si="5"/>
        <v>#N/A</v>
      </c>
      <c r="F331" s="6" t="e" cm="1">
        <f t="array" ref="F331">(D331-_xlfn.XLOOKUP(TRUE,$D$3:D330&lt;&gt;"",$D$3:D330,,,-1))/_xlfn.XLOOKUP(TRUE,$D$3:D330&lt;&gt;"",$D$3:D330,,,-1)-'Risk Free Rates'!F330/249</f>
        <v>#N/A</v>
      </c>
      <c r="G331" s="14" t="e" cm="1">
        <f t="array" ref="G331">(E331-_xlfn.XLOOKUP(TRUE,$E$3:E330&lt;&gt;"",$E$3:E330,,,-1))/_xlfn.XLOOKUP(TRUE,$E$3:E330&lt;&gt;"",$E$3:E330,,,-1)-'Risk Free Rates'!F330/249</f>
        <v>#N/A</v>
      </c>
    </row>
    <row r="332" spans="1:7" x14ac:dyDescent="0.25">
      <c r="A332" s="17">
        <v>45530</v>
      </c>
      <c r="B332">
        <v>1263.8699999999999</v>
      </c>
      <c r="C332">
        <v>9408.69</v>
      </c>
      <c r="D332">
        <v>126.46</v>
      </c>
      <c r="E332">
        <f t="shared" si="5"/>
        <v>4521.7980000000007</v>
      </c>
      <c r="F332" s="6" cm="1">
        <f t="array" ref="F332">(D332-_xlfn.XLOOKUP(TRUE,$D$3:D331&lt;&gt;"",$D$3:D331,,,-1))/_xlfn.XLOOKUP(TRUE,$D$3:D331&lt;&gt;"",$D$3:D331,,,-1)-'Risk Free Rates'!F331/249</f>
        <v>-2.249362294194953E-2</v>
      </c>
      <c r="G332" s="14" cm="1">
        <f t="array" ref="G332">(E332-_xlfn.XLOOKUP(TRUE,$E$3:E331&lt;&gt;"",$E$3:E331,,,-1))/_xlfn.XLOOKUP(TRUE,$E$3:E331&lt;&gt;"",$E$3:E331,,,-1)-'Risk Free Rates'!F331/249</f>
        <v>-3.0774740835556879E-4</v>
      </c>
    </row>
    <row r="333" spans="1:7" x14ac:dyDescent="0.25">
      <c r="A333" s="17">
        <v>45531</v>
      </c>
      <c r="B333">
        <v>1264.99</v>
      </c>
      <c r="C333">
        <v>9410.4500000000007</v>
      </c>
      <c r="D333">
        <v>128.30000000000001</v>
      </c>
      <c r="E333">
        <f t="shared" si="5"/>
        <v>4523.174</v>
      </c>
      <c r="F333" s="6" cm="1">
        <f t="array" ref="F333">(D333-_xlfn.XLOOKUP(TRUE,$D$3:D332&lt;&gt;"",$D$3:D332,,,-1))/_xlfn.XLOOKUP(TRUE,$D$3:D332&lt;&gt;"",$D$3:D332,,,-1)-'Risk Free Rates'!F332/249</f>
        <v>1.4550055353471593E-2</v>
      </c>
      <c r="G333" s="14" cm="1">
        <f t="array" ref="G333">(E333-_xlfn.XLOOKUP(TRUE,$E$3:E332&lt;&gt;"",$E$3:E332,,,-1))/_xlfn.XLOOKUP(TRUE,$E$3:E332&lt;&gt;"",$E$3:E332,,,-1)-'Risk Free Rates'!F332/249</f>
        <v>3.0430373050704479E-4</v>
      </c>
    </row>
    <row r="334" spans="1:7" x14ac:dyDescent="0.25">
      <c r="A334" s="17">
        <v>45532</v>
      </c>
      <c r="B334">
        <v>1267.9000000000001</v>
      </c>
      <c r="C334">
        <v>9384.81</v>
      </c>
      <c r="D334">
        <v>125.61</v>
      </c>
      <c r="E334">
        <f t="shared" si="5"/>
        <v>4514.6639999999998</v>
      </c>
      <c r="F334" s="6" cm="1">
        <f t="array" ref="F334">(D334-_xlfn.XLOOKUP(TRUE,$D$3:D333&lt;&gt;"",$D$3:D333,,,-1))/_xlfn.XLOOKUP(TRUE,$D$3:D333&lt;&gt;"",$D$3:D333,,,-1)-'Risk Free Rates'!F333/249</f>
        <v>-2.096648480124717E-2</v>
      </c>
      <c r="G334" s="14" cm="1">
        <f t="array" ref="G334">(E334-_xlfn.XLOOKUP(TRUE,$E$3:E333&lt;&gt;"",$E$3:E333,,,-1))/_xlfn.XLOOKUP(TRUE,$E$3:E333&lt;&gt;"",$E$3:E333,,,-1)-'Risk Free Rates'!F333/249</f>
        <v>-1.8814222048500054E-3</v>
      </c>
    </row>
    <row r="335" spans="1:7" x14ac:dyDescent="0.25">
      <c r="A335" s="17">
        <v>45533</v>
      </c>
      <c r="B335">
        <v>1274.42</v>
      </c>
      <c r="C335">
        <v>9419.9</v>
      </c>
      <c r="D335">
        <v>117.59</v>
      </c>
      <c r="E335">
        <f t="shared" si="5"/>
        <v>4532.6120000000001</v>
      </c>
      <c r="F335" s="6" cm="1">
        <f t="array" ref="F335">(D335-_xlfn.XLOOKUP(TRUE,$D$3:D334&lt;&gt;"",$D$3:D334,,,-1))/_xlfn.XLOOKUP(TRUE,$D$3:D334&lt;&gt;"",$D$3:D334,,,-1)-'Risk Free Rates'!F334/249</f>
        <v>-6.3848419711806353E-2</v>
      </c>
      <c r="G335" s="14" cm="1">
        <f t="array" ref="G335">(E335-_xlfn.XLOOKUP(TRUE,$E$3:E334&lt;&gt;"",$E$3:E334,,,-1))/_xlfn.XLOOKUP(TRUE,$E$3:E334&lt;&gt;"",$E$3:E334,,,-1)-'Risk Free Rates'!F334/249</f>
        <v>3.9754896488421558E-3</v>
      </c>
    </row>
    <row r="336" spans="1:7" x14ac:dyDescent="0.25">
      <c r="A336" s="17">
        <v>45534</v>
      </c>
      <c r="B336">
        <v>1278.3900000000001</v>
      </c>
      <c r="C336">
        <v>9493.73</v>
      </c>
      <c r="D336">
        <v>119.37</v>
      </c>
      <c r="E336">
        <f t="shared" si="5"/>
        <v>4564.5259999999998</v>
      </c>
      <c r="F336" s="6" cm="1">
        <f t="array" ref="F336">(D336-_xlfn.XLOOKUP(TRUE,$D$3:D335&lt;&gt;"",$D$3:D335,,,-1))/_xlfn.XLOOKUP(TRUE,$D$3:D335&lt;&gt;"",$D$3:D335,,,-1)-'Risk Free Rates'!F335/249</f>
        <v>1.513734161068119E-2</v>
      </c>
      <c r="G336" s="14" cm="1">
        <f t="array" ref="G336">(E336-_xlfn.XLOOKUP(TRUE,$E$3:E335&lt;&gt;"",$E$3:E335,,,-1))/_xlfn.XLOOKUP(TRUE,$E$3:E335&lt;&gt;"",$E$3:E335,,,-1)-'Risk Free Rates'!F335/249</f>
        <v>7.0409732842784158E-3</v>
      </c>
    </row>
    <row r="337" spans="1:7" x14ac:dyDescent="0.25">
      <c r="A337" s="17">
        <v>45535</v>
      </c>
      <c r="B337" t="e">
        <v>#N/A</v>
      </c>
      <c r="C337" t="e">
        <v>#N/A</v>
      </c>
      <c r="D337" t="e">
        <v>#N/A</v>
      </c>
      <c r="E337" t="e">
        <f t="shared" si="5"/>
        <v>#N/A</v>
      </c>
      <c r="F337" s="6" t="e" cm="1">
        <f t="array" ref="F337">(D337-_xlfn.XLOOKUP(TRUE,$D$3:D336&lt;&gt;"",$D$3:D336,,,-1))/_xlfn.XLOOKUP(TRUE,$D$3:D336&lt;&gt;"",$D$3:D336,,,-1)-'Risk Free Rates'!F336/249</f>
        <v>#N/A</v>
      </c>
      <c r="G337" s="14" t="e" cm="1">
        <f t="array" ref="G337">(E337-_xlfn.XLOOKUP(TRUE,$E$3:E336&lt;&gt;"",$E$3:E336,,,-1))/_xlfn.XLOOKUP(TRUE,$E$3:E336&lt;&gt;"",$E$3:E336,,,-1)-'Risk Free Rates'!F336/249</f>
        <v>#N/A</v>
      </c>
    </row>
    <row r="338" spans="1:7" x14ac:dyDescent="0.25">
      <c r="A338" s="17">
        <v>45536</v>
      </c>
      <c r="B338" t="e">
        <v>#N/A</v>
      </c>
      <c r="C338" t="e">
        <v>#N/A</v>
      </c>
      <c r="D338" t="e">
        <v>#N/A</v>
      </c>
      <c r="E338" t="e">
        <f t="shared" si="5"/>
        <v>#N/A</v>
      </c>
      <c r="F338" s="6" t="e" cm="1">
        <f t="array" ref="F338">(D338-_xlfn.XLOOKUP(TRUE,$D$3:D337&lt;&gt;"",$D$3:D337,,,-1))/_xlfn.XLOOKUP(TRUE,$D$3:D337&lt;&gt;"",$D$3:D337,,,-1)-'Risk Free Rates'!F337/249</f>
        <v>#N/A</v>
      </c>
      <c r="G338" s="14" t="e" cm="1">
        <f t="array" ref="G338">(E338-_xlfn.XLOOKUP(TRUE,$E$3:E337&lt;&gt;"",$E$3:E337,,,-1))/_xlfn.XLOOKUP(TRUE,$E$3:E337&lt;&gt;"",$E$3:E337,,,-1)-'Risk Free Rates'!F337/249</f>
        <v>#N/A</v>
      </c>
    </row>
    <row r="339" spans="1:7" x14ac:dyDescent="0.25">
      <c r="A339" s="17">
        <v>45537</v>
      </c>
      <c r="B339">
        <v>1277.24</v>
      </c>
      <c r="C339" t="e">
        <v>#N/A</v>
      </c>
      <c r="D339" t="e">
        <v>#N/A</v>
      </c>
      <c r="E339" t="e">
        <f t="shared" si="5"/>
        <v>#N/A</v>
      </c>
      <c r="F339" s="6" t="e" cm="1">
        <f t="array" ref="F339">(D339-_xlfn.XLOOKUP(TRUE,$D$3:D338&lt;&gt;"",$D$3:D338,,,-1))/_xlfn.XLOOKUP(TRUE,$D$3:D338&lt;&gt;"",$D$3:D338,,,-1)-'Risk Free Rates'!F338/249</f>
        <v>#N/A</v>
      </c>
      <c r="G339" s="14" t="e" cm="1">
        <f t="array" ref="G339">(E339-_xlfn.XLOOKUP(TRUE,$E$3:E338&lt;&gt;"",$E$3:E338,,,-1))/_xlfn.XLOOKUP(TRUE,$E$3:E338&lt;&gt;"",$E$3:E338,,,-1)-'Risk Free Rates'!F338/249</f>
        <v>#N/A</v>
      </c>
    </row>
    <row r="340" spans="1:7" x14ac:dyDescent="0.25">
      <c r="A340" s="17">
        <v>45538</v>
      </c>
      <c r="B340">
        <v>1264.7</v>
      </c>
      <c r="C340">
        <v>9369.0300000000007</v>
      </c>
      <c r="D340">
        <v>108</v>
      </c>
      <c r="E340">
        <f t="shared" si="5"/>
        <v>4506.4320000000007</v>
      </c>
      <c r="F340" s="6" cm="1">
        <f t="array" ref="F340">(D340-_xlfn.XLOOKUP(TRUE,$D$3:D339&lt;&gt;"",$D$3:D339,,,-1))/_xlfn.XLOOKUP(TRUE,$D$3:D339&lt;&gt;"",$D$3:D339,,,-1)-'Risk Free Rates'!F339/249</f>
        <v>-9.5250062829856777E-2</v>
      </c>
      <c r="G340" s="14" cm="1">
        <f t="array" ref="G340">(E340-_xlfn.XLOOKUP(TRUE,$E$3:E339&lt;&gt;"",$E$3:E339,,,-1))/_xlfn.XLOOKUP(TRUE,$E$3:E339&lt;&gt;"",$E$3:E339,,,-1)-'Risk Free Rates'!F339/249</f>
        <v>-1.2727279897189575E-2</v>
      </c>
    </row>
    <row r="341" spans="1:7" x14ac:dyDescent="0.25">
      <c r="A341" s="17">
        <v>45539</v>
      </c>
      <c r="B341">
        <v>1257.53</v>
      </c>
      <c r="C341">
        <v>9360.66</v>
      </c>
      <c r="D341">
        <v>106.21</v>
      </c>
      <c r="E341">
        <f t="shared" si="5"/>
        <v>4498.7820000000002</v>
      </c>
      <c r="F341" s="6" cm="1">
        <f t="array" ref="F341">(D341-_xlfn.XLOOKUP(TRUE,$D$3:D340&lt;&gt;"",$D$3:D340,,,-1))/_xlfn.XLOOKUP(TRUE,$D$3:D340&lt;&gt;"",$D$3:D340,,,-1)-'Risk Free Rates'!F340/249</f>
        <v>-1.6574074074074133E-2</v>
      </c>
      <c r="G341" s="14" cm="1">
        <f t="array" ref="G341">(E341-_xlfn.XLOOKUP(TRUE,$E$3:E340&lt;&gt;"",$E$3:E340,,,-1))/_xlfn.XLOOKUP(TRUE,$E$3:E340&lt;&gt;"",$E$3:E340,,,-1)-'Risk Free Rates'!F340/249</f>
        <v>-1.6975736014657593E-3</v>
      </c>
    </row>
    <row r="342" spans="1:7" x14ac:dyDescent="0.25">
      <c r="A342" s="17">
        <v>45540</v>
      </c>
      <c r="B342">
        <v>1257.21</v>
      </c>
      <c r="C342">
        <v>9303.98</v>
      </c>
      <c r="D342">
        <v>107.21</v>
      </c>
      <c r="E342">
        <f t="shared" si="5"/>
        <v>4475.9179999999997</v>
      </c>
      <c r="F342" s="6" cm="1">
        <f t="array" ref="F342">(D342-_xlfn.XLOOKUP(TRUE,$D$3:D341&lt;&gt;"",$D$3:D341,,,-1))/_xlfn.XLOOKUP(TRUE,$D$3:D341&lt;&gt;"",$D$3:D341,,,-1)-'Risk Free Rates'!F341/249</f>
        <v>9.4153092929102726E-3</v>
      </c>
      <c r="G342" s="14" cm="1">
        <f t="array" ref="G342">(E342-_xlfn.XLOOKUP(TRUE,$E$3:E341&lt;&gt;"",$E$3:E341,,,-1))/_xlfn.XLOOKUP(TRUE,$E$3:E341&lt;&gt;"",$E$3:E341,,,-1)-'Risk Free Rates'!F341/249</f>
        <v>-5.0822644884772113E-3</v>
      </c>
    </row>
    <row r="343" spans="1:7" x14ac:dyDescent="0.25">
      <c r="A343" s="17">
        <v>45541</v>
      </c>
      <c r="B343">
        <v>1244.44</v>
      </c>
      <c r="C343">
        <v>9197.74</v>
      </c>
      <c r="D343">
        <v>102.83</v>
      </c>
      <c r="E343">
        <f t="shared" si="5"/>
        <v>4425.76</v>
      </c>
      <c r="F343" s="6" cm="1">
        <f t="array" ref="F343">(D343-_xlfn.XLOOKUP(TRUE,$D$3:D342&lt;&gt;"",$D$3:D342,,,-1))/_xlfn.XLOOKUP(TRUE,$D$3:D342&lt;&gt;"",$D$3:D342,,,-1)-'Risk Free Rates'!F342/249</f>
        <v>-4.0854397910642624E-2</v>
      </c>
      <c r="G343" s="14" cm="1">
        <f t="array" ref="G343">(E343-_xlfn.XLOOKUP(TRUE,$E$3:E342&lt;&gt;"",$E$3:E342,,,-1))/_xlfn.XLOOKUP(TRUE,$E$3:E342&lt;&gt;"",$E$3:E342,,,-1)-'Risk Free Rates'!F342/249</f>
        <v>-1.1206192785479862E-2</v>
      </c>
    </row>
    <row r="344" spans="1:7" x14ac:dyDescent="0.25">
      <c r="A344" s="17">
        <v>45542</v>
      </c>
      <c r="B344" t="e">
        <v>#N/A</v>
      </c>
      <c r="C344" t="e">
        <v>#N/A</v>
      </c>
      <c r="D344" t="e">
        <v>#N/A</v>
      </c>
      <c r="E344" t="e">
        <f t="shared" si="5"/>
        <v>#N/A</v>
      </c>
      <c r="F344" s="6" t="e" cm="1">
        <f t="array" ref="F344">(D344-_xlfn.XLOOKUP(TRUE,$D$3:D343&lt;&gt;"",$D$3:D343,,,-1))/_xlfn.XLOOKUP(TRUE,$D$3:D343&lt;&gt;"",$D$3:D343,,,-1)-'Risk Free Rates'!F343/249</f>
        <v>#N/A</v>
      </c>
      <c r="G344" s="14" t="e" cm="1">
        <f t="array" ref="G344">(E344-_xlfn.XLOOKUP(TRUE,$E$3:E343&lt;&gt;"",$E$3:E343,,,-1))/_xlfn.XLOOKUP(TRUE,$E$3:E343&lt;&gt;"",$E$3:E343,,,-1)-'Risk Free Rates'!F343/249</f>
        <v>#N/A</v>
      </c>
    </row>
    <row r="345" spans="1:7" x14ac:dyDescent="0.25">
      <c r="A345" s="17">
        <v>45543</v>
      </c>
      <c r="B345" t="e">
        <v>#N/A</v>
      </c>
      <c r="C345" t="e">
        <v>#N/A</v>
      </c>
      <c r="D345" t="e">
        <v>#N/A</v>
      </c>
      <c r="E345" t="e">
        <f t="shared" si="5"/>
        <v>#N/A</v>
      </c>
      <c r="F345" s="6" t="e" cm="1">
        <f t="array" ref="F345">(D345-_xlfn.XLOOKUP(TRUE,$D$3:D344&lt;&gt;"",$D$3:D344,,,-1))/_xlfn.XLOOKUP(TRUE,$D$3:D344&lt;&gt;"",$D$3:D344,,,-1)-'Risk Free Rates'!F344/249</f>
        <v>#N/A</v>
      </c>
      <c r="G345" s="14" t="e" cm="1">
        <f t="array" ref="G345">(E345-_xlfn.XLOOKUP(TRUE,$E$3:E344&lt;&gt;"",$E$3:E344,,,-1))/_xlfn.XLOOKUP(TRUE,$E$3:E344&lt;&gt;"",$E$3:E344,,,-1)-'Risk Free Rates'!F344/249</f>
        <v>#N/A</v>
      </c>
    </row>
    <row r="346" spans="1:7" x14ac:dyDescent="0.25">
      <c r="A346" s="17">
        <v>45544</v>
      </c>
      <c r="B346">
        <v>1253.33</v>
      </c>
      <c r="C346">
        <v>9291.58</v>
      </c>
      <c r="D346">
        <v>106.47</v>
      </c>
      <c r="E346">
        <f t="shared" si="5"/>
        <v>4468.63</v>
      </c>
      <c r="F346" s="6" cm="1">
        <f t="array" ref="F346">(D346-_xlfn.XLOOKUP(TRUE,$D$3:D345&lt;&gt;"",$D$3:D345,,,-1))/_xlfn.XLOOKUP(TRUE,$D$3:D345&lt;&gt;"",$D$3:D345,,,-1)-'Risk Free Rates'!F345/249</f>
        <v>3.5398230088495582E-2</v>
      </c>
      <c r="G346" s="14" cm="1">
        <f t="array" ref="G346">(E346-_xlfn.XLOOKUP(TRUE,$E$3:E345&lt;&gt;"",$E$3:E345,,,-1))/_xlfn.XLOOKUP(TRUE,$E$3:E345&lt;&gt;"",$E$3:E345,,,-1)-'Risk Free Rates'!F345/249</f>
        <v>9.6864719279852254E-3</v>
      </c>
    </row>
    <row r="347" spans="1:7" x14ac:dyDescent="0.25">
      <c r="A347" s="17">
        <v>45545</v>
      </c>
      <c r="B347">
        <v>1248.43</v>
      </c>
      <c r="C347">
        <v>9294.06</v>
      </c>
      <c r="D347">
        <v>108.1</v>
      </c>
      <c r="E347">
        <f t="shared" si="5"/>
        <v>4466.6819999999998</v>
      </c>
      <c r="F347" s="6" cm="1">
        <f t="array" ref="F347">(D347-_xlfn.XLOOKUP(TRUE,$D$3:D346&lt;&gt;"",$D$3:D346,,,-1))/_xlfn.XLOOKUP(TRUE,$D$3:D346&lt;&gt;"",$D$3:D346,,,-1)-'Risk Free Rates'!F346/249</f>
        <v>1.5309476847938343E-2</v>
      </c>
      <c r="G347" s="14" cm="1">
        <f t="array" ref="G347">(E347-_xlfn.XLOOKUP(TRUE,$E$3:E346&lt;&gt;"",$E$3:E346,,,-1))/_xlfn.XLOOKUP(TRUE,$E$3:E346&lt;&gt;"",$E$3:E346,,,-1)-'Risk Free Rates'!F346/249</f>
        <v>-4.3592778994911644E-4</v>
      </c>
    </row>
    <row r="348" spans="1:7" x14ac:dyDescent="0.25">
      <c r="A348" s="17">
        <v>45546</v>
      </c>
      <c r="B348">
        <v>1244.72</v>
      </c>
      <c r="C348">
        <v>9303.83</v>
      </c>
      <c r="D348">
        <v>116.91</v>
      </c>
      <c r="E348">
        <f t="shared" si="5"/>
        <v>4468.3640000000005</v>
      </c>
      <c r="F348" s="6" cm="1">
        <f t="array" ref="F348">(D348-_xlfn.XLOOKUP(TRUE,$D$3:D347&lt;&gt;"",$D$3:D347,,,-1))/_xlfn.XLOOKUP(TRUE,$D$3:D347&lt;&gt;"",$D$3:D347,,,-1)-'Risk Free Rates'!F347/249</f>
        <v>8.1498612395929718E-2</v>
      </c>
      <c r="G348" s="14" cm="1">
        <f t="array" ref="G348">(E348-_xlfn.XLOOKUP(TRUE,$E$3:E347&lt;&gt;"",$E$3:E347,,,-1))/_xlfn.XLOOKUP(TRUE,$E$3:E347&lt;&gt;"",$E$3:E347,,,-1)-'Risk Free Rates'!F347/249</f>
        <v>3.7656587149044831E-4</v>
      </c>
    </row>
    <row r="349" spans="1:7" x14ac:dyDescent="0.25">
      <c r="A349" s="17">
        <v>45547</v>
      </c>
      <c r="B349">
        <v>1254.42</v>
      </c>
      <c r="C349">
        <v>9357.08</v>
      </c>
      <c r="D349">
        <v>119.14</v>
      </c>
      <c r="E349">
        <f t="shared" si="5"/>
        <v>4495.4840000000004</v>
      </c>
      <c r="F349" s="6" cm="1">
        <f t="array" ref="F349">(D349-_xlfn.XLOOKUP(TRUE,$D$3:D348&lt;&gt;"",$D$3:D348,,,-1))/_xlfn.XLOOKUP(TRUE,$D$3:D348&lt;&gt;"",$D$3:D348,,,-1)-'Risk Free Rates'!F348/249</f>
        <v>1.9074501753485622E-2</v>
      </c>
      <c r="G349" s="14" cm="1">
        <f t="array" ref="G349">(E349-_xlfn.XLOOKUP(TRUE,$E$3:E348&lt;&gt;"",$E$3:E348,,,-1))/_xlfn.XLOOKUP(TRUE,$E$3:E348&lt;&gt;"",$E$3:E348,,,-1)-'Risk Free Rates'!F348/249</f>
        <v>6.0693354435761918E-3</v>
      </c>
    </row>
    <row r="350" spans="1:7" x14ac:dyDescent="0.25">
      <c r="A350" s="17">
        <v>45548</v>
      </c>
      <c r="B350">
        <v>1267.6199999999999</v>
      </c>
      <c r="C350">
        <v>9447.9599999999991</v>
      </c>
      <c r="D350">
        <v>119.1</v>
      </c>
      <c r="E350">
        <f t="shared" si="5"/>
        <v>4539.7559999999994</v>
      </c>
      <c r="F350" s="6" cm="1">
        <f t="array" ref="F350">(D350-_xlfn.XLOOKUP(TRUE,$D$3:D349&lt;&gt;"",$D$3:D349,,,-1))/_xlfn.XLOOKUP(TRUE,$D$3:D349&lt;&gt;"",$D$3:D349,,,-1)-'Risk Free Rates'!F349/249</f>
        <v>-3.3573946617430125E-4</v>
      </c>
      <c r="G350" s="14" cm="1">
        <f t="array" ref="G350">(E350-_xlfn.XLOOKUP(TRUE,$E$3:E349&lt;&gt;"",$E$3:E349,,,-1))/_xlfn.XLOOKUP(TRUE,$E$3:E349&lt;&gt;"",$E$3:E349,,,-1)-'Risk Free Rates'!F349/249</f>
        <v>9.8481053430507191E-3</v>
      </c>
    </row>
    <row r="351" spans="1:7" x14ac:dyDescent="0.25">
      <c r="A351" s="17">
        <v>45549</v>
      </c>
      <c r="B351" t="e">
        <v>#N/A</v>
      </c>
      <c r="C351" t="e">
        <v>#N/A</v>
      </c>
      <c r="D351" t="e">
        <v>#N/A</v>
      </c>
      <c r="E351" t="e">
        <f t="shared" si="5"/>
        <v>#N/A</v>
      </c>
      <c r="F351" s="6" t="e" cm="1">
        <f t="array" ref="F351">(D351-_xlfn.XLOOKUP(TRUE,$D$3:D350&lt;&gt;"",$D$3:D350,,,-1))/_xlfn.XLOOKUP(TRUE,$D$3:D350&lt;&gt;"",$D$3:D350,,,-1)-'Risk Free Rates'!F350/249</f>
        <v>#N/A</v>
      </c>
      <c r="G351" s="14" t="e" cm="1">
        <f t="array" ref="G351">(E351-_xlfn.XLOOKUP(TRUE,$E$3:E350&lt;&gt;"",$E$3:E350,,,-1))/_xlfn.XLOOKUP(TRUE,$E$3:E350&lt;&gt;"",$E$3:E350,,,-1)-'Risk Free Rates'!F350/249</f>
        <v>#N/A</v>
      </c>
    </row>
    <row r="352" spans="1:7" x14ac:dyDescent="0.25">
      <c r="A352" s="17">
        <v>45550</v>
      </c>
      <c r="B352" t="e">
        <v>#N/A</v>
      </c>
      <c r="C352" t="e">
        <v>#N/A</v>
      </c>
      <c r="D352" t="e">
        <v>#N/A</v>
      </c>
      <c r="E352" t="e">
        <f t="shared" si="5"/>
        <v>#N/A</v>
      </c>
      <c r="F352" s="6" t="e" cm="1">
        <f t="array" ref="F352">(D352-_xlfn.XLOOKUP(TRUE,$D$3:D351&lt;&gt;"",$D$3:D351,,,-1))/_xlfn.XLOOKUP(TRUE,$D$3:D351&lt;&gt;"",$D$3:D351,,,-1)-'Risk Free Rates'!F351/249</f>
        <v>#N/A</v>
      </c>
      <c r="G352" s="14" t="e" cm="1">
        <f t="array" ref="G352">(E352-_xlfn.XLOOKUP(TRUE,$E$3:E351&lt;&gt;"",$E$3:E351,,,-1))/_xlfn.XLOOKUP(TRUE,$E$3:E351&lt;&gt;"",$E$3:E351,,,-1)-'Risk Free Rates'!F351/249</f>
        <v>#N/A</v>
      </c>
    </row>
    <row r="353" spans="1:7" x14ac:dyDescent="0.25">
      <c r="A353" s="17">
        <v>45551</v>
      </c>
      <c r="B353">
        <v>1265.6199999999999</v>
      </c>
      <c r="C353">
        <v>9511.48</v>
      </c>
      <c r="D353">
        <v>116.78</v>
      </c>
      <c r="E353">
        <f t="shared" si="5"/>
        <v>4563.9639999999999</v>
      </c>
      <c r="F353" s="6" cm="1">
        <f t="array" ref="F353">(D353-_xlfn.XLOOKUP(TRUE,$D$3:D352&lt;&gt;"",$D$3:D352,,,-1))/_xlfn.XLOOKUP(TRUE,$D$3:D352&lt;&gt;"",$D$3:D352,,,-1)-'Risk Free Rates'!F352/249</f>
        <v>-1.9479429051217408E-2</v>
      </c>
      <c r="G353" s="14" cm="1">
        <f t="array" ref="G353">(E353-_xlfn.XLOOKUP(TRUE,$E$3:E352&lt;&gt;"",$E$3:E352,,,-1))/_xlfn.XLOOKUP(TRUE,$E$3:E352&lt;&gt;"",$E$3:E352,,,-1)-'Risk Free Rates'!F352/249</f>
        <v>5.332445179873223E-3</v>
      </c>
    </row>
    <row r="354" spans="1:7" x14ac:dyDescent="0.25">
      <c r="A354" s="17">
        <v>45552</v>
      </c>
      <c r="B354">
        <v>1274.2</v>
      </c>
      <c r="C354">
        <v>9524.98</v>
      </c>
      <c r="D354">
        <v>115.59</v>
      </c>
      <c r="E354">
        <f t="shared" si="5"/>
        <v>4574.5120000000006</v>
      </c>
      <c r="F354" s="6" cm="1">
        <f t="array" ref="F354">(D354-_xlfn.XLOOKUP(TRUE,$D$3:D353&lt;&gt;"",$D$3:D353,,,-1))/_xlfn.XLOOKUP(TRUE,$D$3:D353&lt;&gt;"",$D$3:D353,,,-1)-'Risk Free Rates'!F353/249</f>
        <v>-1.0190101044699416E-2</v>
      </c>
      <c r="G354" s="14" cm="1">
        <f t="array" ref="G354">(E354-_xlfn.XLOOKUP(TRUE,$E$3:E353&lt;&gt;"",$E$3:E353,,,-1))/_xlfn.XLOOKUP(TRUE,$E$3:E353&lt;&gt;"",$E$3:E353,,,-1)-'Risk Free Rates'!F353/249</f>
        <v>2.3111488171249123E-3</v>
      </c>
    </row>
    <row r="355" spans="1:7" x14ac:dyDescent="0.25">
      <c r="A355" s="17">
        <v>45553</v>
      </c>
      <c r="B355">
        <v>1269.6099999999999</v>
      </c>
      <c r="C355">
        <v>9507.5</v>
      </c>
      <c r="D355">
        <v>113.37</v>
      </c>
      <c r="E355">
        <f t="shared" si="5"/>
        <v>4564.7659999999996</v>
      </c>
      <c r="F355" s="6" cm="1">
        <f t="array" ref="F355">(D355-_xlfn.XLOOKUP(TRUE,$D$3:D354&lt;&gt;"",$D$3:D354,,,-1))/_xlfn.XLOOKUP(TRUE,$D$3:D354&lt;&gt;"",$D$3:D354,,,-1)-'Risk Free Rates'!F354/249</f>
        <v>-1.9205813651699963E-2</v>
      </c>
      <c r="G355" s="14" cm="1">
        <f t="array" ref="G355">(E355-_xlfn.XLOOKUP(TRUE,$E$3:E354&lt;&gt;"",$E$3:E354,,,-1))/_xlfn.XLOOKUP(TRUE,$E$3:E354&lt;&gt;"",$E$3:E354,,,-1)-'Risk Free Rates'!F354/249</f>
        <v>-2.1305004774281942E-3</v>
      </c>
    </row>
    <row r="356" spans="1:7" x14ac:dyDescent="0.25">
      <c r="A356" s="17">
        <v>45554</v>
      </c>
      <c r="B356">
        <v>1286.6199999999999</v>
      </c>
      <c r="C356">
        <v>9612.7999999999993</v>
      </c>
      <c r="D356">
        <v>117.87</v>
      </c>
      <c r="E356">
        <f t="shared" si="5"/>
        <v>4617.0919999999996</v>
      </c>
      <c r="F356" s="6" cm="1">
        <f t="array" ref="F356">(D356-_xlfn.XLOOKUP(TRUE,$D$3:D355&lt;&gt;"",$D$3:D355,,,-1))/_xlfn.XLOOKUP(TRUE,$D$3:D355&lt;&gt;"",$D$3:D355,,,-1)-'Risk Free Rates'!F355/249</f>
        <v>3.9693040486901296E-2</v>
      </c>
      <c r="G356" s="14" cm="1">
        <f t="array" ref="G356">(E356-_xlfn.XLOOKUP(TRUE,$E$3:E355&lt;&gt;"",$E$3:E355,,,-1))/_xlfn.XLOOKUP(TRUE,$E$3:E355&lt;&gt;"",$E$3:E355,,,-1)-'Risk Free Rates'!F355/249</f>
        <v>1.1463019133949041E-2</v>
      </c>
    </row>
    <row r="357" spans="1:7" x14ac:dyDescent="0.25">
      <c r="A357" s="17">
        <v>45555</v>
      </c>
      <c r="B357">
        <v>1268.96</v>
      </c>
      <c r="C357">
        <v>9575.83</v>
      </c>
      <c r="D357">
        <v>116</v>
      </c>
      <c r="E357">
        <f t="shared" si="5"/>
        <v>4591.7080000000005</v>
      </c>
      <c r="F357" s="6" cm="1">
        <f t="array" ref="F357">(D357-_xlfn.XLOOKUP(TRUE,$D$3:D356&lt;&gt;"",$D$3:D356,,,-1))/_xlfn.XLOOKUP(TRUE,$D$3:D356&lt;&gt;"",$D$3:D356,,,-1)-'Risk Free Rates'!F356/249</f>
        <v>-1.5864935946381643E-2</v>
      </c>
      <c r="G357" s="14" cm="1">
        <f t="array" ref="G357">(E357-_xlfn.XLOOKUP(TRUE,$E$3:E356&lt;&gt;"",$E$3:E356,,,-1))/_xlfn.XLOOKUP(TRUE,$E$3:E356&lt;&gt;"",$E$3:E356,,,-1)-'Risk Free Rates'!F356/249</f>
        <v>-5.4978328350396974E-3</v>
      </c>
    </row>
    <row r="358" spans="1:7" x14ac:dyDescent="0.25">
      <c r="A358" s="17">
        <v>45556</v>
      </c>
      <c r="B358" t="e">
        <v>#N/A</v>
      </c>
      <c r="C358" t="e">
        <v>#N/A</v>
      </c>
      <c r="D358" t="e">
        <v>#N/A</v>
      </c>
      <c r="E358" t="e">
        <f t="shared" si="5"/>
        <v>#N/A</v>
      </c>
      <c r="F358" s="6" t="e" cm="1">
        <f t="array" ref="F358">(D358-_xlfn.XLOOKUP(TRUE,$D$3:D357&lt;&gt;"",$D$3:D357,,,-1))/_xlfn.XLOOKUP(TRUE,$D$3:D357&lt;&gt;"",$D$3:D357,,,-1)-'Risk Free Rates'!F357/249</f>
        <v>#N/A</v>
      </c>
      <c r="G358" s="14" t="e" cm="1">
        <f t="array" ref="G358">(E358-_xlfn.XLOOKUP(TRUE,$E$3:E357&lt;&gt;"",$E$3:E357,,,-1))/_xlfn.XLOOKUP(TRUE,$E$3:E357&lt;&gt;"",$E$3:E357,,,-1)-'Risk Free Rates'!F357/249</f>
        <v>#N/A</v>
      </c>
    </row>
    <row r="359" spans="1:7" x14ac:dyDescent="0.25">
      <c r="A359" s="17">
        <v>45557</v>
      </c>
      <c r="B359" t="e">
        <v>#N/A</v>
      </c>
      <c r="C359" t="e">
        <v>#N/A</v>
      </c>
      <c r="D359" t="e">
        <v>#N/A</v>
      </c>
      <c r="E359" t="e">
        <f t="shared" si="5"/>
        <v>#N/A</v>
      </c>
      <c r="F359" s="6" t="e" cm="1">
        <f t="array" ref="F359">(D359-_xlfn.XLOOKUP(TRUE,$D$3:D358&lt;&gt;"",$D$3:D358,,,-1))/_xlfn.XLOOKUP(TRUE,$D$3:D358&lt;&gt;"",$D$3:D358,,,-1)-'Risk Free Rates'!F358/249</f>
        <v>#N/A</v>
      </c>
      <c r="G359" s="14" t="e" cm="1">
        <f t="array" ref="G359">(E359-_xlfn.XLOOKUP(TRUE,$E$3:E358&lt;&gt;"",$E$3:E358,,,-1))/_xlfn.XLOOKUP(TRUE,$E$3:E358&lt;&gt;"",$E$3:E358,,,-1)-'Risk Free Rates'!F358/249</f>
        <v>#N/A</v>
      </c>
    </row>
    <row r="360" spans="1:7" x14ac:dyDescent="0.25">
      <c r="A360" s="17">
        <v>45558</v>
      </c>
      <c r="B360">
        <v>1273.92</v>
      </c>
      <c r="C360">
        <v>9623.91</v>
      </c>
      <c r="D360">
        <v>116.26</v>
      </c>
      <c r="E360">
        <f t="shared" si="5"/>
        <v>4613.9160000000002</v>
      </c>
      <c r="F360" s="6" cm="1">
        <f t="array" ref="F360">(D360-_xlfn.XLOOKUP(TRUE,$D$3:D359&lt;&gt;"",$D$3:D359,,,-1))/_xlfn.XLOOKUP(TRUE,$D$3:D359&lt;&gt;"",$D$3:D359,,,-1)-'Risk Free Rates'!F359/249</f>
        <v>2.2413793103448717E-3</v>
      </c>
      <c r="G360" s="14" cm="1">
        <f t="array" ref="G360">(E360-_xlfn.XLOOKUP(TRUE,$E$3:E359&lt;&gt;"",$E$3:E359,,,-1))/_xlfn.XLOOKUP(TRUE,$E$3:E359&lt;&gt;"",$E$3:E359,,,-1)-'Risk Free Rates'!F359/249</f>
        <v>4.8365444841003882E-3</v>
      </c>
    </row>
    <row r="361" spans="1:7" x14ac:dyDescent="0.25">
      <c r="A361" s="17">
        <v>45559</v>
      </c>
      <c r="B361">
        <v>1279.82</v>
      </c>
      <c r="C361">
        <v>9639.8700000000008</v>
      </c>
      <c r="D361">
        <v>120.87</v>
      </c>
      <c r="E361">
        <f t="shared" si="5"/>
        <v>4623.84</v>
      </c>
      <c r="F361" s="6" cm="1">
        <f t="array" ref="F361">(D361-_xlfn.XLOOKUP(TRUE,$D$3:D360&lt;&gt;"",$D$3:D360,,,-1))/_xlfn.XLOOKUP(TRUE,$D$3:D360&lt;&gt;"",$D$3:D360,,,-1)-'Risk Free Rates'!F360/249</f>
        <v>3.9652503010493716E-2</v>
      </c>
      <c r="G361" s="14" cm="1">
        <f t="array" ref="G361">(E361-_xlfn.XLOOKUP(TRUE,$E$3:E360&lt;&gt;"",$E$3:E360,,,-1))/_xlfn.XLOOKUP(TRUE,$E$3:E360&lt;&gt;"",$E$3:E360,,,-1)-'Risk Free Rates'!F360/249</f>
        <v>2.1508844114197091E-3</v>
      </c>
    </row>
    <row r="362" spans="1:7" x14ac:dyDescent="0.25">
      <c r="A362" s="17">
        <v>45560</v>
      </c>
      <c r="B362">
        <v>1280.57</v>
      </c>
      <c r="C362">
        <v>9577.27</v>
      </c>
      <c r="D362">
        <v>123.51</v>
      </c>
      <c r="E362">
        <f t="shared" si="5"/>
        <v>4599.25</v>
      </c>
      <c r="F362" s="6" cm="1">
        <f t="array" ref="F362">(D362-_xlfn.XLOOKUP(TRUE,$D$3:D361&lt;&gt;"",$D$3:D361,,,-1))/_xlfn.XLOOKUP(TRUE,$D$3:D361&lt;&gt;"",$D$3:D361,,,-1)-'Risk Free Rates'!F361/249</f>
        <v>2.1841648051625716E-2</v>
      </c>
      <c r="G362" s="14" cm="1">
        <f t="array" ref="G362">(E362-_xlfn.XLOOKUP(TRUE,$E$3:E361&lt;&gt;"",$E$3:E361,,,-1))/_xlfn.XLOOKUP(TRUE,$E$3:E361&lt;&gt;"",$E$3:E361,,,-1)-'Risk Free Rates'!F361/249</f>
        <v>-5.3180905913699748E-3</v>
      </c>
    </row>
    <row r="363" spans="1:7" x14ac:dyDescent="0.25">
      <c r="A363" s="17">
        <v>45561</v>
      </c>
      <c r="B363">
        <v>1299.02</v>
      </c>
      <c r="C363">
        <v>9660.59</v>
      </c>
      <c r="D363">
        <v>124.04</v>
      </c>
      <c r="E363">
        <f t="shared" si="5"/>
        <v>4643.6480000000001</v>
      </c>
      <c r="F363" s="6" cm="1">
        <f t="array" ref="F363">(D363-_xlfn.XLOOKUP(TRUE,$D$3:D362&lt;&gt;"",$D$3:D362,,,-1))/_xlfn.XLOOKUP(TRUE,$D$3:D362&lt;&gt;"",$D$3:D362,,,-1)-'Risk Free Rates'!F362/249</f>
        <v>4.29115051412842E-3</v>
      </c>
      <c r="G363" s="14" cm="1">
        <f t="array" ref="G363">(E363-_xlfn.XLOOKUP(TRUE,$E$3:E362&lt;&gt;"",$E$3:E362,,,-1))/_xlfn.XLOOKUP(TRUE,$E$3:E362&lt;&gt;"",$E$3:E362,,,-1)-'Risk Free Rates'!F362/249</f>
        <v>9.653313040169623E-3</v>
      </c>
    </row>
    <row r="364" spans="1:7" x14ac:dyDescent="0.25">
      <c r="A364" s="17">
        <v>45562</v>
      </c>
      <c r="B364">
        <v>1310.17</v>
      </c>
      <c r="C364">
        <v>9696.02</v>
      </c>
      <c r="D364">
        <v>121.4</v>
      </c>
      <c r="E364">
        <f t="shared" si="5"/>
        <v>4664.51</v>
      </c>
      <c r="F364" s="6" cm="1">
        <f t="array" ref="F364">(D364-_xlfn.XLOOKUP(TRUE,$D$3:D363&lt;&gt;"",$D$3:D363,,,-1))/_xlfn.XLOOKUP(TRUE,$D$3:D363&lt;&gt;"",$D$3:D363,,,-1)-'Risk Free Rates'!F363/249</f>
        <v>-2.1283456949371175E-2</v>
      </c>
      <c r="G364" s="14" cm="1">
        <f t="array" ref="G364">(E364-_xlfn.XLOOKUP(TRUE,$E$3:E363&lt;&gt;"",$E$3:E363,,,-1))/_xlfn.XLOOKUP(TRUE,$E$3:E363&lt;&gt;"",$E$3:E363,,,-1)-'Risk Free Rates'!F363/249</f>
        <v>4.4925885855258791E-3</v>
      </c>
    </row>
    <row r="365" spans="1:7" x14ac:dyDescent="0.25">
      <c r="A365" s="17">
        <v>45563</v>
      </c>
      <c r="B365" t="e">
        <v>#N/A</v>
      </c>
      <c r="C365" t="e">
        <v>#N/A</v>
      </c>
      <c r="D365" t="e">
        <v>#N/A</v>
      </c>
      <c r="E365" t="e">
        <f t="shared" si="5"/>
        <v>#N/A</v>
      </c>
      <c r="F365" s="6" t="e" cm="1">
        <f t="array" ref="F365">(D365-_xlfn.XLOOKUP(TRUE,$D$3:D364&lt;&gt;"",$D$3:D364,,,-1))/_xlfn.XLOOKUP(TRUE,$D$3:D364&lt;&gt;"",$D$3:D364,,,-1)-'Risk Free Rates'!F364/249</f>
        <v>#N/A</v>
      </c>
      <c r="G365" s="14" t="e" cm="1">
        <f t="array" ref="G365">(E365-_xlfn.XLOOKUP(TRUE,$E$3:E364&lt;&gt;"",$E$3:E364,,,-1))/_xlfn.XLOOKUP(TRUE,$E$3:E364&lt;&gt;"",$E$3:E364,,,-1)-'Risk Free Rates'!F364/249</f>
        <v>#N/A</v>
      </c>
    </row>
    <row r="366" spans="1:7" x14ac:dyDescent="0.25">
      <c r="A366" s="17">
        <v>45564</v>
      </c>
      <c r="B366" t="e">
        <v>#N/A</v>
      </c>
      <c r="C366" t="e">
        <v>#N/A</v>
      </c>
      <c r="D366" t="e">
        <v>#N/A</v>
      </c>
      <c r="E366" t="e">
        <f t="shared" si="5"/>
        <v>#N/A</v>
      </c>
      <c r="F366" s="6" t="e" cm="1">
        <f t="array" ref="F366">(D366-_xlfn.XLOOKUP(TRUE,$D$3:D365&lt;&gt;"",$D$3:D365,,,-1))/_xlfn.XLOOKUP(TRUE,$D$3:D365&lt;&gt;"",$D$3:D365,,,-1)-'Risk Free Rates'!F365/249</f>
        <v>#N/A</v>
      </c>
      <c r="G366" s="14" t="e" cm="1">
        <f t="array" ref="G366">(E366-_xlfn.XLOOKUP(TRUE,$E$3:E365&lt;&gt;"",$E$3:E365,,,-1))/_xlfn.XLOOKUP(TRUE,$E$3:E365&lt;&gt;"",$E$3:E365,,,-1)-'Risk Free Rates'!F365/249</f>
        <v>#N/A</v>
      </c>
    </row>
    <row r="367" spans="1:7" x14ac:dyDescent="0.25">
      <c r="A367" s="17">
        <v>45565</v>
      </c>
      <c r="B367">
        <v>1296.3399999999999</v>
      </c>
      <c r="C367">
        <v>9710.2900000000009</v>
      </c>
      <c r="D367">
        <v>121.44</v>
      </c>
      <c r="E367">
        <f t="shared" si="5"/>
        <v>4661.92</v>
      </c>
      <c r="F367" s="6" cm="1">
        <f t="array" ref="F367">(D367-_xlfn.XLOOKUP(TRUE,$D$3:D366&lt;&gt;"",$D$3:D366,,,-1))/_xlfn.XLOOKUP(TRUE,$D$3:D366&lt;&gt;"",$D$3:D366,,,-1)-'Risk Free Rates'!F366/249</f>
        <v>3.2948929159795751E-4</v>
      </c>
      <c r="G367" s="14" cm="1">
        <f t="array" ref="G367">(E367-_xlfn.XLOOKUP(TRUE,$E$3:E366&lt;&gt;"",$E$3:E366,,,-1))/_xlfn.XLOOKUP(TRUE,$E$3:E366&lt;&gt;"",$E$3:E366,,,-1)-'Risk Free Rates'!F366/249</f>
        <v>-5.5525660787524207E-4</v>
      </c>
    </row>
    <row r="368" spans="1:7" x14ac:dyDescent="0.25">
      <c r="A368" s="17">
        <v>45566</v>
      </c>
      <c r="B368">
        <v>1288.67</v>
      </c>
      <c r="C368">
        <v>9653.89</v>
      </c>
      <c r="D368">
        <v>117</v>
      </c>
      <c r="E368">
        <f t="shared" si="5"/>
        <v>4634.7579999999998</v>
      </c>
      <c r="F368" s="6" cm="1">
        <f t="array" ref="F368">(D368-_xlfn.XLOOKUP(TRUE,$D$3:D367&lt;&gt;"",$D$3:D367,,,-1))/_xlfn.XLOOKUP(TRUE,$D$3:D367&lt;&gt;"",$D$3:D367,,,-1)-'Risk Free Rates'!F367/249</f>
        <v>-3.6561264822134371E-2</v>
      </c>
      <c r="G368" s="14" cm="1">
        <f t="array" ref="G368">(E368-_xlfn.XLOOKUP(TRUE,$E$3:E367&lt;&gt;"",$E$3:E367,,,-1))/_xlfn.XLOOKUP(TRUE,$E$3:E367&lt;&gt;"",$E$3:E367,,,-1)-'Risk Free Rates'!F367/249</f>
        <v>-5.8263548066033437E-3</v>
      </c>
    </row>
    <row r="369" spans="1:5" x14ac:dyDescent="0.25">
      <c r="A369" s="17"/>
    </row>
    <row r="370" spans="1:5" x14ac:dyDescent="0.25">
      <c r="A370" s="17"/>
      <c r="E370" s="5"/>
    </row>
  </sheetData>
  <mergeCells count="2">
    <mergeCell ref="B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7602-3FE0-4136-8625-616A4BDE3272}">
  <dimension ref="A1:F369"/>
  <sheetViews>
    <sheetView workbookViewId="0">
      <selection activeCell="H7" sqref="H7"/>
    </sheetView>
  </sheetViews>
  <sheetFormatPr defaultRowHeight="15" x14ac:dyDescent="0.25"/>
  <cols>
    <col min="1" max="1" width="22.140625" bestFit="1" customWidth="1"/>
    <col min="2" max="2" width="18.5703125" customWidth="1"/>
    <col min="3" max="3" width="26.7109375" customWidth="1"/>
    <col min="5" max="5" width="17.5703125" customWidth="1"/>
    <col min="6" max="6" width="13" customWidth="1"/>
  </cols>
  <sheetData>
    <row r="1" spans="1:6" x14ac:dyDescent="0.25">
      <c r="A1" t="str">
        <f>_xll.BQL("['FDTR Index', 'EUORDEPO Index']", "dropna(px_last(end=0D, start=-1Y))", "showdates", "true", "showids", "true", "showheaders", "false","cols=3;rows=366")</f>
        <v/>
      </c>
      <c r="B1" t="s">
        <v>132</v>
      </c>
      <c r="C1" t="s">
        <v>133</v>
      </c>
      <c r="E1" s="4" t="s">
        <v>134</v>
      </c>
      <c r="F1" s="2">
        <f>AVERAGE(C2:C366)</f>
        <v>3.904109589041096</v>
      </c>
    </row>
    <row r="2" spans="1:6" x14ac:dyDescent="0.25">
      <c r="A2" s="5">
        <v>45201</v>
      </c>
      <c r="B2">
        <v>5.5</v>
      </c>
      <c r="C2">
        <v>4</v>
      </c>
      <c r="E2" s="4" t="s">
        <v>135</v>
      </c>
      <c r="F2" s="2">
        <f>AVERAGE(B2:B366)</f>
        <v>5.4807692307692308</v>
      </c>
    </row>
    <row r="3" spans="1:6" x14ac:dyDescent="0.25">
      <c r="A3" s="5">
        <v>45202</v>
      </c>
      <c r="B3">
        <v>5.5</v>
      </c>
      <c r="C3">
        <v>4</v>
      </c>
      <c r="E3" s="4" t="s">
        <v>136</v>
      </c>
      <c r="F3" s="2">
        <v>0</v>
      </c>
    </row>
    <row r="4" spans="1:6" x14ac:dyDescent="0.25">
      <c r="A4" s="5">
        <v>45203</v>
      </c>
      <c r="B4">
        <v>5.5</v>
      </c>
      <c r="C4">
        <v>4</v>
      </c>
    </row>
    <row r="5" spans="1:6" x14ac:dyDescent="0.25">
      <c r="A5" s="5">
        <v>45204</v>
      </c>
      <c r="B5">
        <v>5.5</v>
      </c>
      <c r="C5">
        <v>4</v>
      </c>
    </row>
    <row r="6" spans="1:6" x14ac:dyDescent="0.25">
      <c r="A6" s="5">
        <v>45205</v>
      </c>
      <c r="B6">
        <v>5.5</v>
      </c>
      <c r="C6">
        <v>4</v>
      </c>
    </row>
    <row r="7" spans="1:6" x14ac:dyDescent="0.25">
      <c r="A7" s="5">
        <v>45206</v>
      </c>
      <c r="B7">
        <v>5.5</v>
      </c>
      <c r="C7">
        <v>4</v>
      </c>
    </row>
    <row r="8" spans="1:6" x14ac:dyDescent="0.25">
      <c r="A8" s="5">
        <v>45207</v>
      </c>
      <c r="B8">
        <v>5.5</v>
      </c>
      <c r="C8">
        <v>4</v>
      </c>
    </row>
    <row r="9" spans="1:6" x14ac:dyDescent="0.25">
      <c r="A9" s="5">
        <v>45208</v>
      </c>
      <c r="B9">
        <v>5.5</v>
      </c>
      <c r="C9">
        <v>4</v>
      </c>
    </row>
    <row r="10" spans="1:6" x14ac:dyDescent="0.25">
      <c r="A10" s="5">
        <v>45209</v>
      </c>
      <c r="B10">
        <v>5.5</v>
      </c>
      <c r="C10">
        <v>4</v>
      </c>
    </row>
    <row r="11" spans="1:6" x14ac:dyDescent="0.25">
      <c r="A11" s="5">
        <v>45210</v>
      </c>
      <c r="B11">
        <v>5.5</v>
      </c>
      <c r="C11">
        <v>4</v>
      </c>
    </row>
    <row r="12" spans="1:6" x14ac:dyDescent="0.25">
      <c r="A12" s="5">
        <v>45211</v>
      </c>
      <c r="B12">
        <v>5.5</v>
      </c>
      <c r="C12">
        <v>4</v>
      </c>
    </row>
    <row r="13" spans="1:6" x14ac:dyDescent="0.25">
      <c r="A13" s="5">
        <v>45212</v>
      </c>
      <c r="B13">
        <v>5.5</v>
      </c>
      <c r="C13">
        <v>4</v>
      </c>
    </row>
    <row r="14" spans="1:6" x14ac:dyDescent="0.25">
      <c r="A14" s="5">
        <v>45213</v>
      </c>
      <c r="B14">
        <v>5.5</v>
      </c>
      <c r="C14">
        <v>4</v>
      </c>
    </row>
    <row r="15" spans="1:6" x14ac:dyDescent="0.25">
      <c r="A15" s="5">
        <v>45214</v>
      </c>
      <c r="B15">
        <v>5.5</v>
      </c>
      <c r="C15">
        <v>4</v>
      </c>
    </row>
    <row r="16" spans="1:6" x14ac:dyDescent="0.25">
      <c r="A16" s="5">
        <v>45215</v>
      </c>
      <c r="B16">
        <v>5.5</v>
      </c>
      <c r="C16">
        <v>4</v>
      </c>
    </row>
    <row r="17" spans="1:3" x14ac:dyDescent="0.25">
      <c r="A17" s="5">
        <v>45216</v>
      </c>
      <c r="B17">
        <v>5.5</v>
      </c>
      <c r="C17">
        <v>4</v>
      </c>
    </row>
    <row r="18" spans="1:3" x14ac:dyDescent="0.25">
      <c r="A18" s="5">
        <v>45217</v>
      </c>
      <c r="B18">
        <v>5.5</v>
      </c>
      <c r="C18">
        <v>4</v>
      </c>
    </row>
    <row r="19" spans="1:3" x14ac:dyDescent="0.25">
      <c r="A19" s="5">
        <v>45218</v>
      </c>
      <c r="B19">
        <v>5.5</v>
      </c>
      <c r="C19">
        <v>4</v>
      </c>
    </row>
    <row r="20" spans="1:3" x14ac:dyDescent="0.25">
      <c r="A20" s="5">
        <v>45219</v>
      </c>
      <c r="B20">
        <v>5.5</v>
      </c>
      <c r="C20">
        <v>4</v>
      </c>
    </row>
    <row r="21" spans="1:3" x14ac:dyDescent="0.25">
      <c r="A21" s="5">
        <v>45220</v>
      </c>
      <c r="B21">
        <v>5.5</v>
      </c>
      <c r="C21">
        <v>4</v>
      </c>
    </row>
    <row r="22" spans="1:3" x14ac:dyDescent="0.25">
      <c r="A22" s="5">
        <v>45221</v>
      </c>
      <c r="B22">
        <v>5.5</v>
      </c>
      <c r="C22">
        <v>4</v>
      </c>
    </row>
    <row r="23" spans="1:3" x14ac:dyDescent="0.25">
      <c r="A23" s="5">
        <v>45222</v>
      </c>
      <c r="B23">
        <v>5.5</v>
      </c>
      <c r="C23">
        <v>4</v>
      </c>
    </row>
    <row r="24" spans="1:3" x14ac:dyDescent="0.25">
      <c r="A24" s="5">
        <v>45223</v>
      </c>
      <c r="B24">
        <v>5.5</v>
      </c>
      <c r="C24">
        <v>4</v>
      </c>
    </row>
    <row r="25" spans="1:3" x14ac:dyDescent="0.25">
      <c r="A25" s="5">
        <v>45224</v>
      </c>
      <c r="B25">
        <v>5.5</v>
      </c>
      <c r="C25">
        <v>4</v>
      </c>
    </row>
    <row r="26" spans="1:3" x14ac:dyDescent="0.25">
      <c r="A26" s="5">
        <v>45225</v>
      </c>
      <c r="B26">
        <v>5.5</v>
      </c>
      <c r="C26">
        <v>4</v>
      </c>
    </row>
    <row r="27" spans="1:3" x14ac:dyDescent="0.25">
      <c r="A27" s="5">
        <v>45226</v>
      </c>
      <c r="B27">
        <v>5.5</v>
      </c>
      <c r="C27">
        <v>4</v>
      </c>
    </row>
    <row r="28" spans="1:3" x14ac:dyDescent="0.25">
      <c r="A28" s="5">
        <v>45227</v>
      </c>
      <c r="B28">
        <v>5.5</v>
      </c>
      <c r="C28">
        <v>4</v>
      </c>
    </row>
    <row r="29" spans="1:3" x14ac:dyDescent="0.25">
      <c r="A29" s="5">
        <v>45228</v>
      </c>
      <c r="B29">
        <v>5.5</v>
      </c>
      <c r="C29">
        <v>4</v>
      </c>
    </row>
    <row r="30" spans="1:3" x14ac:dyDescent="0.25">
      <c r="A30" s="5">
        <v>45229</v>
      </c>
      <c r="B30">
        <v>5.5</v>
      </c>
      <c r="C30">
        <v>4</v>
      </c>
    </row>
    <row r="31" spans="1:3" x14ac:dyDescent="0.25">
      <c r="A31" s="5">
        <v>45230</v>
      </c>
      <c r="B31">
        <v>5.5</v>
      </c>
      <c r="C31">
        <v>4</v>
      </c>
    </row>
    <row r="32" spans="1:3" x14ac:dyDescent="0.25">
      <c r="A32" s="5">
        <v>45231</v>
      </c>
      <c r="B32">
        <v>5.5</v>
      </c>
      <c r="C32">
        <v>4</v>
      </c>
    </row>
    <row r="33" spans="1:3" x14ac:dyDescent="0.25">
      <c r="A33" s="5">
        <v>45232</v>
      </c>
      <c r="B33">
        <v>5.5</v>
      </c>
      <c r="C33">
        <v>4</v>
      </c>
    </row>
    <row r="34" spans="1:3" x14ac:dyDescent="0.25">
      <c r="A34" s="5">
        <v>45233</v>
      </c>
      <c r="B34">
        <v>5.5</v>
      </c>
      <c r="C34">
        <v>4</v>
      </c>
    </row>
    <row r="35" spans="1:3" x14ac:dyDescent="0.25">
      <c r="A35" s="5">
        <v>45234</v>
      </c>
      <c r="B35">
        <v>5.5</v>
      </c>
      <c r="C35">
        <v>4</v>
      </c>
    </row>
    <row r="36" spans="1:3" x14ac:dyDescent="0.25">
      <c r="A36" s="5">
        <v>45235</v>
      </c>
      <c r="B36">
        <v>5.5</v>
      </c>
      <c r="C36">
        <v>4</v>
      </c>
    </row>
    <row r="37" spans="1:3" x14ac:dyDescent="0.25">
      <c r="A37" s="5">
        <v>45236</v>
      </c>
      <c r="B37">
        <v>5.5</v>
      </c>
      <c r="C37">
        <v>4</v>
      </c>
    </row>
    <row r="38" spans="1:3" x14ac:dyDescent="0.25">
      <c r="A38" s="5">
        <v>45237</v>
      </c>
      <c r="B38">
        <v>5.5</v>
      </c>
      <c r="C38">
        <v>4</v>
      </c>
    </row>
    <row r="39" spans="1:3" x14ac:dyDescent="0.25">
      <c r="A39" s="5">
        <v>45238</v>
      </c>
      <c r="B39">
        <v>5.5</v>
      </c>
      <c r="C39">
        <v>4</v>
      </c>
    </row>
    <row r="40" spans="1:3" x14ac:dyDescent="0.25">
      <c r="A40" s="5">
        <v>45239</v>
      </c>
      <c r="B40">
        <v>5.5</v>
      </c>
      <c r="C40">
        <v>4</v>
      </c>
    </row>
    <row r="41" spans="1:3" x14ac:dyDescent="0.25">
      <c r="A41" s="5">
        <v>45240</v>
      </c>
      <c r="B41">
        <v>5.5</v>
      </c>
      <c r="C41">
        <v>4</v>
      </c>
    </row>
    <row r="42" spans="1:3" x14ac:dyDescent="0.25">
      <c r="A42" s="5">
        <v>45241</v>
      </c>
      <c r="B42">
        <v>5.5</v>
      </c>
      <c r="C42">
        <v>4</v>
      </c>
    </row>
    <row r="43" spans="1:3" x14ac:dyDescent="0.25">
      <c r="A43" s="5">
        <v>45242</v>
      </c>
      <c r="B43">
        <v>5.5</v>
      </c>
      <c r="C43">
        <v>4</v>
      </c>
    </row>
    <row r="44" spans="1:3" x14ac:dyDescent="0.25">
      <c r="A44" s="5">
        <v>45243</v>
      </c>
      <c r="B44">
        <v>5.5</v>
      </c>
      <c r="C44">
        <v>4</v>
      </c>
    </row>
    <row r="45" spans="1:3" x14ac:dyDescent="0.25">
      <c r="A45" s="5">
        <v>45244</v>
      </c>
      <c r="B45">
        <v>5.5</v>
      </c>
      <c r="C45">
        <v>4</v>
      </c>
    </row>
    <row r="46" spans="1:3" x14ac:dyDescent="0.25">
      <c r="A46" s="5">
        <v>45245</v>
      </c>
      <c r="B46">
        <v>5.5</v>
      </c>
      <c r="C46">
        <v>4</v>
      </c>
    </row>
    <row r="47" spans="1:3" x14ac:dyDescent="0.25">
      <c r="A47" s="5">
        <v>45246</v>
      </c>
      <c r="B47">
        <v>5.5</v>
      </c>
      <c r="C47">
        <v>4</v>
      </c>
    </row>
    <row r="48" spans="1:3" x14ac:dyDescent="0.25">
      <c r="A48" s="5">
        <v>45247</v>
      </c>
      <c r="B48">
        <v>5.5</v>
      </c>
      <c r="C48">
        <v>4</v>
      </c>
    </row>
    <row r="49" spans="1:3" x14ac:dyDescent="0.25">
      <c r="A49" s="5">
        <v>45248</v>
      </c>
      <c r="B49">
        <v>5.5</v>
      </c>
      <c r="C49">
        <v>4</v>
      </c>
    </row>
    <row r="50" spans="1:3" x14ac:dyDescent="0.25">
      <c r="A50" s="5">
        <v>45249</v>
      </c>
      <c r="B50">
        <v>5.5</v>
      </c>
      <c r="C50">
        <v>4</v>
      </c>
    </row>
    <row r="51" spans="1:3" x14ac:dyDescent="0.25">
      <c r="A51" s="5">
        <v>45250</v>
      </c>
      <c r="B51">
        <v>5.5</v>
      </c>
      <c r="C51">
        <v>4</v>
      </c>
    </row>
    <row r="52" spans="1:3" x14ac:dyDescent="0.25">
      <c r="A52" s="5">
        <v>45251</v>
      </c>
      <c r="B52">
        <v>5.5</v>
      </c>
      <c r="C52">
        <v>4</v>
      </c>
    </row>
    <row r="53" spans="1:3" x14ac:dyDescent="0.25">
      <c r="A53" s="5">
        <v>45252</v>
      </c>
      <c r="B53">
        <v>5.5</v>
      </c>
      <c r="C53">
        <v>4</v>
      </c>
    </row>
    <row r="54" spans="1:3" x14ac:dyDescent="0.25">
      <c r="A54" s="5">
        <v>45253</v>
      </c>
      <c r="B54">
        <v>5.5</v>
      </c>
      <c r="C54">
        <v>4</v>
      </c>
    </row>
    <row r="55" spans="1:3" x14ac:dyDescent="0.25">
      <c r="A55" s="5">
        <v>45254</v>
      </c>
      <c r="B55">
        <v>5.5</v>
      </c>
      <c r="C55">
        <v>4</v>
      </c>
    </row>
    <row r="56" spans="1:3" x14ac:dyDescent="0.25">
      <c r="A56" s="5">
        <v>45255</v>
      </c>
      <c r="B56">
        <v>5.5</v>
      </c>
      <c r="C56">
        <v>4</v>
      </c>
    </row>
    <row r="57" spans="1:3" x14ac:dyDescent="0.25">
      <c r="A57" s="5">
        <v>45256</v>
      </c>
      <c r="B57">
        <v>5.5</v>
      </c>
      <c r="C57">
        <v>4</v>
      </c>
    </row>
    <row r="58" spans="1:3" x14ac:dyDescent="0.25">
      <c r="A58" s="5">
        <v>45257</v>
      </c>
      <c r="B58">
        <v>5.5</v>
      </c>
      <c r="C58">
        <v>4</v>
      </c>
    </row>
    <row r="59" spans="1:3" x14ac:dyDescent="0.25">
      <c r="A59" s="5">
        <v>45258</v>
      </c>
      <c r="B59">
        <v>5.5</v>
      </c>
      <c r="C59">
        <v>4</v>
      </c>
    </row>
    <row r="60" spans="1:3" x14ac:dyDescent="0.25">
      <c r="A60" s="5">
        <v>45259</v>
      </c>
      <c r="B60">
        <v>5.5</v>
      </c>
      <c r="C60">
        <v>4</v>
      </c>
    </row>
    <row r="61" spans="1:3" x14ac:dyDescent="0.25">
      <c r="A61" s="5">
        <v>45260</v>
      </c>
      <c r="B61">
        <v>5.5</v>
      </c>
      <c r="C61">
        <v>4</v>
      </c>
    </row>
    <row r="62" spans="1:3" x14ac:dyDescent="0.25">
      <c r="A62" s="5">
        <v>45261</v>
      </c>
      <c r="B62">
        <v>5.5</v>
      </c>
      <c r="C62">
        <v>4</v>
      </c>
    </row>
    <row r="63" spans="1:3" x14ac:dyDescent="0.25">
      <c r="A63" s="5">
        <v>45262</v>
      </c>
      <c r="B63">
        <v>5.5</v>
      </c>
      <c r="C63">
        <v>4</v>
      </c>
    </row>
    <row r="64" spans="1:3" x14ac:dyDescent="0.25">
      <c r="A64" s="5">
        <v>45263</v>
      </c>
      <c r="B64">
        <v>5.5</v>
      </c>
      <c r="C64">
        <v>4</v>
      </c>
    </row>
    <row r="65" spans="1:3" x14ac:dyDescent="0.25">
      <c r="A65" s="5">
        <v>45264</v>
      </c>
      <c r="B65">
        <v>5.5</v>
      </c>
      <c r="C65">
        <v>4</v>
      </c>
    </row>
    <row r="66" spans="1:3" x14ac:dyDescent="0.25">
      <c r="A66" s="5">
        <v>45265</v>
      </c>
      <c r="B66">
        <v>5.5</v>
      </c>
      <c r="C66">
        <v>4</v>
      </c>
    </row>
    <row r="67" spans="1:3" x14ac:dyDescent="0.25">
      <c r="A67" s="5">
        <v>45266</v>
      </c>
      <c r="B67">
        <v>5.5</v>
      </c>
      <c r="C67">
        <v>4</v>
      </c>
    </row>
    <row r="68" spans="1:3" x14ac:dyDescent="0.25">
      <c r="A68" s="5">
        <v>45267</v>
      </c>
      <c r="B68">
        <v>5.5</v>
      </c>
      <c r="C68">
        <v>4</v>
      </c>
    </row>
    <row r="69" spans="1:3" x14ac:dyDescent="0.25">
      <c r="A69" s="5">
        <v>45268</v>
      </c>
      <c r="B69">
        <v>5.5</v>
      </c>
      <c r="C69">
        <v>4</v>
      </c>
    </row>
    <row r="70" spans="1:3" x14ac:dyDescent="0.25">
      <c r="A70" s="5">
        <v>45269</v>
      </c>
      <c r="B70">
        <v>5.5</v>
      </c>
      <c r="C70">
        <v>4</v>
      </c>
    </row>
    <row r="71" spans="1:3" x14ac:dyDescent="0.25">
      <c r="A71" s="5">
        <v>45270</v>
      </c>
      <c r="B71">
        <v>5.5</v>
      </c>
      <c r="C71">
        <v>4</v>
      </c>
    </row>
    <row r="72" spans="1:3" x14ac:dyDescent="0.25">
      <c r="A72" s="5">
        <v>45271</v>
      </c>
      <c r="B72">
        <v>5.5</v>
      </c>
      <c r="C72">
        <v>4</v>
      </c>
    </row>
    <row r="73" spans="1:3" x14ac:dyDescent="0.25">
      <c r="A73" s="5">
        <v>45272</v>
      </c>
      <c r="B73">
        <v>5.5</v>
      </c>
      <c r="C73">
        <v>4</v>
      </c>
    </row>
    <row r="74" spans="1:3" x14ac:dyDescent="0.25">
      <c r="A74" s="5">
        <v>45273</v>
      </c>
      <c r="B74">
        <v>5.5</v>
      </c>
      <c r="C74">
        <v>4</v>
      </c>
    </row>
    <row r="75" spans="1:3" x14ac:dyDescent="0.25">
      <c r="A75" s="5">
        <v>45274</v>
      </c>
      <c r="B75">
        <v>5.5</v>
      </c>
      <c r="C75">
        <v>4</v>
      </c>
    </row>
    <row r="76" spans="1:3" x14ac:dyDescent="0.25">
      <c r="A76" s="5">
        <v>45275</v>
      </c>
      <c r="B76">
        <v>5.5</v>
      </c>
      <c r="C76">
        <v>4</v>
      </c>
    </row>
    <row r="77" spans="1:3" x14ac:dyDescent="0.25">
      <c r="A77" s="5">
        <v>45276</v>
      </c>
      <c r="B77">
        <v>5.5</v>
      </c>
      <c r="C77">
        <v>4</v>
      </c>
    </row>
    <row r="78" spans="1:3" x14ac:dyDescent="0.25">
      <c r="A78" s="5">
        <v>45277</v>
      </c>
      <c r="B78">
        <v>5.5</v>
      </c>
      <c r="C78">
        <v>4</v>
      </c>
    </row>
    <row r="79" spans="1:3" x14ac:dyDescent="0.25">
      <c r="A79" s="5">
        <v>45278</v>
      </c>
      <c r="B79">
        <v>5.5</v>
      </c>
      <c r="C79">
        <v>4</v>
      </c>
    </row>
    <row r="80" spans="1:3" x14ac:dyDescent="0.25">
      <c r="A80" s="5">
        <v>45279</v>
      </c>
      <c r="B80">
        <v>5.5</v>
      </c>
      <c r="C80">
        <v>4</v>
      </c>
    </row>
    <row r="81" spans="1:3" x14ac:dyDescent="0.25">
      <c r="A81" s="5">
        <v>45280</v>
      </c>
      <c r="B81">
        <v>5.5</v>
      </c>
      <c r="C81">
        <v>4</v>
      </c>
    </row>
    <row r="82" spans="1:3" x14ac:dyDescent="0.25">
      <c r="A82" s="5">
        <v>45281</v>
      </c>
      <c r="B82">
        <v>5.5</v>
      </c>
      <c r="C82">
        <v>4</v>
      </c>
    </row>
    <row r="83" spans="1:3" x14ac:dyDescent="0.25">
      <c r="A83" s="5">
        <v>45282</v>
      </c>
      <c r="B83">
        <v>5.5</v>
      </c>
      <c r="C83">
        <v>4</v>
      </c>
    </row>
    <row r="84" spans="1:3" x14ac:dyDescent="0.25">
      <c r="A84" s="5">
        <v>45283</v>
      </c>
      <c r="B84">
        <v>5.5</v>
      </c>
      <c r="C84">
        <v>4</v>
      </c>
    </row>
    <row r="85" spans="1:3" x14ac:dyDescent="0.25">
      <c r="A85" s="5">
        <v>45284</v>
      </c>
      <c r="B85">
        <v>5.5</v>
      </c>
      <c r="C85">
        <v>4</v>
      </c>
    </row>
    <row r="86" spans="1:3" x14ac:dyDescent="0.25">
      <c r="A86" s="5">
        <v>45285</v>
      </c>
      <c r="B86">
        <v>5.5</v>
      </c>
      <c r="C86">
        <v>4</v>
      </c>
    </row>
    <row r="87" spans="1:3" x14ac:dyDescent="0.25">
      <c r="A87" s="5">
        <v>45286</v>
      </c>
      <c r="B87">
        <v>5.5</v>
      </c>
      <c r="C87">
        <v>4</v>
      </c>
    </row>
    <row r="88" spans="1:3" x14ac:dyDescent="0.25">
      <c r="A88" s="5">
        <v>45287</v>
      </c>
      <c r="B88">
        <v>5.5</v>
      </c>
      <c r="C88">
        <v>4</v>
      </c>
    </row>
    <row r="89" spans="1:3" x14ac:dyDescent="0.25">
      <c r="A89" s="5">
        <v>45288</v>
      </c>
      <c r="B89">
        <v>5.5</v>
      </c>
      <c r="C89">
        <v>4</v>
      </c>
    </row>
    <row r="90" spans="1:3" x14ac:dyDescent="0.25">
      <c r="A90" s="5">
        <v>45289</v>
      </c>
      <c r="B90">
        <v>5.5</v>
      </c>
      <c r="C90">
        <v>4</v>
      </c>
    </row>
    <row r="91" spans="1:3" x14ac:dyDescent="0.25">
      <c r="A91" s="5">
        <v>45290</v>
      </c>
      <c r="B91">
        <v>5.5</v>
      </c>
      <c r="C91">
        <v>4</v>
      </c>
    </row>
    <row r="92" spans="1:3" x14ac:dyDescent="0.25">
      <c r="A92" s="5">
        <v>45291</v>
      </c>
      <c r="B92">
        <v>5.5</v>
      </c>
      <c r="C92">
        <v>4</v>
      </c>
    </row>
    <row r="93" spans="1:3" x14ac:dyDescent="0.25">
      <c r="A93" s="5">
        <v>45292</v>
      </c>
      <c r="B93">
        <v>5.5</v>
      </c>
      <c r="C93">
        <v>4</v>
      </c>
    </row>
    <row r="94" spans="1:3" x14ac:dyDescent="0.25">
      <c r="A94" s="5">
        <v>45293</v>
      </c>
      <c r="B94">
        <v>5.5</v>
      </c>
      <c r="C94">
        <v>4</v>
      </c>
    </row>
    <row r="95" spans="1:3" x14ac:dyDescent="0.25">
      <c r="A95" s="5">
        <v>45294</v>
      </c>
      <c r="B95">
        <v>5.5</v>
      </c>
      <c r="C95">
        <v>4</v>
      </c>
    </row>
    <row r="96" spans="1:3" x14ac:dyDescent="0.25">
      <c r="A96" s="5">
        <v>45295</v>
      </c>
      <c r="B96">
        <v>5.5</v>
      </c>
      <c r="C96">
        <v>4</v>
      </c>
    </row>
    <row r="97" spans="1:3" x14ac:dyDescent="0.25">
      <c r="A97" s="5">
        <v>45296</v>
      </c>
      <c r="B97">
        <v>5.5</v>
      </c>
      <c r="C97">
        <v>4</v>
      </c>
    </row>
    <row r="98" spans="1:3" x14ac:dyDescent="0.25">
      <c r="A98" s="5">
        <v>45297</v>
      </c>
      <c r="B98">
        <v>5.5</v>
      </c>
      <c r="C98">
        <v>4</v>
      </c>
    </row>
    <row r="99" spans="1:3" x14ac:dyDescent="0.25">
      <c r="A99" s="5">
        <v>45298</v>
      </c>
      <c r="B99">
        <v>5.5</v>
      </c>
      <c r="C99">
        <v>4</v>
      </c>
    </row>
    <row r="100" spans="1:3" x14ac:dyDescent="0.25">
      <c r="A100" s="5">
        <v>45299</v>
      </c>
      <c r="B100">
        <v>5.5</v>
      </c>
      <c r="C100">
        <v>4</v>
      </c>
    </row>
    <row r="101" spans="1:3" x14ac:dyDescent="0.25">
      <c r="A101" s="5">
        <v>45300</v>
      </c>
      <c r="B101">
        <v>5.5</v>
      </c>
      <c r="C101">
        <v>4</v>
      </c>
    </row>
    <row r="102" spans="1:3" x14ac:dyDescent="0.25">
      <c r="A102" s="5">
        <v>45301</v>
      </c>
      <c r="B102">
        <v>5.5</v>
      </c>
      <c r="C102">
        <v>4</v>
      </c>
    </row>
    <row r="103" spans="1:3" x14ac:dyDescent="0.25">
      <c r="A103" s="5">
        <v>45302</v>
      </c>
      <c r="B103">
        <v>5.5</v>
      </c>
      <c r="C103">
        <v>4</v>
      </c>
    </row>
    <row r="104" spans="1:3" x14ac:dyDescent="0.25">
      <c r="A104" s="5">
        <v>45303</v>
      </c>
      <c r="B104">
        <v>5.5</v>
      </c>
      <c r="C104">
        <v>4</v>
      </c>
    </row>
    <row r="105" spans="1:3" x14ac:dyDescent="0.25">
      <c r="A105" s="5">
        <v>45304</v>
      </c>
      <c r="B105">
        <v>5.5</v>
      </c>
      <c r="C105">
        <v>4</v>
      </c>
    </row>
    <row r="106" spans="1:3" x14ac:dyDescent="0.25">
      <c r="A106" s="5">
        <v>45305</v>
      </c>
      <c r="B106">
        <v>5.5</v>
      </c>
      <c r="C106">
        <v>4</v>
      </c>
    </row>
    <row r="107" spans="1:3" x14ac:dyDescent="0.25">
      <c r="A107" s="5">
        <v>45306</v>
      </c>
      <c r="B107">
        <v>5.5</v>
      </c>
      <c r="C107">
        <v>4</v>
      </c>
    </row>
    <row r="108" spans="1:3" x14ac:dyDescent="0.25">
      <c r="A108" s="5">
        <v>45307</v>
      </c>
      <c r="B108">
        <v>5.5</v>
      </c>
      <c r="C108">
        <v>4</v>
      </c>
    </row>
    <row r="109" spans="1:3" x14ac:dyDescent="0.25">
      <c r="A109" s="5">
        <v>45308</v>
      </c>
      <c r="B109">
        <v>5.5</v>
      </c>
      <c r="C109">
        <v>4</v>
      </c>
    </row>
    <row r="110" spans="1:3" x14ac:dyDescent="0.25">
      <c r="A110" s="5">
        <v>45309</v>
      </c>
      <c r="B110">
        <v>5.5</v>
      </c>
      <c r="C110">
        <v>4</v>
      </c>
    </row>
    <row r="111" spans="1:3" x14ac:dyDescent="0.25">
      <c r="A111" s="5">
        <v>45310</v>
      </c>
      <c r="B111">
        <v>5.5</v>
      </c>
      <c r="C111">
        <v>4</v>
      </c>
    </row>
    <row r="112" spans="1:3" x14ac:dyDescent="0.25">
      <c r="A112" s="5">
        <v>45311</v>
      </c>
      <c r="B112">
        <v>5.5</v>
      </c>
      <c r="C112">
        <v>4</v>
      </c>
    </row>
    <row r="113" spans="1:3" x14ac:dyDescent="0.25">
      <c r="A113" s="5">
        <v>45312</v>
      </c>
      <c r="B113">
        <v>5.5</v>
      </c>
      <c r="C113">
        <v>4</v>
      </c>
    </row>
    <row r="114" spans="1:3" x14ac:dyDescent="0.25">
      <c r="A114" s="5">
        <v>45313</v>
      </c>
      <c r="B114">
        <v>5.5</v>
      </c>
      <c r="C114">
        <v>4</v>
      </c>
    </row>
    <row r="115" spans="1:3" x14ac:dyDescent="0.25">
      <c r="A115" s="5">
        <v>45314</v>
      </c>
      <c r="B115">
        <v>5.5</v>
      </c>
      <c r="C115">
        <v>4</v>
      </c>
    </row>
    <row r="116" spans="1:3" x14ac:dyDescent="0.25">
      <c r="A116" s="5">
        <v>45315</v>
      </c>
      <c r="B116">
        <v>5.5</v>
      </c>
      <c r="C116">
        <v>4</v>
      </c>
    </row>
    <row r="117" spans="1:3" x14ac:dyDescent="0.25">
      <c r="A117" s="5">
        <v>45316</v>
      </c>
      <c r="B117">
        <v>5.5</v>
      </c>
      <c r="C117">
        <v>4</v>
      </c>
    </row>
    <row r="118" spans="1:3" x14ac:dyDescent="0.25">
      <c r="A118" s="5">
        <v>45317</v>
      </c>
      <c r="B118">
        <v>5.5</v>
      </c>
      <c r="C118">
        <v>4</v>
      </c>
    </row>
    <row r="119" spans="1:3" x14ac:dyDescent="0.25">
      <c r="A119" s="5">
        <v>45318</v>
      </c>
      <c r="B119">
        <v>5.5</v>
      </c>
      <c r="C119">
        <v>4</v>
      </c>
    </row>
    <row r="120" spans="1:3" x14ac:dyDescent="0.25">
      <c r="A120" s="5">
        <v>45319</v>
      </c>
      <c r="B120">
        <v>5.5</v>
      </c>
      <c r="C120">
        <v>4</v>
      </c>
    </row>
    <row r="121" spans="1:3" x14ac:dyDescent="0.25">
      <c r="A121" s="5">
        <v>45320</v>
      </c>
      <c r="B121">
        <v>5.5</v>
      </c>
      <c r="C121">
        <v>4</v>
      </c>
    </row>
    <row r="122" spans="1:3" x14ac:dyDescent="0.25">
      <c r="A122" s="5">
        <v>45321</v>
      </c>
      <c r="B122">
        <v>5.5</v>
      </c>
      <c r="C122">
        <v>4</v>
      </c>
    </row>
    <row r="123" spans="1:3" x14ac:dyDescent="0.25">
      <c r="A123" s="5">
        <v>45322</v>
      </c>
      <c r="B123">
        <v>5.5</v>
      </c>
      <c r="C123">
        <v>4</v>
      </c>
    </row>
    <row r="124" spans="1:3" x14ac:dyDescent="0.25">
      <c r="A124" s="5">
        <v>45323</v>
      </c>
      <c r="B124">
        <v>5.5</v>
      </c>
      <c r="C124">
        <v>4</v>
      </c>
    </row>
    <row r="125" spans="1:3" x14ac:dyDescent="0.25">
      <c r="A125" s="5">
        <v>45324</v>
      </c>
      <c r="B125">
        <v>5.5</v>
      </c>
      <c r="C125">
        <v>4</v>
      </c>
    </row>
    <row r="126" spans="1:3" x14ac:dyDescent="0.25">
      <c r="A126" s="5">
        <v>45325</v>
      </c>
      <c r="B126">
        <v>5.5</v>
      </c>
      <c r="C126">
        <v>4</v>
      </c>
    </row>
    <row r="127" spans="1:3" x14ac:dyDescent="0.25">
      <c r="A127" s="5">
        <v>45326</v>
      </c>
      <c r="B127">
        <v>5.5</v>
      </c>
      <c r="C127">
        <v>4</v>
      </c>
    </row>
    <row r="128" spans="1:3" x14ac:dyDescent="0.25">
      <c r="A128" s="5">
        <v>45327</v>
      </c>
      <c r="B128">
        <v>5.5</v>
      </c>
      <c r="C128">
        <v>4</v>
      </c>
    </row>
    <row r="129" spans="1:3" x14ac:dyDescent="0.25">
      <c r="A129" s="5">
        <v>45328</v>
      </c>
      <c r="B129">
        <v>5.5</v>
      </c>
      <c r="C129">
        <v>4</v>
      </c>
    </row>
    <row r="130" spans="1:3" x14ac:dyDescent="0.25">
      <c r="A130" s="5">
        <v>45329</v>
      </c>
      <c r="B130">
        <v>5.5</v>
      </c>
      <c r="C130">
        <v>4</v>
      </c>
    </row>
    <row r="131" spans="1:3" x14ac:dyDescent="0.25">
      <c r="A131" s="5">
        <v>45330</v>
      </c>
      <c r="B131">
        <v>5.5</v>
      </c>
      <c r="C131">
        <v>4</v>
      </c>
    </row>
    <row r="132" spans="1:3" x14ac:dyDescent="0.25">
      <c r="A132" s="5">
        <v>45331</v>
      </c>
      <c r="B132">
        <v>5.5</v>
      </c>
      <c r="C132">
        <v>4</v>
      </c>
    </row>
    <row r="133" spans="1:3" x14ac:dyDescent="0.25">
      <c r="A133" s="5">
        <v>45332</v>
      </c>
      <c r="B133">
        <v>5.5</v>
      </c>
      <c r="C133">
        <v>4</v>
      </c>
    </row>
    <row r="134" spans="1:3" x14ac:dyDescent="0.25">
      <c r="A134" s="5">
        <v>45333</v>
      </c>
      <c r="B134">
        <v>5.5</v>
      </c>
      <c r="C134">
        <v>4</v>
      </c>
    </row>
    <row r="135" spans="1:3" x14ac:dyDescent="0.25">
      <c r="A135" s="5">
        <v>45334</v>
      </c>
      <c r="B135">
        <v>5.5</v>
      </c>
      <c r="C135">
        <v>4</v>
      </c>
    </row>
    <row r="136" spans="1:3" x14ac:dyDescent="0.25">
      <c r="A136" s="5">
        <v>45335</v>
      </c>
      <c r="B136">
        <v>5.5</v>
      </c>
      <c r="C136">
        <v>4</v>
      </c>
    </row>
    <row r="137" spans="1:3" x14ac:dyDescent="0.25">
      <c r="A137" s="5">
        <v>45336</v>
      </c>
      <c r="B137">
        <v>5.5</v>
      </c>
      <c r="C137">
        <v>4</v>
      </c>
    </row>
    <row r="138" spans="1:3" x14ac:dyDescent="0.25">
      <c r="A138" s="5">
        <v>45337</v>
      </c>
      <c r="B138">
        <v>5.5</v>
      </c>
      <c r="C138">
        <v>4</v>
      </c>
    </row>
    <row r="139" spans="1:3" x14ac:dyDescent="0.25">
      <c r="A139" s="5">
        <v>45338</v>
      </c>
      <c r="B139">
        <v>5.5</v>
      </c>
      <c r="C139">
        <v>4</v>
      </c>
    </row>
    <row r="140" spans="1:3" x14ac:dyDescent="0.25">
      <c r="A140" s="5">
        <v>45339</v>
      </c>
      <c r="B140">
        <v>5.5</v>
      </c>
      <c r="C140">
        <v>4</v>
      </c>
    </row>
    <row r="141" spans="1:3" x14ac:dyDescent="0.25">
      <c r="A141" s="5">
        <v>45340</v>
      </c>
      <c r="B141">
        <v>5.5</v>
      </c>
      <c r="C141">
        <v>4</v>
      </c>
    </row>
    <row r="142" spans="1:3" x14ac:dyDescent="0.25">
      <c r="A142" s="5">
        <v>45341</v>
      </c>
      <c r="B142">
        <v>5.5</v>
      </c>
      <c r="C142">
        <v>4</v>
      </c>
    </row>
    <row r="143" spans="1:3" x14ac:dyDescent="0.25">
      <c r="A143" s="5">
        <v>45342</v>
      </c>
      <c r="B143">
        <v>5.5</v>
      </c>
      <c r="C143">
        <v>4</v>
      </c>
    </row>
    <row r="144" spans="1:3" x14ac:dyDescent="0.25">
      <c r="A144" s="5">
        <v>45343</v>
      </c>
      <c r="B144">
        <v>5.5</v>
      </c>
      <c r="C144">
        <v>4</v>
      </c>
    </row>
    <row r="145" spans="1:3" x14ac:dyDescent="0.25">
      <c r="A145" s="5">
        <v>45344</v>
      </c>
      <c r="B145">
        <v>5.5</v>
      </c>
      <c r="C145">
        <v>4</v>
      </c>
    </row>
    <row r="146" spans="1:3" x14ac:dyDescent="0.25">
      <c r="A146" s="5">
        <v>45345</v>
      </c>
      <c r="B146">
        <v>5.5</v>
      </c>
      <c r="C146">
        <v>4</v>
      </c>
    </row>
    <row r="147" spans="1:3" x14ac:dyDescent="0.25">
      <c r="A147" s="5">
        <v>45346</v>
      </c>
      <c r="B147">
        <v>5.5</v>
      </c>
      <c r="C147">
        <v>4</v>
      </c>
    </row>
    <row r="148" spans="1:3" x14ac:dyDescent="0.25">
      <c r="A148" s="5">
        <v>45347</v>
      </c>
      <c r="B148">
        <v>5.5</v>
      </c>
      <c r="C148">
        <v>4</v>
      </c>
    </row>
    <row r="149" spans="1:3" x14ac:dyDescent="0.25">
      <c r="A149" s="5">
        <v>45348</v>
      </c>
      <c r="B149">
        <v>5.5</v>
      </c>
      <c r="C149">
        <v>4</v>
      </c>
    </row>
    <row r="150" spans="1:3" x14ac:dyDescent="0.25">
      <c r="A150" s="5">
        <v>45349</v>
      </c>
      <c r="B150">
        <v>5.5</v>
      </c>
      <c r="C150">
        <v>4</v>
      </c>
    </row>
    <row r="151" spans="1:3" x14ac:dyDescent="0.25">
      <c r="A151" s="5">
        <v>45350</v>
      </c>
      <c r="B151">
        <v>5.5</v>
      </c>
      <c r="C151">
        <v>4</v>
      </c>
    </row>
    <row r="152" spans="1:3" x14ac:dyDescent="0.25">
      <c r="A152" s="5">
        <v>45351</v>
      </c>
      <c r="B152">
        <v>5.5</v>
      </c>
      <c r="C152">
        <v>4</v>
      </c>
    </row>
    <row r="153" spans="1:3" x14ac:dyDescent="0.25">
      <c r="A153" s="5">
        <v>45352</v>
      </c>
      <c r="B153">
        <v>5.5</v>
      </c>
      <c r="C153">
        <v>4</v>
      </c>
    </row>
    <row r="154" spans="1:3" x14ac:dyDescent="0.25">
      <c r="A154" s="5">
        <v>45355</v>
      </c>
      <c r="B154">
        <v>5.5</v>
      </c>
      <c r="C154">
        <v>4</v>
      </c>
    </row>
    <row r="155" spans="1:3" x14ac:dyDescent="0.25">
      <c r="A155" s="5">
        <v>45356</v>
      </c>
      <c r="B155">
        <v>5.5</v>
      </c>
      <c r="C155">
        <v>4</v>
      </c>
    </row>
    <row r="156" spans="1:3" x14ac:dyDescent="0.25">
      <c r="A156" s="5">
        <v>45357</v>
      </c>
      <c r="B156">
        <v>5.5</v>
      </c>
      <c r="C156">
        <v>4</v>
      </c>
    </row>
    <row r="157" spans="1:3" x14ac:dyDescent="0.25">
      <c r="A157" s="5">
        <v>45358</v>
      </c>
      <c r="B157">
        <v>5.5</v>
      </c>
      <c r="C157">
        <v>4</v>
      </c>
    </row>
    <row r="158" spans="1:3" x14ac:dyDescent="0.25">
      <c r="A158" s="5">
        <v>45359</v>
      </c>
      <c r="B158">
        <v>5.5</v>
      </c>
      <c r="C158">
        <v>4</v>
      </c>
    </row>
    <row r="159" spans="1:3" x14ac:dyDescent="0.25">
      <c r="A159" s="5">
        <v>45360</v>
      </c>
      <c r="B159">
        <v>5.5</v>
      </c>
      <c r="C159">
        <v>4</v>
      </c>
    </row>
    <row r="160" spans="1:3" x14ac:dyDescent="0.25">
      <c r="A160" s="5">
        <v>45361</v>
      </c>
      <c r="B160">
        <v>5.5</v>
      </c>
      <c r="C160">
        <v>4</v>
      </c>
    </row>
    <row r="161" spans="1:3" x14ac:dyDescent="0.25">
      <c r="A161" s="5">
        <v>45362</v>
      </c>
      <c r="B161">
        <v>5.5</v>
      </c>
      <c r="C161">
        <v>4</v>
      </c>
    </row>
    <row r="162" spans="1:3" x14ac:dyDescent="0.25">
      <c r="A162" s="5">
        <v>45363</v>
      </c>
      <c r="B162">
        <v>5.5</v>
      </c>
      <c r="C162">
        <v>4</v>
      </c>
    </row>
    <row r="163" spans="1:3" x14ac:dyDescent="0.25">
      <c r="A163" s="5">
        <v>45364</v>
      </c>
      <c r="B163">
        <v>5.5</v>
      </c>
      <c r="C163">
        <v>4</v>
      </c>
    </row>
    <row r="164" spans="1:3" x14ac:dyDescent="0.25">
      <c r="A164" s="5">
        <v>45365</v>
      </c>
      <c r="B164">
        <v>5.5</v>
      </c>
      <c r="C164">
        <v>4</v>
      </c>
    </row>
    <row r="165" spans="1:3" x14ac:dyDescent="0.25">
      <c r="A165" s="5">
        <v>45366</v>
      </c>
      <c r="B165">
        <v>5.5</v>
      </c>
      <c r="C165">
        <v>4</v>
      </c>
    </row>
    <row r="166" spans="1:3" x14ac:dyDescent="0.25">
      <c r="A166" s="5">
        <v>45367</v>
      </c>
      <c r="B166">
        <v>5.5</v>
      </c>
      <c r="C166">
        <v>4</v>
      </c>
    </row>
    <row r="167" spans="1:3" x14ac:dyDescent="0.25">
      <c r="A167" s="5">
        <v>45368</v>
      </c>
      <c r="B167">
        <v>5.5</v>
      </c>
      <c r="C167">
        <v>4</v>
      </c>
    </row>
    <row r="168" spans="1:3" x14ac:dyDescent="0.25">
      <c r="A168" s="5">
        <v>45369</v>
      </c>
      <c r="B168">
        <v>5.5</v>
      </c>
      <c r="C168">
        <v>4</v>
      </c>
    </row>
    <row r="169" spans="1:3" x14ac:dyDescent="0.25">
      <c r="A169" s="5">
        <v>45370</v>
      </c>
      <c r="B169">
        <v>5.5</v>
      </c>
      <c r="C169">
        <v>4</v>
      </c>
    </row>
    <row r="170" spans="1:3" x14ac:dyDescent="0.25">
      <c r="A170" s="5">
        <v>45371</v>
      </c>
      <c r="B170">
        <v>5.5</v>
      </c>
      <c r="C170">
        <v>4</v>
      </c>
    </row>
    <row r="171" spans="1:3" x14ac:dyDescent="0.25">
      <c r="A171" s="5">
        <v>45372</v>
      </c>
      <c r="B171">
        <v>5.5</v>
      </c>
      <c r="C171">
        <v>4</v>
      </c>
    </row>
    <row r="172" spans="1:3" x14ac:dyDescent="0.25">
      <c r="A172" s="5">
        <v>45373</v>
      </c>
      <c r="B172">
        <v>5.5</v>
      </c>
      <c r="C172">
        <v>4</v>
      </c>
    </row>
    <row r="173" spans="1:3" x14ac:dyDescent="0.25">
      <c r="A173" s="5">
        <v>45374</v>
      </c>
      <c r="B173">
        <v>5.5</v>
      </c>
      <c r="C173">
        <v>4</v>
      </c>
    </row>
    <row r="174" spans="1:3" x14ac:dyDescent="0.25">
      <c r="A174" s="5">
        <v>45375</v>
      </c>
      <c r="B174">
        <v>5.5</v>
      </c>
      <c r="C174">
        <v>4</v>
      </c>
    </row>
    <row r="175" spans="1:3" x14ac:dyDescent="0.25">
      <c r="A175" s="5">
        <v>45376</v>
      </c>
      <c r="B175">
        <v>5.5</v>
      </c>
      <c r="C175">
        <v>4</v>
      </c>
    </row>
    <row r="176" spans="1:3" x14ac:dyDescent="0.25">
      <c r="A176" s="5">
        <v>45377</v>
      </c>
      <c r="B176">
        <v>5.5</v>
      </c>
      <c r="C176">
        <v>4</v>
      </c>
    </row>
    <row r="177" spans="1:3" x14ac:dyDescent="0.25">
      <c r="A177" s="5">
        <v>45378</v>
      </c>
      <c r="B177">
        <v>5.5</v>
      </c>
      <c r="C177">
        <v>4</v>
      </c>
    </row>
    <row r="178" spans="1:3" x14ac:dyDescent="0.25">
      <c r="A178" s="5">
        <v>45379</v>
      </c>
      <c r="B178">
        <v>5.5</v>
      </c>
      <c r="C178">
        <v>4</v>
      </c>
    </row>
    <row r="179" spans="1:3" x14ac:dyDescent="0.25">
      <c r="A179" s="5">
        <v>45380</v>
      </c>
      <c r="B179">
        <v>5.5</v>
      </c>
      <c r="C179">
        <v>4</v>
      </c>
    </row>
    <row r="180" spans="1:3" x14ac:dyDescent="0.25">
      <c r="A180" s="5">
        <v>45381</v>
      </c>
      <c r="B180">
        <v>5.5</v>
      </c>
      <c r="C180">
        <v>4</v>
      </c>
    </row>
    <row r="181" spans="1:3" x14ac:dyDescent="0.25">
      <c r="A181" s="5">
        <v>45382</v>
      </c>
      <c r="B181">
        <v>5.5</v>
      </c>
      <c r="C181">
        <v>4</v>
      </c>
    </row>
    <row r="182" spans="1:3" x14ac:dyDescent="0.25">
      <c r="A182" s="5">
        <v>45383</v>
      </c>
      <c r="B182">
        <v>5.5</v>
      </c>
      <c r="C182">
        <v>4</v>
      </c>
    </row>
    <row r="183" spans="1:3" x14ac:dyDescent="0.25">
      <c r="A183" s="5">
        <v>45384</v>
      </c>
      <c r="B183">
        <v>5.5</v>
      </c>
      <c r="C183">
        <v>4</v>
      </c>
    </row>
    <row r="184" spans="1:3" x14ac:dyDescent="0.25">
      <c r="A184" s="5">
        <v>45385</v>
      </c>
      <c r="B184">
        <v>5.5</v>
      </c>
      <c r="C184">
        <v>4</v>
      </c>
    </row>
    <row r="185" spans="1:3" x14ac:dyDescent="0.25">
      <c r="A185" s="5">
        <v>45386</v>
      </c>
      <c r="B185">
        <v>5.5</v>
      </c>
      <c r="C185">
        <v>4</v>
      </c>
    </row>
    <row r="186" spans="1:3" x14ac:dyDescent="0.25">
      <c r="A186" s="5">
        <v>45387</v>
      </c>
      <c r="B186">
        <v>5.5</v>
      </c>
      <c r="C186">
        <v>4</v>
      </c>
    </row>
    <row r="187" spans="1:3" x14ac:dyDescent="0.25">
      <c r="A187" s="5">
        <v>45388</v>
      </c>
      <c r="B187">
        <v>5.5</v>
      </c>
      <c r="C187">
        <v>4</v>
      </c>
    </row>
    <row r="188" spans="1:3" x14ac:dyDescent="0.25">
      <c r="A188" s="5">
        <v>45389</v>
      </c>
      <c r="B188">
        <v>5.5</v>
      </c>
      <c r="C188">
        <v>4</v>
      </c>
    </row>
    <row r="189" spans="1:3" x14ac:dyDescent="0.25">
      <c r="A189" s="5">
        <v>45390</v>
      </c>
      <c r="B189">
        <v>5.5</v>
      </c>
      <c r="C189">
        <v>4</v>
      </c>
    </row>
    <row r="190" spans="1:3" x14ac:dyDescent="0.25">
      <c r="A190" s="5">
        <v>45391</v>
      </c>
      <c r="B190">
        <v>5.5</v>
      </c>
      <c r="C190">
        <v>4</v>
      </c>
    </row>
    <row r="191" spans="1:3" x14ac:dyDescent="0.25">
      <c r="A191" s="5">
        <v>45392</v>
      </c>
      <c r="B191">
        <v>5.5</v>
      </c>
      <c r="C191">
        <v>4</v>
      </c>
    </row>
    <row r="192" spans="1:3" x14ac:dyDescent="0.25">
      <c r="A192" s="5">
        <v>45393</v>
      </c>
      <c r="B192">
        <v>5.5</v>
      </c>
      <c r="C192">
        <v>4</v>
      </c>
    </row>
    <row r="193" spans="1:3" x14ac:dyDescent="0.25">
      <c r="A193" s="5">
        <v>45394</v>
      </c>
      <c r="B193">
        <v>5.5</v>
      </c>
      <c r="C193">
        <v>4</v>
      </c>
    </row>
    <row r="194" spans="1:3" x14ac:dyDescent="0.25">
      <c r="A194" s="5">
        <v>45395</v>
      </c>
      <c r="B194">
        <v>5.5</v>
      </c>
      <c r="C194">
        <v>4</v>
      </c>
    </row>
    <row r="195" spans="1:3" x14ac:dyDescent="0.25">
      <c r="A195" s="5">
        <v>45396</v>
      </c>
      <c r="B195">
        <v>5.5</v>
      </c>
      <c r="C195">
        <v>4</v>
      </c>
    </row>
    <row r="196" spans="1:3" x14ac:dyDescent="0.25">
      <c r="A196" s="5">
        <v>45397</v>
      </c>
      <c r="B196">
        <v>5.5</v>
      </c>
      <c r="C196">
        <v>4</v>
      </c>
    </row>
    <row r="197" spans="1:3" x14ac:dyDescent="0.25">
      <c r="A197" s="5">
        <v>45398</v>
      </c>
      <c r="B197">
        <v>5.5</v>
      </c>
      <c r="C197">
        <v>4</v>
      </c>
    </row>
    <row r="198" spans="1:3" x14ac:dyDescent="0.25">
      <c r="A198" s="5">
        <v>45399</v>
      </c>
      <c r="B198">
        <v>5.5</v>
      </c>
      <c r="C198">
        <v>4</v>
      </c>
    </row>
    <row r="199" spans="1:3" x14ac:dyDescent="0.25">
      <c r="A199" s="5">
        <v>45400</v>
      </c>
      <c r="B199">
        <v>5.5</v>
      </c>
      <c r="C199">
        <v>4</v>
      </c>
    </row>
    <row r="200" spans="1:3" x14ac:dyDescent="0.25">
      <c r="A200" s="5">
        <v>45401</v>
      </c>
      <c r="B200">
        <v>5.5</v>
      </c>
      <c r="C200">
        <v>4</v>
      </c>
    </row>
    <row r="201" spans="1:3" x14ac:dyDescent="0.25">
      <c r="A201" s="5">
        <v>45402</v>
      </c>
      <c r="B201">
        <v>5.5</v>
      </c>
      <c r="C201">
        <v>4</v>
      </c>
    </row>
    <row r="202" spans="1:3" x14ac:dyDescent="0.25">
      <c r="A202" s="5">
        <v>45403</v>
      </c>
      <c r="B202">
        <v>5.5</v>
      </c>
      <c r="C202">
        <v>4</v>
      </c>
    </row>
    <row r="203" spans="1:3" x14ac:dyDescent="0.25">
      <c r="A203" s="5">
        <v>45404</v>
      </c>
      <c r="B203">
        <v>5.5</v>
      </c>
      <c r="C203">
        <v>4</v>
      </c>
    </row>
    <row r="204" spans="1:3" x14ac:dyDescent="0.25">
      <c r="A204" s="5">
        <v>45405</v>
      </c>
      <c r="B204">
        <v>5.5</v>
      </c>
      <c r="C204">
        <v>4</v>
      </c>
    </row>
    <row r="205" spans="1:3" x14ac:dyDescent="0.25">
      <c r="A205" s="5">
        <v>45406</v>
      </c>
      <c r="B205">
        <v>5.5</v>
      </c>
      <c r="C205">
        <v>4</v>
      </c>
    </row>
    <row r="206" spans="1:3" x14ac:dyDescent="0.25">
      <c r="A206" s="5">
        <v>45407</v>
      </c>
      <c r="B206">
        <v>5.5</v>
      </c>
      <c r="C206">
        <v>4</v>
      </c>
    </row>
    <row r="207" spans="1:3" x14ac:dyDescent="0.25">
      <c r="A207" s="5">
        <v>45408</v>
      </c>
      <c r="B207">
        <v>5.5</v>
      </c>
      <c r="C207">
        <v>4</v>
      </c>
    </row>
    <row r="208" spans="1:3" x14ac:dyDescent="0.25">
      <c r="A208" s="5">
        <v>45409</v>
      </c>
      <c r="B208">
        <v>5.5</v>
      </c>
      <c r="C208">
        <v>4</v>
      </c>
    </row>
    <row r="209" spans="1:3" x14ac:dyDescent="0.25">
      <c r="A209" s="5">
        <v>45410</v>
      </c>
      <c r="B209">
        <v>5.5</v>
      </c>
      <c r="C209">
        <v>4</v>
      </c>
    </row>
    <row r="210" spans="1:3" x14ac:dyDescent="0.25">
      <c r="A210" s="5">
        <v>45411</v>
      </c>
      <c r="B210">
        <v>5.5</v>
      </c>
      <c r="C210">
        <v>4</v>
      </c>
    </row>
    <row r="211" spans="1:3" x14ac:dyDescent="0.25">
      <c r="A211" s="5">
        <v>45412</v>
      </c>
      <c r="B211">
        <v>5.5</v>
      </c>
      <c r="C211">
        <v>4</v>
      </c>
    </row>
    <row r="212" spans="1:3" x14ac:dyDescent="0.25">
      <c r="A212" s="5">
        <v>45413</v>
      </c>
      <c r="B212">
        <v>5.5</v>
      </c>
      <c r="C212">
        <v>4</v>
      </c>
    </row>
    <row r="213" spans="1:3" x14ac:dyDescent="0.25">
      <c r="A213" s="5">
        <v>45414</v>
      </c>
      <c r="B213">
        <v>5.5</v>
      </c>
      <c r="C213">
        <v>4</v>
      </c>
    </row>
    <row r="214" spans="1:3" x14ac:dyDescent="0.25">
      <c r="A214" s="5">
        <v>45415</v>
      </c>
      <c r="B214">
        <v>5.5</v>
      </c>
      <c r="C214">
        <v>4</v>
      </c>
    </row>
    <row r="215" spans="1:3" x14ac:dyDescent="0.25">
      <c r="A215" s="5">
        <v>45416</v>
      </c>
      <c r="B215">
        <v>5.5</v>
      </c>
      <c r="C215">
        <v>4</v>
      </c>
    </row>
    <row r="216" spans="1:3" x14ac:dyDescent="0.25">
      <c r="A216" s="5">
        <v>45417</v>
      </c>
      <c r="B216">
        <v>5.5</v>
      </c>
      <c r="C216">
        <v>4</v>
      </c>
    </row>
    <row r="217" spans="1:3" x14ac:dyDescent="0.25">
      <c r="A217" s="5">
        <v>45418</v>
      </c>
      <c r="B217">
        <v>5.5</v>
      </c>
      <c r="C217">
        <v>4</v>
      </c>
    </row>
    <row r="218" spans="1:3" x14ac:dyDescent="0.25">
      <c r="A218" s="5">
        <v>45419</v>
      </c>
      <c r="B218">
        <v>5.5</v>
      </c>
      <c r="C218">
        <v>4</v>
      </c>
    </row>
    <row r="219" spans="1:3" x14ac:dyDescent="0.25">
      <c r="A219" s="5">
        <v>45420</v>
      </c>
      <c r="B219">
        <v>5.5</v>
      </c>
      <c r="C219">
        <v>4</v>
      </c>
    </row>
    <row r="220" spans="1:3" x14ac:dyDescent="0.25">
      <c r="A220" s="5">
        <v>45421</v>
      </c>
      <c r="B220">
        <v>5.5</v>
      </c>
      <c r="C220">
        <v>4</v>
      </c>
    </row>
    <row r="221" spans="1:3" x14ac:dyDescent="0.25">
      <c r="A221" s="5">
        <v>45422</v>
      </c>
      <c r="B221">
        <v>5.5</v>
      </c>
      <c r="C221">
        <v>4</v>
      </c>
    </row>
    <row r="222" spans="1:3" x14ac:dyDescent="0.25">
      <c r="A222" s="5">
        <v>45423</v>
      </c>
      <c r="B222">
        <v>5.5</v>
      </c>
      <c r="C222">
        <v>4</v>
      </c>
    </row>
    <row r="223" spans="1:3" x14ac:dyDescent="0.25">
      <c r="A223" s="5">
        <v>45424</v>
      </c>
      <c r="B223">
        <v>5.5</v>
      </c>
      <c r="C223">
        <v>4</v>
      </c>
    </row>
    <row r="224" spans="1:3" x14ac:dyDescent="0.25">
      <c r="A224" s="5">
        <v>45425</v>
      </c>
      <c r="B224">
        <v>5.5</v>
      </c>
      <c r="C224">
        <v>4</v>
      </c>
    </row>
    <row r="225" spans="1:3" x14ac:dyDescent="0.25">
      <c r="A225" s="5">
        <v>45426</v>
      </c>
      <c r="B225">
        <v>5.5</v>
      </c>
      <c r="C225">
        <v>4</v>
      </c>
    </row>
    <row r="226" spans="1:3" x14ac:dyDescent="0.25">
      <c r="A226" s="5">
        <v>45427</v>
      </c>
      <c r="B226">
        <v>5.5</v>
      </c>
      <c r="C226">
        <v>4</v>
      </c>
    </row>
    <row r="227" spans="1:3" x14ac:dyDescent="0.25">
      <c r="A227" s="5">
        <v>45428</v>
      </c>
      <c r="B227">
        <v>5.5</v>
      </c>
      <c r="C227">
        <v>4</v>
      </c>
    </row>
    <row r="228" spans="1:3" x14ac:dyDescent="0.25">
      <c r="A228" s="5">
        <v>45429</v>
      </c>
      <c r="B228">
        <v>5.5</v>
      </c>
      <c r="C228">
        <v>4</v>
      </c>
    </row>
    <row r="229" spans="1:3" x14ac:dyDescent="0.25">
      <c r="A229" s="5">
        <v>45430</v>
      </c>
      <c r="B229">
        <v>5.5</v>
      </c>
      <c r="C229">
        <v>4</v>
      </c>
    </row>
    <row r="230" spans="1:3" x14ac:dyDescent="0.25">
      <c r="A230" s="5">
        <v>45431</v>
      </c>
      <c r="B230">
        <v>5.5</v>
      </c>
      <c r="C230">
        <v>4</v>
      </c>
    </row>
    <row r="231" spans="1:3" x14ac:dyDescent="0.25">
      <c r="A231" s="5">
        <v>45432</v>
      </c>
      <c r="B231">
        <v>5.5</v>
      </c>
      <c r="C231">
        <v>4</v>
      </c>
    </row>
    <row r="232" spans="1:3" x14ac:dyDescent="0.25">
      <c r="A232" s="5">
        <v>45433</v>
      </c>
      <c r="B232">
        <v>5.5</v>
      </c>
      <c r="C232">
        <v>4</v>
      </c>
    </row>
    <row r="233" spans="1:3" x14ac:dyDescent="0.25">
      <c r="A233" s="5">
        <v>45434</v>
      </c>
      <c r="B233">
        <v>5.5</v>
      </c>
      <c r="C233">
        <v>4</v>
      </c>
    </row>
    <row r="234" spans="1:3" x14ac:dyDescent="0.25">
      <c r="A234" s="5">
        <v>45435</v>
      </c>
      <c r="B234">
        <v>5.5</v>
      </c>
      <c r="C234">
        <v>4</v>
      </c>
    </row>
    <row r="235" spans="1:3" x14ac:dyDescent="0.25">
      <c r="A235" s="5">
        <v>45436</v>
      </c>
      <c r="B235">
        <v>5.5</v>
      </c>
      <c r="C235">
        <v>4</v>
      </c>
    </row>
    <row r="236" spans="1:3" x14ac:dyDescent="0.25">
      <c r="A236" s="5">
        <v>45437</v>
      </c>
      <c r="B236">
        <v>5.5</v>
      </c>
      <c r="C236">
        <v>4</v>
      </c>
    </row>
    <row r="237" spans="1:3" x14ac:dyDescent="0.25">
      <c r="A237" s="5">
        <v>45438</v>
      </c>
      <c r="B237">
        <v>5.5</v>
      </c>
      <c r="C237">
        <v>4</v>
      </c>
    </row>
    <row r="238" spans="1:3" x14ac:dyDescent="0.25">
      <c r="A238" s="5">
        <v>45439</v>
      </c>
      <c r="B238">
        <v>5.5</v>
      </c>
      <c r="C238">
        <v>4</v>
      </c>
    </row>
    <row r="239" spans="1:3" x14ac:dyDescent="0.25">
      <c r="A239" s="5">
        <v>45440</v>
      </c>
      <c r="B239">
        <v>5.5</v>
      </c>
      <c r="C239">
        <v>4</v>
      </c>
    </row>
    <row r="240" spans="1:3" x14ac:dyDescent="0.25">
      <c r="A240" s="5">
        <v>45441</v>
      </c>
      <c r="B240">
        <v>5.5</v>
      </c>
      <c r="C240">
        <v>4</v>
      </c>
    </row>
    <row r="241" spans="1:3" x14ac:dyDescent="0.25">
      <c r="A241" s="5">
        <v>45442</v>
      </c>
      <c r="B241">
        <v>5.5</v>
      </c>
      <c r="C241">
        <v>4</v>
      </c>
    </row>
    <row r="242" spans="1:3" x14ac:dyDescent="0.25">
      <c r="A242" s="5">
        <v>45443</v>
      </c>
      <c r="B242">
        <v>5.5</v>
      </c>
      <c r="C242">
        <v>4</v>
      </c>
    </row>
    <row r="243" spans="1:3" x14ac:dyDescent="0.25">
      <c r="A243" s="5">
        <v>45444</v>
      </c>
      <c r="B243">
        <v>5.5</v>
      </c>
      <c r="C243">
        <v>4</v>
      </c>
    </row>
    <row r="244" spans="1:3" x14ac:dyDescent="0.25">
      <c r="A244" s="5">
        <v>45445</v>
      </c>
      <c r="B244">
        <v>5.5</v>
      </c>
      <c r="C244">
        <v>4</v>
      </c>
    </row>
    <row r="245" spans="1:3" x14ac:dyDescent="0.25">
      <c r="A245" s="5">
        <v>45446</v>
      </c>
      <c r="B245">
        <v>5.5</v>
      </c>
      <c r="C245">
        <v>4</v>
      </c>
    </row>
    <row r="246" spans="1:3" x14ac:dyDescent="0.25">
      <c r="A246" s="5">
        <v>45447</v>
      </c>
      <c r="B246">
        <v>5.5</v>
      </c>
      <c r="C246">
        <v>4</v>
      </c>
    </row>
    <row r="247" spans="1:3" x14ac:dyDescent="0.25">
      <c r="A247" s="5">
        <v>45448</v>
      </c>
      <c r="B247">
        <v>5.5</v>
      </c>
      <c r="C247">
        <v>4</v>
      </c>
    </row>
    <row r="248" spans="1:3" x14ac:dyDescent="0.25">
      <c r="A248" s="5">
        <v>45449</v>
      </c>
      <c r="B248">
        <v>5.5</v>
      </c>
      <c r="C248">
        <v>3.75</v>
      </c>
    </row>
    <row r="249" spans="1:3" x14ac:dyDescent="0.25">
      <c r="A249" s="5">
        <v>45450</v>
      </c>
      <c r="B249">
        <v>5.5</v>
      </c>
      <c r="C249">
        <v>3.75</v>
      </c>
    </row>
    <row r="250" spans="1:3" x14ac:dyDescent="0.25">
      <c r="A250" s="5">
        <v>45451</v>
      </c>
      <c r="B250">
        <v>5.5</v>
      </c>
      <c r="C250">
        <v>3.75</v>
      </c>
    </row>
    <row r="251" spans="1:3" x14ac:dyDescent="0.25">
      <c r="A251" s="5">
        <v>45452</v>
      </c>
      <c r="B251">
        <v>5.5</v>
      </c>
      <c r="C251">
        <v>3.75</v>
      </c>
    </row>
    <row r="252" spans="1:3" x14ac:dyDescent="0.25">
      <c r="A252" s="5">
        <v>45453</v>
      </c>
      <c r="B252">
        <v>5.5</v>
      </c>
      <c r="C252">
        <v>3.75</v>
      </c>
    </row>
    <row r="253" spans="1:3" x14ac:dyDescent="0.25">
      <c r="A253" s="5">
        <v>45454</v>
      </c>
      <c r="B253">
        <v>5.5</v>
      </c>
      <c r="C253">
        <v>3.75</v>
      </c>
    </row>
    <row r="254" spans="1:3" x14ac:dyDescent="0.25">
      <c r="A254" s="5">
        <v>45455</v>
      </c>
      <c r="B254">
        <v>5.5</v>
      </c>
      <c r="C254">
        <v>3.75</v>
      </c>
    </row>
    <row r="255" spans="1:3" x14ac:dyDescent="0.25">
      <c r="A255" s="5">
        <v>45456</v>
      </c>
      <c r="B255">
        <v>5.5</v>
      </c>
      <c r="C255">
        <v>3.75</v>
      </c>
    </row>
    <row r="256" spans="1:3" x14ac:dyDescent="0.25">
      <c r="A256" s="5">
        <v>45457</v>
      </c>
      <c r="B256">
        <v>5.5</v>
      </c>
      <c r="C256">
        <v>3.75</v>
      </c>
    </row>
    <row r="257" spans="1:3" x14ac:dyDescent="0.25">
      <c r="A257" s="5">
        <v>45458</v>
      </c>
      <c r="B257">
        <v>5.5</v>
      </c>
      <c r="C257">
        <v>3.75</v>
      </c>
    </row>
    <row r="258" spans="1:3" x14ac:dyDescent="0.25">
      <c r="A258" s="5">
        <v>45459</v>
      </c>
      <c r="B258">
        <v>5.5</v>
      </c>
      <c r="C258">
        <v>3.75</v>
      </c>
    </row>
    <row r="259" spans="1:3" x14ac:dyDescent="0.25">
      <c r="A259" s="5">
        <v>45460</v>
      </c>
      <c r="B259">
        <v>5.5</v>
      </c>
      <c r="C259">
        <v>3.75</v>
      </c>
    </row>
    <row r="260" spans="1:3" x14ac:dyDescent="0.25">
      <c r="A260" s="5">
        <v>45461</v>
      </c>
      <c r="B260">
        <v>5.5</v>
      </c>
      <c r="C260">
        <v>3.75</v>
      </c>
    </row>
    <row r="261" spans="1:3" x14ac:dyDescent="0.25">
      <c r="A261" s="5">
        <v>45462</v>
      </c>
      <c r="B261">
        <v>5.5</v>
      </c>
      <c r="C261">
        <v>3.75</v>
      </c>
    </row>
    <row r="262" spans="1:3" x14ac:dyDescent="0.25">
      <c r="A262" s="5">
        <v>45463</v>
      </c>
      <c r="B262">
        <v>5.5</v>
      </c>
      <c r="C262">
        <v>3.75</v>
      </c>
    </row>
    <row r="263" spans="1:3" x14ac:dyDescent="0.25">
      <c r="A263" s="5">
        <v>45464</v>
      </c>
      <c r="B263">
        <v>5.5</v>
      </c>
      <c r="C263">
        <v>3.75</v>
      </c>
    </row>
    <row r="264" spans="1:3" x14ac:dyDescent="0.25">
      <c r="A264" s="5">
        <v>45465</v>
      </c>
      <c r="B264">
        <v>5.5</v>
      </c>
      <c r="C264">
        <v>3.75</v>
      </c>
    </row>
    <row r="265" spans="1:3" x14ac:dyDescent="0.25">
      <c r="A265" s="5">
        <v>45466</v>
      </c>
      <c r="B265">
        <v>5.5</v>
      </c>
      <c r="C265">
        <v>3.75</v>
      </c>
    </row>
    <row r="266" spans="1:3" x14ac:dyDescent="0.25">
      <c r="A266" s="5">
        <v>45467</v>
      </c>
      <c r="B266">
        <v>5.5</v>
      </c>
      <c r="C266">
        <v>3.75</v>
      </c>
    </row>
    <row r="267" spans="1:3" x14ac:dyDescent="0.25">
      <c r="A267" s="5">
        <v>45468</v>
      </c>
      <c r="B267">
        <v>5.5</v>
      </c>
      <c r="C267">
        <v>3.75</v>
      </c>
    </row>
    <row r="268" spans="1:3" x14ac:dyDescent="0.25">
      <c r="A268" s="5">
        <v>45469</v>
      </c>
      <c r="B268">
        <v>5.5</v>
      </c>
      <c r="C268">
        <v>3.75</v>
      </c>
    </row>
    <row r="269" spans="1:3" x14ac:dyDescent="0.25">
      <c r="A269" s="5">
        <v>45470</v>
      </c>
      <c r="B269">
        <v>5.5</v>
      </c>
      <c r="C269">
        <v>3.75</v>
      </c>
    </row>
    <row r="270" spans="1:3" x14ac:dyDescent="0.25">
      <c r="A270" s="5">
        <v>45471</v>
      </c>
      <c r="B270">
        <v>5.5</v>
      </c>
      <c r="C270">
        <v>3.75</v>
      </c>
    </row>
    <row r="271" spans="1:3" x14ac:dyDescent="0.25">
      <c r="A271" s="5">
        <v>45472</v>
      </c>
      <c r="B271">
        <v>5.5</v>
      </c>
      <c r="C271">
        <v>3.75</v>
      </c>
    </row>
    <row r="272" spans="1:3" x14ac:dyDescent="0.25">
      <c r="A272" s="5">
        <v>45473</v>
      </c>
      <c r="B272">
        <v>5.5</v>
      </c>
      <c r="C272">
        <v>3.75</v>
      </c>
    </row>
    <row r="273" spans="1:3" x14ac:dyDescent="0.25">
      <c r="A273" s="5">
        <v>45474</v>
      </c>
      <c r="B273">
        <v>5.5</v>
      </c>
      <c r="C273">
        <v>3.75</v>
      </c>
    </row>
    <row r="274" spans="1:3" x14ac:dyDescent="0.25">
      <c r="A274" s="5">
        <v>45475</v>
      </c>
      <c r="B274">
        <v>5.5</v>
      </c>
      <c r="C274">
        <v>3.75</v>
      </c>
    </row>
    <row r="275" spans="1:3" x14ac:dyDescent="0.25">
      <c r="A275" s="5">
        <v>45476</v>
      </c>
      <c r="B275">
        <v>5.5</v>
      </c>
      <c r="C275">
        <v>3.75</v>
      </c>
    </row>
    <row r="276" spans="1:3" x14ac:dyDescent="0.25">
      <c r="A276" s="5">
        <v>45477</v>
      </c>
      <c r="B276">
        <v>5.5</v>
      </c>
      <c r="C276">
        <v>3.75</v>
      </c>
    </row>
    <row r="277" spans="1:3" x14ac:dyDescent="0.25">
      <c r="A277" s="5">
        <v>45478</v>
      </c>
      <c r="B277">
        <v>5.5</v>
      </c>
      <c r="C277">
        <v>3.75</v>
      </c>
    </row>
    <row r="278" spans="1:3" x14ac:dyDescent="0.25">
      <c r="A278" s="5">
        <v>45479</v>
      </c>
      <c r="B278">
        <v>5.5</v>
      </c>
      <c r="C278">
        <v>3.75</v>
      </c>
    </row>
    <row r="279" spans="1:3" x14ac:dyDescent="0.25">
      <c r="A279" s="5">
        <v>45480</v>
      </c>
      <c r="B279">
        <v>5.5</v>
      </c>
      <c r="C279">
        <v>3.75</v>
      </c>
    </row>
    <row r="280" spans="1:3" x14ac:dyDescent="0.25">
      <c r="A280" s="5">
        <v>45481</v>
      </c>
      <c r="B280">
        <v>5.5</v>
      </c>
      <c r="C280">
        <v>3.75</v>
      </c>
    </row>
    <row r="281" spans="1:3" x14ac:dyDescent="0.25">
      <c r="A281" s="5">
        <v>45482</v>
      </c>
      <c r="B281">
        <v>5.5</v>
      </c>
      <c r="C281">
        <v>3.75</v>
      </c>
    </row>
    <row r="282" spans="1:3" x14ac:dyDescent="0.25">
      <c r="A282" s="5">
        <v>45483</v>
      </c>
      <c r="B282">
        <v>5.5</v>
      </c>
      <c r="C282">
        <v>3.75</v>
      </c>
    </row>
    <row r="283" spans="1:3" x14ac:dyDescent="0.25">
      <c r="A283" s="5">
        <v>45484</v>
      </c>
      <c r="B283">
        <v>5.5</v>
      </c>
      <c r="C283">
        <v>3.75</v>
      </c>
    </row>
    <row r="284" spans="1:3" x14ac:dyDescent="0.25">
      <c r="A284" s="5">
        <v>45485</v>
      </c>
      <c r="B284">
        <v>5.5</v>
      </c>
      <c r="C284">
        <v>3.75</v>
      </c>
    </row>
    <row r="285" spans="1:3" x14ac:dyDescent="0.25">
      <c r="A285" s="5">
        <v>45486</v>
      </c>
      <c r="B285">
        <v>5.5</v>
      </c>
      <c r="C285">
        <v>3.75</v>
      </c>
    </row>
    <row r="286" spans="1:3" x14ac:dyDescent="0.25">
      <c r="A286" s="5">
        <v>45487</v>
      </c>
      <c r="B286">
        <v>5.5</v>
      </c>
      <c r="C286">
        <v>3.75</v>
      </c>
    </row>
    <row r="287" spans="1:3" x14ac:dyDescent="0.25">
      <c r="A287" s="5">
        <v>45488</v>
      </c>
      <c r="B287">
        <v>5.5</v>
      </c>
      <c r="C287">
        <v>3.75</v>
      </c>
    </row>
    <row r="288" spans="1:3" x14ac:dyDescent="0.25">
      <c r="A288" s="5">
        <v>45489</v>
      </c>
      <c r="B288">
        <v>5.5</v>
      </c>
      <c r="C288">
        <v>3.75</v>
      </c>
    </row>
    <row r="289" spans="1:3" x14ac:dyDescent="0.25">
      <c r="A289" s="5">
        <v>45490</v>
      </c>
      <c r="B289">
        <v>5.5</v>
      </c>
      <c r="C289">
        <v>3.75</v>
      </c>
    </row>
    <row r="290" spans="1:3" x14ac:dyDescent="0.25">
      <c r="A290" s="5">
        <v>45491</v>
      </c>
      <c r="B290">
        <v>5.5</v>
      </c>
      <c r="C290">
        <v>3.75</v>
      </c>
    </row>
    <row r="291" spans="1:3" x14ac:dyDescent="0.25">
      <c r="A291" s="5">
        <v>45492</v>
      </c>
      <c r="B291">
        <v>5.5</v>
      </c>
      <c r="C291">
        <v>3.75</v>
      </c>
    </row>
    <row r="292" spans="1:3" x14ac:dyDescent="0.25">
      <c r="A292" s="5">
        <v>45493</v>
      </c>
      <c r="B292">
        <v>5.5</v>
      </c>
      <c r="C292">
        <v>3.75</v>
      </c>
    </row>
    <row r="293" spans="1:3" x14ac:dyDescent="0.25">
      <c r="A293" s="5">
        <v>45494</v>
      </c>
      <c r="B293">
        <v>5.5</v>
      </c>
      <c r="C293">
        <v>3.75</v>
      </c>
    </row>
    <row r="294" spans="1:3" x14ac:dyDescent="0.25">
      <c r="A294" s="5">
        <v>45495</v>
      </c>
      <c r="B294">
        <v>5.5</v>
      </c>
      <c r="C294">
        <v>3.75</v>
      </c>
    </row>
    <row r="295" spans="1:3" x14ac:dyDescent="0.25">
      <c r="A295" s="5">
        <v>45496</v>
      </c>
      <c r="B295">
        <v>5.5</v>
      </c>
      <c r="C295">
        <v>3.75</v>
      </c>
    </row>
    <row r="296" spans="1:3" x14ac:dyDescent="0.25">
      <c r="A296" s="5">
        <v>45497</v>
      </c>
      <c r="B296">
        <v>5.5</v>
      </c>
      <c r="C296">
        <v>3.75</v>
      </c>
    </row>
    <row r="297" spans="1:3" x14ac:dyDescent="0.25">
      <c r="A297" s="5">
        <v>45498</v>
      </c>
      <c r="B297">
        <v>5.5</v>
      </c>
      <c r="C297">
        <v>3.75</v>
      </c>
    </row>
    <row r="298" spans="1:3" x14ac:dyDescent="0.25">
      <c r="A298" s="5">
        <v>45499</v>
      </c>
      <c r="B298">
        <v>5.5</v>
      </c>
      <c r="C298">
        <v>3.75</v>
      </c>
    </row>
    <row r="299" spans="1:3" x14ac:dyDescent="0.25">
      <c r="A299" s="5">
        <v>45500</v>
      </c>
      <c r="B299">
        <v>5.5</v>
      </c>
      <c r="C299">
        <v>3.75</v>
      </c>
    </row>
    <row r="300" spans="1:3" x14ac:dyDescent="0.25">
      <c r="A300" s="5">
        <v>45501</v>
      </c>
      <c r="B300">
        <v>5.5</v>
      </c>
      <c r="C300">
        <v>3.75</v>
      </c>
    </row>
    <row r="301" spans="1:3" x14ac:dyDescent="0.25">
      <c r="A301" s="5">
        <v>45502</v>
      </c>
      <c r="B301">
        <v>5.5</v>
      </c>
      <c r="C301">
        <v>3.75</v>
      </c>
    </row>
    <row r="302" spans="1:3" x14ac:dyDescent="0.25">
      <c r="A302" s="5">
        <v>45503</v>
      </c>
      <c r="B302">
        <v>5.5</v>
      </c>
      <c r="C302">
        <v>3.75</v>
      </c>
    </row>
    <row r="303" spans="1:3" x14ac:dyDescent="0.25">
      <c r="A303" s="5">
        <v>45504</v>
      </c>
      <c r="B303">
        <v>5.5</v>
      </c>
      <c r="C303">
        <v>3.75</v>
      </c>
    </row>
    <row r="304" spans="1:3" x14ac:dyDescent="0.25">
      <c r="A304" s="5">
        <v>45505</v>
      </c>
      <c r="B304">
        <v>5.5</v>
      </c>
      <c r="C304">
        <v>3.75</v>
      </c>
    </row>
    <row r="305" spans="1:3" x14ac:dyDescent="0.25">
      <c r="A305" s="5">
        <v>45506</v>
      </c>
      <c r="B305">
        <v>5.5</v>
      </c>
      <c r="C305">
        <v>3.75</v>
      </c>
    </row>
    <row r="306" spans="1:3" x14ac:dyDescent="0.25">
      <c r="A306" s="5">
        <v>45507</v>
      </c>
      <c r="B306">
        <v>5.5</v>
      </c>
      <c r="C306">
        <v>3.75</v>
      </c>
    </row>
    <row r="307" spans="1:3" x14ac:dyDescent="0.25">
      <c r="A307" s="5">
        <v>45508</v>
      </c>
      <c r="B307">
        <v>5.5</v>
      </c>
      <c r="C307">
        <v>3.75</v>
      </c>
    </row>
    <row r="308" spans="1:3" x14ac:dyDescent="0.25">
      <c r="A308" s="5">
        <v>45509</v>
      </c>
      <c r="B308">
        <v>5.5</v>
      </c>
      <c r="C308">
        <v>3.75</v>
      </c>
    </row>
    <row r="309" spans="1:3" x14ac:dyDescent="0.25">
      <c r="A309" s="5">
        <v>45510</v>
      </c>
      <c r="B309">
        <v>5.5</v>
      </c>
      <c r="C309">
        <v>3.75</v>
      </c>
    </row>
    <row r="310" spans="1:3" x14ac:dyDescent="0.25">
      <c r="A310" s="5">
        <v>45511</v>
      </c>
      <c r="B310">
        <v>5.5</v>
      </c>
      <c r="C310">
        <v>3.75</v>
      </c>
    </row>
    <row r="311" spans="1:3" x14ac:dyDescent="0.25">
      <c r="A311" s="5">
        <v>45512</v>
      </c>
      <c r="B311">
        <v>5.5</v>
      </c>
      <c r="C311">
        <v>3.75</v>
      </c>
    </row>
    <row r="312" spans="1:3" x14ac:dyDescent="0.25">
      <c r="A312" s="5">
        <v>45513</v>
      </c>
      <c r="B312">
        <v>5.5</v>
      </c>
      <c r="C312">
        <v>3.75</v>
      </c>
    </row>
    <row r="313" spans="1:3" x14ac:dyDescent="0.25">
      <c r="A313" s="5">
        <v>45514</v>
      </c>
      <c r="B313">
        <v>5.5</v>
      </c>
      <c r="C313">
        <v>3.75</v>
      </c>
    </row>
    <row r="314" spans="1:3" x14ac:dyDescent="0.25">
      <c r="A314" s="5">
        <v>45515</v>
      </c>
      <c r="B314">
        <v>5.5</v>
      </c>
      <c r="C314">
        <v>3.75</v>
      </c>
    </row>
    <row r="315" spans="1:3" x14ac:dyDescent="0.25">
      <c r="A315" s="5">
        <v>45516</v>
      </c>
      <c r="B315">
        <v>5.5</v>
      </c>
      <c r="C315">
        <v>3.75</v>
      </c>
    </row>
    <row r="316" spans="1:3" x14ac:dyDescent="0.25">
      <c r="A316" s="5">
        <v>45517</v>
      </c>
      <c r="B316">
        <v>5.5</v>
      </c>
      <c r="C316">
        <v>3.75</v>
      </c>
    </row>
    <row r="317" spans="1:3" x14ac:dyDescent="0.25">
      <c r="A317" s="5">
        <v>45518</v>
      </c>
      <c r="B317">
        <v>5.5</v>
      </c>
      <c r="C317">
        <v>3.75</v>
      </c>
    </row>
    <row r="318" spans="1:3" x14ac:dyDescent="0.25">
      <c r="A318" s="5">
        <v>45519</v>
      </c>
      <c r="B318">
        <v>5.5</v>
      </c>
      <c r="C318">
        <v>3.75</v>
      </c>
    </row>
    <row r="319" spans="1:3" x14ac:dyDescent="0.25">
      <c r="A319" s="5">
        <v>45520</v>
      </c>
      <c r="B319">
        <v>5.5</v>
      </c>
      <c r="C319">
        <v>3.75</v>
      </c>
    </row>
    <row r="320" spans="1:3" x14ac:dyDescent="0.25">
      <c r="A320" s="5">
        <v>45521</v>
      </c>
      <c r="B320">
        <v>5.5</v>
      </c>
      <c r="C320">
        <v>3.75</v>
      </c>
    </row>
    <row r="321" spans="1:3" x14ac:dyDescent="0.25">
      <c r="A321" s="5">
        <v>45522</v>
      </c>
      <c r="B321">
        <v>5.5</v>
      </c>
      <c r="C321">
        <v>3.75</v>
      </c>
    </row>
    <row r="322" spans="1:3" x14ac:dyDescent="0.25">
      <c r="A322" s="5">
        <v>45523</v>
      </c>
      <c r="B322">
        <v>5.5</v>
      </c>
      <c r="C322">
        <v>3.75</v>
      </c>
    </row>
    <row r="323" spans="1:3" x14ac:dyDescent="0.25">
      <c r="A323" s="5">
        <v>45524</v>
      </c>
      <c r="B323">
        <v>5.5</v>
      </c>
      <c r="C323">
        <v>3.75</v>
      </c>
    </row>
    <row r="324" spans="1:3" x14ac:dyDescent="0.25">
      <c r="A324" s="5">
        <v>45525</v>
      </c>
      <c r="B324">
        <v>5.5</v>
      </c>
      <c r="C324">
        <v>3.75</v>
      </c>
    </row>
    <row r="325" spans="1:3" x14ac:dyDescent="0.25">
      <c r="A325" s="5">
        <v>45526</v>
      </c>
      <c r="B325">
        <v>5.5</v>
      </c>
      <c r="C325">
        <v>3.75</v>
      </c>
    </row>
    <row r="326" spans="1:3" x14ac:dyDescent="0.25">
      <c r="A326" s="5">
        <v>45527</v>
      </c>
      <c r="B326">
        <v>5.5</v>
      </c>
      <c r="C326">
        <v>3.75</v>
      </c>
    </row>
    <row r="327" spans="1:3" x14ac:dyDescent="0.25">
      <c r="A327" s="5">
        <v>45528</v>
      </c>
      <c r="B327">
        <v>5.5</v>
      </c>
      <c r="C327">
        <v>3.75</v>
      </c>
    </row>
    <row r="328" spans="1:3" x14ac:dyDescent="0.25">
      <c r="A328" s="5">
        <v>45529</v>
      </c>
      <c r="B328">
        <v>5.5</v>
      </c>
      <c r="C328">
        <v>3.75</v>
      </c>
    </row>
    <row r="329" spans="1:3" x14ac:dyDescent="0.25">
      <c r="A329" s="5">
        <v>45530</v>
      </c>
      <c r="B329">
        <v>5.5</v>
      </c>
      <c r="C329">
        <v>3.75</v>
      </c>
    </row>
    <row r="330" spans="1:3" x14ac:dyDescent="0.25">
      <c r="A330" s="5">
        <v>45531</v>
      </c>
      <c r="B330">
        <v>5.5</v>
      </c>
      <c r="C330">
        <v>3.75</v>
      </c>
    </row>
    <row r="331" spans="1:3" x14ac:dyDescent="0.25">
      <c r="A331" s="5">
        <v>45532</v>
      </c>
      <c r="B331">
        <v>5.5</v>
      </c>
      <c r="C331">
        <v>3.75</v>
      </c>
    </row>
    <row r="332" spans="1:3" x14ac:dyDescent="0.25">
      <c r="A332" s="5">
        <v>45533</v>
      </c>
      <c r="B332">
        <v>5.5</v>
      </c>
      <c r="C332">
        <v>3.75</v>
      </c>
    </row>
    <row r="333" spans="1:3" x14ac:dyDescent="0.25">
      <c r="A333" s="5">
        <v>45534</v>
      </c>
      <c r="B333">
        <v>5.5</v>
      </c>
      <c r="C333">
        <v>3.75</v>
      </c>
    </row>
    <row r="334" spans="1:3" x14ac:dyDescent="0.25">
      <c r="A334" s="5">
        <v>45535</v>
      </c>
      <c r="B334">
        <v>5.5</v>
      </c>
      <c r="C334">
        <v>3.75</v>
      </c>
    </row>
    <row r="335" spans="1:3" x14ac:dyDescent="0.25">
      <c r="A335" s="5">
        <v>45536</v>
      </c>
      <c r="B335">
        <v>5.5</v>
      </c>
      <c r="C335">
        <v>3.75</v>
      </c>
    </row>
    <row r="336" spans="1:3" x14ac:dyDescent="0.25">
      <c r="A336" s="5">
        <v>45537</v>
      </c>
      <c r="B336">
        <v>5.5</v>
      </c>
      <c r="C336">
        <v>3.75</v>
      </c>
    </row>
    <row r="337" spans="1:3" x14ac:dyDescent="0.25">
      <c r="A337" s="5">
        <v>45538</v>
      </c>
      <c r="B337">
        <v>5.5</v>
      </c>
      <c r="C337">
        <v>3.75</v>
      </c>
    </row>
    <row r="338" spans="1:3" x14ac:dyDescent="0.25">
      <c r="A338" s="5">
        <v>45539</v>
      </c>
      <c r="B338">
        <v>5.5</v>
      </c>
      <c r="C338">
        <v>3.75</v>
      </c>
    </row>
    <row r="339" spans="1:3" x14ac:dyDescent="0.25">
      <c r="A339" s="5">
        <v>45540</v>
      </c>
      <c r="B339">
        <v>5.5</v>
      </c>
      <c r="C339">
        <v>3.75</v>
      </c>
    </row>
    <row r="340" spans="1:3" x14ac:dyDescent="0.25">
      <c r="A340" s="5">
        <v>45541</v>
      </c>
      <c r="B340">
        <v>5.5</v>
      </c>
      <c r="C340">
        <v>3.75</v>
      </c>
    </row>
    <row r="341" spans="1:3" x14ac:dyDescent="0.25">
      <c r="A341" s="5">
        <v>45542</v>
      </c>
      <c r="B341">
        <v>5.5</v>
      </c>
      <c r="C341">
        <v>3.75</v>
      </c>
    </row>
    <row r="342" spans="1:3" x14ac:dyDescent="0.25">
      <c r="A342" s="5">
        <v>45543</v>
      </c>
      <c r="B342">
        <v>5.5</v>
      </c>
      <c r="C342">
        <v>3.75</v>
      </c>
    </row>
    <row r="343" spans="1:3" x14ac:dyDescent="0.25">
      <c r="A343" s="5">
        <v>45544</v>
      </c>
      <c r="B343">
        <v>5.5</v>
      </c>
      <c r="C343">
        <v>3.75</v>
      </c>
    </row>
    <row r="344" spans="1:3" x14ac:dyDescent="0.25">
      <c r="A344" s="5">
        <v>45545</v>
      </c>
      <c r="B344">
        <v>5.5</v>
      </c>
      <c r="C344">
        <v>3.75</v>
      </c>
    </row>
    <row r="345" spans="1:3" x14ac:dyDescent="0.25">
      <c r="A345" s="5">
        <v>45546</v>
      </c>
      <c r="B345">
        <v>5.5</v>
      </c>
      <c r="C345">
        <v>3.75</v>
      </c>
    </row>
    <row r="346" spans="1:3" x14ac:dyDescent="0.25">
      <c r="A346" s="5">
        <v>45547</v>
      </c>
      <c r="B346">
        <v>5.5</v>
      </c>
      <c r="C346">
        <v>3.5</v>
      </c>
    </row>
    <row r="347" spans="1:3" x14ac:dyDescent="0.25">
      <c r="A347" s="5">
        <v>45548</v>
      </c>
      <c r="B347">
        <v>5.5</v>
      </c>
      <c r="C347">
        <v>3.5</v>
      </c>
    </row>
    <row r="348" spans="1:3" x14ac:dyDescent="0.25">
      <c r="A348" s="5">
        <v>45549</v>
      </c>
      <c r="B348">
        <v>5.5</v>
      </c>
      <c r="C348">
        <v>3.5</v>
      </c>
    </row>
    <row r="349" spans="1:3" x14ac:dyDescent="0.25">
      <c r="A349" s="5">
        <v>45550</v>
      </c>
      <c r="B349">
        <v>5.5</v>
      </c>
      <c r="C349">
        <v>3.5</v>
      </c>
    </row>
    <row r="350" spans="1:3" x14ac:dyDescent="0.25">
      <c r="A350" s="5">
        <v>45551</v>
      </c>
      <c r="B350">
        <v>5.5</v>
      </c>
      <c r="C350">
        <v>3.5</v>
      </c>
    </row>
    <row r="351" spans="1:3" x14ac:dyDescent="0.25">
      <c r="A351" s="5">
        <v>45552</v>
      </c>
      <c r="B351">
        <v>5.5</v>
      </c>
      <c r="C351">
        <v>3.5</v>
      </c>
    </row>
    <row r="352" spans="1:3" x14ac:dyDescent="0.25">
      <c r="A352" s="5">
        <v>45553</v>
      </c>
      <c r="B352">
        <v>5</v>
      </c>
      <c r="C352">
        <v>3.5</v>
      </c>
    </row>
    <row r="353" spans="1:3" x14ac:dyDescent="0.25">
      <c r="A353" s="5">
        <v>45554</v>
      </c>
      <c r="B353">
        <v>5</v>
      </c>
      <c r="C353">
        <v>3.5</v>
      </c>
    </row>
    <row r="354" spans="1:3" x14ac:dyDescent="0.25">
      <c r="A354" s="5">
        <v>45555</v>
      </c>
      <c r="B354">
        <v>5</v>
      </c>
      <c r="C354">
        <v>3.5</v>
      </c>
    </row>
    <row r="355" spans="1:3" x14ac:dyDescent="0.25">
      <c r="A355" s="5">
        <v>45556</v>
      </c>
      <c r="B355">
        <v>5</v>
      </c>
      <c r="C355">
        <v>3.5</v>
      </c>
    </row>
    <row r="356" spans="1:3" x14ac:dyDescent="0.25">
      <c r="A356" s="5">
        <v>45557</v>
      </c>
      <c r="B356">
        <v>5</v>
      </c>
      <c r="C356">
        <v>3.5</v>
      </c>
    </row>
    <row r="357" spans="1:3" x14ac:dyDescent="0.25">
      <c r="A357" s="5">
        <v>45558</v>
      </c>
      <c r="B357">
        <v>5</v>
      </c>
      <c r="C357">
        <v>3.5</v>
      </c>
    </row>
    <row r="358" spans="1:3" x14ac:dyDescent="0.25">
      <c r="A358" s="5">
        <v>45559</v>
      </c>
      <c r="B358">
        <v>5</v>
      </c>
      <c r="C358">
        <v>3.5</v>
      </c>
    </row>
    <row r="359" spans="1:3" x14ac:dyDescent="0.25">
      <c r="A359" s="5">
        <v>45560</v>
      </c>
      <c r="B359">
        <v>5</v>
      </c>
      <c r="C359">
        <v>3.5</v>
      </c>
    </row>
    <row r="360" spans="1:3" x14ac:dyDescent="0.25">
      <c r="A360" s="5">
        <v>45561</v>
      </c>
      <c r="B360">
        <v>5</v>
      </c>
      <c r="C360">
        <v>3.5</v>
      </c>
    </row>
    <row r="361" spans="1:3" x14ac:dyDescent="0.25">
      <c r="A361" s="5">
        <v>45562</v>
      </c>
      <c r="B361">
        <v>5</v>
      </c>
      <c r="C361">
        <v>3.5</v>
      </c>
    </row>
    <row r="362" spans="1:3" x14ac:dyDescent="0.25">
      <c r="A362" s="5">
        <v>45563</v>
      </c>
      <c r="B362">
        <v>5</v>
      </c>
      <c r="C362">
        <v>3.5</v>
      </c>
    </row>
    <row r="363" spans="1:3" x14ac:dyDescent="0.25">
      <c r="A363" s="5">
        <v>45564</v>
      </c>
      <c r="B363">
        <v>5</v>
      </c>
      <c r="C363">
        <v>3.5</v>
      </c>
    </row>
    <row r="364" spans="1:3" x14ac:dyDescent="0.25">
      <c r="A364" s="5">
        <v>45565</v>
      </c>
      <c r="B364">
        <v>5</v>
      </c>
      <c r="C364">
        <v>3.5</v>
      </c>
    </row>
    <row r="365" spans="1:3" x14ac:dyDescent="0.25">
      <c r="A365" s="5">
        <v>45566</v>
      </c>
      <c r="B365">
        <v>5</v>
      </c>
      <c r="C365">
        <v>3.5</v>
      </c>
    </row>
    <row r="366" spans="1:3" x14ac:dyDescent="0.25">
      <c r="A366" s="5">
        <v>45567</v>
      </c>
      <c r="C366">
        <v>3.5</v>
      </c>
    </row>
    <row r="367" spans="1:3" x14ac:dyDescent="0.25">
      <c r="A367" s="5"/>
    </row>
    <row r="368" spans="1:3" x14ac:dyDescent="0.25">
      <c r="A368" s="5"/>
    </row>
    <row r="369" spans="1:1" x14ac:dyDescent="0.25">
      <c r="A36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5A6D0-4F38-4168-85EC-F78A377EF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Beta</vt:lpstr>
      <vt:lpstr>Benchmark Returns</vt:lpstr>
      <vt:lpstr>Risk Free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2024-09-20T12:59:37Z</dcterms:created>
  <dcterms:modified xsi:type="dcterms:W3CDTF">2024-10-02T10:13:21Z</dcterms:modified>
</cp:coreProperties>
</file>