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ШАБЛОН" sheetId="1" state="visible" r:id="rId1"/>
    <sheet name="Каталог" sheetId="2" state="visible" r:id="rId2"/>
  </sheets>
  <calcPr/>
</workbook>
</file>

<file path=xl/sharedStrings.xml><?xml version="1.0" encoding="utf-8"?>
<sst xmlns="http://schemas.openxmlformats.org/spreadsheetml/2006/main" count="317" uniqueCount="317">
  <si>
    <t xml:space="preserve">Артикул продукта</t>
  </si>
  <si>
    <t>Производитель</t>
  </si>
  <si>
    <t xml:space="preserve">Страна изготовитель</t>
  </si>
  <si>
    <t xml:space="preserve">Название продукта </t>
  </si>
  <si>
    <t xml:space="preserve">Тип продукта</t>
  </si>
  <si>
    <t>Цена</t>
  </si>
  <si>
    <t xml:space="preserve">Единица измерения</t>
  </si>
  <si>
    <t xml:space="preserve"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</si>
  <si>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</si>
  <si>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</si>
  <si>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</si>
  <si>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</si>
  <si>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</si>
  <si>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 xml:space="preserve">Количество двигателей</t>
  </si>
  <si>
    <t xml:space="preserve">Тип двигателя</t>
  </si>
  <si>
    <t xml:space="preserve">Объем двигателей</t>
  </si>
  <si>
    <t xml:space="preserve">Способ запуска/взлета</t>
  </si>
  <si>
    <t xml:space="preserve">Дальность действия линии связи, км</t>
  </si>
  <si>
    <t xml:space="preserve">Диапазон частоты линии связи, МГц</t>
  </si>
  <si>
    <t xml:space="preserve">Максимальная длина маршрута с типовой полезной нагрузкой, км</t>
  </si>
  <si>
    <r>
      <t xml:space="preserve">Максимальная длина маршрута с грузом максимальной массы, км</t>
    </r>
    <r>
      <t xml:space="preserve">
</t>
    </r>
    <r>
      <t xml:space="preserve">(для транспортных БАС)</t>
    </r>
  </si>
  <si>
    <t xml:space="preserve">Максимальная взлетная масса</t>
  </si>
  <si>
    <r>
      <t xml:space="preserve">Максимальная высота полета, км</t>
    </r>
    <r>
      <t xml:space="preserve">
</t>
    </r>
    <r>
      <t xml:space="preserve">(над уровнем моря)</t>
    </r>
  </si>
  <si>
    <t xml:space="preserve">Крейсерская скорость полета, км/ч</t>
  </si>
  <si>
    <t xml:space="preserve">Максимальная скорость полета, км/ч</t>
  </si>
  <si>
    <r>
      <t xml:space="preserve">Максимальная продолжительность полета </t>
    </r>
    <r>
      <t xml:space="preserve">
</t>
    </r>
    <r>
      <t xml:space="preserve">с полезной нагрузкой, ч</t>
    </r>
  </si>
  <si>
    <t xml:space="preserve">Минимальный состав экипажа</t>
  </si>
  <si>
    <t xml:space="preserve">Габариты перевозимого груза (для грузовых БАС)</t>
  </si>
  <si>
    <t xml:space="preserve">Диапазон рабочих температур воздуха, С°</t>
  </si>
  <si>
    <t xml:space="preserve">Максимально допустимая скорость ветра, м/сек</t>
  </si>
  <si>
    <t xml:space="preserve">Возможность полетов в условиях грозы</t>
  </si>
  <si>
    <r>
      <t xml:space="preserve">Возможность полетов </t>
    </r>
    <r>
      <t xml:space="preserve">
</t>
    </r>
    <r>
      <t xml:space="preserve">в условиях обледенения</t>
    </r>
  </si>
  <si>
    <r>
      <t xml:space="preserve">Габаритные характеристики БВС </t>
    </r>
    <r>
      <t xml:space="preserve">
</t>
    </r>
    <r>
      <t xml:space="preserve">в рабочем состоянии</t>
    </r>
  </si>
  <si>
    <r>
      <t xml:space="preserve">Габаритные характеристики БВС </t>
    </r>
    <r>
      <t xml:space="preserve">
</t>
    </r>
    <r>
      <t xml:space="preserve">в транспортном состоянии</t>
    </r>
  </si>
  <si>
    <r>
      <t xml:space="preserve">Типовая полезная нагрузка</t>
    </r>
    <r>
      <t xml:space="preserve">
</t>
    </r>
    <r>
      <t xml:space="preserve">в базовой версии</t>
    </r>
    <r>
      <t xml:space="preserve">
</t>
    </r>
    <r>
      <t xml:space="preserve"> (с характеристиками, включая массу)</t>
    </r>
  </si>
  <si>
    <r>
      <t xml:space="preserve">Типовая полезная нагрузка</t>
    </r>
    <r>
      <t xml:space="preserve">
</t>
    </r>
    <r>
      <t xml:space="preserve">Опция 1</t>
    </r>
    <r>
      <t xml:space="preserve">
</t>
    </r>
    <r>
      <t xml:space="preserve"> (с характеристиками, включая массу)</t>
    </r>
  </si>
  <si>
    <r>
      <t xml:space="preserve">Типовая полезная нагрузка</t>
    </r>
    <r>
      <t xml:space="preserve">
</t>
    </r>
    <r>
      <t xml:space="preserve">Опция 2</t>
    </r>
    <r>
      <t xml:space="preserve">
</t>
    </r>
    <r>
      <t xml:space="preserve"> (с характеристиками, включая массу)</t>
    </r>
  </si>
  <si>
    <r>
      <t xml:space="preserve">Типовая полезная нагрузка</t>
    </r>
    <r>
      <t xml:space="preserve">
</t>
    </r>
    <r>
      <t xml:space="preserve">Опция 3</t>
    </r>
    <r>
      <t xml:space="preserve">
</t>
    </r>
    <r>
      <t xml:space="preserve"> (с характеристиками, включая массу)</t>
    </r>
  </si>
  <si>
    <t xml:space="preserve">Состав комплекта поставки БАС (включая средства запуска, средства транспортировки, средства ТО и т.п.)</t>
  </si>
  <si>
    <r>
      <t xml:space="preserve">Предустановленное программное обеспечение </t>
    </r>
    <r>
      <t xml:space="preserve">
</t>
    </r>
    <r>
      <t xml:space="preserve">с кратким описанием</t>
    </r>
  </si>
  <si>
    <r>
      <t xml:space="preserve">Дополнительно поставляемое программное обеспечение </t>
    </r>
    <r>
      <t xml:space="preserve">
</t>
    </r>
    <r>
      <t xml:space="preserve">с кратким описанием</t>
    </r>
  </si>
  <si>
    <t xml:space="preserve">Стандартная гарантия</t>
  </si>
  <si>
    <r>
      <t xml:space="preserve">Дата начала эксплуатации </t>
    </r>
    <r>
      <t xml:space="preserve">
</t>
    </r>
    <r>
      <t xml:space="preserve">типа БВС</t>
    </r>
  </si>
  <si>
    <t xml:space="preserve">Соответствие изделия требованиям ППРФ №719 от 17.07.2015г.</t>
  </si>
  <si>
    <r>
      <t xml:space="preserve">Статус получения сертификата </t>
    </r>
    <r>
      <t xml:space="preserve">
</t>
    </r>
    <r>
      <t xml:space="preserve">типа (для БВС с МВМ &gt; 30 кг) </t>
    </r>
  </si>
  <si>
    <r>
      <t xml:space="preserve">Лицензия поставщика </t>
    </r>
    <r>
      <t xml:space="preserve">
</t>
    </r>
    <r>
      <t xml:space="preserve">на гостайну</t>
    </r>
  </si>
  <si>
    <t xml:space="preserve">Аккредитация поставщика на ГГЗ</t>
  </si>
  <si>
    <r>
      <t xml:space="preserve">Мин. количество</t>
    </r>
    <r>
      <t xml:space="preserve">
</t>
    </r>
    <r>
      <t xml:space="preserve"> для заказа</t>
    </r>
  </si>
  <si>
    <r>
      <t xml:space="preserve">Категория </t>
    </r>
    <r>
      <t xml:space="preserve">
</t>
    </r>
    <r>
      <t xml:space="preserve">на сайте</t>
    </r>
  </si>
  <si>
    <r>
      <rPr>
        <sz val="11"/>
        <color indexed="64"/>
        <rFont val="Calibri"/>
        <scheme val="minor"/>
      </rPr>
      <t xml:space="preserve">Укажите основные назначения БВС</t>
    </r>
    <r>
      <t xml:space="preserve">
</t>
    </r>
    <r>
      <rPr>
        <b/>
        <sz val="11"/>
        <color indexed="2"/>
        <rFont val="Calibri"/>
        <scheme val="minor"/>
      </rPr>
      <t>ВНИМАНИЕ:</t>
    </r>
    <r>
      <rPr>
        <sz val="11"/>
        <color indexed="64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</si>
  <si>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sz val="11"/>
        <color indexed="64"/>
        <rFont val="Calibri"/>
        <scheme val="minor"/>
      </rPr>
      <t xml:space="preserve">Укажите основные отрасли использования БВС</t>
    </r>
    <r>
      <t xml:space="preserve">
</t>
    </r>
    <r>
      <rPr>
        <b/>
        <sz val="11"/>
        <color indexed="2"/>
        <rFont val="Calibri"/>
        <scheme val="minor"/>
      </rPr>
      <t>ВНИМАНИЕ:</t>
    </r>
    <r>
      <rPr>
        <sz val="11"/>
        <color indexed="64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</si>
  <si>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t xml:space="preserve">Укажите списком все возможные допы к данной модели (артикул + полное название </t>
    </r>
    <r>
      <t xml:space="preserve">
</t>
    </r>
    <r>
      <t xml:space="preserve">+ основные технические хар-ки)</t>
    </r>
  </si>
  <si>
    <r>
      <t>Спецификация/</t>
    </r>
    <r>
      <t xml:space="preserve">
</t>
    </r>
    <r>
      <t xml:space="preserve">тех. документация </t>
    </r>
    <r>
      <t xml:space="preserve">
</t>
    </r>
    <r>
      <t>PDF</t>
    </r>
  </si>
  <si>
    <t>G201</t>
  </si>
  <si>
    <t xml:space="preserve">ООО ПЛАЗ</t>
  </si>
  <si>
    <t>РФ</t>
  </si>
  <si>
    <t xml:space="preserve">Геоскан 201</t>
  </si>
  <si>
    <t xml:space="preserve">Самолет легкий: максимальная взлетная масса до 30 кг </t>
  </si>
  <si>
    <t xml:space="preserve">Комплекс для аэрофотосъемки с радиусом действия 30 км и временем полета до 3 часов. Геоскан 201 Геодезия позволяет снимать до 8000 Га за день и получать ортофотопланы с точностью геопривязки, соответствующей требованиям масштаба 1:500. Благодаря геодезическому GNSS-приемнику на борту, вы сможете получить точные координаты привязки снимков и повысить качество обработки данных.</t>
  </si>
  <si>
    <r>
      <rPr>
        <u val="single"/>
        <sz val="10"/>
        <color indexed="4"/>
        <rFont val="Arial"/>
      </rPr>
      <t>http://naletay.shop:8083/static/</t>
    </r>
    <r>
      <t>commImgs/</t>
    </r>
    <r>
      <t>201_1.png</t>
    </r>
  </si>
  <si>
    <t>Электрический</t>
  </si>
  <si>
    <t xml:space="preserve">С катапульты</t>
  </si>
  <si>
    <t xml:space="preserve">до 30 кг</t>
  </si>
  <si>
    <t xml:space="preserve">1 человек</t>
  </si>
  <si>
    <t xml:space="preserve">от -20 до +40</t>
  </si>
  <si>
    <t>нет</t>
  </si>
  <si>
    <r>
      <t xml:space="preserve">Длина 820 мм</t>
    </r>
    <r>
      <t xml:space="preserve">
</t>
    </r>
    <r>
      <t xml:space="preserve">Ширина 2220 мм</t>
    </r>
    <r>
      <t xml:space="preserve">
</t>
    </r>
    <r>
      <t xml:space="preserve">Высота 230 мм</t>
    </r>
  </si>
  <si>
    <r>
      <t xml:space="preserve">Длина 800 мм</t>
    </r>
    <r>
      <t xml:space="preserve">
</t>
    </r>
    <r>
      <t xml:space="preserve">Ширина 520 мм</t>
    </r>
    <r>
      <t xml:space="preserve">
</t>
    </r>
    <r>
      <t xml:space="preserve">Высота 310 мм</t>
    </r>
  </si>
  <si>
    <r>
      <t xml:space="preserve">АФК Sony ZV-E10</t>
    </r>
    <r>
      <t xml:space="preserve">
</t>
    </r>
    <r>
      <t xml:space="preserve">Разрешение снимка: 6000х4000</t>
    </r>
    <r>
      <t xml:space="preserve">
</t>
    </r>
    <r>
      <t xml:space="preserve">Размер матрицы: APS-C</t>
    </r>
    <r>
      <t xml:space="preserve">
</t>
    </r>
    <r>
      <t xml:space="preserve">Фокусное расстояние: 20 мм</t>
    </r>
  </si>
  <si>
    <r>
      <t xml:space="preserve">АФК Riebo R4</t>
    </r>
    <r>
      <t xml:space="preserve">
</t>
    </r>
    <r>
      <t xml:space="preserve">Разрешение снимка: 8192х5468</t>
    </r>
    <r>
      <t xml:space="preserve">
</t>
    </r>
    <r>
      <t xml:space="preserve">Размер матрицы: 36х24 мм</t>
    </r>
    <r>
      <t xml:space="preserve">
</t>
    </r>
    <r>
      <t xml:space="preserve">Тип затвора: Механический, центральный</t>
    </r>
    <r>
      <t xml:space="preserve">
</t>
    </r>
    <r>
      <t xml:space="preserve">Фокусное расстояние: 40 мм</t>
    </r>
  </si>
  <si>
    <r>
      <t xml:space="preserve">АФК Геоскан Pollux</t>
    </r>
    <r>
      <t xml:space="preserve">
</t>
    </r>
    <r>
      <t xml:space="preserve">Разрешение снимка: 1440х1080</t>
    </r>
    <r>
      <t xml:space="preserve">
</t>
    </r>
    <r>
      <t xml:space="preserve">Типоразмер матрицы: 1/2,9 дюйма</t>
    </r>
    <r>
      <t xml:space="preserve">
</t>
    </r>
    <r>
      <t xml:space="preserve">Диагональ матрицы: 6,3 мм</t>
    </r>
    <r>
      <t xml:space="preserve">
</t>
    </r>
    <r>
      <t xml:space="preserve">Тип затвора: Электронный, с покадровым переносом (global shutter)</t>
    </r>
    <r>
      <t xml:space="preserve">
</t>
    </r>
    <r>
      <t xml:space="preserve">Фокусное расстояние: 8 мм</t>
    </r>
    <r>
      <t xml:space="preserve">
</t>
    </r>
    <r>
      <t xml:space="preserve">Количество каналов: 5</t>
    </r>
    <r>
      <t xml:space="preserve">
</t>
    </r>
    <r>
      <t xml:space="preserve">Гиперфокальное расстояние: 11,5 м</t>
    </r>
  </si>
  <si>
    <r>
      <t xml:space="preserve">Фототепловизор VLM640</t>
    </r>
    <r>
      <t xml:space="preserve">
</t>
    </r>
    <r>
      <t xml:space="preserve">Сенсор: GWIR 0304X2A VОx (оксид ванадия)</t>
    </r>
    <r>
      <t xml:space="preserve">
</t>
    </r>
    <r>
      <t xml:space="preserve">Разрешение снимка: 640х512</t>
    </r>
    <r>
      <t xml:space="preserve">
</t>
    </r>
    <r>
      <t xml:space="preserve">Тип сенсора: матричный</t>
    </r>
    <r>
      <t xml:space="preserve">
</t>
    </r>
    <r>
      <t xml:space="preserve">Кадровая частота: 50 Гц</t>
    </r>
    <r>
      <t xml:space="preserve">
</t>
    </r>
    <r>
      <t xml:space="preserve">Спектральная чувствительность: LWIR (8 — 14 мкм)</t>
    </r>
    <r>
      <t xml:space="preserve">
</t>
    </r>
    <r>
      <t xml:space="preserve">Динамический диапазон: 70 дБ</t>
    </r>
    <r>
      <t xml:space="preserve">
</t>
    </r>
    <r>
      <t xml:space="preserve">NETD: 40 (при 1/f 300К 50Гц)</t>
    </r>
    <r>
      <t xml:space="preserve">
</t>
    </r>
    <r>
      <t xml:space="preserve">Спектральный диапазон: 8-12 мкм</t>
    </r>
  </si>
  <si>
    <r>
      <t xml:space="preserve">Беспилотное воздушное судно (БВС) Геоскан 201</t>
    </r>
    <r>
      <t xml:space="preserve">
</t>
    </r>
    <r>
      <t xml:space="preserve">Программное обеспечение для планирования полетного задания Geoscan Planner</t>
    </r>
    <r>
      <t xml:space="preserve">
</t>
    </r>
    <r>
      <t xml:space="preserve">Радиомодем для канала связи управления и телеметрии</t>
    </r>
    <r>
      <t xml:space="preserve">
</t>
    </r>
    <r>
      <t xml:space="preserve">Зарядное устройство</t>
    </r>
    <r>
      <t xml:space="preserve">
</t>
    </r>
    <r>
      <t xml:space="preserve">Пусковая установка в защитном чехле</t>
    </r>
    <r>
      <t xml:space="preserve">
</t>
    </r>
    <r>
      <t xml:space="preserve">Комплект запасных частей</t>
    </r>
  </si>
  <si>
    <r>
      <t xml:space="preserve">Гарантийный ресурс 160 запусков</t>
    </r>
    <r>
      <t xml:space="preserve">
</t>
    </r>
    <r>
      <t xml:space="preserve">Гарантийный срок службы 2 года</t>
    </r>
  </si>
  <si>
    <t xml:space="preserve">Не планируется</t>
  </si>
  <si>
    <t>да</t>
  </si>
  <si>
    <t xml:space="preserve">1 шт</t>
  </si>
  <si>
    <t xml:space="preserve">Мониторинг\
С/х\
Аэрофотосъемка\
Дистанционное зондирование\
Образование\
Поиск и спасание\
</t>
  </si>
  <si>
    <t xml:space="preserve">Сельское хозяйство\
Лесное хозяйство\
Добыча полезных ископаемых\
Электроэнергетика\
Строительство\
Электроэнергетика\
ЖКХ\
Наука\
ЧС и безопасность\
Экология\
Инновации\</t>
  </si>
  <si>
    <r>
      <t xml:space="preserve">00-00004204 </t>
    </r>
    <r>
      <rPr>
        <sz val="10"/>
        <rFont val="Arial"/>
      </rPr>
      <t>|</t>
    </r>
    <r>
      <t xml:space="preserve">Аккумуляторная батарея 5S для Геоскан 201 (угольный корпус) Для осуществления запусков подряд, не дожидаясь зарядки АКБ\</t>
    </r>
    <r>
      <t xml:space="preserve">
</t>
    </r>
    <r>
      <t xml:space="preserve">00-00003963 </t>
    </r>
    <r>
      <rPr>
        <sz val="10"/>
        <rFont val="Arial"/>
      </rPr>
      <t>|</t>
    </r>
    <r>
      <t xml:space="preserve">Аккумуляторная батарея 5S для Геоскан 201 (модификация "Арктика") Для эксплуатации БВС при температурах ниже - 20С\</t>
    </r>
    <r>
      <t xml:space="preserve">
</t>
    </r>
    <r>
      <t>00-00008261</t>
    </r>
    <r>
      <rPr>
        <sz val="10"/>
        <rFont val="Arial"/>
      </rPr>
      <t>|</t>
    </r>
    <r>
      <t xml:space="preserve"> Катапульта пружинная для Геоскан 201 (комплект) Для запуска БВС при температурах ниже - 20С\</t>
    </r>
  </si>
  <si>
    <r>
      <t>https://disk.yandex.ru/d/lWFctlvdl9h3Fg</t>
    </r>
    <r>
      <t xml:space="preserve">
</t>
    </r>
    <r>
      <t>https://download.geoscan.ru/site-files/201/Geoscan_201_Manual.pdf</t>
    </r>
  </si>
  <si>
    <t>G701</t>
  </si>
  <si>
    <t xml:space="preserve">Геоскан 701</t>
  </si>
  <si>
    <t xml:space="preserve">Основное преимущество Геоскан 701 — возможность выполнять съемку труднодоступных районов, в том числе в Сибири, Арктике и на Дальнем Востоке, когда точка старта находится на значительном удалении от объекта съемки.</t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</si>
  <si>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 xml:space="preserve">3 (1).jpg</t>
    </r>
  </si>
  <si>
    <t>ДВС</t>
  </si>
  <si>
    <t xml:space="preserve">40 см3</t>
  </si>
  <si>
    <t xml:space="preserve">2 человека</t>
  </si>
  <si>
    <r>
      <t xml:space="preserve">Длина 2110 мм</t>
    </r>
    <r>
      <t xml:space="preserve">
</t>
    </r>
    <r>
      <t xml:space="preserve">Ширина 3340 мм</t>
    </r>
    <r>
      <t xml:space="preserve">
</t>
    </r>
    <r>
      <t xml:space="preserve">Высота 460 мм</t>
    </r>
  </si>
  <si>
    <r>
      <t xml:space="preserve">Длина 1700 мм</t>
    </r>
    <r>
      <t xml:space="preserve">
</t>
    </r>
    <r>
      <t xml:space="preserve">Ширина 680 мм</t>
    </r>
    <r>
      <t xml:space="preserve">
</t>
    </r>
    <r>
      <t xml:space="preserve">Высота 310 мм</t>
    </r>
  </si>
  <si>
    <r>
      <t xml:space="preserve">АФК Sony ILX-LR1</t>
    </r>
    <r>
      <t xml:space="preserve">
</t>
    </r>
    <r>
      <t xml:space="preserve">Разрешение снимка: 9504х6336</t>
    </r>
    <r>
      <t xml:space="preserve">
</t>
    </r>
    <r>
      <t xml:space="preserve">Размер матрицы: 1/1.38"</t>
    </r>
    <r>
      <t xml:space="preserve">
</t>
    </r>
    <r>
      <t xml:space="preserve">Тип затвора: Механический, шторно-щелевой</t>
    </r>
    <r>
      <t xml:space="preserve">
</t>
    </r>
    <r>
      <t xml:space="preserve">Фокусное расстояние: 35 мм</t>
    </r>
  </si>
  <si>
    <r>
      <t xml:space="preserve">Беспилотное воздушное судно (БВС) Геоскан 701</t>
    </r>
    <r>
      <t xml:space="preserve">
</t>
    </r>
    <r>
      <t xml:space="preserve">Программное обеспечение для планирования полетного задания Geoscan Planner</t>
    </r>
    <r>
      <t xml:space="preserve">
</t>
    </r>
    <r>
      <t xml:space="preserve">Радиомодем для канала связи управления и телеметрии</t>
    </r>
    <r>
      <t xml:space="preserve">
</t>
    </r>
    <r>
      <t xml:space="preserve">Зарядное устройство</t>
    </r>
    <r>
      <t xml:space="preserve">
</t>
    </r>
    <r>
      <t xml:space="preserve">Пусковая установка в кейсе</t>
    </r>
    <r>
      <t xml:space="preserve">
</t>
    </r>
    <r>
      <t xml:space="preserve">Комплект запасных частей</t>
    </r>
  </si>
  <si>
    <r>
      <t xml:space="preserve">Гарантийный ресурс 200 часов полета</t>
    </r>
    <r>
      <t xml:space="preserve">
</t>
    </r>
    <r>
      <t xml:space="preserve">Гарантийный срок службы 1 год</t>
    </r>
  </si>
  <si>
    <t xml:space="preserve">Мониторинг\
С/х\
Аэрофотосъемка\
Дистанционное зондирование\
Образование\
Поиск и спасание\</t>
  </si>
  <si>
    <r>
      <t>https://disk.yandex.ru/d/wHIiLEpa6eTjMg</t>
    </r>
    <r>
      <t xml:space="preserve">
</t>
    </r>
    <r>
      <t>https://download.geoscan.ru/site-files/701/Geoscan_701_Manual.pdf</t>
    </r>
  </si>
  <si>
    <t>G501</t>
  </si>
  <si>
    <t xml:space="preserve">Геоскан Gemini</t>
  </si>
  <si>
    <t xml:space="preserve">Мультиротор легкий: максимальная взлетная масса до 30 кг </t>
  </si>
  <si>
    <t xml:space="preserve">Gemini — аэрофотосъемочный комплекс нового поколения от Geoscan, сочетающий технологичность и высокую производительность, позволяющий достигать плановой точности фотограмметрической модели 5 см.</t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</si>
  <si>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>gem_06.png</t>
    </r>
  </si>
  <si>
    <t>Вертикальный</t>
  </si>
  <si>
    <t xml:space="preserve">от -15 до +40</t>
  </si>
  <si>
    <r>
      <t xml:space="preserve">Длина 730 мм</t>
    </r>
    <r>
      <t xml:space="preserve">
</t>
    </r>
    <r>
      <t xml:space="preserve">Ширина 770 мм</t>
    </r>
    <r>
      <t xml:space="preserve">
</t>
    </r>
    <r>
      <t xml:space="preserve">Высота 190 мм</t>
    </r>
  </si>
  <si>
    <r>
      <t xml:space="preserve">Длина 630 мм</t>
    </r>
    <r>
      <t xml:space="preserve">
</t>
    </r>
    <r>
      <t xml:space="preserve">Ширина 500 мм</t>
    </r>
    <r>
      <t xml:space="preserve">
</t>
    </r>
    <r>
      <t xml:space="preserve">Высота 310 мм</t>
    </r>
  </si>
  <si>
    <r>
      <t xml:space="preserve">АФК Sony UMC-R10</t>
    </r>
    <r>
      <t xml:space="preserve">
</t>
    </r>
    <r>
      <t xml:space="preserve">Разрешение снимка: 5456х3632</t>
    </r>
    <r>
      <t xml:space="preserve">
</t>
    </r>
    <r>
      <t xml:space="preserve">Размер матрицы: APS-C</t>
    </r>
    <r>
      <t xml:space="preserve">
</t>
    </r>
    <r>
      <t xml:space="preserve">Тип затвора: Механический, шторно-щелевой</t>
    </r>
    <r>
      <t xml:space="preserve">
</t>
    </r>
    <r>
      <t xml:space="preserve">Фокусное расстояние: 20 мм</t>
    </r>
  </si>
  <si>
    <r>
      <t xml:space="preserve">Беспилотное воздушное судно (БВС) Геоскан Gemini</t>
    </r>
    <r>
      <t xml:space="preserve">
</t>
    </r>
    <r>
      <t xml:space="preserve">Программное обеспечение для планирования полетного задания Geoscan Planner</t>
    </r>
    <r>
      <t xml:space="preserve">
</t>
    </r>
    <r>
      <t xml:space="preserve">Радиомодем для канала связи управления и телеметрии</t>
    </r>
    <r>
      <t xml:space="preserve">
</t>
    </r>
    <r>
      <t xml:space="preserve">Зарядное устройство</t>
    </r>
    <r>
      <t xml:space="preserve">
</t>
    </r>
    <r>
      <t xml:space="preserve">Аккумуляторная батарея</t>
    </r>
    <r>
      <t xml:space="preserve">
</t>
    </r>
    <r>
      <t xml:space="preserve">Комплект запасных частей</t>
    </r>
  </si>
  <si>
    <r>
      <t xml:space="preserve">Гарантийный ресурс 160 часов полета</t>
    </r>
    <r>
      <t xml:space="preserve">
</t>
    </r>
    <r>
      <t xml:space="preserve">Гарантийный срок службы 2 года</t>
    </r>
  </si>
  <si>
    <r>
      <t xml:space="preserve">00-00017717 </t>
    </r>
    <r>
      <rPr>
        <sz val="10"/>
        <rFont val="Arial"/>
      </rPr>
      <t>|</t>
    </r>
    <r>
      <t xml:space="preserve">Geoscan Gemini - Аккумуляторная батарея 21,6В 6700мАЧ Для осуществления запусков подряд, не дожидаясь зарядки АКБ\</t>
    </r>
  </si>
  <si>
    <r>
      <t>https://disk.yandex.ru/d/mvs0-qGsZu0gKw</t>
    </r>
    <r>
      <t xml:space="preserve">
</t>
    </r>
    <r>
      <t>https://download.geoscan.ru/site-files/gemini/Geoscan_Gemini_Manual.pdf</t>
    </r>
  </si>
  <si>
    <t>G501M</t>
  </si>
  <si>
    <t xml:space="preserve">Геоскан Gemini Мультиспектр</t>
  </si>
  <si>
    <t xml:space="preserve">Геоскан Gemini Мультиспектр (мультиспектральный) — это комплексный инструмент для задач сельского и лесного хозяйства, геологоразведки, экологии. Его преимущества — компактность, легкость в калибровке и проведении работ. Комплекс оснащен мультиспектральной камерой собственной разработки Geoscan Pollux, которая снимает сразу в пяти диапазонах: видимых (R, G, B), дальнем красном и ближнем ИК. Это позволяет создавать как ортофотопланы в естественных цветах, так и индексные карты вегетации (SAVI, NDVI, NDRE, LAI и др.) по материалам одного полета. А высокоточный GNSS-приемник и глобальный затвор (global shutter) обеспечивают высокую точность фотограмметрической модели.</t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</si>
  <si>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>gemini_m_whitebg__0000s_0005.jpg</t>
    </r>
  </si>
  <si>
    <t xml:space="preserve">Мониторинг\
С/х\
Аэрофотосъемка\
Дистанционное зондирование\
Образование\</t>
  </si>
  <si>
    <t xml:space="preserve">Сельское хозяйство\
Лесное хозяйство\
Наука\
Экология\
Инновации\</t>
  </si>
  <si>
    <t>G401</t>
  </si>
  <si>
    <t xml:space="preserve">Геоскан 401 Геодезия</t>
  </si>
  <si>
    <t xml:space="preserve">Аэрофотосъемочный комплекс с вертикальным взлетом и посадкой. Способен стартовать с площадки диаметром 5м, работать в ограниченном пространстве и точно огибать рельеф. С Геоскан 401 Геодезия Вы сможете снимать высотные сооружения (трубы), объекты с выраженным рельефом и значительным перепадом высот (карьеры) или вертикальные поверхности (фасады). Благодаря геодезическому GNSS-приемнику на борту, полученные снимки позволят создавать точные геопривязанные ортофотопланы и 3D-модели.</t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</si>
  <si>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>401_geodez_2.png</t>
    </r>
  </si>
  <si>
    <r>
      <t xml:space="preserve">Длина 1500 мм</t>
    </r>
    <r>
      <t xml:space="preserve">
</t>
    </r>
    <r>
      <t xml:space="preserve">Ширина 1500 мм</t>
    </r>
    <r>
      <t xml:space="preserve">
</t>
    </r>
    <r>
      <t xml:space="preserve">Высота 430 мм</t>
    </r>
  </si>
  <si>
    <r>
      <t xml:space="preserve">Беспилотное воздушное судно (БВС) Геоскан 401</t>
    </r>
    <r>
      <t xml:space="preserve">
</t>
    </r>
    <r>
      <t xml:space="preserve">Программное обеспечение для планирования полетного задания Geoscan Planner</t>
    </r>
    <r>
      <t xml:space="preserve">
</t>
    </r>
    <r>
      <t xml:space="preserve">Радиомодем для канала связи управления и телеметрии</t>
    </r>
    <r>
      <t xml:space="preserve">
</t>
    </r>
    <r>
      <t xml:space="preserve">Зарядное устройство</t>
    </r>
    <r>
      <t xml:space="preserve">
</t>
    </r>
  </si>
  <si>
    <r>
      <t xml:space="preserve">Гарантийный ресурс 80 запусков</t>
    </r>
    <r>
      <t xml:space="preserve">
</t>
    </r>
    <r>
      <t xml:space="preserve">Гарантийный срок службы 1 год</t>
    </r>
  </si>
  <si>
    <t xml:space="preserve">Логистика\
Мониторинг\
С/х\
Аэрофотосъемка\
Дистанционное зондирование\
Образование\
Поиск и спасание\</t>
  </si>
  <si>
    <r>
      <t>00-00006337</t>
    </r>
    <r>
      <rPr>
        <sz val="10"/>
        <rFont val="Arial"/>
      </rPr>
      <t>|</t>
    </r>
    <r>
      <t xml:space="preserve"> 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>00-00004205</t>
    </r>
    <r>
      <rPr>
        <sz val="10"/>
        <rFont val="Arial"/>
      </rPr>
      <t>|</t>
    </r>
    <r>
      <t xml:space="preserve"> Аккумуляторная батарея 10S для Геоскан 401 (угольный корпус) Для осуществления запусков подряд, не дожидаясь зарядки АКБ\</t>
    </r>
  </si>
  <si>
    <r>
      <t>https://disk.yandex.ru/d/R59W9fky_GTSQw</t>
    </r>
    <r>
      <t xml:space="preserve">
</t>
    </r>
    <r>
      <t>https://download.geoscan.ru/site-files/401/Geoscan_401_Manual.pdf</t>
    </r>
  </si>
  <si>
    <t>G801</t>
  </si>
  <si>
    <t xml:space="preserve">Геоскан 801</t>
  </si>
  <si>
    <r>
      <t xml:space="preserve">Геоскан 801 — компактный и производительный квадрокоптер,</t>
    </r>
    <r>
      <t xml:space="preserve">
</t>
    </r>
    <r>
      <t xml:space="preserve">предназначенный для видеомониторинга в режиме реального времени.</t>
    </r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</si>
  <si>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>801__0002_white2.jpg</t>
    </r>
  </si>
  <si>
    <t>2100-2400</t>
  </si>
  <si>
    <r>
      <t xml:space="preserve">Длина 530 мм</t>
    </r>
    <r>
      <t xml:space="preserve">
</t>
    </r>
    <r>
      <t xml:space="preserve">Ширина 590 мм</t>
    </r>
    <r>
      <t xml:space="preserve">
</t>
    </r>
    <r>
      <t xml:space="preserve">Высота от 110 мм</t>
    </r>
  </si>
  <si>
    <r>
      <t xml:space="preserve">Длина 390 мм</t>
    </r>
    <r>
      <t xml:space="preserve">
</t>
    </r>
    <r>
      <t xml:space="preserve">Ширина 410 мм</t>
    </r>
    <r>
      <t xml:space="preserve">
</t>
    </r>
    <r>
      <t xml:space="preserve">Высота 210 мм</t>
    </r>
  </si>
  <si>
    <r>
      <t xml:space="preserve">Совмещенная полезная нагрузка на гиростабилизированном подвесе</t>
    </r>
    <r>
      <t xml:space="preserve">
</t>
    </r>
    <r>
      <t xml:space="preserve">
</t>
    </r>
    <r>
      <t xml:space="preserve">Камера видимого спектра:</t>
    </r>
    <r>
      <t xml:space="preserve">
</t>
    </r>
    <r>
      <t xml:space="preserve">Сенсор: 1\2,3", 12 Мп</t>
    </r>
    <r>
      <t xml:space="preserve">
</t>
    </r>
    <r>
      <t xml:space="preserve">Широкоугольный объектив: F=4,35 мм</t>
    </r>
    <r>
      <t xml:space="preserve">
</t>
    </r>
    <r>
      <t xml:space="preserve">Длиннофокусный объектив: F=16 мм</t>
    </r>
    <r>
      <t xml:space="preserve">
</t>
    </r>
    <r>
      <t xml:space="preserve">Гибридный зум: 14х</t>
    </r>
    <r>
      <t xml:space="preserve">
</t>
    </r>
    <r>
      <t xml:space="preserve">
</t>
    </r>
    <r>
      <t xml:space="preserve">Тепловизионная камера:</t>
    </r>
    <r>
      <t xml:space="preserve">
</t>
    </r>
    <r>
      <t xml:space="preserve">Сенсор: 640х512</t>
    </r>
    <r>
      <t xml:space="preserve">
</t>
    </r>
    <r>
      <t xml:space="preserve">Объектив: F=9,1 мм</t>
    </r>
    <r>
      <t xml:space="preserve">
</t>
    </r>
    <r>
      <t xml:space="preserve">Спектральный диапазон: 8-14 мкм</t>
    </r>
    <r>
      <t xml:space="preserve">
</t>
    </r>
    <r>
      <t xml:space="preserve">Тепловая чувствительность: менее 40 мК при f/1.0</t>
    </r>
    <r>
      <t xml:space="preserve">
</t>
    </r>
  </si>
  <si>
    <t>Укажите</t>
  </si>
  <si>
    <r>
      <t xml:space="preserve">Беспилотное воздушное судно (БВС) Геоскан 801</t>
    </r>
    <r>
      <t xml:space="preserve">
</t>
    </r>
    <r>
      <t xml:space="preserve">Пульт дистанционного управления</t>
    </r>
    <r>
      <t xml:space="preserve">
</t>
    </r>
    <r>
      <t xml:space="preserve">Автомобильное зарядное устройство</t>
    </r>
    <r>
      <t xml:space="preserve">
</t>
    </r>
    <r>
      <t xml:space="preserve">Сетевое зарядное устройство</t>
    </r>
    <r>
      <t xml:space="preserve">
</t>
    </r>
    <r>
      <t xml:space="preserve">Аккумуляторная батарея</t>
    </r>
    <r>
      <t xml:space="preserve">
</t>
    </r>
  </si>
  <si>
    <r>
      <t xml:space="preserve">Гарантийный ресурс 160 часов полета</t>
    </r>
    <r>
      <t xml:space="preserve">
</t>
    </r>
    <r>
      <t xml:space="preserve">Гарантийный срок службы 1 год</t>
    </r>
  </si>
  <si>
    <t xml:space="preserve">Мониторинг\
Дистанционное зондирование\
Образование\
Поиск и спасание\</t>
  </si>
  <si>
    <t xml:space="preserve">Лесное хозяйство\
Электроэнергетика\
Строительство\
Электроэнергетика\
ЖКХ\
Наука\
ЧС и безопасность\
Экология\
Инновации\</t>
  </si>
  <si>
    <r>
      <t>00-00034467</t>
    </r>
    <r>
      <rPr>
        <sz val="10"/>
        <rFont val="Arial"/>
      </rPr>
      <t>|</t>
    </r>
    <r>
      <t xml:space="preserve"> Аккумуляторная батарея Для осуществления запусков подряд, не дожидаясь зарядки АКБ\</t>
    </r>
  </si>
  <si>
    <t>G401L</t>
  </si>
  <si>
    <t xml:space="preserve">Геоскан 401 Лидар</t>
  </si>
  <si>
    <r>
      <t xml:space="preserve">Беспилотный комплекс «Геоскан 401 Лидар» разработан для лазерного сканирования и последующего построения трехмерных моделей местности или отдельных объектов. Он способен стартовать с площадки радиусом 5 м, работать в ограниченном пространстве и совершать полет с точным огибанием контура рельефа.</t>
    </r>
    <r>
      <t xml:space="preserve">
</t>
    </r>
    <r>
      <t xml:space="preserve">
</t>
    </r>
    <r>
      <t xml:space="preserve">В качестве полезной нагрузки на БАС установлен лазерный сканер АГМ со встроенным GNSS-приемником и возможностью подключения аэрофотосъемочной камеры Sony ZV-E10 или мультиспектральной камеры Geoscan Pollux.</t>
    </r>
    <r>
      <t xml:space="preserve">
</t>
    </r>
    <r>
      <t xml:space="preserve">
</t>
    </r>
    <r>
      <t xml:space="preserve">Предусмотрена быстрая замена одной камеры на другую или отсоединение камеры от лазерного сканера, когда нужно выполнить только ВЛС без дополнительных инструментов.</t>
    </r>
    <r>
      <t xml:space="preserve">
</t>
    </r>
    <r>
      <t xml:space="preserve">
</t>
    </r>
    <r>
      <t xml:space="preserve">Аэрофотосъемка с Geoscan Pollux позволит дополнить воздушное лазерное сканирование мультиспектральными ортофотопланами, по которым можно рассчитывать различные индексы вегетации: SAVI, NDVI, NDRE, LAI и др.</t>
    </r>
    <r>
      <t xml:space="preserve">
</t>
    </r>
    <r>
      <t xml:space="preserve">
</t>
    </r>
    <r>
      <t xml:space="preserve">Материалы съемки могут быть также использованы для построения цифровых моделей местности, композитных растровых изображений и псевдоцветных комбинаций, позволяющих достичь цветового разделения культурных растений и деревьев, что, например, важно в лесотаксации.</t>
    </r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</si>
  <si>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>401_lidar_4.png</t>
    </r>
  </si>
  <si>
    <r>
      <t xml:space="preserve">Лидар AGM MC 1.1</t>
    </r>
    <r>
      <t xml:space="preserve">
</t>
    </r>
    <r>
      <t xml:space="preserve">Количество отражений: 2</t>
    </r>
    <r>
      <t xml:space="preserve">
</t>
    </r>
    <r>
      <t xml:space="preserve">Максимальная дальность: 100 м</t>
    </r>
    <r>
      <t xml:space="preserve">
</t>
    </r>
    <r>
      <t xml:space="preserve">Рабочая высота максимальная: 60 м</t>
    </r>
    <r>
      <t xml:space="preserve">
</t>
    </r>
    <r>
      <t xml:space="preserve">Угол поля зрения: 360 град</t>
    </r>
    <r>
      <t xml:space="preserve">
</t>
    </r>
    <r>
      <t xml:space="preserve">Точность определения дальности: 3 см</t>
    </r>
    <r>
      <t xml:space="preserve">
</t>
    </r>
    <r>
      <t xml:space="preserve">Точность определения координат: 3-5 см</t>
    </r>
    <r>
      <t xml:space="preserve">
</t>
    </r>
    <r>
      <t xml:space="preserve">Точность определения углов: курс до 0.021 градусов, крен/тангаж до 0.007 градусов</t>
    </r>
    <r>
      <t xml:space="preserve">
</t>
    </r>
    <r>
      <t xml:space="preserve">Скорость сканирования: 300 000 тчк/сек</t>
    </r>
    <r>
      <t xml:space="preserve">
</t>
    </r>
    <r>
      <t xml:space="preserve">Частота обновления инерциальной системы: 500 Гц</t>
    </r>
    <r>
      <t xml:space="preserve">
</t>
    </r>
    <r>
      <t xml:space="preserve">GNSS плата: Двухчастотная, ГЛОНАСС, GPS, BeiDou, Galileo (Ublox)</t>
    </r>
    <r>
      <t xml:space="preserve">
</t>
    </r>
    <r>
      <t xml:space="preserve">Частота записи ГНСС: 20 Гц</t>
    </r>
    <r>
      <t xml:space="preserve">
</t>
    </r>
    <r>
      <t xml:space="preserve">ПО для обработки сырых данных сканирования: Приобретается отдельно</t>
    </r>
    <r>
      <t xml:space="preserve">
</t>
    </r>
    <r>
      <t xml:space="preserve">Сканирующая голова: Velodyne Puck Hi-Res (США)</t>
    </r>
    <r>
      <t xml:space="preserve">
</t>
    </r>
    <r>
      <t xml:space="preserve">Внесен в реестр средств измерений: Да</t>
    </r>
    <r>
      <t xml:space="preserve">
</t>
    </r>
    <r>
      <t xml:space="preserve">Аэрофотокамера: доп.опция Sony ZVE-10</t>
    </r>
    <r>
      <t xml:space="preserve">
</t>
    </r>
    <r>
      <t xml:space="preserve">Вес: 1 кг (без АФК)</t>
    </r>
  </si>
  <si>
    <r>
      <t xml:space="preserve">Лидар AGM MC 1.2</t>
    </r>
    <r>
      <t xml:space="preserve">
</t>
    </r>
    <r>
      <t xml:space="preserve">Количество отражений: 3</t>
    </r>
    <r>
      <t xml:space="preserve">
</t>
    </r>
    <r>
      <t xml:space="preserve">Максимальная дальность: 300 м</t>
    </r>
    <r>
      <t xml:space="preserve">
</t>
    </r>
    <r>
      <t xml:space="preserve">Рабочая высота максимальная: 200 м</t>
    </r>
    <r>
      <t xml:space="preserve">
</t>
    </r>
    <r>
      <t xml:space="preserve">Угол поля зрения: 360 град</t>
    </r>
    <r>
      <t xml:space="preserve">
</t>
    </r>
    <r>
      <t xml:space="preserve">Точность определения дальности: 3 см</t>
    </r>
    <r>
      <t xml:space="preserve">
</t>
    </r>
    <r>
      <t xml:space="preserve">Точность определения координат: 3-5 см</t>
    </r>
    <r>
      <t xml:space="preserve">
</t>
    </r>
    <r>
      <t xml:space="preserve">Точность определения углов: курс до 0.021 градусов, крен/тангаж до 0.007 градусов</t>
    </r>
    <r>
      <t xml:space="preserve">
</t>
    </r>
    <r>
      <t xml:space="preserve">Скорость сканирования: 300 000 тчк/сек</t>
    </r>
    <r>
      <t xml:space="preserve">
</t>
    </r>
    <r>
      <t xml:space="preserve">Частота обновления инерциальной системы: 500 Гц</t>
    </r>
    <r>
      <t xml:space="preserve">
</t>
    </r>
    <r>
      <t xml:space="preserve">GNSS плата: Двухчастотная, ГЛОНАСС, GPS, BeiDou, Galileo (Ublox)</t>
    </r>
    <r>
      <t xml:space="preserve">
</t>
    </r>
    <r>
      <t xml:space="preserve">Частота записи ГНСС: 20 Гц</t>
    </r>
    <r>
      <t xml:space="preserve">
</t>
    </r>
    <r>
      <t xml:space="preserve">ПО для обработки сырых данных сканирования: Приобретается отдельно</t>
    </r>
    <r>
      <t xml:space="preserve">
</t>
    </r>
    <r>
      <t xml:space="preserve">Сканирующая голова: Hesai (Китай)</t>
    </r>
    <r>
      <t xml:space="preserve">
</t>
    </r>
    <r>
      <t xml:space="preserve">Внесен в реестр средств измерений: Да</t>
    </r>
    <r>
      <t xml:space="preserve">
</t>
    </r>
    <r>
      <t xml:space="preserve">Аэрофотокамера: доп.опция Sony ZVE-10</t>
    </r>
    <r>
      <t xml:space="preserve">
</t>
    </r>
    <r>
      <t xml:space="preserve">Вес: 1 кг (без АФК)</t>
    </r>
  </si>
  <si>
    <r>
      <t xml:space="preserve">Лидар AGM MC 3.2</t>
    </r>
    <r>
      <t xml:space="preserve">
</t>
    </r>
    <r>
      <t xml:space="preserve">Количество отражений: 3</t>
    </r>
    <r>
      <t xml:space="preserve">
</t>
    </r>
    <r>
      <t xml:space="preserve">Максимальная дальность: 300 м</t>
    </r>
    <r>
      <t xml:space="preserve">
</t>
    </r>
    <r>
      <t xml:space="preserve">Рабочая высота максимальная: 200 м</t>
    </r>
    <r>
      <t xml:space="preserve">
</t>
    </r>
    <r>
      <t xml:space="preserve">Угол поля зрения: 360 град</t>
    </r>
    <r>
      <t xml:space="preserve">
</t>
    </r>
    <r>
      <t xml:space="preserve">Точность определения дальности: 3 см</t>
    </r>
    <r>
      <t xml:space="preserve">
</t>
    </r>
    <r>
      <t xml:space="preserve">Точность определения координат: 3-5 см</t>
    </r>
    <r>
      <t xml:space="preserve">
</t>
    </r>
    <r>
      <t xml:space="preserve">Точность определения углов: курс до 0.021 градусов, крен/тангаж до 0.007 градусов</t>
    </r>
    <r>
      <t xml:space="preserve">
</t>
    </r>
    <r>
      <t xml:space="preserve">Скорость сканирования: 300 000 тчк/сек</t>
    </r>
    <r>
      <t xml:space="preserve">
</t>
    </r>
    <r>
      <t xml:space="preserve">Частота обновления инерциальной системы: 500 Гц</t>
    </r>
    <r>
      <t xml:space="preserve">
</t>
    </r>
    <r>
      <t xml:space="preserve">GNSS плата: Двухчастотная, ГЛОНАСС, GPS, BeiDou, Galileo (Novalel)</t>
    </r>
    <r>
      <t xml:space="preserve">
</t>
    </r>
    <r>
      <t xml:space="preserve">Частота записи ГНСС: 20 Гц</t>
    </r>
    <r>
      <t xml:space="preserve">
</t>
    </r>
    <r>
      <t xml:space="preserve">ПО для обработки сырых данных сканирования: Приобретается отдельно</t>
    </r>
    <r>
      <t xml:space="preserve">
</t>
    </r>
    <r>
      <t xml:space="preserve">Сканирующая голова: Hesai (Китай)</t>
    </r>
    <r>
      <t xml:space="preserve">
</t>
    </r>
    <r>
      <t xml:space="preserve">Внесен в реестр средств измерений: Да</t>
    </r>
    <r>
      <t xml:space="preserve">
</t>
    </r>
    <r>
      <t xml:space="preserve">Аэрофотокамера: доп.опция Sony ZVE-10</t>
    </r>
    <r>
      <t xml:space="preserve">
</t>
    </r>
    <r>
      <t xml:space="preserve">Вес: 1,1 кг (без АФК)</t>
    </r>
  </si>
  <si>
    <r>
      <t xml:space="preserve">Лидар AlphaAir 450</t>
    </r>
    <r>
      <t xml:space="preserve">
</t>
    </r>
    <r>
      <t xml:space="preserve">Количество отражений: 3</t>
    </r>
    <r>
      <t xml:space="preserve">
</t>
    </r>
    <r>
      <t xml:space="preserve">Максимальная дальность: 450 м</t>
    </r>
    <r>
      <t xml:space="preserve">
</t>
    </r>
    <r>
      <t xml:space="preserve">Рабочая высота максимальная: 190 м</t>
    </r>
    <r>
      <t xml:space="preserve">
</t>
    </r>
    <r>
      <t xml:space="preserve">Угол поля зрения: 70 град</t>
    </r>
    <r>
      <t xml:space="preserve">
</t>
    </r>
    <r>
      <t xml:space="preserve">Точность определения дальности: 3 см</t>
    </r>
    <r>
      <t xml:space="preserve">
</t>
    </r>
    <r>
      <t xml:space="preserve">Точность определения координат: 1-2 см</t>
    </r>
    <r>
      <t xml:space="preserve">
</t>
    </r>
    <r>
      <t xml:space="preserve">Точность определения углов: курс до 0.010 градусов, крен/тангаж до 0.005 градусов</t>
    </r>
    <r>
      <t xml:space="preserve">
</t>
    </r>
    <r>
      <t xml:space="preserve">Скорость сканирования: 240 000 тчк/сек (первое отражение или наиболее сильное), 480 000 тчк/сек (второе отражение), 720 000 тчк/сек (третье отражение)</t>
    </r>
    <r>
      <t xml:space="preserve">
</t>
    </r>
    <r>
      <t xml:space="preserve">Частота обновления инерциальной системы: 600 Гц</t>
    </r>
    <r>
      <t xml:space="preserve">
</t>
    </r>
    <r>
      <t xml:space="preserve">GNSS плата: Двухчастотная, ГЛОНАСС, GPS, BeiDou, Galileo</t>
    </r>
    <r>
      <t xml:space="preserve">
</t>
    </r>
    <r>
      <t xml:space="preserve">Частота записи ГНСС: 5 Гц</t>
    </r>
    <r>
      <t xml:space="preserve">
</t>
    </r>
    <r>
      <t xml:space="preserve">ПО для обработки сырых данных сканирования: Поставляется в комплекте</t>
    </r>
    <r>
      <t xml:space="preserve">
</t>
    </r>
    <r>
      <t xml:space="preserve">Сканирующая голова: Livox Avia (Китай)</t>
    </r>
    <r>
      <t xml:space="preserve">
</t>
    </r>
    <r>
      <t xml:space="preserve">Внесен в реестр средств измерений: Да</t>
    </r>
    <r>
      <t xml:space="preserve">
</t>
    </r>
    <r>
      <t xml:space="preserve">Аэрофотокамера: Встроенная, калиброванная со сканером. 26 Мп</t>
    </r>
    <r>
      <t xml:space="preserve">
</t>
    </r>
    <r>
      <t xml:space="preserve">Вес: 1,1 кг</t>
    </r>
  </si>
  <si>
    <r>
      <t xml:space="preserve">Беспилотное воздушное судно (БВС) Геоскан 401</t>
    </r>
    <r>
      <t xml:space="preserve">
</t>
    </r>
    <r>
      <t xml:space="preserve">Программное обеспечение для планирования полетного задания Geoscan Planner</t>
    </r>
    <r>
      <t xml:space="preserve">
</t>
    </r>
    <r>
      <t xml:space="preserve">Радиомодем для канала связи управления и телеметрии</t>
    </r>
    <r>
      <t xml:space="preserve">
</t>
    </r>
    <r>
      <t xml:space="preserve">Аккумуляторная батарея</t>
    </r>
    <r>
      <t xml:space="preserve">
</t>
    </r>
    <r>
      <t xml:space="preserve">Зарядное устройство</t>
    </r>
    <r>
      <t xml:space="preserve">
</t>
    </r>
  </si>
  <si>
    <t xml:space="preserve">Мониторинг\
С/х\
Аэрофотосъемка\
Образование\</t>
  </si>
  <si>
    <r>
      <t>00-00006337</t>
    </r>
    <r>
      <rPr>
        <sz val="10"/>
        <rFont val="Arial"/>
      </rPr>
      <t>|</t>
    </r>
    <r>
      <t xml:space="preserve"> 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 xml:space="preserve">00-00004205 </t>
    </r>
    <r>
      <rPr>
        <sz val="10"/>
        <rFont val="Arial"/>
      </rPr>
      <t>|</t>
    </r>
    <r>
      <t xml:space="preserve">Аккумуляторная батарея 10S для Геоскан 401 (угольный корпус) Для осуществления запусков подряд, не дожидаясь зарядки АКБ\</t>
    </r>
  </si>
  <si>
    <t>G401G</t>
  </si>
  <si>
    <t xml:space="preserve">Геоскан 401 Гамма</t>
  </si>
  <si>
    <t xml:space="preserve">Беспилотный комплекс «Геоскан 401 Гамма» разработан для выполнения гамма-спектрометрической съемки и построения на ее основе карт содержания калия, урана и тория, вторичной радиогеохимической зональности и мощности экспозиционной дозы. Он способен стартовать с площадки радиусом 5 м, работать в ограниченном пространстве и совершать полеты с детальным огибанием рельефа. В качестве полезной нагрузки на БАС установлен гамма-спектрометр GS-1.</t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</si>
  <si>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>401_gamma_2.png</t>
    </r>
  </si>
  <si>
    <r>
      <t xml:space="preserve">Гамма-спектрометр GS-1</t>
    </r>
    <r>
      <t xml:space="preserve">
</t>
    </r>
    <r>
      <t xml:space="preserve">Детектор: Монокристаллический сцинтиллятор NaI (Tl)</t>
    </r>
    <r>
      <t xml:space="preserve">
</t>
    </r>
    <r>
      <t xml:space="preserve">Форма, размер детектора: Цилиндр, 76 × 76 мм (0,34 л)</t>
    </r>
    <r>
      <t xml:space="preserve">
</t>
    </r>
    <r>
      <t xml:space="preserve">Энергетическое разрешение: 7,5%</t>
    </r>
    <r>
      <t xml:space="preserve">
</t>
    </r>
    <r>
      <t xml:space="preserve">Форма, размер спектрометра: Цилиндр Ø 100 мм, L = 330 мм.</t>
    </r>
    <r>
      <t xml:space="preserve">
</t>
    </r>
    <r>
      <t xml:space="preserve">Масса датчика: 2,6 кг</t>
    </r>
    <r>
      <t xml:space="preserve">
</t>
    </r>
    <r>
      <t xml:space="preserve">Класс защиты: IP67</t>
    </r>
    <r>
      <t xml:space="preserve">
</t>
    </r>
  </si>
  <si>
    <r>
      <t xml:space="preserve">Беспилотное воздушное судно (БВС) Геоскан 401</t>
    </r>
    <r>
      <t xml:space="preserve">
</t>
    </r>
    <r>
      <t xml:space="preserve">Гамма-спектрометр GS-1</t>
    </r>
    <r>
      <t xml:space="preserve">
</t>
    </r>
    <r>
      <t xml:space="preserve">Аккумуляторная батарея с системой защиты — 3 шт</t>
    </r>
    <r>
      <t xml:space="preserve">
</t>
    </r>
    <r>
      <t xml:space="preserve">Программное обеспечение для планирования полетного задания Geoscan Planner</t>
    </r>
    <r>
      <t xml:space="preserve">
</t>
    </r>
    <r>
      <t xml:space="preserve">Радиомодем для канала связи управления и телеметрии</t>
    </r>
    <r>
      <t xml:space="preserve">
</t>
    </r>
    <r>
      <t xml:space="preserve">Аккумуляторная батарея</t>
    </r>
    <r>
      <t xml:space="preserve">
</t>
    </r>
    <r>
      <t xml:space="preserve">Зарядное устройство</t>
    </r>
    <r>
      <t xml:space="preserve">
</t>
    </r>
  </si>
  <si>
    <t>Мониторинг\</t>
  </si>
  <si>
    <t xml:space="preserve">Добыча полезных ископаемых\
Наука\</t>
  </si>
  <si>
    <r>
      <t xml:space="preserve">00-00006337 </t>
    </r>
    <r>
      <rPr>
        <sz val="10"/>
        <rFont val="Arial"/>
      </rPr>
      <t>|</t>
    </r>
    <r>
      <t xml:space="preserve">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 xml:space="preserve">00-00004205 </t>
    </r>
    <r>
      <rPr>
        <sz val="10"/>
        <rFont val="Arial"/>
      </rPr>
      <t>|</t>
    </r>
    <r>
      <t xml:space="preserve">Аккумуляторная батарея 10S для Геоскан 401 (угольный корпус) Для осуществления запусков подряд, не дожидаясь зарядки АКБ\</t>
    </r>
  </si>
  <si>
    <t>GP</t>
  </si>
  <si>
    <t xml:space="preserve">ООО Геоскан</t>
  </si>
  <si>
    <t xml:space="preserve">Геоскан Пионер (Базовый)</t>
  </si>
  <si>
    <t xml:space="preserve">«Образовательные»: максимальная взлетная масса до 1 кг </t>
  </si>
  <si>
    <t xml:space="preserve">Программируемый учебный набор квадрокоптера с функциями доверенной среды для школ, авиамодельных секций, кружков робототехники и самостоятельного изучения.</t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</si>
  <si>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>3png.jpg</t>
    </r>
  </si>
  <si>
    <t>0.3</t>
  </si>
  <si>
    <t>2408-2475</t>
  </si>
  <si>
    <t>0.5</t>
  </si>
  <si>
    <t>0.283</t>
  </si>
  <si>
    <t xml:space="preserve">от 0 до +40</t>
  </si>
  <si>
    <r>
      <t xml:space="preserve">Длина от 284 мм</t>
    </r>
    <r>
      <t xml:space="preserve">
</t>
    </r>
    <r>
      <t xml:space="preserve">Ширина от 284 мм</t>
    </r>
    <r>
      <t xml:space="preserve">
</t>
    </r>
    <r>
      <t xml:space="preserve">Высота от 114 мм</t>
    </r>
  </si>
  <si>
    <r>
      <t xml:space="preserve">Длина от 304 мм</t>
    </r>
    <r>
      <t xml:space="preserve">
</t>
    </r>
    <r>
      <t xml:space="preserve">Ширина от 304 мм</t>
    </r>
    <r>
      <t xml:space="preserve">
</t>
    </r>
    <r>
      <t xml:space="preserve">Высота от 122 мм</t>
    </r>
  </si>
  <si>
    <r>
      <t xml:space="preserve">Базовая плата – 1 шт.</t>
    </r>
    <r>
      <t xml:space="preserve">
</t>
    </r>
    <r>
      <t xml:space="preserve">Мотор с разъемом правый  – 2 шт.</t>
    </r>
    <r>
      <t xml:space="preserve">
</t>
    </r>
    <r>
      <t xml:space="preserve">Мотор с разъемом левый  –  2 шт.</t>
    </r>
    <r>
      <t xml:space="preserve">
</t>
    </r>
    <r>
      <t xml:space="preserve">Пропеллеры воздушные правые –  2 шт.</t>
    </r>
    <r>
      <t xml:space="preserve">
</t>
    </r>
    <r>
      <t xml:space="preserve">Пропеллеры воздушные левые –  2 шт.</t>
    </r>
    <r>
      <t xml:space="preserve">
</t>
    </r>
    <r>
      <t xml:space="preserve">Аккумуляторная батарея – 1 шт.</t>
    </r>
    <r>
      <t xml:space="preserve">
</t>
    </r>
    <r>
      <t xml:space="preserve">Зарядное устройство для литий-полимерных АКБ –  1 шт.</t>
    </r>
    <r>
      <t xml:space="preserve">
</t>
    </r>
    <r>
      <t xml:space="preserve">Набор инструментов для сборки –  1 шт.</t>
    </r>
    <r>
      <t xml:space="preserve">
</t>
    </r>
    <r>
      <t xml:space="preserve">Инструкция –  1 шт.</t>
    </r>
    <r>
      <t xml:space="preserve">
</t>
    </r>
    <r>
      <t xml:space="preserve">Комплект деталей для сборки рамы –  1 шт.</t>
    </r>
    <r>
      <t xml:space="preserve">
</t>
    </r>
    <r>
      <t xml:space="preserve">Комплект защиты воздушных винтов – 1 шт.</t>
    </r>
    <r>
      <t xml:space="preserve">
</t>
    </r>
    <r>
      <t xml:space="preserve">Фурнитура для сборки рамы –  1 шт.</t>
    </r>
    <r>
      <t xml:space="preserve">
</t>
    </r>
    <r>
      <t xml:space="preserve">Пульт управления c приемником–  1 шт.</t>
    </r>
    <r>
      <t xml:space="preserve">
</t>
    </r>
    <r>
      <t xml:space="preserve">Плата расширения –  1 шт.</t>
    </r>
  </si>
  <si>
    <t xml:space="preserve">Geoscan Simulator - для симуляции автономных полетов квадрокоптеров серии Геоскан Пионер (Мини и Базовый)</t>
  </si>
  <si>
    <t xml:space="preserve">Гарантийный срок службы 6 месяцев</t>
  </si>
  <si>
    <t xml:space="preserve">«Образовательные»: максимальная взлетная масса до 1 кг</t>
  </si>
  <si>
    <t xml:space="preserve">Логистика\
Образование\
Поиск и спасание\</t>
  </si>
  <si>
    <t xml:space="preserve">Наука\
Инновации\</t>
  </si>
  <si>
    <r>
      <t xml:space="preserve">00-00023574 </t>
    </r>
    <r>
      <rPr>
        <sz val="10"/>
        <rFont val="Arial"/>
      </rPr>
      <t>|</t>
    </r>
    <r>
      <t xml:space="preserve">Геоскан Пионер - FPV камера - для выполнения полетов с видом от первого лица (FPV)\</t>
    </r>
    <r>
      <t xml:space="preserve">
</t>
    </r>
    <r>
      <t>ЦБ-00013536</t>
    </r>
    <r>
      <rPr>
        <sz val="10"/>
        <rFont val="Arial"/>
      </rPr>
      <t>|</t>
    </r>
    <r>
      <rPr>
        <sz val="10"/>
        <rFont val="Arial"/>
      </rPr>
      <t>|</t>
    </r>
    <r>
      <t xml:space="preserve"> Геоскан Пионер - FPV шлем - обеспечивает погружение в полет квадрокоптера, используя изображение с бортовой камеры\</t>
    </r>
    <r>
      <t xml:space="preserve">
</t>
    </r>
    <r>
      <t xml:space="preserve">00-00034342 Геоскан Пионер - Аккумуляторная батарея - Дополнительный аккумулятор для квадрокоптера Геоскан Пионер\</t>
    </r>
    <r>
      <t xml:space="preserve">
</t>
    </r>
    <r>
      <t xml:space="preserve">00-00011859 </t>
    </r>
    <r>
      <rPr>
        <sz val="10"/>
        <rFont val="Arial"/>
      </rPr>
      <t>|</t>
    </r>
    <r>
      <t xml:space="preserve">Геоскан Пионер - Базовая плата управления - Дополнительная плата для управления полетом\</t>
    </r>
    <r>
      <t xml:space="preserve">
</t>
    </r>
    <r>
      <t xml:space="preserve">00-00017025 </t>
    </r>
    <r>
      <rPr>
        <sz val="10"/>
        <rFont val="Arial"/>
      </rPr>
      <t>|</t>
    </r>
    <r>
      <t xml:space="preserve">Геоскан Пионер - Безопасное воздушное пространство (защитная сетка 3х3х3м) - Куб с сеткой размерами 3х3х3 метра для \организации безопасных полетов внутри помещения</t>
    </r>
    <r>
      <t xml:space="preserve">
</t>
    </r>
    <r>
      <t xml:space="preserve">00-00009299 Геоскан Пионер - Бортовая камера OpenMV программируемая - позволяет в реальном времени распознавать объекты, поверхности, цвета, QR-коды и метки</t>
    </r>
    <r>
      <t xml:space="preserve">
</t>
    </r>
    <r>
      <t xml:space="preserve">00-00011853 Геоскан Пионер - Бортовая плата для подключения дополнительных модулей - Дополнительная плата, позволяющая подключить одновременно два модуля</t>
    </r>
    <r>
      <t xml:space="preserve">
</t>
    </r>
    <r>
      <t xml:space="preserve">00-00011708 Геоскан Пионер - Бортовой модуль захвата груза - позволяет квадрокоптеру подхватывать и перемещать грузы с помощью магнита</t>
    </r>
    <r>
      <t xml:space="preserve">
</t>
    </r>
    <r>
      <t xml:space="preserve">00-00009296 Геоскан Пионер - Бортовой модуль навигации GPS/ГЛОНАСС - позволяет позиционировать квадрокоптер по данным спутниковых навигационных систем и отслеживать его местоположение и направление полета</t>
    </r>
    <r>
      <t xml:space="preserve">
</t>
    </r>
    <r>
      <t xml:space="preserve">00-00009295 Геоскан Пионер - Бортовой модуль УЗ навигации в помещении - позволяет позиционировать квадрокоптер с точностью ±2 см в горизонтальной плоскости и ±5 см по высоте, совместим только Геоскан Пионер - УЗ Система навигации в помещении</t>
    </r>
    <r>
      <t xml:space="preserve">
</t>
    </r>
    <r>
      <t xml:space="preserve">00-00009293 Геоскан Пионер - Зарядное устройство - для зарядки литий-полимерных батарей</t>
    </r>
    <r>
      <t xml:space="preserve">
</t>
    </r>
    <r>
      <t xml:space="preserve">00-00011856 Геоскан Пионер - Комплект воздушных винтов - воздушные винты из усиленного нейлона (ЗИП)</t>
    </r>
    <r>
      <t xml:space="preserve">
</t>
    </r>
    <r>
      <t xml:space="preserve">00-00011858 Геоскан Пионер - Комплект деталей рамы - для сборки рамы из прочного текстолита (ЗИП)</t>
    </r>
    <r>
      <t xml:space="preserve">
</t>
    </r>
    <r>
      <t xml:space="preserve">00-00011857 Геоскан Пионер - Комплект защиты воздушных винтов - дополнительный комплект защиты воздушных винтов (ЗИП)</t>
    </r>
    <r>
      <t xml:space="preserve">
</t>
    </r>
    <r>
      <t xml:space="preserve">00-00011860 Геоскан Пионер - Комплект моторов левый и правый - дополнительный комплект моторов левый и правый (ЗИП)</t>
    </r>
    <r>
      <t xml:space="preserve">
</t>
    </r>
    <r>
      <t xml:space="preserve">00-00014509 Геоскан Пионер - Модуль LED - для проецирования точечных изображений, символов, анимации и создания световых эффектов в воздухе</t>
    </r>
    <r>
      <t xml:space="preserve">
</t>
    </r>
    <r>
      <t xml:space="preserve">00-00029216 Геоскан Пионер - Программируемый модуль ESP32 с CV камерой - передает данные и команды управления через Wi-Fi, что дает возможность подсоединить Геоскан Пионер к другим устройствам, работающим по данной сети, таким как нейроинтерфейс, робот ТРИК, другие коптеры из линейки «Пионер», а поворотная CV-камера позволяет проводить аэрофотосъемку и создавать проекты по управлению дроном с помощью жестов</t>
    </r>
    <r>
      <t xml:space="preserve">
</t>
    </r>
    <r>
      <t xml:space="preserve">00-00052308 Геоскан Пионер - Пульт радиоуправления с приемником - предназначен для ручного пилотирования, может быть подключен к компьютеру через провод, в т.ч для работы в симуляторе полетов</t>
    </r>
    <r>
      <t xml:space="preserve">
</t>
    </r>
    <r>
      <t xml:space="preserve">00-00018424 Геоскан Пионер - Ремкомплект -  предназначен для починки коптера, входящего в состав учебного набора Геоскан Пионер</t>
    </r>
    <r>
      <t xml:space="preserve">
</t>
    </r>
    <r>
      <t xml:space="preserve">00-00009294 Геоскан Пионер - УЗ Система навигации в помещении - система навигации в помещении для линейки квадрокоптеров серии Геоскан Пионер, позволяющая создать «GPS в помещении», в которой роль спутников играют ультразвуковые излучатели, управляемые стационарным модулем</t>
    </r>
  </si>
  <si>
    <r>
      <t>https://disk.yandex.ru/d/LZvtHMaXlbfQtQ</t>
    </r>
    <r>
      <t xml:space="preserve">
</t>
    </r>
    <r>
      <t>https://docs.geoscan.ru/pioneer/instructions/pioneer-standart/main-standart.html</t>
    </r>
  </si>
  <si>
    <t>GPM</t>
  </si>
  <si>
    <t xml:space="preserve">Геоскан Пионер Мини</t>
  </si>
  <si>
    <t xml:space="preserve">Программируемый учебный квадрокоптер с функциями доверенной среды для школ, авиамодельных секций, кружков робототехники и самостоятельного изучения.</t>
  </si>
  <si>
    <r>
      <rPr>
        <u val="single"/>
        <sz val="10"/>
        <color indexed="4"/>
        <rFont val="Arial"/>
      </rPr>
      <t>http://naletay.shop:8083/static/</t>
    </r>
    <r>
      <rPr>
        <u val="single"/>
        <sz val="10"/>
        <color rgb="FF0563C1"/>
        <rFont val="Calibri"/>
      </rPr>
      <t>commImgs/</t>
    </r>
    <r>
      <t>slide1_2_0.jpg</t>
    </r>
  </si>
  <si>
    <t>0.05</t>
  </si>
  <si>
    <t>0.17</t>
  </si>
  <si>
    <r>
      <t xml:space="preserve">Длина 174 мм</t>
    </r>
    <r>
      <t xml:space="preserve">
</t>
    </r>
    <r>
      <t xml:space="preserve">Ширина 141 мм</t>
    </r>
    <r>
      <t xml:space="preserve">
</t>
    </r>
    <r>
      <t xml:space="preserve">Высота от 38 мм</t>
    </r>
  </si>
  <si>
    <r>
      <t xml:space="preserve">Длина 236 мм</t>
    </r>
    <r>
      <t xml:space="preserve">
</t>
    </r>
    <r>
      <t xml:space="preserve">Ширина 185 мм</t>
    </r>
    <r>
      <t xml:space="preserve">
</t>
    </r>
    <r>
      <t xml:space="preserve">Высота от 68 мм</t>
    </r>
  </si>
  <si>
    <t xml:space="preserve">CV камера 2Мп Разрешение видео: до 1200х1600</t>
  </si>
  <si>
    <r>
      <t xml:space="preserve">Квадрокоптер в сборе - 1 шт</t>
    </r>
    <r>
      <t xml:space="preserve">
</t>
    </r>
    <r>
      <t xml:space="preserve">Аккумуляторная батарея LiPo 1S - 1 шт </t>
    </r>
    <r>
      <t xml:space="preserve">
</t>
    </r>
    <r>
      <t xml:space="preserve">Запасные воздушные винты (CW + CCW) - 2+2 шт</t>
    </r>
    <r>
      <t xml:space="preserve">
</t>
    </r>
    <r>
      <t xml:space="preserve">Кабель microUSB - 1 шт</t>
    </r>
    <r>
      <t xml:space="preserve">
</t>
    </r>
    <r>
      <t xml:space="preserve">Краткое руководство пользователя - 1 шт</t>
    </r>
    <r>
      <t xml:space="preserve">
</t>
    </r>
    <r>
      <t xml:space="preserve">Упаковка - 1 шт</t>
    </r>
  </si>
  <si>
    <t xml:space="preserve">Образование\
Поиск и спасание\</t>
  </si>
  <si>
    <r>
      <t xml:space="preserve">00-00022040 </t>
    </r>
    <r>
      <rPr>
        <sz val="10"/>
        <rFont val="Arial"/>
      </rPr>
      <t>|</t>
    </r>
    <r>
      <t xml:space="preserve">Геоскан Пионер Мини АКБ - Дополнительный аккумулятор для квадрокоптера Геоскан Пионер Мини\</t>
    </r>
    <r>
      <t xml:space="preserve">
</t>
    </r>
    <r>
      <t xml:space="preserve">00-00022035 </t>
    </r>
    <r>
      <rPr>
        <sz val="10"/>
        <rFont val="Arial"/>
      </rPr>
      <t>|</t>
    </r>
    <r>
      <t xml:space="preserve">Геоскан Пионер Мини ремкомплект - предназначен для починки учебного квадрокоптера Геоскан Пионер Мини. В комплекте есть \все необходимые детали, которые позволят оперативно исправить повреждения, не обращаясь в сервисный центр</t>
    </r>
    <r>
      <t xml:space="preserve">
</t>
    </r>
    <r>
      <t xml:space="preserve">00-00022039 </t>
    </r>
    <r>
      <rPr>
        <sz val="10"/>
        <rFont val="Arial"/>
      </rPr>
      <t>|</t>
    </r>
    <r>
      <t xml:space="preserve">Геоскан Пионер Мини зарядное устройство - для зарядки 4 АКБ одновременно\</t>
    </r>
  </si>
  <si>
    <r>
      <t>https://disk.yandex.ru/i/tk36QHTLmqbFNA</t>
    </r>
    <r>
      <t xml:space="preserve">
</t>
    </r>
    <r>
      <t>https://docs.geoscan.ru/pioneer/instructions/pioneer-mini/main-mini.html</t>
    </r>
  </si>
  <si>
    <t xml:space="preserve">Структура информации о товаре каталага БАС Маркетплейса</t>
  </si>
  <si>
    <t>№</t>
  </si>
  <si>
    <t>ПАРАМЕТР</t>
  </si>
  <si>
    <t xml:space="preserve">ВАРИАНТЫ ЗНАЧЕНИЙ</t>
  </si>
  <si>
    <t xml:space="preserve">ЭЛЕМЕНТ ВВОДА</t>
  </si>
  <si>
    <t xml:space="preserve">Общая информация</t>
  </si>
  <si>
    <t xml:space="preserve">Наименование модели БАС</t>
  </si>
  <si>
    <t xml:space="preserve">Значение вписывается в поле</t>
  </si>
  <si>
    <t xml:space="preserve">Изображения с разных ракурсов</t>
  </si>
  <si>
    <t>Видео</t>
  </si>
  <si>
    <t xml:space="preserve">Краткое описание изделия </t>
  </si>
  <si>
    <t xml:space="preserve">Тип изделия</t>
  </si>
  <si>
    <t xml:space="preserve">Значение выбирается из списка</t>
  </si>
  <si>
    <t xml:space="preserve">Самолет средний: максимальная взлетная масса от 30 кг до 500 кг </t>
  </si>
  <si>
    <t xml:space="preserve">Вертолет средний: максимальная взлетная масса от 30 кг до 500 кг </t>
  </si>
  <si>
    <t xml:space="preserve">Вертолет тяжелый: максимальная взлетная масса от 500 кг и выше </t>
  </si>
  <si>
    <t xml:space="preserve">Мультиротор средний: максимальная взлетная масса от 30 кг до 500 кг </t>
  </si>
  <si>
    <t xml:space="preserve">Мультиротор тяжелый: максимальная взлетная масса от 500 кг и выше </t>
  </si>
  <si>
    <r>
      <t xml:space="preserve">Значение выбирается из списка</t>
    </r>
    <r>
      <t xml:space="preserve">
</t>
    </r>
  </si>
  <si>
    <t xml:space="preserve">Гибридная силовая установка</t>
  </si>
  <si>
    <t xml:space="preserve">Объем двигателей, л</t>
  </si>
  <si>
    <t xml:space="preserve">Взлет с разбегом</t>
  </si>
  <si>
    <t xml:space="preserve">Летно-технические характеристики БВС</t>
  </si>
  <si>
    <t xml:space="preserve">Диапазон частоты линии связи - от 1 до 1000000 МГц</t>
  </si>
  <si>
    <t xml:space="preserve">Максимальная длина маршрута с типовой полезной нагрузкой - от 0 до 10000 км</t>
  </si>
  <si>
    <t xml:space="preserve">свыше 30 кг</t>
  </si>
  <si>
    <t xml:space="preserve">Максимальная длина маршрута с грузом максимальной массы (для транспортных БАС) - от 0 до 10000 км</t>
  </si>
  <si>
    <t xml:space="preserve">Максимальная взлетная масса (до 30 кг, свыше 30 кг) </t>
  </si>
  <si>
    <t xml:space="preserve">Максимальная высота полета (над уровнем моря) – от 0 до 10 км</t>
  </si>
  <si>
    <t xml:space="preserve">Крейсерская скорость полета (от 0 до 600 км/ч)</t>
  </si>
  <si>
    <t xml:space="preserve">Максимальная скорость полета (от 0 до 600 км/ч)</t>
  </si>
  <si>
    <t xml:space="preserve">3 человека</t>
  </si>
  <si>
    <t xml:space="preserve">Максимальная продолжительность полета с полезной нагрузкой (от 0 до 40 ч)</t>
  </si>
  <si>
    <t xml:space="preserve">4 человека</t>
  </si>
  <si>
    <t xml:space="preserve">Минимальный состав экипажа (от 1 до 4 человек)</t>
  </si>
  <si>
    <t xml:space="preserve">Габариты перевозимого груза (для БАС, предназначенных для перевозки грузов)</t>
  </si>
  <si>
    <t xml:space="preserve">Основные эксплуатационные ограничения БВС</t>
  </si>
  <si>
    <t xml:space="preserve">Диапазон рабочих температур воздуха (от -50 до +50 С°)</t>
  </si>
  <si>
    <r>
      <t xml:space="preserve">Значение вписывается в поле</t>
    </r>
    <r>
      <t xml:space="preserve">
</t>
    </r>
  </si>
  <si>
    <t xml:space="preserve">Максимально допустимая скорость ветра (от 0 до 20 м/с)</t>
  </si>
  <si>
    <t xml:space="preserve">Возможность полетов в условиях грозовой деятельности (да/нет)</t>
  </si>
  <si>
    <r>
      <t xml:space="preserve">Проставляется галочка</t>
    </r>
    <r>
      <t xml:space="preserve">
</t>
    </r>
  </si>
  <si>
    <t xml:space="preserve">Возможность полетов в условиях обледенения (да/нет)</t>
  </si>
  <si>
    <t xml:space="preserve">Габаритные характеристики БВС в рабочем состоянии</t>
  </si>
  <si>
    <t xml:space="preserve">Длина (от 0 до 8000 мм)</t>
  </si>
  <si>
    <t xml:space="preserve">Ширина (от 0 до 16000 мм)</t>
  </si>
  <si>
    <t xml:space="preserve">Высота (от 0 до 3600 мм)</t>
  </si>
  <si>
    <t xml:space="preserve">Габаритные характеристики БВС в транспортном состоянии</t>
  </si>
  <si>
    <t xml:space="preserve">Типовая полезная нагрузка</t>
  </si>
  <si>
    <t xml:space="preserve">В базовой версии изделия (с характеристиками, включая массу) </t>
  </si>
  <si>
    <t xml:space="preserve">Опция 1 (с характеристиками, включая массу)</t>
  </si>
  <si>
    <t xml:space="preserve">Опция 2 (с характеристиками, включая массу) </t>
  </si>
  <si>
    <t xml:space="preserve">Опция 3 (с характеристиками, включая массу)</t>
  </si>
  <si>
    <t xml:space="preserve">Описание комплекта поставки каждой дополнительной позиции комплекта поставка </t>
  </si>
  <si>
    <t xml:space="preserve">Программное обеспечение</t>
  </si>
  <si>
    <t xml:space="preserve">Предустановленное программное обеспечение с кратким описанием</t>
  </si>
  <si>
    <t xml:space="preserve">Дополнительно поставляемое программное обеспечение с кратким описанием</t>
  </si>
  <si>
    <t xml:space="preserve">Гарантийный ресурс (часы)</t>
  </si>
  <si>
    <t xml:space="preserve">Гарантийный ресурс (запуски)</t>
  </si>
  <si>
    <t xml:space="preserve">Гарантийный срок службы (годы)</t>
  </si>
  <si>
    <t xml:space="preserve">Дополнительная информация</t>
  </si>
  <si>
    <t xml:space="preserve">Дата начала эксплуатации типа БВС</t>
  </si>
  <si>
    <t xml:space="preserve">Соответствие изделия требованиям ППРФ №719 от 17.07.2015г. (от 0 до 7000 баллов)</t>
  </si>
  <si>
    <t>Получен</t>
  </si>
  <si>
    <r>
      <t xml:space="preserve">Статус получения сертификата типа (для БВС с МВМ &gt; 30 кг) </t>
    </r>
    <r>
      <t xml:space="preserve">
</t>
    </r>
    <r>
      <t xml:space="preserve">(получен/на сертификации/получение не планируется)</t>
    </r>
  </si>
  <si>
    <t xml:space="preserve">На сертификации</t>
  </si>
  <si>
    <t xml:space="preserve">Лицензия поставщика на гостайну (да/нет) </t>
  </si>
  <si>
    <t xml:space="preserve">Аккредитация поставщика на ГГЗ (да/нет) [автоматически должно заполняться]</t>
  </si>
  <si>
    <r>
      <t xml:space="preserve">НАЗНАЧЕНИЕ БПЛА</t>
    </r>
    <r>
      <t xml:space="preserve">
</t>
    </r>
    <r>
      <t xml:space="preserve">корневая категория/фильтр</t>
    </r>
  </si>
  <si>
    <r>
      <t xml:space="preserve">ОСНОВНЫЕ СЦЕНАРИИ ИСПОЛЬЗОВАНИЯ</t>
    </r>
    <r>
      <t xml:space="preserve">
</t>
    </r>
    <r>
      <t>подкатегория/фильтр</t>
    </r>
  </si>
  <si>
    <t xml:space="preserve">ДЛЯ КАЖДОГО ПРОДУКТА 1 ИЛИ НЕСКОЛЬКО</t>
  </si>
  <si>
    <t xml:space="preserve">Перевозка грузов</t>
  </si>
  <si>
    <t>Логистика</t>
  </si>
  <si>
    <t xml:space="preserve">Логистика: доставка грузов</t>
  </si>
  <si>
    <t xml:space="preserve">Логистика: перевозка грузов</t>
  </si>
  <si>
    <t>Мониторинг</t>
  </si>
  <si>
    <t xml:space="preserve">Мониторинг: разведка и изучение точечных объектов</t>
  </si>
  <si>
    <t xml:space="preserve">Мониторинг: объекты транспортной и энергетической инфраструктуры</t>
  </si>
  <si>
    <t xml:space="preserve">Мониторинг: мобильные терминалы</t>
  </si>
  <si>
    <t xml:space="preserve">Мониторинг: патрульно-охранные мероприятия</t>
  </si>
  <si>
    <t xml:space="preserve">Мониторинг: оперативный видео-мониторинг</t>
  </si>
  <si>
    <t xml:space="preserve">Мониторинг: экологический контроль</t>
  </si>
  <si>
    <t xml:space="preserve">Мониторинг: ледовая разведка</t>
  </si>
  <si>
    <t xml:space="preserve">Мониторинг: строительный контроль</t>
  </si>
  <si>
    <t xml:space="preserve">Мониторинг: дорожное хозяйство</t>
  </si>
  <si>
    <t xml:space="preserve">Мониторинг: лесное хозяйство</t>
  </si>
  <si>
    <t xml:space="preserve">Мониторинг: линейные объекты</t>
  </si>
  <si>
    <t xml:space="preserve">Мониторинг: контроль дорожного движения</t>
  </si>
  <si>
    <t xml:space="preserve">Мониторинг: контроль акваторий</t>
  </si>
  <si>
    <t xml:space="preserve">Мониторинг: геодезия, картография и кадастр</t>
  </si>
  <si>
    <t xml:space="preserve">Мониторинг: пожаробезопасность</t>
  </si>
  <si>
    <t xml:space="preserve">Сельское хозяйство</t>
  </si>
  <si>
    <t xml:space="preserve">С/х: распыление химических веществ</t>
  </si>
  <si>
    <t xml:space="preserve">С/х: внесение удобрений и семян</t>
  </si>
  <si>
    <t xml:space="preserve">С/х: инвентаризация угодий</t>
  </si>
  <si>
    <t xml:space="preserve">С/х: создание электронных карт полей/плодородия</t>
  </si>
  <si>
    <t xml:space="preserve">С/х: измерение объемов урожая</t>
  </si>
  <si>
    <t xml:space="preserve">С/х: контроль состояния посевов</t>
  </si>
  <si>
    <t xml:space="preserve">Аэрофотосъемка: </t>
  </si>
  <si>
    <t xml:space="preserve">Аэрофотосъемка: геофизика</t>
  </si>
  <si>
    <t xml:space="preserve">Аэрофотосъемка: геодезия</t>
  </si>
  <si>
    <t xml:space="preserve">Аэрофотосъемка: картография/ортофотопланы</t>
  </si>
  <si>
    <t xml:space="preserve">Аэрофотосъемка: кадастр</t>
  </si>
  <si>
    <t xml:space="preserve">Аэрофотосъемка: построение 3D моделей</t>
  </si>
  <si>
    <t xml:space="preserve">Аэрофотосъемка: оцифровка объектов</t>
  </si>
  <si>
    <t xml:space="preserve">Дистанционное зондирование: </t>
  </si>
  <si>
    <t xml:space="preserve">Дистанционное зондирование: мультиспектральная съемка</t>
  </si>
  <si>
    <t xml:space="preserve">Дистанционное зондирование: тепловизионная съемка</t>
  </si>
  <si>
    <t xml:space="preserve">Дистанционное зондирование: магнитная съемка</t>
  </si>
  <si>
    <t xml:space="preserve">Дистанционное зондирование: радарная съемка</t>
  </si>
  <si>
    <t>УФ-съемка</t>
  </si>
  <si>
    <t xml:space="preserve">Воздушно-лазерное сканирование</t>
  </si>
  <si>
    <t xml:space="preserve">Получение не планируется</t>
  </si>
  <si>
    <t>Образование</t>
  </si>
  <si>
    <t xml:space="preserve">Образование: обучение выполненя полетов</t>
  </si>
  <si>
    <t xml:space="preserve">Образование: прочие образовательные нужды</t>
  </si>
  <si>
    <t xml:space="preserve">Поиск и спасание: </t>
  </si>
  <si>
    <t xml:space="preserve">Поиск и спасание: поисковые работы</t>
  </si>
  <si>
    <t xml:space="preserve">Поиск и спасание: доставка помощи и медикаментов</t>
  </si>
  <si>
    <t xml:space="preserve">Поиск и спасание: радиационный фон</t>
  </si>
  <si>
    <t xml:space="preserve">ПО ОТРАСЛЯМ</t>
  </si>
  <si>
    <r>
      <t xml:space="preserve">Сельское хозяйство</t>
    </r>
    <r>
      <t xml:space="preserve">
</t>
    </r>
    <r>
      <t xml:space="preserve">Лесное хозяйство</t>
    </r>
    <r>
      <t xml:space="preserve">
</t>
    </r>
    <r>
      <t xml:space="preserve">Атомная промышленность</t>
    </r>
    <r>
      <t xml:space="preserve">
</t>
    </r>
    <r>
      <t xml:space="preserve">Добыча полезных ископаемых</t>
    </r>
    <r>
      <t xml:space="preserve">
</t>
    </r>
    <r>
      <t>Электроэнергетика</t>
    </r>
    <r>
      <t xml:space="preserve">
</t>
    </r>
    <r>
      <t>Строительство</t>
    </r>
    <r>
      <t xml:space="preserve">
</t>
    </r>
    <r>
      <t>Электроэнергетика</t>
    </r>
    <r>
      <t xml:space="preserve">
</t>
    </r>
    <r>
      <t>ЖКХ</t>
    </r>
    <r>
      <t xml:space="preserve">
</t>
    </r>
    <r>
      <t>Наука</t>
    </r>
    <r>
      <t xml:space="preserve">
</t>
    </r>
    <r>
      <t xml:space="preserve">ЧС и безопасность</t>
    </r>
    <r>
      <t xml:space="preserve">
</t>
    </r>
    <r>
      <t>Экология</t>
    </r>
    <r>
      <t xml:space="preserve">
</t>
    </r>
    <r>
      <t>Инновации</t>
    </r>
  </si>
  <si>
    <t>шт</t>
  </si>
  <si>
    <t>комплект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</si>
</sst>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sz val="11.000000"/>
      <color theme="1" tint="0"/>
      <name val="Calibri"/>
    </font>
    <font>
      <sz val="11.000000"/>
      <color theme="1" tint="0"/>
      <name val="Calibri"/>
      <scheme val="minor"/>
    </font>
    <font>
      <sz val="10.000000"/>
      <name val="Calibri"/>
    </font>
    <font>
      <u/>
      <sz val="10.000000"/>
      <color rgb="FF0563C1"/>
      <name val="Calibri"/>
    </font>
    <font>
      <sz val="10.000000"/>
      <name val="Arial"/>
    </font>
    <font>
      <u/>
      <sz val="11.000000"/>
      <color indexed="4"/>
      <name val="Calibri"/>
      <scheme val="minor"/>
    </font>
    <font>
      <b/>
      <sz val="10.000000"/>
      <color indexed="2"/>
      <name val="Calibri"/>
    </font>
    <font>
      <b/>
      <sz val="16.000000"/>
      <name val="Calibri"/>
    </font>
    <font>
      <b/>
      <sz val="10.000000"/>
      <name val="Calibri"/>
    </font>
    <font>
      <i/>
      <sz val="10.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 quotePrefix="0"/>
  </cellStyleXfs>
  <cellXfs count="42">
    <xf fontId="1" fillId="0" borderId="0" numFmtId="0" xfId="0" applyFont="1" quotePrefix="0"/>
    <xf fontId="1" fillId="0" borderId="0" numFmtId="0" xfId="0" applyFont="1" applyAlignment="1" quotePrefix="0">
      <alignment horizontal="center" vertical="center" wrapText="1"/>
    </xf>
    <xf fontId="1" fillId="0" borderId="0" numFmtId="0" xfId="0" applyFont="1" applyAlignment="1" quotePrefix="0">
      <alignment horizontal="center" vertical="center"/>
    </xf>
    <xf fontId="2" fillId="0" borderId="0" numFmtId="0" xfId="0" applyFont="1" quotePrefix="0"/>
    <xf fontId="3" fillId="0" borderId="0" numFmtId="0" xfId="0" applyFont="1" quotePrefix="0"/>
    <xf fontId="1" fillId="0" borderId="0" numFmtId="0" xfId="0" applyFont="1" applyAlignment="1" quotePrefix="0">
      <alignment wrapText="1"/>
    </xf>
    <xf fontId="0" fillId="0" borderId="0" numFmtId="0" xfId="0" applyAlignment="1" quotePrefix="0">
      <alignment wrapText="1"/>
    </xf>
    <xf fontId="4" fillId="0" borderId="0" numFmtId="0" xfId="0" applyFont="1" applyAlignment="1" quotePrefix="0">
      <alignment horizontal="left" vertical="top" wrapText="1"/>
    </xf>
    <xf fontId="5" fillId="0" borderId="0" numFmtId="0" xfId="0" applyFont="1" applyAlignment="1" quotePrefix="0">
      <alignment wrapText="1"/>
    </xf>
    <xf fontId="1" fillId="0" borderId="0" numFmtId="0" xfId="0" applyFont="1" applyAlignment="1" quotePrefix="0">
      <alignment horizontal="right"/>
    </xf>
    <xf fontId="5" fillId="0" borderId="0" numFmtId="0" xfId="0" applyFont="1" quotePrefix="0"/>
    <xf fontId="6" fillId="0" borderId="0" numFmtId="0" xfId="0" applyFont="1" quotePrefix="0"/>
    <xf fontId="4" fillId="0" borderId="0" numFmtId="0" xfId="0" applyFont="1" applyAlignment="1" quotePrefix="0">
      <alignment horizontal="left" vertical="top"/>
    </xf>
    <xf fontId="7" fillId="0" borderId="1" numFmtId="0" xfId="0" applyFont="1" applyBorder="1" applyAlignment="1" quotePrefix="0">
      <alignment horizontal="center" vertical="center"/>
    </xf>
    <xf fontId="8" fillId="2" borderId="2" numFmtId="0" xfId="0" applyFont="1" applyFill="1" applyBorder="1" applyAlignment="1" quotePrefix="0">
      <alignment horizontal="center" vertical="center"/>
    </xf>
    <xf fontId="1" fillId="0" borderId="2" numFmtId="0" xfId="0" applyFont="1" applyBorder="1" applyAlignment="1" quotePrefix="0">
      <alignment horizontal="center" vertical="center"/>
    </xf>
    <xf fontId="1" fillId="0" borderId="3" numFmtId="0" xfId="0" applyFont="1" applyBorder="1" applyAlignment="1" quotePrefix="0">
      <alignment vertical="center"/>
    </xf>
    <xf fontId="9" fillId="0" borderId="2" numFmtId="0" xfId="0" applyFont="1" applyBorder="1" applyAlignment="1" quotePrefix="0">
      <alignment horizontal="center" vertical="center" wrapText="1"/>
    </xf>
    <xf fontId="1" fillId="0" borderId="4" numFmtId="0" xfId="0" applyFont="1" applyBorder="1" applyAlignment="1" quotePrefix="0">
      <alignment horizontal="center" vertical="center"/>
    </xf>
    <xf fontId="1" fillId="0" borderId="5" numFmtId="0" xfId="0" applyFont="1" applyBorder="1" applyAlignment="1" quotePrefix="0">
      <alignment vertical="center"/>
    </xf>
    <xf fontId="9" fillId="0" borderId="4" numFmtId="0" xfId="0" applyFont="1" applyBorder="1" applyAlignment="1" quotePrefix="0">
      <alignment horizontal="center" vertical="center" wrapText="1"/>
    </xf>
    <xf fontId="1" fillId="0" borderId="6" numFmtId="0" xfId="0" applyFont="1" applyBorder="1" applyAlignment="1" quotePrefix="0">
      <alignment horizontal="center" vertical="center"/>
    </xf>
    <xf fontId="1" fillId="0" borderId="7" numFmtId="0" xfId="0" applyFont="1" applyBorder="1" applyAlignment="1" quotePrefix="0">
      <alignment vertical="center"/>
    </xf>
    <xf fontId="9" fillId="0" borderId="6" numFmtId="0" xfId="0" applyFont="1" applyBorder="1" applyAlignment="1" quotePrefix="0">
      <alignment horizontal="center" vertical="center" wrapText="1"/>
    </xf>
    <xf fontId="1" fillId="0" borderId="2" numFmtId="0" xfId="0" applyFont="1" applyBorder="1" applyAlignment="1" quotePrefix="0">
      <alignment horizontal="center" vertical="center" wrapText="1"/>
    </xf>
    <xf fontId="1" fillId="0" borderId="4" numFmtId="0" xfId="0" applyFont="1" applyBorder="1" applyAlignment="1" quotePrefix="0">
      <alignment horizontal="center" vertical="center" wrapText="1"/>
    </xf>
    <xf fontId="1" fillId="0" borderId="6" numFmtId="0" xfId="0" applyFont="1" applyBorder="1" applyAlignment="1" quotePrefix="0">
      <alignment horizontal="center" vertical="center" wrapText="1"/>
    </xf>
    <xf fontId="1" fillId="0" borderId="3" numFmtId="0" xfId="0" applyFont="1" applyBorder="1" applyAlignment="1" quotePrefix="0">
      <alignment horizontal="left" vertical="center"/>
    </xf>
    <xf fontId="1" fillId="0" borderId="5" numFmtId="0" xfId="0" applyFont="1" applyBorder="1" applyAlignment="1" quotePrefix="0">
      <alignment horizontal="left" vertical="center"/>
    </xf>
    <xf fontId="1" fillId="0" borderId="7" numFmtId="0" xfId="0" applyFont="1" applyBorder="1" applyAlignment="1" quotePrefix="0">
      <alignment horizontal="left" vertical="center"/>
    </xf>
    <xf fontId="1" fillId="0" borderId="0" numFmtId="0" xfId="0" applyFont="1" applyAlignment="1" quotePrefix="0">
      <alignment vertical="center"/>
    </xf>
    <xf fontId="9" fillId="0" borderId="8" numFmtId="0" xfId="0" applyFont="1" applyBorder="1" applyAlignment="1" quotePrefix="0">
      <alignment horizontal="center" vertical="center" wrapText="1"/>
    </xf>
    <xf fontId="1" fillId="0" borderId="1" numFmtId="0" xfId="0" applyFont="1" applyBorder="1" applyAlignment="1" quotePrefix="0">
      <alignment vertical="center"/>
    </xf>
    <xf fontId="1" fillId="0" borderId="9" numFmtId="0" xfId="0" applyFont="1" applyBorder="1" applyAlignment="1" quotePrefix="0">
      <alignment vertical="center"/>
    </xf>
    <xf fontId="9" fillId="0" borderId="0" numFmtId="0" xfId="0" applyFont="1" applyAlignment="1" quotePrefix="0">
      <alignment vertical="center" wrapText="1"/>
    </xf>
    <xf fontId="2" fillId="0" borderId="2" numFmtId="0" xfId="0" applyFont="1" applyBorder="1" applyAlignment="1" quotePrefix="0">
      <alignment horizontal="center" vertical="center" wrapText="1"/>
    </xf>
    <xf fontId="1" fillId="0" borderId="10" numFmtId="0" xfId="0" applyFont="1" applyBorder="1" applyAlignment="1" quotePrefix="0">
      <alignment vertical="center"/>
    </xf>
    <xf fontId="9" fillId="0" borderId="2" numFmtId="0" xfId="0" applyFont="1" applyBorder="1" applyAlignment="1" quotePrefix="0">
      <alignment vertical="center" wrapText="1"/>
    </xf>
    <xf fontId="1" fillId="0" borderId="9" numFmtId="0" xfId="0" applyFont="1" applyBorder="1" quotePrefix="0"/>
    <xf fontId="1" fillId="0" borderId="1" numFmtId="0" xfId="0" applyFont="1" applyBorder="1" quotePrefix="0"/>
    <xf fontId="1" fillId="0" borderId="0" numFmtId="0" xfId="0" applyFont="1" applyAlignment="1" quotePrefix="0">
      <alignment vertical="center" wrapText="1"/>
    </xf>
    <xf fontId="8" fillId="2" borderId="0" numFmtId="0" xfId="0" applyFont="1" applyFill="1" applyAlignment="1" quotePrefix="0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://naletay.shop:8083/static/for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pane xSplit="1" ySplit="1" topLeftCell="B2" activePane="bottomRight" state="frozen"/>
      <selection activeCell="A1" activeCellId="0" sqref="A1"/>
    </sheetView>
  </sheetViews>
  <sheetFormatPr baseColWidth="8" defaultColWidth="14.570312992960799" defaultRowHeight="14.25"/>
  <cols>
    <col customWidth="1" min="1" max="1" width="34.140626155087801"/>
    <col customWidth="1" min="2" max="2" width="15.425780959906399"/>
    <col customWidth="1" min="3" max="3" width="9.8554688127765093"/>
    <col customWidth="1" min="4" max="4" width="25.285155481483301"/>
    <col customWidth="1" min="5" max="5" width="14.2851556506495"/>
    <col customWidth="1" min="6" max="6" width="7.8554684744441499"/>
    <col customWidth="1" min="7" max="7" width="12.2851566656466"/>
    <col customWidth="1" min="8" max="8" width="20.140625140090702"/>
    <col customWidth="1" min="9" max="10" width="15.425780959906399"/>
    <col customWidth="1" min="11" max="11" width="15.7109369488883"/>
    <col customWidth="1" min="12" max="12" width="16.140624463426001"/>
    <col customWidth="1" min="13" max="13" width="15.570312485462299"/>
    <col customWidth="1" min="14" max="14" width="12.2851566656466"/>
    <col customWidth="1" min="15" max="15" width="14.425781467405001"/>
    <col customWidth="1" min="16" max="16" width="11.999999323335301"/>
    <col customWidth="1" min="17" max="17" width="21.855468136111799"/>
    <col customWidth="1" min="18" max="18" width="19.1406256475893"/>
    <col customWidth="1" min="19" max="19" width="19.855469151108899"/>
    <col customWidth="1" min="20" max="20" width="22.9999991541691"/>
    <col customWidth="1" min="21" max="21" width="24.285155988981899"/>
    <col customWidth="1" min="22" max="22" width="16.285155988981899"/>
    <col customWidth="1" min="23" max="23" width="22.7109388097163"/>
    <col customWidth="1" min="24" max="24" width="20.855468643610301"/>
    <col customWidth="1" min="25" max="25" width="21.1406246325922"/>
    <col customWidth="1" min="26" max="26" width="27.570311808797602"/>
    <col customWidth="1" min="27" max="27" width="15.7109369488883"/>
    <col customWidth="1" min="28" max="28" width="25.0000008458309"/>
    <col customWidth="1" min="29" max="29" width="21.999999661667601"/>
    <col customWidth="1" min="30" max="30" width="20.4257811290726"/>
    <col customWidth="1" min="31" max="31" width="21.1406246325922"/>
    <col customWidth="1" min="32" max="32" width="23.425780959906401"/>
    <col customWidth="1" min="33" max="33" width="24.425780452407899"/>
    <col customWidth="1" min="34" max="34" width="25.570312823794598"/>
    <col customWidth="1" min="35" max="35" width="27.140624294259801"/>
    <col customWidth="1" min="36" max="36" width="27.999999323335299"/>
    <col customWidth="1" min="37" max="37" width="28.4257811290726"/>
    <col customWidth="1" min="38" max="38" width="27.710936272223599"/>
    <col customWidth="1" min="39" max="40" width="27.140624294259801"/>
    <col customWidth="1" min="41" max="41" width="27.710936272223599"/>
    <col customWidth="1" min="42" max="42" width="31.425782313235899"/>
    <col customWidth="1" min="43" max="43" width="25.855467459447102"/>
    <col customWidth="1" min="44" max="44" width="28.2851566656466"/>
    <col customWidth="1" min="45" max="45" width="27.999999323335299"/>
    <col customWidth="1" min="46" max="46" width="21.285156158147998"/>
    <col customWidth="1" min="47" max="47" width="25.425779944909301"/>
    <col customWidth="1" min="48" max="48" width="27.855469151108899"/>
    <col customWidth="1" min="49" max="49" width="20.000000676664701"/>
    <col customWidth="1" min="50" max="50" width="35.855467797779397"/>
    <col customWidth="1" min="51" max="51" width="46.140625478423097"/>
    <col customWidth="1" min="52" max="52" width="42.000000338332399"/>
    <col customWidth="1" min="53" max="53" width="40.140625816755502"/>
  </cols>
  <sheetData>
    <row r="1" ht="10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1" t="s">
        <v>51</v>
      </c>
      <c r="BA1" s="2" t="s">
        <v>52</v>
      </c>
    </row>
    <row r="2" ht="199.5">
      <c r="A2" t="s">
        <v>53</v>
      </c>
      <c r="B2" t="s">
        <v>54</v>
      </c>
      <c r="C2" s="3" t="s">
        <v>55</v>
      </c>
      <c r="D2" t="s">
        <v>56</v>
      </c>
      <c r="E2" t="s">
        <v>57</v>
      </c>
      <c r="F2">
        <v>0</v>
      </c>
      <c r="G2">
        <v>0</v>
      </c>
      <c r="H2" t="s">
        <v>58</v>
      </c>
      <c r="I2" s="4" t="s">
        <v>59</v>
      </c>
      <c r="J2" s="4" t="str">
        <f>HYPERLINK("https://disk.yandex.ru/i/nTxw4wjGrD469w", "https://disk.yandex.ru/i/nTxw4wjGrD469w")</f>
        <v>https://disk.yandex.ru/i/nTxw4wjGrD469w</v>
      </c>
      <c r="K2" s="4" t="str">
        <f>HYPERLINK("https://disk.yandex.ru/i/H1H-017_V1V2DQ", "https://disk.yandex.ru/i/H1H-017_V1V2DQ")</f>
        <v>https://disk.yandex.ru/i/H1H-017_V1V2DQ</v>
      </c>
      <c r="L2" s="4" t="str">
        <f>HYPERLINK("https://disk.yandex.ru/i/e_VzynjnYNoFgQ", "https://disk.yandex.ru/i/e_VzynjnYNoFgQ")</f>
        <v>https://disk.yandex.ru/i/e_VzynjnYNoFgQ</v>
      </c>
      <c r="M2" s="4" t="str">
        <f>HYPERLINK("https://disk.yandex.ru/i/amzehkfbNZdTqA", "https://disk.yandex.ru/i/amzehkfbNZdTqA")</f>
        <v>https://disk.yandex.ru/i/amzehkfbNZdTqA</v>
      </c>
      <c r="N2">
        <v>1</v>
      </c>
      <c r="O2" t="s">
        <v>60</v>
      </c>
      <c r="Q2" t="s">
        <v>61</v>
      </c>
      <c r="R2">
        <v>40</v>
      </c>
      <c r="S2">
        <v>868</v>
      </c>
      <c r="T2">
        <v>210</v>
      </c>
      <c r="V2" t="s">
        <v>62</v>
      </c>
      <c r="W2">
        <v>4</v>
      </c>
      <c r="X2">
        <v>80</v>
      </c>
      <c r="Y2">
        <v>110</v>
      </c>
      <c r="Z2">
        <v>3</v>
      </c>
      <c r="AA2" t="s">
        <v>63</v>
      </c>
      <c r="AC2" t="s">
        <v>64</v>
      </c>
      <c r="AD2">
        <v>12</v>
      </c>
      <c r="AE2" t="s">
        <v>65</v>
      </c>
      <c r="AF2" t="s">
        <v>65</v>
      </c>
      <c r="AG2" s="5" t="s">
        <v>66</v>
      </c>
      <c r="AH2" s="5" t="s">
        <v>67</v>
      </c>
      <c r="AI2" s="5" t="s">
        <v>68</v>
      </c>
      <c r="AJ2" s="5" t="s">
        <v>69</v>
      </c>
      <c r="AK2" s="5" t="s">
        <v>70</v>
      </c>
      <c r="AL2" s="5" t="s">
        <v>71</v>
      </c>
      <c r="AM2" s="5" t="s">
        <v>72</v>
      </c>
      <c r="AP2" s="5" t="s">
        <v>73</v>
      </c>
      <c r="AQ2">
        <v>2015</v>
      </c>
      <c r="AS2" t="s">
        <v>74</v>
      </c>
      <c r="AT2" t="s">
        <v>75</v>
      </c>
      <c r="AU2" t="s">
        <v>75</v>
      </c>
      <c r="AV2" t="s">
        <v>76</v>
      </c>
      <c r="AW2" t="s">
        <v>57</v>
      </c>
      <c r="AX2" s="6" t="s">
        <v>77</v>
      </c>
      <c r="AY2" s="6" t="s">
        <v>78</v>
      </c>
      <c r="AZ2" s="7" t="s">
        <v>79</v>
      </c>
      <c r="BA2" s="8" t="s">
        <v>80</v>
      </c>
    </row>
    <row r="3" ht="199.5">
      <c r="A3" t="s">
        <v>81</v>
      </c>
      <c r="B3" t="s">
        <v>54</v>
      </c>
      <c r="C3" t="s">
        <v>55</v>
      </c>
      <c r="D3" t="s">
        <v>82</v>
      </c>
      <c r="E3" t="s">
        <v>57</v>
      </c>
      <c r="F3">
        <v>0</v>
      </c>
      <c r="G3">
        <v>0</v>
      </c>
      <c r="H3" t="s">
        <v>83</v>
      </c>
      <c r="I3" s="4" t="s">
        <v>84</v>
      </c>
      <c r="J3" s="4" t="str">
        <f>HYPERLINK("https://disk.yandex.ru/i/ARDW-nWSgWU2fw", "https://disk.yandex.ru/i/ARDW-nWSgWU2fw")</f>
        <v>https://disk.yandex.ru/i/ARDW-nWSgWU2fw</v>
      </c>
      <c r="K3" s="4" t="str">
        <f>HYPERLINK("https://disk.yandex.ru/i/g5MvA1oGo09ISQ", "https://disk.yandex.ru/i/g5MvA1oGo09ISQ")</f>
        <v>https://disk.yandex.ru/i/g5MvA1oGo09ISQ</v>
      </c>
      <c r="L3" s="4" t="str">
        <f>HYPERLINK("https://disk.yandex.ru/i/I_27-an_XXmHaA", "https://disk.yandex.ru/i/I_27-an_XXmHaA")</f>
        <v>https://disk.yandex.ru/i/I_27-an_XXmHaA</v>
      </c>
      <c r="M3" s="4" t="str">
        <f>HYPERLINK("https://disk.yandex.ru/i/H0F8qHE3e8q0AQ", "https://disk.yandex.ru/i/H0F8qHE3e8q0AQ")</f>
        <v>https://disk.yandex.ru/i/H0F8qHE3e8q0AQ</v>
      </c>
      <c r="N3">
        <v>1</v>
      </c>
      <c r="O3" t="s">
        <v>85</v>
      </c>
      <c r="P3" t="s">
        <v>86</v>
      </c>
      <c r="Q3" t="s">
        <v>61</v>
      </c>
      <c r="R3">
        <v>40</v>
      </c>
      <c r="S3">
        <v>868</v>
      </c>
      <c r="T3">
        <v>1000</v>
      </c>
      <c r="V3" t="s">
        <v>62</v>
      </c>
      <c r="W3">
        <v>4.5</v>
      </c>
      <c r="X3">
        <v>100</v>
      </c>
      <c r="Y3">
        <v>120</v>
      </c>
      <c r="Z3">
        <v>10</v>
      </c>
      <c r="AA3" t="s">
        <v>87</v>
      </c>
      <c r="AC3" t="s">
        <v>64</v>
      </c>
      <c r="AD3">
        <v>12</v>
      </c>
      <c r="AE3" t="s">
        <v>65</v>
      </c>
      <c r="AF3" t="s">
        <v>65</v>
      </c>
      <c r="AG3" s="5" t="s">
        <v>88</v>
      </c>
      <c r="AH3" s="5" t="s">
        <v>89</v>
      </c>
      <c r="AI3" s="5" t="s">
        <v>90</v>
      </c>
      <c r="AJ3" s="5" t="s">
        <v>69</v>
      </c>
      <c r="AK3" s="5" t="s">
        <v>70</v>
      </c>
      <c r="AL3" s="5" t="s">
        <v>71</v>
      </c>
      <c r="AM3" s="5" t="s">
        <v>91</v>
      </c>
      <c r="AP3" s="5" t="s">
        <v>92</v>
      </c>
      <c r="AQ3">
        <v>2021</v>
      </c>
      <c r="AS3" t="s">
        <v>74</v>
      </c>
      <c r="AT3" t="s">
        <v>75</v>
      </c>
      <c r="AU3" t="s">
        <v>75</v>
      </c>
      <c r="AV3" t="s">
        <v>76</v>
      </c>
      <c r="AW3" t="s">
        <v>57</v>
      </c>
      <c r="AX3" s="6" t="s">
        <v>93</v>
      </c>
      <c r="AY3" s="6" t="s">
        <v>78</v>
      </c>
      <c r="AZ3" s="7"/>
      <c r="BA3" s="8" t="s">
        <v>94</v>
      </c>
    </row>
    <row r="4" ht="39.75" customHeight="1">
      <c r="A4" t="s">
        <v>95</v>
      </c>
      <c r="B4" t="s">
        <v>54</v>
      </c>
      <c r="C4" t="s">
        <v>55</v>
      </c>
      <c r="D4" t="s">
        <v>96</v>
      </c>
      <c r="E4" t="s">
        <v>97</v>
      </c>
      <c r="F4">
        <v>0</v>
      </c>
      <c r="G4">
        <v>0</v>
      </c>
      <c r="H4" t="s">
        <v>98</v>
      </c>
      <c r="I4" s="4" t="s">
        <v>99</v>
      </c>
      <c r="J4" s="4" t="str">
        <f>HYPERLINK("https://disk.yandex.ru/i/alTjCdMBS2BMqw", "https://disk.yandex.ru/i/alTjCdMBS2BMqw")</f>
        <v>https://disk.yandex.ru/i/alTjCdMBS2BMqw</v>
      </c>
      <c r="K4" s="4" t="str">
        <f>HYPERLINK("https://disk.yandex.ru/i/wAY6bVgpI8UsyA", "https://disk.yandex.ru/i/wAY6bVgpI8UsyA")</f>
        <v>https://disk.yandex.ru/i/wAY6bVgpI8UsyA</v>
      </c>
      <c r="L4" s="4" t="str">
        <f>HYPERLINK("https://disk.yandex.ru/i/t6-NnwZZlC5uaw", "https://disk.yandex.ru/i/t6-NnwZZlC5uaw")</f>
        <v>https://disk.yandex.ru/i/t6-NnwZZlC5uaw</v>
      </c>
      <c r="M4" s="4" t="str">
        <f>HYPERLINK("https://disk.yandex.ru/i/eLftAhljIVuLgg", "https://disk.yandex.ru/i/eLftAhljIVuLgg")</f>
        <v>https://disk.yandex.ru/i/eLftAhljIVuLgg</v>
      </c>
      <c r="N4">
        <v>4</v>
      </c>
      <c r="O4" t="s">
        <v>60</v>
      </c>
      <c r="Q4" t="s">
        <v>100</v>
      </c>
      <c r="R4">
        <v>5</v>
      </c>
      <c r="S4">
        <v>868</v>
      </c>
      <c r="T4">
        <v>30</v>
      </c>
      <c r="V4" t="s">
        <v>62</v>
      </c>
      <c r="W4">
        <v>4</v>
      </c>
      <c r="X4">
        <v>54</v>
      </c>
      <c r="Y4">
        <v>54</v>
      </c>
      <c r="Z4">
        <v>0.66000000000000003</v>
      </c>
      <c r="AA4" t="s">
        <v>63</v>
      </c>
      <c r="AC4" t="s">
        <v>101</v>
      </c>
      <c r="AD4">
        <v>10</v>
      </c>
      <c r="AE4" t="s">
        <v>65</v>
      </c>
      <c r="AF4" t="s">
        <v>65</v>
      </c>
      <c r="AG4" s="5" t="s">
        <v>102</v>
      </c>
      <c r="AH4" s="5" t="s">
        <v>103</v>
      </c>
      <c r="AI4" s="5" t="s">
        <v>104</v>
      </c>
      <c r="AM4" s="5" t="s">
        <v>105</v>
      </c>
      <c r="AP4" s="5" t="s">
        <v>106</v>
      </c>
      <c r="AQ4">
        <v>2019</v>
      </c>
      <c r="AS4" t="s">
        <v>74</v>
      </c>
      <c r="AT4" t="s">
        <v>75</v>
      </c>
      <c r="AU4" t="s">
        <v>75</v>
      </c>
      <c r="AV4" t="s">
        <v>76</v>
      </c>
      <c r="AW4" t="s">
        <v>97</v>
      </c>
      <c r="AX4" s="6" t="s">
        <v>93</v>
      </c>
      <c r="AY4" s="6" t="s">
        <v>78</v>
      </c>
      <c r="AZ4" s="7" t="s">
        <v>107</v>
      </c>
      <c r="BA4" s="8" t="s">
        <v>108</v>
      </c>
    </row>
    <row r="5" ht="45" customHeight="1">
      <c r="A5" t="s">
        <v>109</v>
      </c>
      <c r="B5" t="s">
        <v>54</v>
      </c>
      <c r="C5" t="s">
        <v>55</v>
      </c>
      <c r="D5" t="s">
        <v>110</v>
      </c>
      <c r="E5" t="s">
        <v>97</v>
      </c>
      <c r="F5">
        <v>0</v>
      </c>
      <c r="G5">
        <v>0</v>
      </c>
      <c r="H5" t="s">
        <v>111</v>
      </c>
      <c r="I5" s="4" t="s">
        <v>112</v>
      </c>
      <c r="J5" s="4" t="str">
        <f>HYPERLINK("https://disk.yandex.ru/i/fH-xpoMDUvaGsg", "https://disk.yandex.ru/i/fH-xpoMDUvaGsg")</f>
        <v>https://disk.yandex.ru/i/fH-xpoMDUvaGsg</v>
      </c>
      <c r="K5" s="4" t="str">
        <f>HYPERLINK("https://disk.yandex.ru/i/0UnoRWxMoLy3Vg", "https://disk.yandex.ru/i/0UnoRWxMoLy3Vg")</f>
        <v>https://disk.yandex.ru/i/0UnoRWxMoLy3Vg</v>
      </c>
      <c r="L5" s="4" t="str">
        <f>HYPERLINK("https://disk.yandex.ru/i/a4FPSqIUe7y5Jg", "https://disk.yandex.ru/i/a4FPSqIUe7y5Jg")</f>
        <v>https://disk.yandex.ru/i/a4FPSqIUe7y5Jg</v>
      </c>
      <c r="M5" s="4" t="str">
        <f>HYPERLINK("https://disk.yandex.ru/i/4yqr6WhTazTkJg", "https://disk.yandex.ru/i/4yqr6WhTazTkJg")</f>
        <v>https://disk.yandex.ru/i/4yqr6WhTazTkJg</v>
      </c>
      <c r="N5">
        <v>4</v>
      </c>
      <c r="O5" t="s">
        <v>60</v>
      </c>
      <c r="Q5" t="s">
        <v>100</v>
      </c>
      <c r="R5">
        <v>5</v>
      </c>
      <c r="S5">
        <v>868</v>
      </c>
      <c r="T5">
        <v>30</v>
      </c>
      <c r="V5" t="s">
        <v>62</v>
      </c>
      <c r="W5">
        <v>4</v>
      </c>
      <c r="X5">
        <v>54</v>
      </c>
      <c r="Y5">
        <v>54</v>
      </c>
      <c r="Z5">
        <v>0.66000000000000003</v>
      </c>
      <c r="AA5" t="s">
        <v>63</v>
      </c>
      <c r="AC5" t="s">
        <v>101</v>
      </c>
      <c r="AD5">
        <v>10</v>
      </c>
      <c r="AE5" t="s">
        <v>65</v>
      </c>
      <c r="AF5" t="s">
        <v>65</v>
      </c>
      <c r="AG5" s="5" t="s">
        <v>102</v>
      </c>
      <c r="AH5" s="5" t="s">
        <v>103</v>
      </c>
      <c r="AI5" s="5" t="s">
        <v>70</v>
      </c>
      <c r="AM5" s="5" t="s">
        <v>105</v>
      </c>
      <c r="AP5" s="5" t="s">
        <v>106</v>
      </c>
      <c r="AQ5">
        <v>2022</v>
      </c>
      <c r="AS5" t="s">
        <v>74</v>
      </c>
      <c r="AT5" t="s">
        <v>75</v>
      </c>
      <c r="AU5" t="s">
        <v>75</v>
      </c>
      <c r="AV5" t="s">
        <v>76</v>
      </c>
      <c r="AW5" t="s">
        <v>97</v>
      </c>
      <c r="AX5" s="6" t="s">
        <v>113</v>
      </c>
      <c r="AY5" s="6" t="s">
        <v>114</v>
      </c>
      <c r="AZ5" s="7" t="s">
        <v>107</v>
      </c>
      <c r="BA5" s="8" t="s">
        <v>108</v>
      </c>
    </row>
    <row r="6" ht="51" customHeight="1">
      <c r="A6" t="s">
        <v>115</v>
      </c>
      <c r="B6" t="s">
        <v>54</v>
      </c>
      <c r="C6" t="s">
        <v>55</v>
      </c>
      <c r="D6" t="s">
        <v>116</v>
      </c>
      <c r="E6" t="s">
        <v>97</v>
      </c>
      <c r="F6">
        <v>0</v>
      </c>
      <c r="G6">
        <v>0</v>
      </c>
      <c r="H6" t="s">
        <v>117</v>
      </c>
      <c r="I6" s="4" t="s">
        <v>118</v>
      </c>
      <c r="J6" s="4" t="str">
        <f>HYPERLINK("https://disk.yandex.ru/i/NhrtGIMAFE2kPg", "https://disk.yandex.ru/i/NhrtGIMAFE2kPg")</f>
        <v>https://disk.yandex.ru/i/NhrtGIMAFE2kPg</v>
      </c>
      <c r="K6" s="4" t="str">
        <f>HYPERLINK("https://disk.yandex.ru/i/4Megh1yGTFc4LQ", "https://disk.yandex.ru/i/4Megh1yGTFc4LQ")</f>
        <v>https://disk.yandex.ru/i/4Megh1yGTFc4LQ</v>
      </c>
      <c r="L6" s="4" t="str">
        <f>HYPERLINK("https://disk.yandex.ru/i/87GSrkgF4lljgA", "https://disk.yandex.ru/i/87GSrkgF4lljgA")</f>
        <v>https://disk.yandex.ru/i/87GSrkgF4lljgA</v>
      </c>
      <c r="M6" s="4" t="str">
        <f>HYPERLINK("https://disk.yandex.ru/i/RW3JNBtrBW492Q", "https://disk.yandex.ru/i/RW3JNBtrBW492Q")</f>
        <v>https://disk.yandex.ru/i/RW3JNBtrBW492Q</v>
      </c>
      <c r="N6">
        <v>4</v>
      </c>
      <c r="O6" t="s">
        <v>60</v>
      </c>
      <c r="Q6" t="s">
        <v>100</v>
      </c>
      <c r="R6">
        <v>40</v>
      </c>
      <c r="S6">
        <v>868</v>
      </c>
      <c r="T6">
        <v>30</v>
      </c>
      <c r="V6" t="s">
        <v>62</v>
      </c>
      <c r="W6">
        <v>4</v>
      </c>
      <c r="X6">
        <v>36</v>
      </c>
      <c r="Y6">
        <v>36</v>
      </c>
      <c r="Z6">
        <v>1</v>
      </c>
      <c r="AA6" t="s">
        <v>63</v>
      </c>
      <c r="AC6" t="s">
        <v>64</v>
      </c>
      <c r="AD6">
        <v>12</v>
      </c>
      <c r="AE6" t="s">
        <v>65</v>
      </c>
      <c r="AF6" t="s">
        <v>65</v>
      </c>
      <c r="AG6" s="5" t="s">
        <v>119</v>
      </c>
      <c r="AH6" s="5" t="s">
        <v>67</v>
      </c>
      <c r="AI6" s="5" t="s">
        <v>68</v>
      </c>
      <c r="AJ6" s="5" t="s">
        <v>69</v>
      </c>
      <c r="AK6" s="5" t="s">
        <v>70</v>
      </c>
      <c r="AM6" s="5" t="s">
        <v>120</v>
      </c>
      <c r="AP6" s="5" t="s">
        <v>121</v>
      </c>
      <c r="AQ6">
        <v>2015</v>
      </c>
      <c r="AS6" t="s">
        <v>74</v>
      </c>
      <c r="AT6" t="s">
        <v>75</v>
      </c>
      <c r="AU6" t="s">
        <v>75</v>
      </c>
      <c r="AV6" t="s">
        <v>76</v>
      </c>
      <c r="AW6" t="s">
        <v>97</v>
      </c>
      <c r="AX6" s="6" t="s">
        <v>122</v>
      </c>
      <c r="AY6" s="6" t="s">
        <v>78</v>
      </c>
      <c r="AZ6" s="7" t="s">
        <v>123</v>
      </c>
      <c r="BA6" s="8" t="s">
        <v>124</v>
      </c>
    </row>
    <row r="7" ht="51" customHeight="1">
      <c r="A7" t="s">
        <v>125</v>
      </c>
      <c r="B7" t="s">
        <v>54</v>
      </c>
      <c r="C7" t="s">
        <v>55</v>
      </c>
      <c r="D7" t="s">
        <v>126</v>
      </c>
      <c r="E7" t="s">
        <v>97</v>
      </c>
      <c r="F7">
        <v>0</v>
      </c>
      <c r="G7">
        <v>0</v>
      </c>
      <c r="H7" s="5" t="s">
        <v>127</v>
      </c>
      <c r="I7" s="4" t="s">
        <v>128</v>
      </c>
      <c r="J7" s="4" t="str">
        <f>HYPERLINK("https://disk.yandex.ru/i/lvB_nhq3Rl80fg", "https://disk.yandex.ru/i/lvB_nhq3Rl80fg")</f>
        <v>https://disk.yandex.ru/i/lvB_nhq3Rl80fg</v>
      </c>
      <c r="K7" s="4" t="str">
        <f>HYPERLINK("https://disk.yandex.ru/i/EfHtgfid-gNYrw", "https://disk.yandex.ru/i/EfHtgfid-gNYrw")</f>
        <v>https://disk.yandex.ru/i/EfHtgfid-gNYrw</v>
      </c>
      <c r="L7" s="4" t="str">
        <f>HYPERLINK("https://disk.yandex.ru/i/kyg5aJITIi7New", "https://disk.yandex.ru/i/kyg5aJITIi7New")</f>
        <v>https://disk.yandex.ru/i/kyg5aJITIi7New</v>
      </c>
      <c r="M7" s="4" t="str">
        <f>HYPERLINK("https://disk.yandex.ru/i/gjymb4tmoYyycA", "https://disk.yandex.ru/i/gjymb4tmoYyycA")</f>
        <v>https://disk.yandex.ru/i/gjymb4tmoYyycA</v>
      </c>
      <c r="N7">
        <v>4</v>
      </c>
      <c r="O7" t="s">
        <v>60</v>
      </c>
      <c r="Q7" t="s">
        <v>100</v>
      </c>
      <c r="R7">
        <v>10</v>
      </c>
      <c r="S7" s="9" t="s">
        <v>129</v>
      </c>
      <c r="T7">
        <v>30</v>
      </c>
      <c r="V7" t="s">
        <v>62</v>
      </c>
      <c r="W7">
        <v>4</v>
      </c>
      <c r="X7">
        <v>54</v>
      </c>
      <c r="Y7">
        <v>54</v>
      </c>
      <c r="Z7">
        <v>0.66000000000000003</v>
      </c>
      <c r="AA7" t="s">
        <v>63</v>
      </c>
      <c r="AC7" t="s">
        <v>64</v>
      </c>
      <c r="AD7">
        <v>12</v>
      </c>
      <c r="AE7" t="s">
        <v>65</v>
      </c>
      <c r="AF7" t="s">
        <v>65</v>
      </c>
      <c r="AG7" s="5" t="s">
        <v>130</v>
      </c>
      <c r="AH7" s="5" t="s">
        <v>131</v>
      </c>
      <c r="AI7" s="5" t="s">
        <v>132</v>
      </c>
      <c r="AL7" t="s">
        <v>133</v>
      </c>
      <c r="AM7" s="5" t="s">
        <v>134</v>
      </c>
      <c r="AP7" s="5" t="s">
        <v>135</v>
      </c>
      <c r="AQ7">
        <v>2024</v>
      </c>
      <c r="AS7" t="s">
        <v>74</v>
      </c>
      <c r="AT7" t="s">
        <v>75</v>
      </c>
      <c r="AU7" t="s">
        <v>75</v>
      </c>
      <c r="AV7" t="s">
        <v>76</v>
      </c>
      <c r="AW7" t="s">
        <v>97</v>
      </c>
      <c r="AX7" s="6" t="s">
        <v>136</v>
      </c>
      <c r="AY7" s="6" t="s">
        <v>137</v>
      </c>
      <c r="AZ7" s="7" t="s">
        <v>138</v>
      </c>
      <c r="BA7" s="10" t="str">
        <f>HYPERLINK("https://disk.yandex.ru/d/IjiS8ZZmJur1nQ", "https://disk.yandex.ru/d/IjiS8ZZmJur1nQ")</f>
        <v>https://disk.yandex.ru/d/IjiS8ZZmJur1nQ</v>
      </c>
    </row>
    <row r="8" ht="48.75" customHeight="1">
      <c r="A8" t="s">
        <v>139</v>
      </c>
      <c r="B8" t="s">
        <v>54</v>
      </c>
      <c r="C8" t="s">
        <v>55</v>
      </c>
      <c r="D8" t="s">
        <v>140</v>
      </c>
      <c r="E8" t="s">
        <v>97</v>
      </c>
      <c r="F8">
        <v>0</v>
      </c>
      <c r="G8">
        <v>0</v>
      </c>
      <c r="H8" s="5" t="s">
        <v>141</v>
      </c>
      <c r="I8" s="4" t="s">
        <v>142</v>
      </c>
      <c r="J8" s="4" t="str">
        <f>HYPERLINK("https://disk.yandex.ru/i/lK6sfrN8EGDzsw", "https://disk.yandex.ru/i/lK6sfrN8EGDzsw")</f>
        <v>https://disk.yandex.ru/i/lK6sfrN8EGDzsw</v>
      </c>
      <c r="K8" s="4" t="str">
        <f>HYPERLINK("https://disk.yandex.ru/i/-v6rWMJQBjSIzg", "https://disk.yandex.ru/i/-v6rWMJQBjSIzg")</f>
        <v>https://disk.yandex.ru/i/-v6rWMJQBjSIzg</v>
      </c>
      <c r="L8" s="4" t="str">
        <f>HYPERLINK("https://disk.yandex.ru/i/HTXVotAJI7AMtQ", "https://disk.yandex.ru/i/HTXVotAJI7AMtQ")</f>
        <v>https://disk.yandex.ru/i/HTXVotAJI7AMtQ</v>
      </c>
      <c r="M8" s="4" t="str">
        <f>HYPERLINK("https://disk.yandex.ru/i/fwlNG2IseaKZjw", "https://disk.yandex.ru/i/fwlNG2IseaKZjw")</f>
        <v>https://disk.yandex.ru/i/fwlNG2IseaKZjw</v>
      </c>
      <c r="N8">
        <v>4</v>
      </c>
      <c r="O8" t="s">
        <v>60</v>
      </c>
      <c r="Q8" t="s">
        <v>100</v>
      </c>
      <c r="R8">
        <v>40</v>
      </c>
      <c r="S8">
        <v>868</v>
      </c>
      <c r="T8">
        <v>30</v>
      </c>
      <c r="V8" t="s">
        <v>62</v>
      </c>
      <c r="W8">
        <v>4</v>
      </c>
      <c r="X8">
        <v>36</v>
      </c>
      <c r="Y8">
        <v>36</v>
      </c>
      <c r="Z8">
        <v>0.66000000000000003</v>
      </c>
      <c r="AA8" t="s">
        <v>63</v>
      </c>
      <c r="AC8" t="s">
        <v>64</v>
      </c>
      <c r="AD8">
        <v>12</v>
      </c>
      <c r="AE8" t="s">
        <v>65</v>
      </c>
      <c r="AF8" t="s">
        <v>65</v>
      </c>
      <c r="AG8" s="5" t="s">
        <v>119</v>
      </c>
      <c r="AH8" s="5" t="s">
        <v>67</v>
      </c>
      <c r="AI8" s="5" t="s">
        <v>143</v>
      </c>
      <c r="AJ8" s="5" t="s">
        <v>144</v>
      </c>
      <c r="AK8" s="5" t="s">
        <v>145</v>
      </c>
      <c r="AL8" s="5" t="s">
        <v>146</v>
      </c>
      <c r="AM8" s="5" t="s">
        <v>147</v>
      </c>
      <c r="AP8" s="5" t="s">
        <v>121</v>
      </c>
      <c r="AQ8">
        <v>2020</v>
      </c>
      <c r="AS8" t="s">
        <v>74</v>
      </c>
      <c r="AT8" t="s">
        <v>75</v>
      </c>
      <c r="AU8" t="s">
        <v>75</v>
      </c>
      <c r="AV8" t="s">
        <v>76</v>
      </c>
      <c r="AW8" t="s">
        <v>97</v>
      </c>
      <c r="AX8" s="6" t="s">
        <v>148</v>
      </c>
      <c r="AY8" s="6" t="s">
        <v>78</v>
      </c>
      <c r="AZ8" s="7" t="s">
        <v>149</v>
      </c>
      <c r="BA8" s="8" t="s">
        <v>124</v>
      </c>
    </row>
    <row r="9" ht="51" customHeight="1">
      <c r="A9" t="s">
        <v>150</v>
      </c>
      <c r="B9" t="s">
        <v>54</v>
      </c>
      <c r="C9" t="s">
        <v>55</v>
      </c>
      <c r="D9" t="s">
        <v>151</v>
      </c>
      <c r="E9" t="s">
        <v>97</v>
      </c>
      <c r="F9">
        <v>0</v>
      </c>
      <c r="G9">
        <v>0</v>
      </c>
      <c r="H9" t="s">
        <v>152</v>
      </c>
      <c r="I9" s="4" t="s">
        <v>153</v>
      </c>
      <c r="J9" s="4" t="e">
        <f>HYPERLINK("https://disk.yandex.ru/i/WUNDmNq49ndF3A", "https://disk.yandex.ru/i/WUNDmNq49ndF3A")+J8:K8</f>
        <v>#VALUE!</v>
      </c>
      <c r="K9" s="4" t="str">
        <f>HYPERLINK("https://disk.yandex.ru/i/Bx7SM5jm0MHXKA", "https://disk.yandex.ru/i/Bx7SM5jm0MHXKA")</f>
        <v>https://disk.yandex.ru/i/Bx7SM5jm0MHXKA</v>
      </c>
      <c r="L9" s="4" t="str">
        <f>HYPERLINK("https://disk.yandex.ru/i/JiRRLEBf4fifkQ", "https://disk.yandex.ru/i/JiRRLEBf4fifkQ")</f>
        <v>https://disk.yandex.ru/i/JiRRLEBf4fifkQ</v>
      </c>
      <c r="M9" s="4" t="str">
        <f>HYPERLINK("https://disk.yandex.ru/i/BZwOe0H3XzLNDA", "https://disk.yandex.ru/i/BZwOe0H3XzLNDA")</f>
        <v>https://disk.yandex.ru/i/BZwOe0H3XzLNDA</v>
      </c>
      <c r="N9">
        <v>4</v>
      </c>
      <c r="O9" t="s">
        <v>60</v>
      </c>
      <c r="Q9" t="s">
        <v>100</v>
      </c>
      <c r="R9">
        <v>40</v>
      </c>
      <c r="S9">
        <v>868</v>
      </c>
      <c r="T9">
        <v>30</v>
      </c>
      <c r="V9" t="s">
        <v>62</v>
      </c>
      <c r="W9">
        <v>4</v>
      </c>
      <c r="X9">
        <v>36</v>
      </c>
      <c r="Y9">
        <v>36</v>
      </c>
      <c r="Z9">
        <v>0.57999999999999996</v>
      </c>
      <c r="AA9" t="s">
        <v>63</v>
      </c>
      <c r="AC9" t="s">
        <v>64</v>
      </c>
      <c r="AD9">
        <v>12</v>
      </c>
      <c r="AE9" t="s">
        <v>65</v>
      </c>
      <c r="AF9" t="s">
        <v>65</v>
      </c>
      <c r="AG9" s="5" t="s">
        <v>119</v>
      </c>
      <c r="AH9" s="5" t="s">
        <v>67</v>
      </c>
      <c r="AI9" s="5" t="s">
        <v>154</v>
      </c>
      <c r="AM9" s="5" t="s">
        <v>155</v>
      </c>
      <c r="AP9" s="5" t="s">
        <v>121</v>
      </c>
      <c r="AQ9">
        <v>2020</v>
      </c>
      <c r="AS9" t="s">
        <v>74</v>
      </c>
      <c r="AT9" t="s">
        <v>75</v>
      </c>
      <c r="AU9" t="s">
        <v>75</v>
      </c>
      <c r="AV9" t="s">
        <v>76</v>
      </c>
      <c r="AW9" t="s">
        <v>97</v>
      </c>
      <c r="AX9" s="6" t="s">
        <v>156</v>
      </c>
      <c r="AY9" s="6" t="s">
        <v>157</v>
      </c>
      <c r="AZ9" s="7" t="s">
        <v>158</v>
      </c>
      <c r="BA9" s="8" t="s">
        <v>124</v>
      </c>
    </row>
    <row r="10" ht="53.25" customHeight="1">
      <c r="A10" t="s">
        <v>159</v>
      </c>
      <c r="B10" t="s">
        <v>160</v>
      </c>
      <c r="C10" t="s">
        <v>55</v>
      </c>
      <c r="D10" t="s">
        <v>161</v>
      </c>
      <c r="E10" t="s">
        <v>162</v>
      </c>
      <c r="F10">
        <v>0</v>
      </c>
      <c r="G10">
        <v>0</v>
      </c>
      <c r="H10" t="s">
        <v>163</v>
      </c>
      <c r="I10" s="10" t="s">
        <v>164</v>
      </c>
      <c r="J10" s="10" t="str">
        <f>HYPERLINK("https://disk.yandex.ru/i/EVtAWbSgzPOFXg", "https://disk.yandex.ru/i/EVtAWbSgzPOFXg")</f>
        <v>https://disk.yandex.ru/i/EVtAWbSgzPOFXg</v>
      </c>
      <c r="K10" s="10" t="str">
        <f>HYPERLINK("https://disk.yandex.ru/i/IS5MvyaI8EitXg", "https://disk.yandex.ru/i/IS5MvyaI8EitXg")</f>
        <v>https://disk.yandex.ru/i/IS5MvyaI8EitXg</v>
      </c>
      <c r="L10" s="10" t="str">
        <f>HYPERLINK("https://disk.yandex.ru/i/0OPIeXogBO_mPw", "https://disk.yandex.ru/i/0OPIeXogBO_mPw")</f>
        <v>https://disk.yandex.ru/i/0OPIeXogBO_mPw</v>
      </c>
      <c r="M10" s="10" t="str">
        <f>HYPERLINK("https://disk.yandex.ru/i/6TJLTNXzw_y1Fg", "https://disk.yandex.ru/i/6TJLTNXzw_y1Fg")</f>
        <v>https://disk.yandex.ru/i/6TJLTNXzw_y1Fg</v>
      </c>
      <c r="N10">
        <v>4</v>
      </c>
      <c r="O10" t="s">
        <v>60</v>
      </c>
      <c r="Q10" t="s">
        <v>100</v>
      </c>
      <c r="R10" s="9" t="s">
        <v>165</v>
      </c>
      <c r="S10" s="9" t="s">
        <v>166</v>
      </c>
      <c r="T10">
        <v>30</v>
      </c>
      <c r="V10" t="s">
        <v>62</v>
      </c>
      <c r="W10" s="9" t="s">
        <v>167</v>
      </c>
      <c r="Y10">
        <v>65</v>
      </c>
      <c r="Z10" s="9" t="s">
        <v>168</v>
      </c>
      <c r="AA10" t="s">
        <v>63</v>
      </c>
      <c r="AC10" t="s">
        <v>169</v>
      </c>
      <c r="AD10">
        <v>5</v>
      </c>
      <c r="AE10" t="s">
        <v>65</v>
      </c>
      <c r="AF10" t="s">
        <v>65</v>
      </c>
      <c r="AG10" s="5" t="s">
        <v>170</v>
      </c>
      <c r="AH10" s="5" t="s">
        <v>171</v>
      </c>
      <c r="AM10" t="s">
        <v>172</v>
      </c>
      <c r="AO10" t="s">
        <v>173</v>
      </c>
      <c r="AP10" s="5" t="s">
        <v>174</v>
      </c>
      <c r="AQ10">
        <v>2017</v>
      </c>
      <c r="AS10" t="s">
        <v>74</v>
      </c>
      <c r="AV10" t="s">
        <v>76</v>
      </c>
      <c r="AW10" t="s">
        <v>175</v>
      </c>
      <c r="AX10" s="6" t="s">
        <v>176</v>
      </c>
      <c r="AY10" s="6" t="s">
        <v>177</v>
      </c>
      <c r="AZ10" s="7" t="s">
        <v>178</v>
      </c>
      <c r="BA10" s="8" t="s">
        <v>179</v>
      </c>
    </row>
    <row r="11" ht="56.25" customHeight="1">
      <c r="A11" t="s">
        <v>180</v>
      </c>
      <c r="B11" t="s">
        <v>54</v>
      </c>
      <c r="C11" t="s">
        <v>55</v>
      </c>
      <c r="D11" t="s">
        <v>181</v>
      </c>
      <c r="E11" t="s">
        <v>162</v>
      </c>
      <c r="F11">
        <v>0</v>
      </c>
      <c r="G11">
        <v>0</v>
      </c>
      <c r="H11" t="s">
        <v>182</v>
      </c>
      <c r="I11" s="10" t="s">
        <v>183</v>
      </c>
      <c r="J11" s="10" t="str">
        <f>HYPERLINK("https://disk.yandex.ru/i/AbJdFNWey5yMwg", "https://disk.yandex.ru/i/AbJdFNWey5yMwg")</f>
        <v>https://disk.yandex.ru/i/AbJdFNWey5yMwg</v>
      </c>
      <c r="K11" s="10" t="str">
        <f>HYPERLINK("https://disk.yandex.ru/i/tFSlZHHUqRYsBQ", "https://disk.yandex.ru/i/tFSlZHHUqRYsBQ")</f>
        <v>https://disk.yandex.ru/i/tFSlZHHUqRYsBQ</v>
      </c>
      <c r="L11" s="10" t="str">
        <f>HYPERLINK("https://disk.yandex.ru/i/V5Ub8dQyeY7ZNw", "https://disk.yandex.ru/i/V5Ub8dQyeY7ZNw")</f>
        <v>https://disk.yandex.ru/i/V5Ub8dQyeY7ZNw</v>
      </c>
      <c r="M11" s="10" t="str">
        <f>HYPERLINK("https://disk.yandex.ru/i/zIFNNFhASc1RBQ", "https://disk.yandex.ru/i/zIFNNFhASc1RBQ")</f>
        <v>https://disk.yandex.ru/i/zIFNNFhASc1RBQ</v>
      </c>
      <c r="N11">
        <v>4</v>
      </c>
      <c r="O11" t="s">
        <v>60</v>
      </c>
      <c r="Q11" t="s">
        <v>100</v>
      </c>
      <c r="R11" s="9" t="s">
        <v>184</v>
      </c>
      <c r="S11" s="9" t="s">
        <v>166</v>
      </c>
      <c r="T11">
        <v>30</v>
      </c>
      <c r="V11" t="s">
        <v>62</v>
      </c>
      <c r="W11" s="9" t="s">
        <v>184</v>
      </c>
      <c r="Y11">
        <v>20</v>
      </c>
      <c r="Z11" s="9" t="s">
        <v>185</v>
      </c>
      <c r="AA11" t="s">
        <v>63</v>
      </c>
      <c r="AC11" t="s">
        <v>169</v>
      </c>
      <c r="AE11" t="s">
        <v>65</v>
      </c>
      <c r="AF11" t="s">
        <v>65</v>
      </c>
      <c r="AG11" s="5" t="s">
        <v>186</v>
      </c>
      <c r="AH11" s="5" t="s">
        <v>187</v>
      </c>
      <c r="AI11" t="s">
        <v>188</v>
      </c>
      <c r="AM11" t="s">
        <v>189</v>
      </c>
      <c r="AO11" t="s">
        <v>173</v>
      </c>
      <c r="AP11" s="5" t="s">
        <v>174</v>
      </c>
      <c r="AQ11">
        <v>2020</v>
      </c>
      <c r="AS11" t="s">
        <v>74</v>
      </c>
      <c r="AV11" t="s">
        <v>76</v>
      </c>
      <c r="AW11" t="s">
        <v>175</v>
      </c>
      <c r="AX11" s="6" t="s">
        <v>190</v>
      </c>
      <c r="AY11" s="6" t="s">
        <v>177</v>
      </c>
      <c r="AZ11" s="7" t="s">
        <v>191</v>
      </c>
      <c r="BA11" s="8" t="s">
        <v>192</v>
      </c>
    </row>
    <row r="12" ht="54.75" customHeight="1">
      <c r="S12" s="9"/>
      <c r="Z12" s="9"/>
      <c r="AD12" s="9"/>
      <c r="AG12" s="5"/>
      <c r="AH12" s="5"/>
      <c r="AP12" s="5"/>
      <c r="AX12" s="5"/>
      <c r="AY12" s="5"/>
      <c r="AZ12" s="7"/>
    </row>
    <row r="13"/>
    <row r="15">
      <c r="A15" s="11"/>
      <c r="AZ15" s="12"/>
    </row>
    <row r="16"/>
    <row r="17"/>
    <row r="18"/>
    <row r="19"/>
    <row r="20">
      <c r="A20" s="2"/>
      <c r="C20" s="2"/>
    </row>
    <row r="21">
      <c r="A21" s="2"/>
      <c r="C21" s="2"/>
    </row>
    <row r="22">
      <c r="A22" s="2"/>
      <c r="C22" s="2"/>
    </row>
    <row r="23">
      <c r="A23" s="2"/>
      <c r="C23" s="2"/>
      <c r="E23" s="5"/>
    </row>
    <row r="24">
      <c r="A24" s="2"/>
      <c r="C24" s="2"/>
    </row>
  </sheetData>
  <mergeCells count="1">
    <mergeCell ref="A20:A24"/>
  </mergeCells>
  <hyperlinks>
    <hyperlink r:id="rId1" ref="I2"/>
    <hyperlink r:id="rId1" ref="I3"/>
    <hyperlink r:id="rId1" ref="I4"/>
    <hyperlink r:id="rId1" ref="I5"/>
    <hyperlink r:id="rId1" ref="I6"/>
    <hyperlink r:id="rId1" ref="I7"/>
    <hyperlink r:id="rId1" ref="I8"/>
    <hyperlink r:id="rId1" ref="I9"/>
    <hyperlink r:id="rId1" ref="I10"/>
    <hyperlink r:id="rId1" ref="I11"/>
  </hyperlinks>
  <printOptions headings="0" gridLines="0"/>
  <pageMargins left="0.75" right="0.75" top="1" bottom="1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4.570312992960799" defaultRowHeight="14.25"/>
  <cols>
    <col customWidth="1" min="1" max="1" width="7.7109376255530302"/>
    <col customWidth="1" min="2" max="2" width="44.999998815836697"/>
    <col customWidth="1" min="3" max="3" width="80.710939148048695"/>
    <col customWidth="1" min="4" max="4" width="67.000001184163295"/>
    <col customWidth="1" min="5" max="5" width="14.570312992960799"/>
  </cols>
  <sheetData>
    <row r="1" ht="36.75" customHeight="1">
      <c r="A1" s="13" t="s">
        <v>193</v>
      </c>
      <c r="B1" s="13"/>
      <c r="C1" s="13"/>
      <c r="D1" s="13"/>
    </row>
    <row r="2" ht="26.25" customHeight="1">
      <c r="A2" s="14" t="s">
        <v>194</v>
      </c>
      <c r="B2" s="14" t="s">
        <v>195</v>
      </c>
      <c r="C2" s="14" t="s">
        <v>196</v>
      </c>
      <c r="D2" s="14" t="s">
        <v>197</v>
      </c>
    </row>
    <row r="3" ht="18.75" customHeight="1">
      <c r="A3" s="15">
        <v>1</v>
      </c>
      <c r="B3" s="15" t="s">
        <v>198</v>
      </c>
      <c r="C3" s="16" t="s">
        <v>199</v>
      </c>
      <c r="D3" s="17" t="s">
        <v>200</v>
      </c>
    </row>
    <row r="4" ht="18.75" customHeight="1">
      <c r="A4" s="18"/>
      <c r="B4" s="18"/>
      <c r="C4" s="19" t="s">
        <v>201</v>
      </c>
      <c r="D4" s="20"/>
    </row>
    <row r="5" ht="18.75" customHeight="1">
      <c r="A5" s="18"/>
      <c r="B5" s="18"/>
      <c r="C5" s="19" t="s">
        <v>202</v>
      </c>
      <c r="D5" s="20"/>
    </row>
    <row r="6" ht="18.75" customHeight="1">
      <c r="A6" s="18"/>
      <c r="B6" s="18"/>
      <c r="C6" s="19" t="s">
        <v>203</v>
      </c>
      <c r="D6" s="20"/>
    </row>
    <row r="7" ht="18.75" customHeight="1">
      <c r="A7" s="18"/>
      <c r="B7" s="18"/>
      <c r="C7" s="19" t="s">
        <v>1</v>
      </c>
      <c r="D7" s="20"/>
    </row>
    <row r="8" ht="18.75" customHeight="1">
      <c r="A8" s="21"/>
      <c r="B8" s="21"/>
      <c r="C8" s="22" t="s">
        <v>2</v>
      </c>
      <c r="D8" s="23"/>
    </row>
    <row r="9" ht="18.75" customHeight="1">
      <c r="A9" s="15">
        <v>2</v>
      </c>
      <c r="B9" s="24" t="s">
        <v>204</v>
      </c>
      <c r="C9" s="16" t="s">
        <v>57</v>
      </c>
      <c r="D9" s="17" t="s">
        <v>205</v>
      </c>
    </row>
    <row r="10" ht="18.75" customHeight="1">
      <c r="A10" s="18"/>
      <c r="B10" s="25"/>
      <c r="C10" s="19" t="s">
        <v>206</v>
      </c>
      <c r="D10" s="20"/>
    </row>
    <row r="11" ht="18.75" customHeight="1">
      <c r="A11" s="18"/>
      <c r="B11" s="25"/>
      <c r="C11" s="19" t="s">
        <v>207</v>
      </c>
      <c r="D11" s="20"/>
    </row>
    <row r="12" ht="18.75" customHeight="1">
      <c r="A12" s="18"/>
      <c r="B12" s="25"/>
      <c r="C12" s="19" t="s">
        <v>208</v>
      </c>
      <c r="D12" s="20"/>
    </row>
    <row r="13" ht="18.75" customHeight="1">
      <c r="A13" s="18"/>
      <c r="B13" s="25"/>
      <c r="C13" s="19" t="s">
        <v>97</v>
      </c>
      <c r="D13" s="20"/>
    </row>
    <row r="14" ht="18.75" customHeight="1">
      <c r="A14" s="18"/>
      <c r="B14" s="25"/>
      <c r="C14" s="19" t="s">
        <v>209</v>
      </c>
      <c r="D14" s="20"/>
    </row>
    <row r="15" ht="18.75" customHeight="1">
      <c r="A15" s="18"/>
      <c r="B15" s="25"/>
      <c r="C15" s="19" t="s">
        <v>210</v>
      </c>
      <c r="D15" s="20"/>
    </row>
    <row r="16" ht="18.75" customHeight="1">
      <c r="A16" s="21"/>
      <c r="B16" s="26"/>
      <c r="C16" s="22" t="s">
        <v>162</v>
      </c>
      <c r="D16" s="23"/>
    </row>
    <row r="17" ht="18.75" customHeight="1">
      <c r="A17" s="15">
        <v>3</v>
      </c>
      <c r="B17" s="24" t="s">
        <v>14</v>
      </c>
      <c r="C17" s="16" t="s">
        <v>60</v>
      </c>
      <c r="D17" s="17" t="s">
        <v>211</v>
      </c>
    </row>
    <row r="18" ht="18.75" customHeight="1">
      <c r="A18" s="18"/>
      <c r="B18" s="25"/>
      <c r="C18" s="19" t="s">
        <v>85</v>
      </c>
      <c r="D18" s="20"/>
    </row>
    <row r="19" ht="18.75" customHeight="1">
      <c r="A19" s="21"/>
      <c r="B19" s="26"/>
      <c r="C19" s="22" t="s">
        <v>212</v>
      </c>
      <c r="D19" s="23"/>
    </row>
    <row r="20" ht="18.75" customHeight="1">
      <c r="A20" s="15">
        <v>4</v>
      </c>
      <c r="B20" s="24" t="s">
        <v>13</v>
      </c>
      <c r="C20" s="27">
        <v>1</v>
      </c>
      <c r="D20" s="17" t="s">
        <v>211</v>
      </c>
    </row>
    <row r="21" ht="18.75" customHeight="1">
      <c r="A21" s="18"/>
      <c r="B21" s="25"/>
      <c r="C21" s="28">
        <v>2</v>
      </c>
      <c r="D21" s="20"/>
    </row>
    <row r="22" ht="18.75" customHeight="1">
      <c r="A22" s="18"/>
      <c r="B22" s="25"/>
      <c r="C22" s="28">
        <v>3</v>
      </c>
      <c r="D22" s="20"/>
    </row>
    <row r="23" ht="18.75" customHeight="1">
      <c r="A23" s="18"/>
      <c r="B23" s="25"/>
      <c r="C23" s="28">
        <v>4</v>
      </c>
      <c r="D23" s="20"/>
    </row>
    <row r="24" ht="18.75" customHeight="1">
      <c r="A24" s="18"/>
      <c r="B24" s="25"/>
      <c r="C24" s="28">
        <v>5</v>
      </c>
      <c r="D24" s="20"/>
    </row>
    <row r="25" ht="18.75" customHeight="1">
      <c r="A25" s="21"/>
      <c r="B25" s="26"/>
      <c r="C25" s="29">
        <v>6</v>
      </c>
      <c r="D25" s="23"/>
    </row>
    <row r="26" ht="18.75" customHeight="1">
      <c r="A26" s="15">
        <v>5</v>
      </c>
      <c r="B26" s="24" t="s">
        <v>213</v>
      </c>
      <c r="C26" s="27">
        <v>1</v>
      </c>
      <c r="D26" s="17" t="s">
        <v>211</v>
      </c>
    </row>
    <row r="27" ht="18.75" customHeight="1">
      <c r="A27" s="21"/>
      <c r="B27" s="26"/>
      <c r="C27" s="29">
        <v>1.5</v>
      </c>
      <c r="D27" s="23"/>
    </row>
    <row r="28" ht="18.75" customHeight="1">
      <c r="A28" s="15">
        <v>6</v>
      </c>
      <c r="B28" s="24" t="s">
        <v>16</v>
      </c>
      <c r="C28" s="16" t="s">
        <v>100</v>
      </c>
      <c r="D28" s="17" t="s">
        <v>211</v>
      </c>
    </row>
    <row r="29" ht="18.75" customHeight="1">
      <c r="A29" s="18"/>
      <c r="B29" s="25"/>
      <c r="C29" s="19" t="s">
        <v>61</v>
      </c>
      <c r="D29" s="20"/>
    </row>
    <row r="30" ht="18.75" customHeight="1">
      <c r="A30" s="21"/>
      <c r="B30" s="26"/>
      <c r="C30" s="22" t="s">
        <v>214</v>
      </c>
      <c r="D30" s="23"/>
    </row>
    <row r="31" ht="18.75" customHeight="1">
      <c r="A31" s="15">
        <v>7</v>
      </c>
      <c r="B31" s="24" t="s">
        <v>215</v>
      </c>
      <c r="C31" s="16" t="s">
        <v>17</v>
      </c>
      <c r="D31" s="17" t="s">
        <v>200</v>
      </c>
    </row>
    <row r="32" ht="18.75" customHeight="1">
      <c r="A32" s="18"/>
      <c r="B32" s="25"/>
      <c r="C32" s="19" t="s">
        <v>216</v>
      </c>
      <c r="D32" s="20"/>
      <c r="E32" t="s">
        <v>62</v>
      </c>
    </row>
    <row r="33" ht="18.75" customHeight="1">
      <c r="A33" s="18"/>
      <c r="B33" s="25"/>
      <c r="C33" s="19" t="s">
        <v>217</v>
      </c>
      <c r="D33" s="20"/>
      <c r="E33" t="s">
        <v>218</v>
      </c>
    </row>
    <row r="34" ht="18.75" customHeight="1">
      <c r="A34" s="18"/>
      <c r="B34" s="25"/>
      <c r="C34" s="19" t="s">
        <v>219</v>
      </c>
      <c r="D34" s="20"/>
    </row>
    <row r="35" ht="18.75" customHeight="1">
      <c r="A35" s="18"/>
      <c r="B35" s="25"/>
      <c r="C35" s="19" t="s">
        <v>220</v>
      </c>
      <c r="D35" s="20"/>
    </row>
    <row r="36" ht="18.75" customHeight="1">
      <c r="A36" s="18"/>
      <c r="B36" s="25"/>
      <c r="C36" s="19" t="s">
        <v>221</v>
      </c>
      <c r="D36" s="20"/>
      <c r="E36" t="s">
        <v>63</v>
      </c>
    </row>
    <row r="37" ht="18.75" customHeight="1">
      <c r="A37" s="18"/>
      <c r="B37" s="25"/>
      <c r="C37" s="19" t="s">
        <v>222</v>
      </c>
      <c r="D37" s="20"/>
      <c r="E37" t="s">
        <v>87</v>
      </c>
    </row>
    <row r="38" ht="18.75" customHeight="1">
      <c r="A38" s="18"/>
      <c r="B38" s="25"/>
      <c r="C38" s="19" t="s">
        <v>223</v>
      </c>
      <c r="D38" s="20"/>
      <c r="E38" t="s">
        <v>224</v>
      </c>
    </row>
    <row r="39" ht="18.75" customHeight="1">
      <c r="A39" s="18"/>
      <c r="B39" s="25"/>
      <c r="C39" s="19" t="s">
        <v>225</v>
      </c>
      <c r="D39" s="20"/>
      <c r="E39" t="s">
        <v>226</v>
      </c>
    </row>
    <row r="40" ht="18.75" customHeight="1">
      <c r="A40" s="18"/>
      <c r="B40" s="25"/>
      <c r="C40" s="19" t="s">
        <v>227</v>
      </c>
      <c r="D40" s="20"/>
    </row>
    <row r="41" ht="18.75" customHeight="1">
      <c r="A41" s="21"/>
      <c r="B41" s="26"/>
      <c r="C41" s="22" t="s">
        <v>228</v>
      </c>
      <c r="D41" s="23"/>
    </row>
    <row r="42" ht="18.75" customHeight="1">
      <c r="A42" s="15">
        <v>8</v>
      </c>
      <c r="B42" s="24" t="s">
        <v>229</v>
      </c>
      <c r="C42" s="30" t="s">
        <v>230</v>
      </c>
      <c r="D42" s="31" t="s">
        <v>231</v>
      </c>
      <c r="E42" t="s">
        <v>75</v>
      </c>
    </row>
    <row r="43" ht="18.75" customHeight="1">
      <c r="A43" s="18"/>
      <c r="B43" s="25"/>
      <c r="C43" s="30" t="s">
        <v>232</v>
      </c>
      <c r="D43" s="20"/>
      <c r="E43" t="s">
        <v>65</v>
      </c>
    </row>
    <row r="44" ht="18.75" customHeight="1">
      <c r="A44" s="18"/>
      <c r="B44" s="25"/>
      <c r="C44" s="30" t="s">
        <v>233</v>
      </c>
      <c r="D44" s="17" t="s">
        <v>234</v>
      </c>
    </row>
    <row r="45" ht="18.75" customHeight="1">
      <c r="A45" s="21"/>
      <c r="B45" s="26"/>
      <c r="C45" s="32" t="s">
        <v>235</v>
      </c>
      <c r="D45" s="23"/>
    </row>
    <row r="46" ht="18.75" customHeight="1">
      <c r="A46" s="15">
        <v>9</v>
      </c>
      <c r="B46" s="24" t="s">
        <v>236</v>
      </c>
      <c r="C46" s="16" t="s">
        <v>237</v>
      </c>
      <c r="D46" s="17" t="s">
        <v>200</v>
      </c>
    </row>
    <row r="47" ht="18.75" customHeight="1">
      <c r="A47" s="18"/>
      <c r="B47" s="25"/>
      <c r="C47" s="19" t="s">
        <v>238</v>
      </c>
      <c r="D47" s="20"/>
    </row>
    <row r="48" ht="18.75" customHeight="1">
      <c r="A48" s="21"/>
      <c r="B48" s="26"/>
      <c r="C48" s="19" t="s">
        <v>239</v>
      </c>
      <c r="D48" s="20"/>
    </row>
    <row r="49" ht="18.75" customHeight="1">
      <c r="A49" s="15">
        <v>10</v>
      </c>
      <c r="B49" s="24" t="s">
        <v>240</v>
      </c>
      <c r="C49" s="19" t="s">
        <v>237</v>
      </c>
      <c r="D49" s="20"/>
    </row>
    <row r="50" ht="18.75" customHeight="1">
      <c r="A50" s="18"/>
      <c r="B50" s="25"/>
      <c r="C50" s="19" t="s">
        <v>238</v>
      </c>
      <c r="D50" s="20"/>
    </row>
    <row r="51" ht="18.75" customHeight="1">
      <c r="A51" s="21"/>
      <c r="B51" s="26"/>
      <c r="C51" s="22" t="s">
        <v>239</v>
      </c>
      <c r="D51" s="23"/>
    </row>
    <row r="52" ht="18.75" customHeight="1">
      <c r="A52" s="15">
        <v>11</v>
      </c>
      <c r="B52" s="24" t="s">
        <v>241</v>
      </c>
      <c r="C52" s="33" t="s">
        <v>242</v>
      </c>
      <c r="D52" s="17" t="s">
        <v>231</v>
      </c>
      <c r="E52" s="34"/>
    </row>
    <row r="53" ht="18.75" customHeight="1">
      <c r="A53" s="18"/>
      <c r="B53" s="25"/>
      <c r="C53" s="30" t="s">
        <v>243</v>
      </c>
      <c r="D53" s="20"/>
      <c r="E53" s="34"/>
    </row>
    <row r="54" ht="18.75" customHeight="1">
      <c r="A54" s="18"/>
      <c r="B54" s="25"/>
      <c r="C54" s="30" t="s">
        <v>244</v>
      </c>
      <c r="D54" s="20"/>
      <c r="E54" s="34"/>
    </row>
    <row r="55" ht="18.75" customHeight="1">
      <c r="A55" s="21"/>
      <c r="B55" s="26"/>
      <c r="C55" s="32" t="s">
        <v>245</v>
      </c>
      <c r="D55" s="23"/>
      <c r="E55" s="34"/>
    </row>
    <row r="56" ht="45" customHeight="1">
      <c r="A56" s="15">
        <v>12</v>
      </c>
      <c r="B56" s="35" t="s">
        <v>38</v>
      </c>
      <c r="C56" s="36" t="s">
        <v>246</v>
      </c>
      <c r="D56" s="37" t="s">
        <v>231</v>
      </c>
      <c r="E56" s="34"/>
    </row>
    <row r="57" ht="18.75" customHeight="1">
      <c r="A57" s="15">
        <v>13</v>
      </c>
      <c r="B57" s="24" t="s">
        <v>247</v>
      </c>
      <c r="C57" s="38" t="s">
        <v>248</v>
      </c>
      <c r="D57" s="17" t="s">
        <v>231</v>
      </c>
    </row>
    <row r="58" ht="18.75" customHeight="1">
      <c r="A58" s="21"/>
      <c r="B58" s="26"/>
      <c r="C58" s="39" t="s">
        <v>249</v>
      </c>
      <c r="D58" s="23"/>
    </row>
    <row r="59" ht="18.75" customHeight="1">
      <c r="A59" s="15">
        <v>14</v>
      </c>
      <c r="B59" s="24" t="s">
        <v>41</v>
      </c>
      <c r="C59" s="33" t="s">
        <v>250</v>
      </c>
      <c r="D59" s="17" t="s">
        <v>231</v>
      </c>
    </row>
    <row r="60" ht="18.75" customHeight="1">
      <c r="A60" s="18"/>
      <c r="B60" s="25"/>
      <c r="C60" s="30" t="s">
        <v>251</v>
      </c>
      <c r="D60" s="20"/>
    </row>
    <row r="61" ht="18.75" customHeight="1">
      <c r="A61" s="21"/>
      <c r="B61" s="26"/>
      <c r="C61" s="32" t="s">
        <v>252</v>
      </c>
      <c r="D61" s="23"/>
    </row>
    <row r="62" ht="18.75" customHeight="1">
      <c r="A62" s="15">
        <v>15</v>
      </c>
      <c r="B62" s="24" t="s">
        <v>253</v>
      </c>
      <c r="C62" s="33" t="s">
        <v>254</v>
      </c>
      <c r="D62" s="17" t="s">
        <v>231</v>
      </c>
    </row>
    <row r="63" ht="18.75" customHeight="1">
      <c r="A63" s="18"/>
      <c r="B63" s="25"/>
      <c r="C63" s="30" t="s">
        <v>255</v>
      </c>
      <c r="D63" s="23"/>
      <c r="E63" t="s">
        <v>256</v>
      </c>
    </row>
    <row r="64" ht="30" customHeight="1">
      <c r="A64" s="18"/>
      <c r="B64" s="25"/>
      <c r="C64" s="40" t="s">
        <v>257</v>
      </c>
      <c r="D64" s="25" t="s">
        <v>211</v>
      </c>
      <c r="E64" t="s">
        <v>258</v>
      </c>
    </row>
    <row r="65">
      <c r="A65" s="18"/>
      <c r="B65" s="25"/>
      <c r="C65" s="40" t="s">
        <v>259</v>
      </c>
      <c r="D65" s="17" t="s">
        <v>234</v>
      </c>
      <c r="E65" t="s">
        <v>74</v>
      </c>
    </row>
    <row r="66" ht="18.75" customHeight="1">
      <c r="A66" s="21"/>
      <c r="B66" s="26"/>
      <c r="C66" s="32" t="s">
        <v>260</v>
      </c>
      <c r="D66" s="23"/>
    </row>
    <row r="67" ht="18.75" customHeight="1">
      <c r="C67" s="30"/>
      <c r="D67" s="5"/>
    </row>
    <row r="68" ht="37.5" customHeight="1">
      <c r="B68" s="41" t="s">
        <v>261</v>
      </c>
      <c r="C68" s="41" t="s">
        <v>262</v>
      </c>
      <c r="D68" s="5" t="s">
        <v>263</v>
      </c>
    </row>
    <row r="69" ht="37.5" customHeight="1">
      <c r="B69" s="41"/>
      <c r="C69" s="41" t="s">
        <v>264</v>
      </c>
      <c r="D69" s="5"/>
    </row>
    <row r="70" ht="18.75" customHeight="1">
      <c r="B70" s="2" t="s">
        <v>265</v>
      </c>
      <c r="C70" t="s">
        <v>266</v>
      </c>
      <c r="D70" s="5"/>
    </row>
    <row r="71">
      <c r="B71" s="2"/>
      <c r="C71" t="s">
        <v>267</v>
      </c>
    </row>
    <row r="72">
      <c r="B72" s="2" t="s">
        <v>268</v>
      </c>
      <c r="C72" t="s">
        <v>269</v>
      </c>
    </row>
    <row r="73">
      <c r="B73" s="2"/>
      <c r="C73" t="s">
        <v>270</v>
      </c>
    </row>
    <row r="74">
      <c r="B74" s="2"/>
      <c r="C74" t="s">
        <v>271</v>
      </c>
    </row>
    <row r="75">
      <c r="B75" s="2"/>
      <c r="C75" t="s">
        <v>272</v>
      </c>
    </row>
    <row r="76">
      <c r="B76" s="2"/>
      <c r="C76" t="s">
        <v>273</v>
      </c>
    </row>
    <row r="77">
      <c r="B77" s="2"/>
      <c r="C77" t="s">
        <v>274</v>
      </c>
    </row>
    <row r="78">
      <c r="B78" s="2"/>
      <c r="C78" t="s">
        <v>275</v>
      </c>
    </row>
    <row r="79">
      <c r="B79" s="2"/>
      <c r="C79" t="s">
        <v>276</v>
      </c>
    </row>
    <row r="80">
      <c r="B80" s="2"/>
      <c r="C80" t="s">
        <v>277</v>
      </c>
    </row>
    <row r="81">
      <c r="B81" s="2"/>
      <c r="C81" t="s">
        <v>278</v>
      </c>
    </row>
    <row r="82">
      <c r="B82" s="2"/>
      <c r="C82" t="s">
        <v>279</v>
      </c>
    </row>
    <row r="83">
      <c r="B83" s="2"/>
      <c r="C83" t="s">
        <v>280</v>
      </c>
    </row>
    <row r="84">
      <c r="B84" s="2"/>
      <c r="C84" t="s">
        <v>281</v>
      </c>
    </row>
    <row r="85">
      <c r="B85" s="2"/>
      <c r="C85" t="s">
        <v>282</v>
      </c>
    </row>
    <row r="86" ht="15.75" customHeight="1">
      <c r="B86" s="2"/>
      <c r="C86" t="s">
        <v>283</v>
      </c>
      <c r="D86" s="5"/>
    </row>
    <row r="87">
      <c r="B87" t="s">
        <v>284</v>
      </c>
      <c r="C87" t="s">
        <v>285</v>
      </c>
    </row>
    <row r="88">
      <c r="C88" t="s">
        <v>286</v>
      </c>
    </row>
    <row r="89">
      <c r="C89" t="s">
        <v>287</v>
      </c>
    </row>
    <row r="90">
      <c r="C90" t="s">
        <v>288</v>
      </c>
    </row>
    <row r="91">
      <c r="C91" t="s">
        <v>289</v>
      </c>
    </row>
    <row r="92">
      <c r="C92" t="s">
        <v>290</v>
      </c>
    </row>
    <row r="93">
      <c r="B93" t="s">
        <v>291</v>
      </c>
      <c r="C93" t="s">
        <v>292</v>
      </c>
    </row>
    <row r="94">
      <c r="C94" t="s">
        <v>293</v>
      </c>
    </row>
    <row r="95">
      <c r="C95" t="s">
        <v>294</v>
      </c>
    </row>
    <row r="96">
      <c r="C96" t="s">
        <v>295</v>
      </c>
    </row>
    <row r="97">
      <c r="C97" t="s">
        <v>296</v>
      </c>
    </row>
    <row r="98">
      <c r="C98" t="s">
        <v>297</v>
      </c>
    </row>
    <row r="99">
      <c r="B99" t="s">
        <v>298</v>
      </c>
      <c r="C99" t="s">
        <v>299</v>
      </c>
    </row>
    <row r="100">
      <c r="C100" t="s">
        <v>300</v>
      </c>
    </row>
    <row r="101">
      <c r="C101" t="s">
        <v>301</v>
      </c>
    </row>
    <row r="102">
      <c r="C102" t="s">
        <v>302</v>
      </c>
    </row>
    <row r="103" ht="14.25" hidden="1">
      <c r="C103" t="s">
        <v>303</v>
      </c>
    </row>
    <row r="104" ht="14.25" hidden="1">
      <c r="C104" t="s">
        <v>304</v>
      </c>
    </row>
    <row r="105" ht="14.25" hidden="1">
      <c r="C105" t="s">
        <v>305</v>
      </c>
    </row>
    <row r="106">
      <c r="B106" t="s">
        <v>306</v>
      </c>
      <c r="C106" t="s">
        <v>307</v>
      </c>
    </row>
    <row r="107">
      <c r="C107" t="s">
        <v>308</v>
      </c>
    </row>
    <row r="108">
      <c r="B108" t="s">
        <v>309</v>
      </c>
      <c r="C108" t="s">
        <v>310</v>
      </c>
    </row>
    <row r="109">
      <c r="C109" t="s">
        <v>311</v>
      </c>
    </row>
    <row r="110">
      <c r="C110" t="s">
        <v>312</v>
      </c>
    </row>
    <row r="111">
      <c r="B111" s="41" t="s">
        <v>313</v>
      </c>
      <c r="C111" s="5" t="s">
        <v>263</v>
      </c>
    </row>
    <row r="113" ht="180" customHeight="1">
      <c r="B113" s="5" t="s">
        <v>314</v>
      </c>
    </row>
    <row r="124">
      <c r="B124">
        <v>0</v>
      </c>
    </row>
    <row r="125">
      <c r="B125" t="s">
        <v>315</v>
      </c>
    </row>
    <row r="126">
      <c r="B126" t="s">
        <v>316</v>
      </c>
    </row>
  </sheetData>
  <mergeCells count="46">
    <mergeCell ref="A1:D1"/>
    <mergeCell ref="A3:A8"/>
    <mergeCell ref="B3:B8"/>
    <mergeCell ref="D3:D8"/>
    <mergeCell ref="A9:A16"/>
    <mergeCell ref="B9:B16"/>
    <mergeCell ref="D9:D16"/>
    <mergeCell ref="A17:A19"/>
    <mergeCell ref="B17:B19"/>
    <mergeCell ref="D17:D19"/>
    <mergeCell ref="A20:A25"/>
    <mergeCell ref="B20:B25"/>
    <mergeCell ref="D20:D25"/>
    <mergeCell ref="A26:A27"/>
    <mergeCell ref="B26:B27"/>
    <mergeCell ref="D26:D27"/>
    <mergeCell ref="A28:A30"/>
    <mergeCell ref="B28:B30"/>
    <mergeCell ref="D28:D30"/>
    <mergeCell ref="A31:A41"/>
    <mergeCell ref="B31:B41"/>
    <mergeCell ref="D31:D41"/>
    <mergeCell ref="A42:A45"/>
    <mergeCell ref="B42:B45"/>
    <mergeCell ref="D42:D43"/>
    <mergeCell ref="D44:D45"/>
    <mergeCell ref="A46:A48"/>
    <mergeCell ref="B46:B48"/>
    <mergeCell ref="D46:D51"/>
    <mergeCell ref="A49:A51"/>
    <mergeCell ref="B49:B51"/>
    <mergeCell ref="A52:A55"/>
    <mergeCell ref="B52:B55"/>
    <mergeCell ref="D52:D55"/>
    <mergeCell ref="A57:A58"/>
    <mergeCell ref="B57:B58"/>
    <mergeCell ref="D57:D58"/>
    <mergeCell ref="A59:A61"/>
    <mergeCell ref="B59:B61"/>
    <mergeCell ref="D59:D61"/>
    <mergeCell ref="A62:A66"/>
    <mergeCell ref="B62:B66"/>
    <mergeCell ref="D62:D63"/>
    <mergeCell ref="D65:D66"/>
    <mergeCell ref="B70:B71"/>
    <mergeCell ref="B72:B86"/>
  </mergeCells>
  <printOptions headings="0" gridLines="0"/>
  <pageMargins left="0.75" right="0.75" top="1" bottom="1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Р7-Офис/7.3.0.0</Application>
  <DocSecurity>0</DocSecurity>
  <ScaleCrop>false</ScaleCrop>
  <Template>Normal.dotm</Templ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2024-05-22T10:59:07Z</dcterms:modified>
</cp:coreProperties>
</file>