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<sst xmlns="http://schemas.openxmlformats.org/spreadsheetml/2006/main" xmlns:a="http://schemas.openxmlformats.org/drawingml/2006/main" xmlns:a15="http://schemas.microsoft.com/office/drawing/2012/main" xmlns:asvg="http://schemas.microsoft.com/office/drawing/2016/SVG/main" xmlns:c="http://schemas.openxmlformats.org/drawingml/2006/chart" xmlns:co="http://ncloudtech.com" xmlns:co-ooxml="http://ncloudtech.com/ooxml" xmlns:m="http://schemas.openxmlformats.org/officeDocument/2006/math" xmlns:mc="http://schemas.openxmlformats.org/markup-compatibility/2006" xmlns:o="urn:schemas-microsoft-com:office:office" xmlns:p="http://schemas.openxmlformats.org/presentationml/2006/main" xmlns:pic="http://schemas.openxmlformats.org/drawingml/2006/picture" xmlns:r="http://schemas.openxmlformats.org/officeDocument/2006/relationships" xmlns:s="http://schemas.openxmlformats.org/officeDocument/2006/sharedTypes" xmlns:sl="http://schemas.openxmlformats.org/schemaLibrary/2006/main" xmlns:v="urn:schemas-microsoft-com:vml" xmlns:w="http://schemas.openxmlformats.org/wordprocessingml/2006/main" xmlns:w10="urn:schemas-microsoft-com:office:word" xmlns:w14="http://schemas.microsoft.com/office/word/2010/wordml" xmlns:w15="http://schemas.microsoft.com/office/word/2012/wordml" xmlns:wp="http://schemas.openxmlformats.org/drawingml/2006/wordprocessingDrawing" xmlns:wpg="http://schemas.microsoft.com/office/word/2010/wordprocessingGroup" xmlns:wps="http://schemas.microsoft.com/office/word/2010/wordprocessingShape" xmlns:x="urn:schemas-microsoft-com:office:excel" xmlns:x14="http://schemas.microsoft.com/office/spreadsheetml/2009/9/main" xmlns:xdr="http://schemas.openxmlformats.org/drawingml/2006/spreadsheetDrawing" xmlns:xm="http://schemas.microsoft.com/office/excel/2006/main" mc:Ignorable="co co-ooxml w14 x14 w15">
  <si>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</si>
  <si>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</si>
  <si>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</si>
  <si>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</si>
  <si>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</si>
  <si>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</si>
  <si>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</si>
  <si>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</si>
  <si>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</si>
  <si>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</si>
  <si>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</si>
  <si>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</si>
  <si>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</si>
  <si>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</si>
  <si>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</si>
  <si>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</si>
  <si>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</si>
  <si>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</si>
  <si>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</si>
  <si>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</si>
  <si>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</si>
  <si>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</si>
  <si>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</si>
  <si>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</si>
  <si>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</si>
  <si>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</si>
  <si>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</si>
  <si>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</si>
  <si>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</si>
  <si>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</si>
  <si>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</si>
  <si>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</si>
  <si>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</si>
  <si>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</si>
  <si>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</si>
  <si>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</si>
  <si>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</si>
  <si>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</si>
  <si>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</si>
  <si>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</si>
  <si>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</si>
  <si>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</si>
  <si>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</si>
  <si>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</si>
  <si>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</si>
  <si>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</si>
  <si>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</si>
  <si>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</si>
  <si>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</si>
  <si>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rgb="000000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</si>
  <si>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rgb="000000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</si>
  <si>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</si>
  <si>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</si>
  <si>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G201</t>
  </si>
  <si>
    <t>ООО ПЛАЗ</t>
  </si>
  <si>
    <t>РФ</t>
  </si>
  <si>
    <t>Геоскан 201</t>
  </si>
  <si>
    <t xml:space="preserve">Самолет легкий: максимальная взлетная масса до 30 кг </t>
  </si>
  <si>
    <t>Комплекс для аэрофотосъемки с радиусом действия 30 км и временем полета до 3 часов. Геоскан 201 Геодезия позволяет снимать до 8000 Га за день и получать ортофотопланы с точностью геопривязки, соответствующей требованиям масштаба 1:500. Благодаря геодезическому GNSS-приемнику на борту, вы сможете получить точные координаты привязки снимков и повысить качество обработки данных.</t>
  </si>
  <si>
    <r>
      <rPr>
        <rFont val="Arial"/>
        <color rgb="0000FF" tint="0"/>
        <sz val="10"/>
        <u val="single"/>
      </rPr>
      <t>http://naletay.shop:8083/static/</t>
    </r>
    <r>
      <t>commImgs/</t>
    </r>
    <r>
      <t>201_1.png</t>
    </r>
  </si>
  <si>
    <t>Электрический</t>
  </si>
  <si>
    <t>С катапульты</t>
  </si>
  <si>
    <t>до 30 кг</t>
  </si>
  <si>
    <t>1 человек</t>
  </si>
  <si>
    <t>от -20 до +40</t>
  </si>
  <si>
    <t>нет</t>
  </si>
  <si>
    <r>
      <t>Длина 820 мм</t>
    </r>
    <r>
      <t xml:space="preserve">
</t>
    </r>
    <r>
      <t>Ширина 2220 мм</t>
    </r>
    <r>
      <t xml:space="preserve">
</t>
    </r>
    <r>
      <t>Высота 230 мм</t>
    </r>
  </si>
  <si>
    <r>
      <t>Длина 800 мм</t>
    </r>
    <r>
      <t xml:space="preserve">
</t>
    </r>
    <r>
      <t>Ширина 520 мм</t>
    </r>
    <r>
      <t xml:space="preserve">
</t>
    </r>
    <r>
      <t>Высота 310 мм</t>
    </r>
  </si>
  <si>
    <r>
      <t>АФК Sony ZV-E10</t>
    </r>
    <r>
      <t xml:space="preserve">
</t>
    </r>
    <r>
      <t>Разрешение снимка: 6000х4000</t>
    </r>
    <r>
      <t xml:space="preserve">
</t>
    </r>
    <r>
      <t>Размер матрицы: APS-C</t>
    </r>
    <r>
      <t xml:space="preserve">
</t>
    </r>
    <r>
      <t>Фокусное расстояние: 20 мм</t>
    </r>
  </si>
  <si>
    <r>
      <t>АФК Riebo R4</t>
    </r>
    <r>
      <t xml:space="preserve">
</t>
    </r>
    <r>
      <t>Разрешение снимка: 8192х5468</t>
    </r>
    <r>
      <t xml:space="preserve">
</t>
    </r>
    <r>
      <t>Размер матрицы: 36х24 мм</t>
    </r>
    <r>
      <t xml:space="preserve">
</t>
    </r>
    <r>
      <t>Тип затвора: Механический, центральный</t>
    </r>
    <r>
      <t xml:space="preserve">
</t>
    </r>
    <r>
      <t>Фокусное расстояние: 40 мм</t>
    </r>
  </si>
  <si>
    <r>
      <t>АФК Геоскан Pollux</t>
    </r>
    <r>
      <t xml:space="preserve">
</t>
    </r>
    <r>
      <t>Разрешение снимка: 1440х1080</t>
    </r>
    <r>
      <t xml:space="preserve">
</t>
    </r>
    <r>
      <t>Типоразмер матрицы: 1/2,9 дюйма</t>
    </r>
    <r>
      <t xml:space="preserve">
</t>
    </r>
    <r>
      <t>Диагональ матрицы: 6,3 мм</t>
    </r>
    <r>
      <t xml:space="preserve">
</t>
    </r>
    <r>
      <t>Тип затвора: Электронный, с покадровым переносом (global shutter)</t>
    </r>
    <r>
      <t xml:space="preserve">
</t>
    </r>
    <r>
      <t>Фокусное расстояние: 8 мм</t>
    </r>
    <r>
      <t xml:space="preserve">
</t>
    </r>
    <r>
      <t>Количество каналов: 5</t>
    </r>
    <r>
      <t xml:space="preserve">
</t>
    </r>
    <r>
      <t>Гиперфокальное расстояние: 11,5 м</t>
    </r>
  </si>
  <si>
    <r>
      <t>Фототепловизор VLM640</t>
    </r>
    <r>
      <t xml:space="preserve">
</t>
    </r>
    <r>
      <t>Сенсор: GWIR 0304X2A VОx (оксид ванадия)</t>
    </r>
    <r>
      <t xml:space="preserve">
</t>
    </r>
    <r>
      <t>Разрешение снимка: 640х512</t>
    </r>
    <r>
      <t xml:space="preserve">
</t>
    </r>
    <r>
      <t>Тип сенсора: матричный</t>
    </r>
    <r>
      <t xml:space="preserve">
</t>
    </r>
    <r>
      <t>Кадровая частота: 50 Гц</t>
    </r>
    <r>
      <t xml:space="preserve">
</t>
    </r>
    <r>
      <t>Спектральная чувствительность: LWIR (8 — 14 мкм)</t>
    </r>
    <r>
      <t xml:space="preserve">
</t>
    </r>
    <r>
      <t>Динамический диапазон: 70 дБ</t>
    </r>
    <r>
      <t xml:space="preserve">
</t>
    </r>
    <r>
      <t>NETD: 40 (при 1/f 300К 50Гц)</t>
    </r>
    <r>
      <t xml:space="preserve">
</t>
    </r>
    <r>
      <t>Спектральный диапазон: 8-12 мкм</t>
    </r>
  </si>
  <si>
    <r>
      <t>Беспилотное воздушное судно (БВС) Геоскан 201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Пусковая установка в защитном чехле</t>
    </r>
    <r>
      <t xml:space="preserve">
</t>
    </r>
    <r>
      <t>Комплект запасных частей</t>
    </r>
  </si>
  <si>
    <r>
      <t>Гарантийный ресурс 160 запусков</t>
    </r>
    <r>
      <t xml:space="preserve">
</t>
    </r>
    <r>
      <t>Гарантийный срок службы 2 года</t>
    </r>
  </si>
  <si>
    <t>Не планируется</t>
  </si>
  <si>
    <t>да</t>
  </si>
  <si>
    <t>1 шт</t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</si>
  <si>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</si>
  <si>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</si>
  <si>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00-00004204 Аккумуляторная батарея 5S для Геоскан 201 (угольный корпус) Для осуществления запусков подряд, не дожидаясь зарядки АКБ</t>
    </r>
    <r>
      <t xml:space="preserve">
</t>
    </r>
    <r>
      <t>00-00003963 Аккумуляторная батарея 5S для Геоскан 201 (модификация "Арктика") Для эксплуатации БВС при температурах ниже - 20С</t>
    </r>
    <r>
      <t xml:space="preserve">
</t>
    </r>
    <r>
      <t>00-00008261 Катапульта пружинная для Геоскан 201 (комплект) Для запуска БВС при температурах ниже - 20С</t>
    </r>
  </si>
  <si>
    <r>
      <t>https://disk.yandex.ru/d/lWFctlvdl9h3Fg</t>
    </r>
    <r>
      <t xml:space="preserve">
</t>
    </r>
    <r>
      <t>https://download.geoscan.ru/site-files/201/Geoscan_201_Manual.pdf</t>
    </r>
  </si>
  <si>
    <t>G701</t>
  </si>
  <si>
    <t>Геоскан 701</t>
  </si>
  <si>
    <t>Основное преимущество Геоскан 701 — возможность выполнять съемку труднодоступных районов, в том числе в Сибири, Арктике и на Дальнем Востоке, когда точка старта находится на значительном удалении от объекта съемки.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</si>
  <si>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3 (1).jpg</t>
    </r>
  </si>
  <si>
    <t>ДВС</t>
  </si>
  <si>
    <t>40 см3</t>
  </si>
  <si>
    <t>2 человека</t>
  </si>
  <si>
    <r>
      <t>Длина 2110 мм</t>
    </r>
    <r>
      <t xml:space="preserve">
</t>
    </r>
    <r>
      <t>Ширина 3340 мм</t>
    </r>
    <r>
      <t xml:space="preserve">
</t>
    </r>
    <r>
      <t>Высота 460 мм</t>
    </r>
  </si>
  <si>
    <r>
      <t>Длина 1700 мм</t>
    </r>
    <r>
      <t xml:space="preserve">
</t>
    </r>
    <r>
      <t>Ширина 680 мм</t>
    </r>
    <r>
      <t xml:space="preserve">
</t>
    </r>
    <r>
      <t>Высота 310 мм</t>
    </r>
  </si>
  <si>
    <r>
      <t>АФК Sony ILX-LR1</t>
    </r>
    <r>
      <t xml:space="preserve">
</t>
    </r>
    <r>
      <t>Разрешение снимка: 9504х6336</t>
    </r>
    <r>
      <t xml:space="preserve">
</t>
    </r>
    <r>
      <t>Размер матрицы: 1/1.38"</t>
    </r>
    <r>
      <t xml:space="preserve">
</t>
    </r>
    <r>
      <t>Тип затвора: Механический, шторно-щелевой</t>
    </r>
    <r>
      <t xml:space="preserve">
</t>
    </r>
    <r>
      <t>Фокусное расстояние: 35 мм</t>
    </r>
  </si>
  <si>
    <r>
      <t>Беспилотное воздушное судно (БВС) Геоскан 701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Пусковая установка в кейсе</t>
    </r>
    <r>
      <t xml:space="preserve">
</t>
    </r>
    <r>
      <t>Комплект запасных частей</t>
    </r>
  </si>
  <si>
    <r>
      <t>Гарантийный ресурс 200 часов полета</t>
    </r>
    <r>
      <t xml:space="preserve">
</t>
    </r>
    <r>
      <t>Гарантийный срок службы 1 год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</si>
  <si>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</si>
  <si>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https://disk.yandex.ru/d/wHIiLEpa6eTjMg</t>
    </r>
    <r>
      <t xml:space="preserve">
</t>
    </r>
    <r>
      <t>https://download.geoscan.ru/site-files/701/Geoscan_701_Manual.pdf</t>
    </r>
  </si>
  <si>
    <t>G501</t>
  </si>
  <si>
    <t>Геоскан Gemini</t>
  </si>
  <si>
    <t xml:space="preserve">Мультиротор легкий: максимальная взлетная масса до 30 кг </t>
  </si>
  <si>
    <t>Gemini — аэрофотосъемочный комплекс нового поколения от Geoscan, сочетающий технологичность и высокую производительность, позволяющий достигать плановой точности фотограмметрической модели 5 см.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</si>
  <si>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gem_06.png</t>
    </r>
  </si>
  <si>
    <t>Вертикальный</t>
  </si>
  <si>
    <t>от -15 до +40</t>
  </si>
  <si>
    <r>
      <t>Длина 730 мм</t>
    </r>
    <r>
      <t xml:space="preserve">
</t>
    </r>
    <r>
      <t>Ширина 770 мм</t>
    </r>
    <r>
      <t xml:space="preserve">
</t>
    </r>
    <r>
      <t>Высота 190 мм</t>
    </r>
  </si>
  <si>
    <r>
      <t>Длина 630 мм</t>
    </r>
    <r>
      <t xml:space="preserve">
</t>
    </r>
    <r>
      <t>Ширина 500 мм</t>
    </r>
    <r>
      <t xml:space="preserve">
</t>
    </r>
    <r>
      <t>Высота 310 мм</t>
    </r>
  </si>
  <si>
    <r>
      <t>АФК Sony UMC-R10</t>
    </r>
    <r>
      <t xml:space="preserve">
</t>
    </r>
    <r>
      <t>Разрешение снимка: 5456х3632</t>
    </r>
    <r>
      <t xml:space="preserve">
</t>
    </r>
    <r>
      <t>Размер матрицы: APS-C</t>
    </r>
    <r>
      <t xml:space="preserve">
</t>
    </r>
    <r>
      <t>Тип затвора: Механический, шторно-щелевой</t>
    </r>
    <r>
      <t xml:space="preserve">
</t>
    </r>
    <r>
      <t>Фокусное расстояние: 20 мм</t>
    </r>
  </si>
  <si>
    <t>Укажите</t>
  </si>
  <si>
    <r>
      <t>Беспилотное воздушное судно (БВС) Геоскан Gemini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Аккумуляторная батарея</t>
    </r>
    <r>
      <t xml:space="preserve">
</t>
    </r>
    <r>
      <t>Комплект запасных частей</t>
    </r>
  </si>
  <si>
    <r>
      <t>Гарантийный ресурс 160 часов полета</t>
    </r>
    <r>
      <t xml:space="preserve">
</t>
    </r>
    <r>
      <t>Гарантийный срок службы 2 года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</si>
  <si>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</si>
  <si>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t>00-00017717 Geoscan Gemini - Аккумуляторная батарея 21,6В 6700мАЧ Для осуществления запусков подряд, не дожидаясь зарядки АКБ</t>
  </si>
  <si>
    <r>
      <t>https://disk.yandex.ru/d/mvs0-qGsZu0gKw</t>
    </r>
    <r>
      <t xml:space="preserve">
</t>
    </r>
    <r>
      <t>https://download.geoscan.ru/site-files/gemini/Geoscan_Gemini_Manual.pdf</t>
    </r>
  </si>
  <si>
    <t>G501M</t>
  </si>
  <si>
    <t>Геоскан Gemini Мультиспектр</t>
  </si>
  <si>
    <t>Геоскан Gemini Мультиспектр (мультиспектральный) — это комплексный инструмент для задач сельского и лесного хозяйства, геологоразведки, экологии. Его преимущества — компактность, легкость в калибровке и проведении работ. Комплекс оснащен мультиспектральной камерой собственной разработки Geoscan Pollux, которая снимает сразу в пяти диапазонах: видимых (R, G, B), дальнем красном и ближнем ИК. Это позволяет создавать как ортофотопланы в естественных цветах, так и индексные карты вегетации (SAVI, NDVI, NDRE, LAI и др.) по материалам одного полета. А высокоточный GNSS-приемник и глобальный затвор (global shutter) обеспечивают высокую точность фотограмметрической модели.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</si>
  <si>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gemini_m_whitebg__0000s_0005.jpg</t>
    </r>
  </si>
  <si>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лесное хозяйство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</si>
  <si>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Наука</t>
    </r>
    <r>
      <t xml:space="preserve">
</t>
    </r>
    <r>
      <t>Экология</t>
    </r>
    <r>
      <t xml:space="preserve">
</t>
    </r>
    <r>
      <t>Инновации</t>
    </r>
  </si>
  <si>
    <t>G401</t>
  </si>
  <si>
    <t>Геоскан 401 Геодезия</t>
  </si>
  <si>
    <t>Аэрофотосъемочный комплекс с вертикальным взлетом и посадкой. Способен стартовать с площадки диаметром 5м, работать в ограниченном пространстве и точно огибать рельеф. С Геоскан 401 Геодезия Вы сможете снимать высотные сооружения (трубы), объекты с выраженным рельефом и значительным перепадом высот (карьеры) или вертикальные поверхности (фасады). Благодаря геодезическому GNSS-приемнику на борту, полученные снимки позволят создавать точные геопривязанные ортофотопланы и 3D-модели.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</si>
  <si>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401_geodez_2.png</t>
    </r>
  </si>
  <si>
    <r>
      <t>Длина 1500 мм</t>
    </r>
    <r>
      <t xml:space="preserve">
</t>
    </r>
    <r>
      <t>Ширина 1500 мм</t>
    </r>
    <r>
      <t xml:space="preserve">
</t>
    </r>
    <r>
      <t>Высота 430 мм</t>
    </r>
  </si>
  <si>
    <r>
      <t>Беспилотное воздушное судно (БВС) Геоскан 401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</si>
  <si>
    <r>
      <t>Гарантийный ресурс 80 запусков</t>
    </r>
    <r>
      <t xml:space="preserve">
</t>
    </r>
    <r>
      <t>Гарантийный срок службы 1 год</t>
    </r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</si>
  <si>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магнитная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</si>
  <si>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00-00006337 Аккумуляторная батарея 10S для Геоскан 401 (модификация "Арктика") Для эксплуатации БВС при температурах ниже - 20С</t>
    </r>
    <r>
      <t xml:space="preserve">
</t>
    </r>
    <r>
      <t>00-00004205 Аккумуляторная батарея 10S для Геоскан 401 (угольный корпус) Для осуществления запусков подряд, не дожидаясь зарядки АКБ</t>
    </r>
  </si>
  <si>
    <r>
      <t>https://disk.yandex.ru/d/R59W9fky_GTSQw</t>
    </r>
    <r>
      <t xml:space="preserve">
</t>
    </r>
    <r>
      <t>https://download.geoscan.ru/site-files/401/Geoscan_401_Manual.pdf</t>
    </r>
  </si>
  <si>
    <t>G801</t>
  </si>
  <si>
    <t>Геоскан 801</t>
  </si>
  <si>
    <r>
      <t>Геоскан 801 — компактный и производительный квадрокоптер,</t>
    </r>
    <r>
      <t xml:space="preserve">
</t>
    </r>
    <r>
      <t>предназначенный для видеомониторинга в режиме реального времени.</t>
    </r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</si>
  <si>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801__0002_white2.jpg</t>
    </r>
  </si>
  <si>
    <t>2100-2400</t>
  </si>
  <si>
    <r>
      <t>Длина 530 мм</t>
    </r>
    <r>
      <t xml:space="preserve">
</t>
    </r>
    <r>
      <t>Ширина 590 мм</t>
    </r>
    <r>
      <t xml:space="preserve">
</t>
    </r>
    <r>
      <t>Высота от 110 мм</t>
    </r>
  </si>
  <si>
    <r>
      <t>Длина 390 мм</t>
    </r>
    <r>
      <t xml:space="preserve">
</t>
    </r>
    <r>
      <t>Ширина 410 мм</t>
    </r>
    <r>
      <t xml:space="preserve">
</t>
    </r>
    <r>
      <t>Высота 210 мм</t>
    </r>
  </si>
  <si>
    <r>
      <t>Совмещенная полезная нагрузка на гиростабилизированном подвесе</t>
    </r>
    <r>
      <t xml:space="preserve">
</t>
    </r>
    <r>
      <t xml:space="preserve">
</t>
    </r>
    <r>
      <t>Камера видимого спектра:</t>
    </r>
    <r>
      <t xml:space="preserve">
</t>
    </r>
    <r>
      <t>Сенсор: 1\2,3", 12 Мп</t>
    </r>
    <r>
      <t xml:space="preserve">
</t>
    </r>
    <r>
      <t>Широкоугольный объектив: F=4,35 мм</t>
    </r>
    <r>
      <t xml:space="preserve">
</t>
    </r>
    <r>
      <t>Длиннофокусный объектив: F=16 мм</t>
    </r>
    <r>
      <t xml:space="preserve">
</t>
    </r>
    <r>
      <t>Гибридный зум: 14х</t>
    </r>
    <r>
      <t xml:space="preserve">
</t>
    </r>
    <r>
      <t xml:space="preserve">
</t>
    </r>
    <r>
      <t>Тепловизионная камера:</t>
    </r>
    <r>
      <t xml:space="preserve">
</t>
    </r>
    <r>
      <t>Сенсор: 640х512</t>
    </r>
    <r>
      <t xml:space="preserve">
</t>
    </r>
    <r>
      <t>Объектив: F=9,1 мм</t>
    </r>
    <r>
      <t xml:space="preserve">
</t>
    </r>
    <r>
      <t>Спектральный диапазон: 8-14 мкм</t>
    </r>
    <r>
      <t xml:space="preserve">
</t>
    </r>
    <r>
      <t>Тепловая чувствительность: менее 40 мК при f/1.0</t>
    </r>
    <r>
      <t xml:space="preserve">
</t>
    </r>
  </si>
  <si>
    <r>
      <t>Беспилотное воздушное судно (БВС) Геоскан 801</t>
    </r>
    <r>
      <t xml:space="preserve">
</t>
    </r>
    <r>
      <t>Пульт дистанционного управления</t>
    </r>
    <r>
      <t xml:space="preserve">
</t>
    </r>
    <r>
      <t>Автомобильное зарядное устройство</t>
    </r>
    <r>
      <t xml:space="preserve">
</t>
    </r>
    <r>
      <t>Сетевое зарядное устройство</t>
    </r>
    <r>
      <t xml:space="preserve">
</t>
    </r>
    <r>
      <t>Аккумуляторная батарея</t>
    </r>
    <r>
      <t xml:space="preserve">
</t>
    </r>
  </si>
  <si>
    <r>
      <t>Гарантийный ресурс 160 часов полета</t>
    </r>
    <r>
      <t xml:space="preserve">
</t>
    </r>
    <r>
      <t>Гарантийный срок службы 1 год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</si>
  <si>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пожаробезопасность</t>
    </r>
    <r>
      <t xml:space="preserve">
</t>
    </r>
    <r>
      <t>Дистанционное зондирование: тепловизионная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</si>
  <si>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Лесное хозяйство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</si>
  <si>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00-00034467 Аккумуляторная батарея Для осуществления запусков подряд, не дожидаясь зарядки АКБ</t>
  </si>
  <si>
    <t>G401L</t>
  </si>
  <si>
    <t>Геоскан 401 Лидар</t>
  </si>
  <si>
    <r>
      <t>Беспилотный комплекс «Геоскан 401 Лидар» разработан для лазерного сканирования и последующего построения трехмерных моделей местности или отдельных объектов. Он способен стартовать с площадки радиусом 5 м, работать в ограниченном пространстве и совершать полет с точным огибанием контура рельефа.</t>
    </r>
    <r>
      <t xml:space="preserve">
</t>
    </r>
    <r>
      <t xml:space="preserve">
</t>
    </r>
    <r>
      <t>В качестве полезной нагрузки на БАС установлен лазерный сканер АГМ со встроенным GNSS-приемником и возможностью подключения аэрофотосъемочной камеры Sony ZV-E10 или мультиспектральной камеры Geoscan Pollux.</t>
    </r>
    <r>
      <t xml:space="preserve">
</t>
    </r>
    <r>
      <t xml:space="preserve">
</t>
    </r>
    <r>
      <t>Предусмотрена быстрая замена одной камеры на другую или отсоединение камеры от лазерного сканера, когда нужно выполнить только ВЛС без дополнительных инструментов.</t>
    </r>
    <r>
      <t xml:space="preserve">
</t>
    </r>
    <r>
      <t xml:space="preserve">
</t>
    </r>
    <r>
      <t>Аэрофотосъемка с Geoscan Pollux позволит дополнить воздушное лазерное сканирование мультиспектральными ортофотопланами, по которым можно рассчитывать различные индексы вегетации: SAVI, NDVI, NDRE, LAI и др.</t>
    </r>
    <r>
      <t xml:space="preserve">
</t>
    </r>
    <r>
      <t xml:space="preserve">
</t>
    </r>
    <r>
      <t>Материалы съемки могут быть также использованы для построения цифровых моделей местности, композитных растровых изображений и псевдоцветных комбинаций, позволяющих достичь цветового разделения культурных растений и деревьев, что, например, важно в лесотаксации.</t>
    </r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</si>
  <si>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401_lidar_4.png</t>
    </r>
  </si>
  <si>
    <r>
      <t>Лидар AGM MC 1.1</t>
    </r>
    <r>
      <t xml:space="preserve">
</t>
    </r>
    <r>
      <t>Количество отражений: 2</t>
    </r>
    <r>
      <t xml:space="preserve">
</t>
    </r>
    <r>
      <t>Максимальная дальность: 100 м</t>
    </r>
    <r>
      <t xml:space="preserve">
</t>
    </r>
    <r>
      <t>Рабочая высота максимальная: 60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(Ublox)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Velodyne Puck Hi-Res (США)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 кг (без АФК)</t>
    </r>
  </si>
  <si>
    <r>
      <t>Лидар AGM MC 1.2</t>
    </r>
    <r>
      <t xml:space="preserve">
</t>
    </r>
    <r>
      <t>Количество отражений: 3</t>
    </r>
    <r>
      <t xml:space="preserve">
</t>
    </r>
    <r>
      <t>Максимальная дальность: 300 м</t>
    </r>
    <r>
      <t xml:space="preserve">
</t>
    </r>
    <r>
      <t>Рабочая высота максимальная: 200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(Ublox)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Hesai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 кг (без АФК)</t>
    </r>
  </si>
  <si>
    <r>
      <t>Лидар AGM MC 3.2</t>
    </r>
    <r>
      <t xml:space="preserve">
</t>
    </r>
    <r>
      <t>Количество отражений: 3</t>
    </r>
    <r>
      <t xml:space="preserve">
</t>
    </r>
    <r>
      <t>Максимальная дальность: 300 м</t>
    </r>
    <r>
      <t xml:space="preserve">
</t>
    </r>
    <r>
      <t>Рабочая высота максимальная: 200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(Novalel)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Hesai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1,1 кг (без АФК)</t>
    </r>
  </si>
  <si>
    <r>
      <t>Лидар AlphaAir 450</t>
    </r>
    <r>
      <t xml:space="preserve">
</t>
    </r>
    <r>
      <t>Количество отражений: 3</t>
    </r>
    <r>
      <t xml:space="preserve">
</t>
    </r>
    <r>
      <t>Максимальная дальность: 450 м</t>
    </r>
    <r>
      <t xml:space="preserve">
</t>
    </r>
    <r>
      <t>Рабочая высота максимальная: 190 м</t>
    </r>
    <r>
      <t xml:space="preserve">
</t>
    </r>
    <r>
      <t>Угол поля зрения: 70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1-2 см</t>
    </r>
    <r>
      <t xml:space="preserve">
</t>
    </r>
    <r>
      <t>Точность определения углов: курс до 0.010 градусов, крен/тангаж до 0.005 градусов</t>
    </r>
    <r>
      <t xml:space="preserve">
</t>
    </r>
    <r>
      <t>Скорость сканирования: 240 000 тчк/сек (первое отражение или наиболее сильное), 480 000 тчк/сек (второе отражение), 720 000 тчк/сек (третье отражение)</t>
    </r>
    <r>
      <t xml:space="preserve">
</t>
    </r>
    <r>
      <t>Частота обновления инерциальной системы: 600 Гц</t>
    </r>
    <r>
      <t xml:space="preserve">
</t>
    </r>
    <r>
      <t>GNSS плата: Двухчастотная, ГЛОНАСС, GPS, BeiDou, Galileo</t>
    </r>
    <r>
      <t xml:space="preserve">
</t>
    </r>
    <r>
      <t>Частота записи ГНСС: 5 Гц</t>
    </r>
    <r>
      <t xml:space="preserve">
</t>
    </r>
    <r>
      <t>ПО для обработки сырых данных сканирования: Поставляется в комплекте</t>
    </r>
    <r>
      <t xml:space="preserve">
</t>
    </r>
    <r>
      <t>Сканирующая голова: Livox Avia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Встроенная, калиброванная со сканером. 26 Мп</t>
    </r>
    <r>
      <t xml:space="preserve">
</t>
    </r>
    <r>
      <t>Вес: 1,1 кг</t>
    </r>
  </si>
  <si>
    <r>
      <t>Беспилотное воздушное судно (БВС) Геоскан 401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Аккумуляторная батарея</t>
    </r>
    <r>
      <t xml:space="preserve">
</t>
    </r>
    <r>
      <t>Зарядное устройство</t>
    </r>
    <r>
      <t xml:space="preserve">
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</si>
  <si>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</si>
  <si>
    <t>G401G</t>
  </si>
  <si>
    <t>Геоскан 401 Гамма</t>
  </si>
  <si>
    <t>Беспилотный комплекс «Геоскан 401 Гамма» разработан для выполнения гамма-спектрометрической съемки и построения на ее основе карт содержания калия, урана и тория, вторичной радиогеохимической зональности и мощности экспозиционной дозы. Он способен стартовать с площадки радиусом 5 м, работать в ограниченном пространстве и совершать полеты с детальным огибанием рельефа. В качестве полезной нагрузки на БАС установлен гамма-спектрометр GS-1.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</si>
  <si>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401_gamma_2.png</t>
    </r>
  </si>
  <si>
    <r>
      <t>Гамма-спектрометр GS-1</t>
    </r>
    <r>
      <t xml:space="preserve">
</t>
    </r>
    <r>
      <t>Детектор: Монокристаллический сцинтиллятор NaI (Tl)</t>
    </r>
    <r>
      <t xml:space="preserve">
</t>
    </r>
    <r>
      <t>Форма, размер детектора: Цилиндр, 76 × 76 мм (0,34 л)</t>
    </r>
    <r>
      <t xml:space="preserve">
</t>
    </r>
    <r>
      <t>Энергетическое разрешение: 7,5%</t>
    </r>
    <r>
      <t xml:space="preserve">
</t>
    </r>
    <r>
      <t>Форма, размер спектрометра: Цилиндр Ø 100 мм, L = 330 мм.</t>
    </r>
    <r>
      <t xml:space="preserve">
</t>
    </r>
    <r>
      <t>Масса датчика: 2,6 кг</t>
    </r>
    <r>
      <t xml:space="preserve">
</t>
    </r>
    <r>
      <t>Класс защиты: IP67</t>
    </r>
    <r>
      <t xml:space="preserve">
</t>
    </r>
  </si>
  <si>
    <r>
      <t>Беспилотное воздушное судно (БВС) Геоскан 401</t>
    </r>
    <r>
      <t xml:space="preserve">
</t>
    </r>
    <r>
      <t>Гамма-спектрометр GS-1</t>
    </r>
    <r>
      <t xml:space="preserve">
</t>
    </r>
    <r>
      <t>Аккумуляторная батарея с системой защиты — 3 шт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Аккумуляторная батарея</t>
    </r>
    <r>
      <t xml:space="preserve">
</t>
    </r>
    <r>
      <t>Зарядное устройство</t>
    </r>
    <r>
      <t xml:space="preserve">
</t>
    </r>
  </si>
  <si>
    <r>
      <t>Мониторинг: разведка и изучение точечных объектов</t>
    </r>
    <r>
      <t xml:space="preserve">
</t>
    </r>
    <r>
      <t>Мониторинг: экологический контроль</t>
    </r>
    <r>
      <t xml:space="preserve">
</t>
    </r>
    <r>
      <t>Аэрофотосъемка: геофизика</t>
    </r>
    <r>
      <t xml:space="preserve">
</t>
    </r>
  </si>
  <si>
    <r>
      <t>Добыча полезных ископаемых</t>
    </r>
    <r>
      <t xml:space="preserve">
</t>
    </r>
    <r>
      <t>Наука</t>
    </r>
    <r>
      <t xml:space="preserve">
</t>
    </r>
  </si>
  <si>
    <t>GP</t>
  </si>
  <si>
    <t>ООО Геоскан</t>
  </si>
  <si>
    <t>Геоскан Пионер (Базовый)</t>
  </si>
  <si>
    <t xml:space="preserve">«Образовательные»: максимальная взлетная масса до 1 кг </t>
  </si>
  <si>
    <t>Программируемый учебный набор квадрокоптера с функциями доверенной среды для школ, авиамодельных секций, кружков робототехники и самостоятельного изучения.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</si>
  <si>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3png.jpg</t>
    </r>
  </si>
  <si>
    <t>0.3</t>
  </si>
  <si>
    <t>2408-2475</t>
  </si>
  <si>
    <t>0.5</t>
  </si>
  <si>
    <t>0.283</t>
  </si>
  <si>
    <t>от 0 до +40</t>
  </si>
  <si>
    <r>
      <t>Длина от 284 мм</t>
    </r>
    <r>
      <t xml:space="preserve">
</t>
    </r>
    <r>
      <t>Ширина от 284 мм</t>
    </r>
    <r>
      <t xml:space="preserve">
</t>
    </r>
    <r>
      <t>Высота от 114 мм</t>
    </r>
  </si>
  <si>
    <r>
      <t>Длина от 304 мм</t>
    </r>
    <r>
      <t xml:space="preserve">
</t>
    </r>
    <r>
      <t>Ширина от 304 мм</t>
    </r>
    <r>
      <t xml:space="preserve">
</t>
    </r>
    <r>
      <t>Высота от 122 мм</t>
    </r>
  </si>
  <si>
    <r>
      <t>Базовая плата – 1 шт.</t>
    </r>
    <r>
      <t xml:space="preserve">
</t>
    </r>
    <r>
      <t>Мотор с разъемом правый  – 2 шт.</t>
    </r>
    <r>
      <t xml:space="preserve">
</t>
    </r>
    <r>
      <t>Мотор с разъемом левый  –  2 шт.</t>
    </r>
    <r>
      <t xml:space="preserve">
</t>
    </r>
    <r>
      <t>Пропеллеры воздушные правые –  2 шт.</t>
    </r>
    <r>
      <t xml:space="preserve">
</t>
    </r>
    <r>
      <t>Пропеллеры воздушные левые –  2 шт.</t>
    </r>
    <r>
      <t xml:space="preserve">
</t>
    </r>
    <r>
      <t>Аккумуляторная батарея – 1 шт.</t>
    </r>
    <r>
      <t xml:space="preserve">
</t>
    </r>
    <r>
      <t>Зарядное устройство для литий-полимерных АКБ –  1 шт.</t>
    </r>
    <r>
      <t xml:space="preserve">
</t>
    </r>
    <r>
      <t>Набор инструментов для сборки –  1 шт.</t>
    </r>
    <r>
      <t xml:space="preserve">
</t>
    </r>
    <r>
      <t>Инструкция –  1 шт.</t>
    </r>
    <r>
      <t xml:space="preserve">
</t>
    </r>
    <r>
      <t>Комплект деталей для сборки рамы –  1 шт.</t>
    </r>
    <r>
      <t xml:space="preserve">
</t>
    </r>
    <r>
      <t>Комплект защиты воздушных винтов – 1 шт.</t>
    </r>
    <r>
      <t xml:space="preserve">
</t>
    </r>
    <r>
      <t>Фурнитура для сборки рамы –  1 шт.</t>
    </r>
    <r>
      <t xml:space="preserve">
</t>
    </r>
    <r>
      <t>Пульт управления c приемником–  1 шт.</t>
    </r>
    <r>
      <t xml:space="preserve">
</t>
    </r>
    <r>
      <t>Плата расширения –  1 шт.</t>
    </r>
  </si>
  <si>
    <t>Geoscan Simulator - для симуляции автономных полетов квадрокоптеров серии Геоскан Пионер (Мини и Базовый)</t>
  </si>
  <si>
    <t>Гарантийный срок службы 6 месяцев</t>
  </si>
  <si>
    <t>Выберите</t>
  </si>
  <si>
    <t>«Образовательные»: максимальная взлетная масса до 1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</si>
  <si>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</si>
  <si>
    <r>
      <t>Наука</t>
    </r>
    <r>
      <t xml:space="preserve">
</t>
    </r>
    <r>
      <t>Инновации</t>
    </r>
  </si>
  <si>
    <r>
      <t>00-00023574 Геоскан Пионер - FPV камера - для выполнения полетов с видом от первого лица (FPV)</t>
    </r>
    <r>
      <t xml:space="preserve">
</t>
    </r>
    <r>
      <t>ЦБ-00013536 Геоскан Пионер - FPV шлем - обеспечивает погружение в полет квадрокоптера, используя изображение с бортовой камеры</t>
    </r>
    <r>
      <t xml:space="preserve">
</t>
    </r>
    <r>
      <t>00-00034342 Геоскан Пионер - Аккумуляторная батарея - Дополнительный аккумулятор для квадрокоптера Геоскан Пионер</t>
    </r>
    <r>
      <t xml:space="preserve">
</t>
    </r>
    <r>
      <t>00-00011859 Геоскан Пионер - Базовая плата управления - Дополнительная плата для управления полетом</t>
    </r>
    <r>
      <t xml:space="preserve">
</t>
    </r>
    <r>
      <t>00-00017025 Геоскан Пионер - Безопасное воздушное пространство (защитная сетка 3х3х3м) - Куб с сеткой размерами 3х3х3 метра для организации безопасных полетов внутри помещения</t>
    </r>
    <r>
      <t xml:space="preserve">
</t>
    </r>
    <r>
      <t>00-00009299 Геоскан Пионер - Бортовая камера OpenMV программируемая - позволяет в реальном времени распознавать объекты, поверхности, цвета, QR-коды и метки</t>
    </r>
    <r>
      <t xml:space="preserve">
</t>
    </r>
    <r>
      <t>00-00011853 Геоскан Пионер - Бортовая плата для подключения дополнительных модулей - Дополнительная плата, позволяющая подключить одновременно два модуля</t>
    </r>
    <r>
      <t xml:space="preserve">
</t>
    </r>
    <r>
      <t>00-00011708 Геоскан Пионер - Бортовой модуль захвата груза - позволяет квадрокоптеру подхватывать и перемещать грузы с помощью магнита</t>
    </r>
    <r>
      <t xml:space="preserve">
</t>
    </r>
    <r>
      <t>00-00009296 Геоскан Пионер - Бортовой модуль навигации GPS/ГЛОНАСС - позволяет позиционировать квадрокоптер по данным спутниковых навигационных систем и отслеживать его местоположение и направление полета</t>
    </r>
    <r>
      <t xml:space="preserve">
</t>
    </r>
    <r>
      <t>00-00009295 Геоскан Пионер - Бортовой модуль УЗ навигации в помещении - позволяет позиционировать квадрокоптер с точностью ±2 см в горизонтальной плоскости и ±5 см по высоте, совместим только Геоскан Пионер - УЗ Система навигации в помещении</t>
    </r>
    <r>
      <t xml:space="preserve">
</t>
    </r>
    <r>
      <t>00-00009293 Геоскан Пионер - Зарядное устройство - для зарядки литий-полимерных батарей</t>
    </r>
    <r>
      <t xml:space="preserve">
</t>
    </r>
    <r>
      <t>00-00011856 Геоскан Пионер - Комплект воздушных винтов - воздушные винты из усиленного нейлона (ЗИП)</t>
    </r>
    <r>
      <t xml:space="preserve">
</t>
    </r>
    <r>
      <t>00-00011858 Геоскан Пионер - Комплект деталей рамы - для сборки рамы из прочного текстолита (ЗИП)</t>
    </r>
    <r>
      <t xml:space="preserve">
</t>
    </r>
    <r>
      <t>00-00011857 Геоскан Пионер - Комплект защиты воздушных винтов - дополнительный комплект защиты воздушных винтов (ЗИП)</t>
    </r>
    <r>
      <t xml:space="preserve">
</t>
    </r>
    <r>
      <t>00-00011860 Геоскан Пионер - Комплект моторов левый и правый - дополнительный комплект моторов левый и правый (ЗИП)</t>
    </r>
    <r>
      <t xml:space="preserve">
</t>
    </r>
    <r>
      <t>00-00014509 Геоскан Пионер - Модуль LED - для проецирования точечных изображений, символов, анимации и создания световых эффектов в воздухе</t>
    </r>
    <r>
      <t xml:space="preserve">
</t>
    </r>
    <r>
      <t>00-00029216 Геоскан Пионер - Программируемый модуль ESP32 с CV камерой - передает данные и команды управления через Wi-Fi, что дает возможность подсоединить Геоскан Пионер к другим устройствам, работающим по данной сети, таким как нейроинтерфейс, робот ТРИК, другие коптеры из линейки «Пионер», а поворотная CV-камера позволяет проводить аэрофотосъемку и создавать проекты по управлению дроном с помощью жестов</t>
    </r>
    <r>
      <t xml:space="preserve">
</t>
    </r>
    <r>
      <t>00-00052308 Геоскан Пионер - Пульт радиоуправления с приемником - предназначен для ручного пилотирования, может быть подключен к компьютеру через провод, в т.ч для работы в симуляторе полетов</t>
    </r>
    <r>
      <t xml:space="preserve">
</t>
    </r>
    <r>
      <t>00-00018424 Геоскан Пионер - Ремкомплект -  предназначен для починки коптера, входящего в состав учебного набора Геоскан Пионер</t>
    </r>
    <r>
      <t xml:space="preserve">
</t>
    </r>
    <r>
      <t>00-00009294 Геоскан Пионер - УЗ Система навигации в помещении - система навигации в помещении для линейки квадрокоптеров серии Геоскан Пионер, позволяющая создать «GPS в помещении», в которой роль спутников играют ультразвуковые излучатели, управляемые стационарным модулем</t>
    </r>
  </si>
  <si>
    <r>
      <t>https://disk.yandex.ru/d/LZvtHMaXlbfQtQ</t>
    </r>
    <r>
      <t xml:space="preserve">
</t>
    </r>
    <r>
      <t>https://docs.geoscan.ru/pioneer/instructions/pioneer-standart/main-standart.html</t>
    </r>
  </si>
  <si>
    <t>GPM</t>
  </si>
  <si>
    <t>Геоскан Пионер Мини</t>
  </si>
  <si>
    <t>Программируемый учебный квадрокоптер с функциями доверенной среды для школ, авиамодельных секций, кружков робототехники и самостоятельного изучения.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</si>
  <si>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slide1_2_0.jpg</t>
    </r>
  </si>
  <si>
    <t>0.05</t>
  </si>
  <si>
    <t>0.17</t>
  </si>
  <si>
    <t>-</t>
  </si>
  <si>
    <r>
      <t>Длина 174 мм</t>
    </r>
    <r>
      <t xml:space="preserve">
</t>
    </r>
    <r>
      <t>Ширина 141 мм</t>
    </r>
    <r>
      <t xml:space="preserve">
</t>
    </r>
    <r>
      <t>Высота от 38 мм</t>
    </r>
  </si>
  <si>
    <r>
      <t>Длина 236 мм</t>
    </r>
    <r>
      <t xml:space="preserve">
</t>
    </r>
    <r>
      <t>Ширина 185 мм</t>
    </r>
    <r>
      <t xml:space="preserve">
</t>
    </r>
    <r>
      <t>Высота от 68 мм</t>
    </r>
  </si>
  <si>
    <t>CV камера 2Мп Разрешение видео: до 1200х1600</t>
  </si>
  <si>
    <r>
      <t>Квадрокоптер в сборе - 1 шт</t>
    </r>
    <r>
      <t xml:space="preserve">
</t>
    </r>
    <r>
      <t xml:space="preserve">Аккумуляторная батарея LiPo 1S - 1 шт </t>
    </r>
    <r>
      <t xml:space="preserve">
</t>
    </r>
    <r>
      <t>Запасные воздушные винты (CW + CCW) - 2+2 шт</t>
    </r>
    <r>
      <t xml:space="preserve">
</t>
    </r>
    <r>
      <t>Кабель microUSB - 1 шт</t>
    </r>
    <r>
      <t xml:space="preserve">
</t>
    </r>
    <r>
      <t>Краткое руководство пользователя - 1 шт</t>
    </r>
    <r>
      <t xml:space="preserve">
</t>
    </r>
    <r>
      <t>Упаковка - 1 шт</t>
    </r>
  </si>
  <si>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</si>
  <si>
    <r>
      <t>00-00022040 Геоскан Пионер Мини АКБ - Дополнительный аккумулятор для квадрокоптера Геоскан Пионер Мини</t>
    </r>
    <r>
      <t xml:space="preserve">
</t>
    </r>
    <r>
      <t>00-00022035 Геоскан Пионер Мини ремкомплект - предназначен для починки учебного квадрокоптера Геоскан Пионер Мини. В комплекте есть все необходимые детали, которые позволят оперативно исправить повреждения, не обращаясь в сервисный центр</t>
    </r>
    <r>
      <t xml:space="preserve">
</t>
    </r>
    <r>
      <t>00-00022039 Геоскан Пионер Мини зарядное устройство - для зарядки 4 АКБ одновременно</t>
    </r>
  </si>
  <si>
    <r>
      <t>https://disk.yandex.ru/i/tk36QHTLmqbFNA</t>
    </r>
    <r>
      <t xml:space="preserve">
</t>
    </r>
    <r>
      <t>https://docs.geoscan.ru/pioneer/instructions/pioneer-mini/main-mini.html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</si>
  <si>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</si>
  <si>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</si>
  <si>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</si>
  <si>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</si>
  <si>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</si>
  <si>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</si>
  <si>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</si>
  <si>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</si>
  <si>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</si>
  <si>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</si>
  <si>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</si>
  <si>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</si>
  <si>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</si>
  <si>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</si>
  <si>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</si>
  <si>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</si>
  <si>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</si>
  <si>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</si>
  <si>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r>
      <t>Значение выбирается из списка</t>
    </r>
    <r>
      <t xml:space="preserve">
</t>
    </r>
  </si>
  <si>
    <t>Гибридная силовая установка</t>
  </si>
  <si>
    <t>Объем двигателей, л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</si>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</sst>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0">
    <font>
      <name val="Calibri"/>
      <color theme="1" tint="0"/>
      <sz val="11"/>
    </font>
    <font>
      <color theme="1" tint="0"/>
      <sz val="11"/>
      <scheme val="minor"/>
    </font>
    <font>
      <name val="Calibri"/>
      <sz val="10"/>
    </font>
    <font>
      <name val="Calibri"/>
      <color rgb="0563C1" tint="0"/>
      <sz val="10"/>
      <u val="single"/>
    </font>
    <font>
      <name val="Arial"/>
      <sz val="10"/>
    </font>
    <font>
      <color rgb="0000FF" tint="0"/>
      <sz val="11"/>
      <u val="single"/>
      <scheme val="minor"/>
    </font>
    <font>
      <name val="Calibri"/>
      <b val="true"/>
      <color rgb="FF0000" tint="0"/>
      <sz val="10"/>
    </font>
    <font>
      <name val="Calibri"/>
      <b val="true"/>
      <sz val="16"/>
    </font>
    <font>
      <name val="Calibri"/>
      <b val="true"/>
      <sz val="10"/>
    </font>
    <font>
      <name val="Calibri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D8D8D8" tint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5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Font="true" applyNumberFormat="true" borderId="0" fillId="0" fontId="2" numFmtId="1000" quotePrefix="false"/>
    <xf applyFont="true" applyNumberFormat="true" borderId="0" fillId="0" fontId="3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4" numFmtId="1000" quotePrefix="false">
      <alignment horizontal="left" vertical="top" wrapText="true"/>
    </xf>
    <xf applyAlignment="true" applyFont="true" applyNumberFormat="true" borderId="0" fillId="0" fontId="5" numFmtId="1000" quotePrefix="false">
      <alignment wrapText="true"/>
    </xf>
    <xf applyAlignment="true" applyFont="true" applyNumberFormat="true" borderId="0" fillId="0" fontId="1" numFmtId="1000" quotePrefix="false">
      <alignment horizontal="right"/>
    </xf>
    <xf applyFont="true" applyNumberFormat="true" borderId="0" fillId="0" fontId="5" numFmtId="1000" quotePrefix="false"/>
    <xf applyFont="true" applyNumberFormat="true" borderId="0" fillId="0" fontId="6" numFmtId="1000" quotePrefix="false"/>
    <xf applyAlignment="true" applyFont="true" applyNumberFormat="true" borderId="0" fillId="0" fontId="4" numFmtId="1000" quotePrefix="false">
      <alignment horizontal="left" vertical="top"/>
    </xf>
    <xf applyAlignment="true" applyBorder="true" applyFont="true" applyNumberFormat="true" borderId="1" fillId="0" fontId="7" numFmtId="1000" quotePrefix="false">
      <alignment horizontal="center" vertical="center"/>
    </xf>
    <xf applyAlignment="true" applyBorder="true" applyFont="true" applyNumberFormat="true" borderId="2" fillId="0" fontId="7" numFmtId="1000" quotePrefix="false">
      <alignment horizontal="center" vertical="center"/>
    </xf>
    <xf applyAlignment="true" applyBorder="true" applyFont="true" applyNumberFormat="true" borderId="3" fillId="0" fontId="7" numFmtId="1000" quotePrefix="false">
      <alignment horizontal="center" vertical="center"/>
    </xf>
    <xf applyAlignment="true" applyBorder="true" applyFill="true" applyFont="true" applyNumberFormat="true" borderId="4" fillId="2" fontId="8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ont="true" applyNumberFormat="true" borderId="5" fillId="0" fontId="1" numFmtId="1000" quotePrefix="false">
      <alignment vertical="center"/>
    </xf>
    <xf applyAlignment="true" applyBorder="true" applyFont="true" applyNumberFormat="true" borderId="4" fillId="0" fontId="9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ont="true" applyNumberFormat="true" borderId="7" fillId="0" fontId="1" numFmtId="1000" quotePrefix="false">
      <alignment vertical="center"/>
    </xf>
    <xf applyAlignment="true" applyBorder="true" applyFont="true" applyNumberFormat="true" borderId="6" fillId="0" fontId="9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ont="true" applyNumberFormat="true" borderId="9" fillId="0" fontId="1" numFmtId="1000" quotePrefix="false">
      <alignment vertical="center"/>
    </xf>
    <xf applyAlignment="true" applyBorder="true" applyFont="true" applyNumberFormat="true" borderId="8" fillId="0" fontId="9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left" vertical="center"/>
    </xf>
    <xf applyAlignment="true" applyBorder="true" applyFont="true" applyNumberFormat="true" borderId="7" fillId="0" fontId="1" numFmtId="1000" quotePrefix="false">
      <alignment horizontal="left" vertical="center"/>
    </xf>
    <xf applyAlignment="true" applyBorder="true" applyFont="true" applyNumberFormat="true" borderId="9" fillId="0" fontId="1" numFmtId="1000" quotePrefix="false">
      <alignment horizontal="left" vertical="center"/>
    </xf>
    <xf applyAlignment="true" applyFont="true" applyNumberFormat="true" borderId="0" fillId="0" fontId="1" numFmtId="1000" quotePrefix="false">
      <alignment vertical="center"/>
    </xf>
    <xf applyAlignment="true" applyBorder="true" applyFont="true" applyNumberFormat="true" borderId="10" fillId="0" fontId="9" numFmtId="1000" quotePrefix="false">
      <alignment horizontal="center" vertical="center" wrapText="true"/>
    </xf>
    <xf applyAlignment="true" applyBorder="true" applyFont="true" applyNumberFormat="true" borderId="11" fillId="0" fontId="9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vertical="center"/>
    </xf>
    <xf applyAlignment="true" applyBorder="true" applyFont="true" applyNumberFormat="true" borderId="12" fillId="0" fontId="1" numFmtId="1000" quotePrefix="false">
      <alignment vertical="center"/>
    </xf>
    <xf applyAlignment="true" applyFont="true" applyNumberFormat="true" borderId="0" fillId="0" fontId="9" numFmtId="1000" quotePrefix="false">
      <alignment vertical="center" wrapText="true"/>
    </xf>
    <xf applyAlignment="true" applyBorder="true" applyFont="true" applyNumberFormat="true" borderId="4" fillId="0" fontId="2" numFmtId="1000" quotePrefix="false">
      <alignment horizontal="center" vertical="center" wrapText="true"/>
    </xf>
    <xf applyAlignment="true" applyBorder="true" applyFont="true" applyNumberFormat="true" borderId="13" fillId="0" fontId="1" numFmtId="1000" quotePrefix="false">
      <alignment vertical="center"/>
    </xf>
    <xf applyAlignment="true" applyBorder="true" applyFont="true" applyNumberFormat="true" borderId="4" fillId="0" fontId="9" numFmtId="1000" quotePrefix="false">
      <alignment vertical="center" wrapText="true"/>
    </xf>
    <xf applyBorder="true" applyFont="true" applyNumberFormat="true" borderId="12" fillId="0" fontId="1" numFmtId="1000" quotePrefix="false"/>
    <xf applyBorder="true" applyFont="true" applyNumberFormat="true" borderId="1" fillId="0" fontId="1" numFmtId="1000" quotePrefix="false"/>
    <xf applyAlignment="true" applyFont="true" applyNumberFormat="true" borderId="0" fillId="0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2" fontId="8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://naletay.shop:8083/static/fortest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4"/>
  <sheetViews>
    <sheetView showZeros="true" workbookViewId="0">
      <pane activePane="bottomRight" state="frozen" topLeftCell="B2" xSplit="1" ySplit="1"/>
    </sheetView>
  </sheetViews>
  <sheetFormatPr baseColWidth="8" customHeight="false" defaultColWidth="14.5703129929608" defaultRowHeight="14.25" zeroHeight="false"/>
  <cols>
    <col customWidth="true" max="1" min="1" outlineLevel="0" width="34.1406261550878"/>
    <col customWidth="true" max="2" min="2" outlineLevel="0" width="15.4257809599064"/>
    <col customWidth="true" max="3" min="3" outlineLevel="0" width="9.85546881277651"/>
    <col customWidth="true" max="4" min="4" outlineLevel="0" width="25.2851554814833"/>
    <col customWidth="true" max="5" min="5" outlineLevel="0" width="14.2851556506495"/>
    <col customWidth="true" max="6" min="6" outlineLevel="0" width="7.85546847444415"/>
    <col customWidth="true" max="7" min="7" outlineLevel="0" width="12.2851566656466"/>
    <col customWidth="true" max="8" min="8" outlineLevel="0" width="20.1406251400907"/>
    <col customWidth="true" max="10" min="9" outlineLevel="0" width="15.4257809599064"/>
    <col customWidth="true" max="11" min="11" outlineLevel="0" width="15.7109369488883"/>
    <col customWidth="true" max="12" min="12" outlineLevel="0" width="16.140624463426"/>
    <col customWidth="true" max="13" min="13" outlineLevel="0" width="15.5703124854623"/>
    <col customWidth="true" max="14" min="14" outlineLevel="0" width="12.2851566656466"/>
    <col customWidth="true" max="15" min="15" outlineLevel="0" width="14.425781467405"/>
    <col customWidth="true" max="16" min="16" outlineLevel="0" width="11.9999993233353"/>
    <col customWidth="true" max="17" min="17" outlineLevel="0" width="21.8554681361118"/>
    <col customWidth="true" max="18" min="18" outlineLevel="0" width="19.1406256475893"/>
    <col customWidth="true" max="19" min="19" outlineLevel="0" width="19.8554691511089"/>
    <col customWidth="true" max="20" min="20" outlineLevel="0" width="22.9999991541691"/>
    <col customWidth="true" max="21" min="21" outlineLevel="0" width="24.2851559889819"/>
    <col customWidth="true" max="22" min="22" outlineLevel="0" width="16.2851559889819"/>
    <col customWidth="true" max="23" min="23" outlineLevel="0" width="22.7109388097163"/>
    <col customWidth="true" max="24" min="24" outlineLevel="0" width="20.8554686436103"/>
    <col customWidth="true" max="25" min="25" outlineLevel="0" width="21.1406246325922"/>
    <col customWidth="true" max="26" min="26" outlineLevel="0" width="27.5703118087976"/>
    <col customWidth="true" max="27" min="27" outlineLevel="0" width="15.7109369488883"/>
    <col customWidth="true" max="28" min="28" outlineLevel="0" width="25.0000008458309"/>
    <col customWidth="true" max="29" min="29" outlineLevel="0" width="21.9999996616676"/>
    <col customWidth="true" max="30" min="30" outlineLevel="0" width="20.4257811290726"/>
    <col customWidth="true" max="31" min="31" outlineLevel="0" width="21.1406246325922"/>
    <col customWidth="true" max="32" min="32" outlineLevel="0" width="23.4257809599064"/>
    <col customWidth="true" max="33" min="33" outlineLevel="0" width="24.4257804524079"/>
    <col customWidth="true" max="34" min="34" outlineLevel="0" width="25.5703128237946"/>
    <col customWidth="true" max="35" min="35" outlineLevel="0" width="27.1406242942598"/>
    <col customWidth="true" max="36" min="36" outlineLevel="0" width="27.9999993233353"/>
    <col customWidth="true" max="37" min="37" outlineLevel="0" width="28.4257811290726"/>
    <col customWidth="true" max="38" min="38" outlineLevel="0" width="27.7109362722236"/>
    <col customWidth="true" max="40" min="39" outlineLevel="0" width="27.1406242942598"/>
    <col customWidth="true" max="41" min="41" outlineLevel="0" width="27.7109362722236"/>
    <col customWidth="true" max="42" min="42" outlineLevel="0" width="31.4257823132359"/>
    <col customWidth="true" max="43" min="43" outlineLevel="0" width="25.8554674594471"/>
    <col customWidth="true" max="44" min="44" outlineLevel="0" width="28.2851566656466"/>
    <col customWidth="true" max="45" min="45" outlineLevel="0" width="27.9999993233353"/>
    <col customWidth="true" max="46" min="46" outlineLevel="0" width="21.285156158148"/>
    <col customWidth="true" max="47" min="47" outlineLevel="0" width="25.4257799449093"/>
    <col customWidth="true" max="48" min="48" outlineLevel="0" width="27.8554691511089"/>
    <col customWidth="true" max="49" min="49" outlineLevel="0" width="20.0000006766647"/>
    <col customWidth="true" max="50" min="50" outlineLevel="0" width="35.8554677977794"/>
    <col customWidth="true" max="51" min="51" outlineLevel="0" width="46.1406254784231"/>
    <col customWidth="true" max="52" min="52" outlineLevel="0" width="42.0000003383324"/>
    <col customWidth="true" max="53" min="53" outlineLevel="0" width="40.1406258167555"/>
  </cols>
  <sheetData>
    <row customHeight="true" ht="10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37.5" outlineLevel="0" r="2">
      <c r="A2" s="0" t="s">
        <v>53</v>
      </c>
      <c r="B2" s="0" t="s">
        <v>54</v>
      </c>
      <c r="C2" s="3" t="s">
        <v>55</v>
      </c>
      <c r="D2" s="0" t="s">
        <v>56</v>
      </c>
      <c r="E2" s="0" t="s">
        <v>57</v>
      </c>
      <c r="F2" s="0" t="n">
        <v>0</v>
      </c>
      <c r="G2" s="0" t="n">
        <v>0</v>
      </c>
      <c r="H2" s="0" t="s">
        <v>58</v>
      </c>
      <c r="I2" s="4" t="s">
        <v>59</v>
      </c>
      <c r="J2" s="4" t="str">
        <f aca="false" ca="false" dt2D="false" dtr="false" t="normal">HYPERLINK("https://disk.yandex.ru/i/nTxw4wjGrD469w", "https://disk.yandex.ru/i/nTxw4wjGrD469w")</f>
        <v>https://disk.yandex.ru/i/nTxw4wjGrD469w</v>
      </c>
      <c r="K2" s="4" t="str">
        <f aca="false" ca="false" dt2D="false" dtr="false" t="normal">HYPERLINK("https://disk.yandex.ru/i/H1H-017_V1V2DQ", "https://disk.yandex.ru/i/H1H-017_V1V2DQ")</f>
        <v>https://disk.yandex.ru/i/H1H-017_V1V2DQ</v>
      </c>
      <c r="L2" s="4" t="str">
        <f aca="false" ca="false" dt2D="false" dtr="false" t="normal">HYPERLINK("https://disk.yandex.ru/i/e_VzynjnYNoFgQ", "https://disk.yandex.ru/i/e_VzynjnYNoFgQ")</f>
        <v>https://disk.yandex.ru/i/e_VzynjnYNoFgQ</v>
      </c>
      <c r="M2" s="4" t="str">
        <f aca="false" ca="false" dt2D="false" dtr="false" t="normal">HYPERLINK("https://disk.yandex.ru/i/amzehkfbNZdTqA", "https://disk.yandex.ru/i/amzehkfbNZdTqA")</f>
        <v>https://disk.yandex.ru/i/amzehkfbNZdTqA</v>
      </c>
      <c r="N2" s="0" t="n">
        <v>1</v>
      </c>
      <c r="O2" s="0" t="s">
        <v>60</v>
      </c>
      <c r="Q2" s="0" t="s">
        <v>61</v>
      </c>
      <c r="R2" s="0" t="n">
        <v>40</v>
      </c>
      <c r="S2" s="0" t="n">
        <v>868</v>
      </c>
      <c r="T2" s="0" t="n">
        <v>210</v>
      </c>
      <c r="V2" s="0" t="s">
        <v>62</v>
      </c>
      <c r="W2" s="0" t="n">
        <v>4</v>
      </c>
      <c r="X2" s="0" t="n">
        <v>80</v>
      </c>
      <c r="Y2" s="0" t="n">
        <v>110</v>
      </c>
      <c r="Z2" s="0" t="n">
        <v>3</v>
      </c>
      <c r="AA2" s="0" t="s">
        <v>63</v>
      </c>
      <c r="AC2" s="0" t="s">
        <v>64</v>
      </c>
      <c r="AD2" s="0" t="n">
        <v>12</v>
      </c>
      <c r="AE2" s="0" t="s">
        <v>65</v>
      </c>
      <c r="AF2" s="0" t="s">
        <v>65</v>
      </c>
      <c r="AG2" s="5" t="s">
        <v>66</v>
      </c>
      <c r="AH2" s="5" t="s">
        <v>67</v>
      </c>
      <c r="AI2" s="5" t="s">
        <v>68</v>
      </c>
      <c r="AJ2" s="5" t="s">
        <v>69</v>
      </c>
      <c r="AK2" s="5" t="s">
        <v>70</v>
      </c>
      <c r="AL2" s="5" t="s">
        <v>71</v>
      </c>
      <c r="AM2" s="5" t="s">
        <v>72</v>
      </c>
      <c r="AP2" s="5" t="s">
        <v>73</v>
      </c>
      <c r="AQ2" s="0" t="n">
        <v>2015</v>
      </c>
      <c r="AS2" s="0" t="s">
        <v>74</v>
      </c>
      <c r="AT2" s="0" t="s">
        <v>75</v>
      </c>
      <c r="AU2" s="0" t="s">
        <v>75</v>
      </c>
      <c r="AV2" s="0" t="s">
        <v>76</v>
      </c>
      <c r="AW2" s="0" t="s">
        <v>57</v>
      </c>
      <c r="AX2" s="5" t="s">
        <v>77</v>
      </c>
      <c r="AY2" s="5" t="s">
        <v>78</v>
      </c>
      <c r="AZ2" s="6" t="s">
        <v>79</v>
      </c>
      <c r="BA2" s="7" t="s">
        <v>80</v>
      </c>
    </row>
    <row customHeight="true" ht="34.5" outlineLevel="0" r="3">
      <c r="A3" s="0" t="s">
        <v>81</v>
      </c>
      <c r="B3" s="0" t="s">
        <v>54</v>
      </c>
      <c r="C3" s="0" t="s">
        <v>55</v>
      </c>
      <c r="D3" s="0" t="s">
        <v>82</v>
      </c>
      <c r="E3" s="0" t="s">
        <v>57</v>
      </c>
      <c r="F3" s="0" t="n">
        <v>0</v>
      </c>
      <c r="G3" s="0" t="n">
        <v>0</v>
      </c>
      <c r="H3" s="0" t="s">
        <v>83</v>
      </c>
      <c r="I3" s="4" t="s">
        <v>84</v>
      </c>
      <c r="J3" s="4" t="str">
        <f aca="false" ca="false" dt2D="false" dtr="false" t="normal">HYPERLINK("https://disk.yandex.ru/i/ARDW-nWSgWU2fw", "https://disk.yandex.ru/i/ARDW-nWSgWU2fw")</f>
        <v>https://disk.yandex.ru/i/ARDW-nWSgWU2fw</v>
      </c>
      <c r="K3" s="4" t="str">
        <f aca="false" ca="false" dt2D="false" dtr="false" t="normal">HYPERLINK("https://disk.yandex.ru/i/g5MvA1oGo09ISQ", "https://disk.yandex.ru/i/g5MvA1oGo09ISQ")</f>
        <v>https://disk.yandex.ru/i/g5MvA1oGo09ISQ</v>
      </c>
      <c r="L3" s="4" t="str">
        <f aca="false" ca="false" dt2D="false" dtr="false" t="normal">HYPERLINK("https://disk.yandex.ru/i/I_27-an_XXmHaA", "https://disk.yandex.ru/i/I_27-an_XXmHaA")</f>
        <v>https://disk.yandex.ru/i/I_27-an_XXmHaA</v>
      </c>
      <c r="M3" s="4" t="str">
        <f aca="false" ca="false" dt2D="false" dtr="false" t="normal">HYPERLINK("https://disk.yandex.ru/i/H0F8qHE3e8q0AQ", "https://disk.yandex.ru/i/H0F8qHE3e8q0AQ")</f>
        <v>https://disk.yandex.ru/i/H0F8qHE3e8q0AQ</v>
      </c>
      <c r="N3" s="0" t="n">
        <v>1</v>
      </c>
      <c r="O3" s="0" t="s">
        <v>85</v>
      </c>
      <c r="P3" s="0" t="s">
        <v>86</v>
      </c>
      <c r="Q3" s="0" t="s">
        <v>61</v>
      </c>
      <c r="R3" s="0" t="n">
        <v>40</v>
      </c>
      <c r="S3" s="0" t="n">
        <v>868</v>
      </c>
      <c r="T3" s="0" t="n">
        <v>1000</v>
      </c>
      <c r="V3" s="0" t="s">
        <v>62</v>
      </c>
      <c r="W3" s="0" t="n">
        <v>4.5</v>
      </c>
      <c r="X3" s="0" t="n">
        <v>100</v>
      </c>
      <c r="Y3" s="0" t="n">
        <v>120</v>
      </c>
      <c r="Z3" s="0" t="n">
        <v>10</v>
      </c>
      <c r="AA3" s="0" t="s">
        <v>87</v>
      </c>
      <c r="AC3" s="0" t="s">
        <v>64</v>
      </c>
      <c r="AD3" s="0" t="n">
        <v>12</v>
      </c>
      <c r="AE3" s="0" t="s">
        <v>65</v>
      </c>
      <c r="AF3" s="0" t="s">
        <v>65</v>
      </c>
      <c r="AG3" s="5" t="s">
        <v>88</v>
      </c>
      <c r="AH3" s="5" t="s">
        <v>89</v>
      </c>
      <c r="AI3" s="5" t="s">
        <v>90</v>
      </c>
      <c r="AJ3" s="5" t="s">
        <v>69</v>
      </c>
      <c r="AK3" s="5" t="s">
        <v>70</v>
      </c>
      <c r="AL3" s="5" t="s">
        <v>71</v>
      </c>
      <c r="AM3" s="5" t="s">
        <v>91</v>
      </c>
      <c r="AP3" s="5" t="s">
        <v>92</v>
      </c>
      <c r="AQ3" s="0" t="n">
        <v>2021</v>
      </c>
      <c r="AS3" s="0" t="s">
        <v>74</v>
      </c>
      <c r="AT3" s="0" t="s">
        <v>75</v>
      </c>
      <c r="AU3" s="0" t="s">
        <v>75</v>
      </c>
      <c r="AV3" s="0" t="s">
        <v>76</v>
      </c>
      <c r="AW3" s="0" t="s">
        <v>57</v>
      </c>
      <c r="AX3" s="5" t="s">
        <v>93</v>
      </c>
      <c r="AY3" s="5" t="s">
        <v>78</v>
      </c>
      <c r="AZ3" s="6" t="n"/>
      <c r="BA3" s="7" t="s">
        <v>94</v>
      </c>
    </row>
    <row customHeight="true" ht="39.75" outlineLevel="0" r="4">
      <c r="A4" s="0" t="s">
        <v>95</v>
      </c>
      <c r="B4" s="0" t="s">
        <v>54</v>
      </c>
      <c r="C4" s="0" t="s">
        <v>55</v>
      </c>
      <c r="D4" s="0" t="s">
        <v>96</v>
      </c>
      <c r="E4" s="0" t="s">
        <v>97</v>
      </c>
      <c r="F4" s="0" t="n">
        <v>0</v>
      </c>
      <c r="G4" s="0" t="n">
        <v>0</v>
      </c>
      <c r="H4" s="0" t="s">
        <v>98</v>
      </c>
      <c r="I4" s="4" t="s">
        <v>99</v>
      </c>
      <c r="J4" s="4" t="str">
        <f aca="false" ca="false" dt2D="false" dtr="false" t="normal">HYPERLINK("https://disk.yandex.ru/i/alTjCdMBS2BMqw", "https://disk.yandex.ru/i/alTjCdMBS2BMqw")</f>
        <v>https://disk.yandex.ru/i/alTjCdMBS2BMqw</v>
      </c>
      <c r="K4" s="4" t="str">
        <f aca="false" ca="false" dt2D="false" dtr="false" t="normal">HYPERLINK("https://disk.yandex.ru/i/wAY6bVgpI8UsyA", "https://disk.yandex.ru/i/wAY6bVgpI8UsyA")</f>
        <v>https://disk.yandex.ru/i/wAY6bVgpI8UsyA</v>
      </c>
      <c r="L4" s="4" t="str">
        <f aca="false" ca="false" dt2D="false" dtr="false" t="normal">HYPERLINK("https://disk.yandex.ru/i/t6-NnwZZlC5uaw", "https://disk.yandex.ru/i/t6-NnwZZlC5uaw")</f>
        <v>https://disk.yandex.ru/i/t6-NnwZZlC5uaw</v>
      </c>
      <c r="M4" s="4" t="str">
        <f aca="false" ca="false" dt2D="false" dtr="false" t="normal">HYPERLINK("https://disk.yandex.ru/i/eLftAhljIVuLgg", "https://disk.yandex.ru/i/eLftAhljIVuLgg")</f>
        <v>https://disk.yandex.ru/i/eLftAhljIVuLgg</v>
      </c>
      <c r="N4" s="0" t="n">
        <v>4</v>
      </c>
      <c r="O4" s="0" t="s">
        <v>60</v>
      </c>
      <c r="Q4" s="0" t="s">
        <v>100</v>
      </c>
      <c r="R4" s="0" t="n">
        <v>5</v>
      </c>
      <c r="S4" s="0" t="n">
        <v>868</v>
      </c>
      <c r="T4" s="0" t="n">
        <v>30</v>
      </c>
      <c r="V4" s="0" t="s">
        <v>62</v>
      </c>
      <c r="W4" s="0" t="n">
        <v>4</v>
      </c>
      <c r="X4" s="0" t="n">
        <v>54</v>
      </c>
      <c r="Y4" s="0" t="n">
        <v>54</v>
      </c>
      <c r="Z4" s="0" t="n">
        <v>0.66</v>
      </c>
      <c r="AA4" s="0" t="s">
        <v>63</v>
      </c>
      <c r="AC4" s="0" t="s">
        <v>101</v>
      </c>
      <c r="AD4" s="0" t="n">
        <v>10</v>
      </c>
      <c r="AE4" s="0" t="s">
        <v>65</v>
      </c>
      <c r="AF4" s="0" t="s">
        <v>65</v>
      </c>
      <c r="AG4" s="5" t="s">
        <v>102</v>
      </c>
      <c r="AH4" s="5" t="s">
        <v>103</v>
      </c>
      <c r="AI4" s="5" t="s">
        <v>104</v>
      </c>
      <c r="AJ4" s="0" t="s">
        <v>105</v>
      </c>
      <c r="AK4" s="0" t="s">
        <v>105</v>
      </c>
      <c r="AM4" s="5" t="s">
        <v>106</v>
      </c>
      <c r="AP4" s="5" t="s">
        <v>107</v>
      </c>
      <c r="AQ4" s="0" t="n">
        <v>2019</v>
      </c>
      <c r="AS4" s="0" t="s">
        <v>74</v>
      </c>
      <c r="AT4" s="0" t="s">
        <v>75</v>
      </c>
      <c r="AU4" s="0" t="s">
        <v>75</v>
      </c>
      <c r="AV4" s="0" t="s">
        <v>76</v>
      </c>
      <c r="AW4" s="0" t="s">
        <v>97</v>
      </c>
      <c r="AX4" s="5" t="s">
        <v>108</v>
      </c>
      <c r="AY4" s="5" t="s">
        <v>78</v>
      </c>
      <c r="AZ4" s="6" t="s">
        <v>109</v>
      </c>
      <c r="BA4" s="7" t="s">
        <v>110</v>
      </c>
    </row>
    <row customHeight="true" ht="45" outlineLevel="0" r="5">
      <c r="A5" s="0" t="s">
        <v>111</v>
      </c>
      <c r="B5" s="0" t="s">
        <v>54</v>
      </c>
      <c r="C5" s="0" t="s">
        <v>55</v>
      </c>
      <c r="D5" s="0" t="s">
        <v>112</v>
      </c>
      <c r="E5" s="0" t="s">
        <v>97</v>
      </c>
      <c r="F5" s="0" t="n">
        <v>0</v>
      </c>
      <c r="G5" s="0" t="n">
        <v>0</v>
      </c>
      <c r="H5" s="0" t="s">
        <v>113</v>
      </c>
      <c r="I5" s="4" t="s">
        <v>114</v>
      </c>
      <c r="J5" s="4" t="str">
        <f aca="false" ca="false" dt2D="false" dtr="false" t="normal">HYPERLINK("https://disk.yandex.ru/i/fH-xpoMDUvaGsg", "https://disk.yandex.ru/i/fH-xpoMDUvaGsg")</f>
        <v>https://disk.yandex.ru/i/fH-xpoMDUvaGsg</v>
      </c>
      <c r="K5" s="4" t="str">
        <f aca="false" ca="false" dt2D="false" dtr="false" t="normal">HYPERLINK("https://disk.yandex.ru/i/0UnoRWxMoLy3Vg", "https://disk.yandex.ru/i/0UnoRWxMoLy3Vg")</f>
        <v>https://disk.yandex.ru/i/0UnoRWxMoLy3Vg</v>
      </c>
      <c r="L5" s="4" t="str">
        <f aca="false" ca="false" dt2D="false" dtr="false" t="normal">HYPERLINK("https://disk.yandex.ru/i/a4FPSqIUe7y5Jg", "https://disk.yandex.ru/i/a4FPSqIUe7y5Jg")</f>
        <v>https://disk.yandex.ru/i/a4FPSqIUe7y5Jg</v>
      </c>
      <c r="M5" s="4" t="str">
        <f aca="false" ca="false" dt2D="false" dtr="false" t="normal">HYPERLINK("https://disk.yandex.ru/i/4yqr6WhTazTkJg", "https://disk.yandex.ru/i/4yqr6WhTazTkJg")</f>
        <v>https://disk.yandex.ru/i/4yqr6WhTazTkJg</v>
      </c>
      <c r="N5" s="0" t="n">
        <v>4</v>
      </c>
      <c r="O5" s="0" t="s">
        <v>60</v>
      </c>
      <c r="Q5" s="0" t="s">
        <v>100</v>
      </c>
      <c r="R5" s="0" t="n">
        <v>5</v>
      </c>
      <c r="S5" s="0" t="n">
        <v>868</v>
      </c>
      <c r="T5" s="0" t="n">
        <v>30</v>
      </c>
      <c r="V5" s="0" t="s">
        <v>62</v>
      </c>
      <c r="W5" s="0" t="n">
        <v>4</v>
      </c>
      <c r="X5" s="0" t="n">
        <v>54</v>
      </c>
      <c r="Y5" s="0" t="n">
        <v>54</v>
      </c>
      <c r="Z5" s="0" t="n">
        <v>0.66</v>
      </c>
      <c r="AA5" s="0" t="s">
        <v>63</v>
      </c>
      <c r="AC5" s="0" t="s">
        <v>101</v>
      </c>
      <c r="AD5" s="0" t="n">
        <v>10</v>
      </c>
      <c r="AE5" s="0" t="s">
        <v>65</v>
      </c>
      <c r="AF5" s="0" t="s">
        <v>65</v>
      </c>
      <c r="AG5" s="5" t="s">
        <v>102</v>
      </c>
      <c r="AH5" s="5" t="s">
        <v>103</v>
      </c>
      <c r="AI5" s="5" t="s">
        <v>70</v>
      </c>
      <c r="AM5" s="5" t="s">
        <v>106</v>
      </c>
      <c r="AP5" s="5" t="s">
        <v>107</v>
      </c>
      <c r="AQ5" s="0" t="n">
        <v>2022</v>
      </c>
      <c r="AS5" s="0" t="s">
        <v>74</v>
      </c>
      <c r="AT5" s="0" t="s">
        <v>75</v>
      </c>
      <c r="AU5" s="0" t="s">
        <v>75</v>
      </c>
      <c r="AV5" s="0" t="s">
        <v>76</v>
      </c>
      <c r="AW5" s="0" t="s">
        <v>97</v>
      </c>
      <c r="AX5" s="5" t="s">
        <v>115</v>
      </c>
      <c r="AY5" s="5" t="s">
        <v>116</v>
      </c>
      <c r="AZ5" s="6" t="s">
        <v>109</v>
      </c>
      <c r="BA5" s="7" t="s">
        <v>110</v>
      </c>
    </row>
    <row customHeight="true" ht="51" outlineLevel="0" r="6">
      <c r="A6" s="0" t="s">
        <v>117</v>
      </c>
      <c r="B6" s="0" t="s">
        <v>54</v>
      </c>
      <c r="C6" s="0" t="s">
        <v>55</v>
      </c>
      <c r="D6" s="0" t="s">
        <v>118</v>
      </c>
      <c r="E6" s="0" t="s">
        <v>97</v>
      </c>
      <c r="F6" s="0" t="n">
        <v>0</v>
      </c>
      <c r="G6" s="0" t="n">
        <v>0</v>
      </c>
      <c r="H6" s="0" t="s">
        <v>119</v>
      </c>
      <c r="I6" s="4" t="s">
        <v>120</v>
      </c>
      <c r="J6" s="4" t="str">
        <f aca="false" ca="false" dt2D="false" dtr="false" t="normal">HYPERLINK("https://disk.yandex.ru/i/NhrtGIMAFE2kPg", "https://disk.yandex.ru/i/NhrtGIMAFE2kPg")</f>
        <v>https://disk.yandex.ru/i/NhrtGIMAFE2kPg</v>
      </c>
      <c r="K6" s="4" t="str">
        <f aca="false" ca="false" dt2D="false" dtr="false" t="normal">HYPERLINK("https://disk.yandex.ru/i/4Megh1yGTFc4LQ", "https://disk.yandex.ru/i/4Megh1yGTFc4LQ")</f>
        <v>https://disk.yandex.ru/i/4Megh1yGTFc4LQ</v>
      </c>
      <c r="L6" s="4" t="str">
        <f aca="false" ca="false" dt2D="false" dtr="false" t="normal">HYPERLINK("https://disk.yandex.ru/i/87GSrkgF4lljgA", "https://disk.yandex.ru/i/87GSrkgF4lljgA")</f>
        <v>https://disk.yandex.ru/i/87GSrkgF4lljgA</v>
      </c>
      <c r="M6" s="4" t="str">
        <f aca="false" ca="false" dt2D="false" dtr="false" t="normal">HYPERLINK("https://disk.yandex.ru/i/RW3JNBtrBW492Q", "https://disk.yandex.ru/i/RW3JNBtrBW492Q")</f>
        <v>https://disk.yandex.ru/i/RW3JNBtrBW492Q</v>
      </c>
      <c r="N6" s="0" t="n">
        <v>4</v>
      </c>
      <c r="O6" s="0" t="s">
        <v>60</v>
      </c>
      <c r="Q6" s="0" t="s">
        <v>100</v>
      </c>
      <c r="R6" s="0" t="n">
        <v>40</v>
      </c>
      <c r="S6" s="0" t="n">
        <v>868</v>
      </c>
      <c r="T6" s="0" t="n">
        <v>30</v>
      </c>
      <c r="V6" s="0" t="s">
        <v>62</v>
      </c>
      <c r="W6" s="0" t="n">
        <v>4</v>
      </c>
      <c r="X6" s="0" t="n">
        <v>36</v>
      </c>
      <c r="Y6" s="0" t="n">
        <v>36</v>
      </c>
      <c r="Z6" s="0" t="n">
        <v>1</v>
      </c>
      <c r="AA6" s="0" t="s">
        <v>63</v>
      </c>
      <c r="AC6" s="0" t="s">
        <v>64</v>
      </c>
      <c r="AD6" s="0" t="n">
        <v>12</v>
      </c>
      <c r="AE6" s="0" t="s">
        <v>65</v>
      </c>
      <c r="AF6" s="0" t="s">
        <v>65</v>
      </c>
      <c r="AG6" s="5" t="s">
        <v>121</v>
      </c>
      <c r="AH6" s="5" t="s">
        <v>67</v>
      </c>
      <c r="AI6" s="5" t="s">
        <v>68</v>
      </c>
      <c r="AJ6" s="5" t="s">
        <v>69</v>
      </c>
      <c r="AK6" s="5" t="s">
        <v>70</v>
      </c>
      <c r="AM6" s="5" t="s">
        <v>122</v>
      </c>
      <c r="AP6" s="5" t="s">
        <v>123</v>
      </c>
      <c r="AQ6" s="0" t="n">
        <v>2015</v>
      </c>
      <c r="AS6" s="0" t="s">
        <v>74</v>
      </c>
      <c r="AT6" s="0" t="s">
        <v>75</v>
      </c>
      <c r="AU6" s="0" t="s">
        <v>75</v>
      </c>
      <c r="AV6" s="0" t="s">
        <v>76</v>
      </c>
      <c r="AW6" s="0" t="s">
        <v>97</v>
      </c>
      <c r="AX6" s="5" t="s">
        <v>124</v>
      </c>
      <c r="AY6" s="5" t="s">
        <v>78</v>
      </c>
      <c r="AZ6" s="6" t="s">
        <v>125</v>
      </c>
      <c r="BA6" s="7" t="s">
        <v>126</v>
      </c>
    </row>
    <row customHeight="true" ht="51" outlineLevel="0" r="7">
      <c r="A7" s="0" t="s">
        <v>127</v>
      </c>
      <c r="B7" s="0" t="s">
        <v>54</v>
      </c>
      <c r="C7" s="0" t="s">
        <v>55</v>
      </c>
      <c r="D7" s="0" t="s">
        <v>128</v>
      </c>
      <c r="E7" s="0" t="s">
        <v>97</v>
      </c>
      <c r="F7" s="0" t="n">
        <v>0</v>
      </c>
      <c r="G7" s="0" t="n">
        <v>0</v>
      </c>
      <c r="H7" s="5" t="s">
        <v>129</v>
      </c>
      <c r="I7" s="4" t="s">
        <v>130</v>
      </c>
      <c r="J7" s="4" t="str">
        <f aca="false" ca="false" dt2D="false" dtr="false" t="normal">HYPERLINK("https://disk.yandex.ru/i/lvB_nhq3Rl80fg", "https://disk.yandex.ru/i/lvB_nhq3Rl80fg")</f>
        <v>https://disk.yandex.ru/i/lvB_nhq3Rl80fg</v>
      </c>
      <c r="K7" s="4" t="str">
        <f aca="false" ca="false" dt2D="false" dtr="false" t="normal">HYPERLINK("https://disk.yandex.ru/i/EfHtgfid-gNYrw", "https://disk.yandex.ru/i/EfHtgfid-gNYrw")</f>
        <v>https://disk.yandex.ru/i/EfHtgfid-gNYrw</v>
      </c>
      <c r="L7" s="4" t="str">
        <f aca="false" ca="false" dt2D="false" dtr="false" t="normal">HYPERLINK("https://disk.yandex.ru/i/kyg5aJITIi7New", "https://disk.yandex.ru/i/kyg5aJITIi7New")</f>
        <v>https://disk.yandex.ru/i/kyg5aJITIi7New</v>
      </c>
      <c r="M7" s="4" t="str">
        <f aca="false" ca="false" dt2D="false" dtr="false" t="normal">HYPERLINK("https://disk.yandex.ru/i/gjymb4tmoYyycA", "https://disk.yandex.ru/i/gjymb4tmoYyycA")</f>
        <v>https://disk.yandex.ru/i/gjymb4tmoYyycA</v>
      </c>
      <c r="N7" s="0" t="n">
        <v>4</v>
      </c>
      <c r="O7" s="0" t="s">
        <v>60</v>
      </c>
      <c r="Q7" s="0" t="s">
        <v>100</v>
      </c>
      <c r="R7" s="0" t="n">
        <v>10</v>
      </c>
      <c r="S7" s="8" t="s">
        <v>131</v>
      </c>
      <c r="T7" s="0" t="n">
        <v>30</v>
      </c>
      <c r="V7" s="0" t="s">
        <v>62</v>
      </c>
      <c r="W7" s="0" t="n">
        <v>4</v>
      </c>
      <c r="X7" s="0" t="n">
        <v>54</v>
      </c>
      <c r="Y7" s="0" t="n">
        <v>54</v>
      </c>
      <c r="Z7" s="0" t="n">
        <v>0.66</v>
      </c>
      <c r="AA7" s="0" t="s">
        <v>63</v>
      </c>
      <c r="AC7" s="0" t="s">
        <v>64</v>
      </c>
      <c r="AD7" s="0" t="n">
        <v>12</v>
      </c>
      <c r="AE7" s="0" t="s">
        <v>65</v>
      </c>
      <c r="AF7" s="0" t="s">
        <v>65</v>
      </c>
      <c r="AG7" s="5" t="s">
        <v>132</v>
      </c>
      <c r="AH7" s="5" t="s">
        <v>133</v>
      </c>
      <c r="AI7" s="5" t="s">
        <v>134</v>
      </c>
      <c r="AJ7" s="0" t="s">
        <v>105</v>
      </c>
      <c r="AK7" s="0" t="s">
        <v>105</v>
      </c>
      <c r="AL7" s="0" t="s">
        <v>105</v>
      </c>
      <c r="AM7" s="5" t="s">
        <v>135</v>
      </c>
      <c r="AP7" s="5" t="s">
        <v>136</v>
      </c>
      <c r="AQ7" s="0" t="n">
        <v>2024</v>
      </c>
      <c r="AS7" s="0" t="s">
        <v>74</v>
      </c>
      <c r="AT7" s="0" t="s">
        <v>75</v>
      </c>
      <c r="AU7" s="0" t="s">
        <v>75</v>
      </c>
      <c r="AV7" s="0" t="s">
        <v>76</v>
      </c>
      <c r="AW7" s="0" t="s">
        <v>97</v>
      </c>
      <c r="AX7" s="5" t="s">
        <v>137</v>
      </c>
      <c r="AY7" s="5" t="s">
        <v>138</v>
      </c>
      <c r="AZ7" s="6" t="s">
        <v>139</v>
      </c>
      <c r="BA7" s="9" t="str">
        <f aca="false" ca="false" dt2D="false" dtr="false" t="normal">HYPERLINK("https://disk.yandex.ru/d/IjiS8ZZmJur1nQ", "https://disk.yandex.ru/d/IjiS8ZZmJur1nQ")</f>
        <v>https://disk.yandex.ru/d/IjiS8ZZmJur1nQ</v>
      </c>
    </row>
    <row customHeight="true" ht="48.75" outlineLevel="0" r="8">
      <c r="A8" s="0" t="s">
        <v>140</v>
      </c>
      <c r="B8" s="0" t="s">
        <v>54</v>
      </c>
      <c r="C8" s="0" t="s">
        <v>55</v>
      </c>
      <c r="D8" s="0" t="s">
        <v>141</v>
      </c>
      <c r="E8" s="0" t="s">
        <v>97</v>
      </c>
      <c r="F8" s="0" t="n">
        <v>0</v>
      </c>
      <c r="G8" s="0" t="n">
        <v>0</v>
      </c>
      <c r="H8" s="5" t="s">
        <v>142</v>
      </c>
      <c r="I8" s="4" t="s">
        <v>143</v>
      </c>
      <c r="J8" s="4" t="str">
        <f aca="false" ca="false" dt2D="false" dtr="false" t="normal">HYPERLINK("https://disk.yandex.ru/i/lK6sfrN8EGDzsw", "https://disk.yandex.ru/i/lK6sfrN8EGDzsw")</f>
        <v>https://disk.yandex.ru/i/lK6sfrN8EGDzsw</v>
      </c>
      <c r="K8" s="4" t="str">
        <f aca="false" ca="false" dt2D="false" dtr="false" t="normal">HYPERLINK("https://disk.yandex.ru/i/-v6rWMJQBjSIzg", "https://disk.yandex.ru/i/-v6rWMJQBjSIzg")</f>
        <v>https://disk.yandex.ru/i/-v6rWMJQBjSIzg</v>
      </c>
      <c r="L8" s="4" t="str">
        <f aca="false" ca="false" dt2D="false" dtr="false" t="normal">HYPERLINK("https://disk.yandex.ru/i/HTXVotAJI7AMtQ", "https://disk.yandex.ru/i/HTXVotAJI7AMtQ")</f>
        <v>https://disk.yandex.ru/i/HTXVotAJI7AMtQ</v>
      </c>
      <c r="M8" s="4" t="str">
        <f aca="false" ca="false" dt2D="false" dtr="false" t="normal">HYPERLINK("https://disk.yandex.ru/i/fwlNG2IseaKZjw", "https://disk.yandex.ru/i/fwlNG2IseaKZjw")</f>
        <v>https://disk.yandex.ru/i/fwlNG2IseaKZjw</v>
      </c>
      <c r="N8" s="0" t="n">
        <v>4</v>
      </c>
      <c r="O8" s="0" t="s">
        <v>60</v>
      </c>
      <c r="Q8" s="0" t="s">
        <v>100</v>
      </c>
      <c r="R8" s="0" t="n">
        <v>40</v>
      </c>
      <c r="S8" s="0" t="n">
        <v>868</v>
      </c>
      <c r="T8" s="0" t="n">
        <v>30</v>
      </c>
      <c r="V8" s="0" t="s">
        <v>62</v>
      </c>
      <c r="W8" s="0" t="n">
        <v>4</v>
      </c>
      <c r="X8" s="0" t="n">
        <v>36</v>
      </c>
      <c r="Y8" s="0" t="n">
        <v>36</v>
      </c>
      <c r="Z8" s="0" t="n">
        <v>0.66</v>
      </c>
      <c r="AA8" s="0" t="s">
        <v>63</v>
      </c>
      <c r="AC8" s="0" t="s">
        <v>64</v>
      </c>
      <c r="AD8" s="0" t="n">
        <v>12</v>
      </c>
      <c r="AE8" s="0" t="s">
        <v>65</v>
      </c>
      <c r="AF8" s="0" t="s">
        <v>65</v>
      </c>
      <c r="AG8" s="5" t="s">
        <v>121</v>
      </c>
      <c r="AH8" s="5" t="s">
        <v>67</v>
      </c>
      <c r="AI8" s="5" t="s">
        <v>144</v>
      </c>
      <c r="AJ8" s="5" t="s">
        <v>145</v>
      </c>
      <c r="AK8" s="5" t="s">
        <v>146</v>
      </c>
      <c r="AL8" s="5" t="s">
        <v>147</v>
      </c>
      <c r="AM8" s="5" t="s">
        <v>148</v>
      </c>
      <c r="AP8" s="5" t="s">
        <v>123</v>
      </c>
      <c r="AQ8" s="0" t="n">
        <v>2020</v>
      </c>
      <c r="AS8" s="0" t="s">
        <v>74</v>
      </c>
      <c r="AT8" s="0" t="s">
        <v>75</v>
      </c>
      <c r="AU8" s="0" t="s">
        <v>75</v>
      </c>
      <c r="AV8" s="0" t="s">
        <v>76</v>
      </c>
      <c r="AW8" s="0" t="s">
        <v>97</v>
      </c>
      <c r="AX8" s="5" t="s">
        <v>149</v>
      </c>
      <c r="AY8" s="5" t="s">
        <v>78</v>
      </c>
      <c r="AZ8" s="6" t="s">
        <v>125</v>
      </c>
      <c r="BA8" s="7" t="s">
        <v>126</v>
      </c>
    </row>
    <row customHeight="true" ht="51" outlineLevel="0" r="9">
      <c r="A9" s="0" t="s">
        <v>150</v>
      </c>
      <c r="B9" s="0" t="s">
        <v>54</v>
      </c>
      <c r="C9" s="0" t="s">
        <v>55</v>
      </c>
      <c r="D9" s="0" t="s">
        <v>151</v>
      </c>
      <c r="E9" s="0" t="s">
        <v>97</v>
      </c>
      <c r="F9" s="0" t="n">
        <v>0</v>
      </c>
      <c r="G9" s="0" t="n">
        <v>0</v>
      </c>
      <c r="H9" s="0" t="s">
        <v>152</v>
      </c>
      <c r="I9" s="4" t="s">
        <v>153</v>
      </c>
      <c r="J9" s="4" t="e">
        <f aca="false" ca="false" dt2D="false" dtr="false" t="normal">HYPERLINK("https://disk.yandex.ru/i/WUNDmNq49ndF3A", "https://disk.yandex.ru/i/WUNDmNq49ndF3A")+J8:K8</f>
        <v>#VALUE!</v>
      </c>
      <c r="K9" s="4" t="str">
        <f aca="false" ca="false" dt2D="false" dtr="false" t="normal">HYPERLINK("https://disk.yandex.ru/i/Bx7SM5jm0MHXKA", "https://disk.yandex.ru/i/Bx7SM5jm0MHXKA")</f>
        <v>https://disk.yandex.ru/i/Bx7SM5jm0MHXKA</v>
      </c>
      <c r="L9" s="4" t="str">
        <f aca="false" ca="false" dt2D="false" dtr="false" t="normal">HYPERLINK("https://disk.yandex.ru/i/JiRRLEBf4fifkQ", "https://disk.yandex.ru/i/JiRRLEBf4fifkQ")</f>
        <v>https://disk.yandex.ru/i/JiRRLEBf4fifkQ</v>
      </c>
      <c r="M9" s="4" t="str">
        <f aca="false" ca="false" dt2D="false" dtr="false" t="normal">HYPERLINK("https://disk.yandex.ru/i/BZwOe0H3XzLNDA", "https://disk.yandex.ru/i/BZwOe0H3XzLNDA")</f>
        <v>https://disk.yandex.ru/i/BZwOe0H3XzLNDA</v>
      </c>
      <c r="N9" s="0" t="n">
        <v>4</v>
      </c>
      <c r="O9" s="0" t="s">
        <v>60</v>
      </c>
      <c r="Q9" s="0" t="s">
        <v>100</v>
      </c>
      <c r="R9" s="0" t="n">
        <v>40</v>
      </c>
      <c r="S9" s="0" t="n">
        <v>868</v>
      </c>
      <c r="T9" s="0" t="n">
        <v>30</v>
      </c>
      <c r="V9" s="0" t="s">
        <v>62</v>
      </c>
      <c r="W9" s="0" t="n">
        <v>4</v>
      </c>
      <c r="X9" s="0" t="n">
        <v>36</v>
      </c>
      <c r="Y9" s="0" t="n">
        <v>36</v>
      </c>
      <c r="Z9" s="0" t="n">
        <v>0.58</v>
      </c>
      <c r="AA9" s="0" t="s">
        <v>63</v>
      </c>
      <c r="AC9" s="0" t="s">
        <v>64</v>
      </c>
      <c r="AD9" s="0" t="n">
        <v>12</v>
      </c>
      <c r="AE9" s="0" t="s">
        <v>65</v>
      </c>
      <c r="AF9" s="0" t="s">
        <v>65</v>
      </c>
      <c r="AG9" s="5" t="s">
        <v>121</v>
      </c>
      <c r="AH9" s="5" t="s">
        <v>67</v>
      </c>
      <c r="AI9" s="5" t="s">
        <v>154</v>
      </c>
      <c r="AM9" s="5" t="s">
        <v>155</v>
      </c>
      <c r="AP9" s="5" t="s">
        <v>123</v>
      </c>
      <c r="AQ9" s="0" t="n">
        <v>2020</v>
      </c>
      <c r="AS9" s="0" t="s">
        <v>74</v>
      </c>
      <c r="AT9" s="0" t="s">
        <v>75</v>
      </c>
      <c r="AU9" s="0" t="s">
        <v>75</v>
      </c>
      <c r="AV9" s="0" t="s">
        <v>76</v>
      </c>
      <c r="AW9" s="0" t="s">
        <v>97</v>
      </c>
      <c r="AX9" s="5" t="s">
        <v>156</v>
      </c>
      <c r="AY9" s="5" t="s">
        <v>157</v>
      </c>
      <c r="AZ9" s="6" t="s">
        <v>125</v>
      </c>
      <c r="BA9" s="7" t="s">
        <v>126</v>
      </c>
    </row>
    <row customHeight="true" ht="53.25" outlineLevel="0" r="10">
      <c r="A10" s="0" t="s">
        <v>158</v>
      </c>
      <c r="B10" s="0" t="s">
        <v>159</v>
      </c>
      <c r="C10" s="0" t="s">
        <v>55</v>
      </c>
      <c r="D10" s="0" t="s">
        <v>160</v>
      </c>
      <c r="E10" s="0" t="s">
        <v>161</v>
      </c>
      <c r="F10" s="0" t="n">
        <v>0</v>
      </c>
      <c r="G10" s="0" t="n">
        <v>0</v>
      </c>
      <c r="H10" s="0" t="s">
        <v>162</v>
      </c>
      <c r="I10" s="9" t="s">
        <v>163</v>
      </c>
      <c r="J10" s="9" t="str">
        <f aca="false" ca="false" dt2D="false" dtr="false" t="normal">HYPERLINK("https://disk.yandex.ru/i/EVtAWbSgzPOFXg", "https://disk.yandex.ru/i/EVtAWbSgzPOFXg")</f>
        <v>https://disk.yandex.ru/i/EVtAWbSgzPOFXg</v>
      </c>
      <c r="K10" s="9" t="str">
        <f aca="false" ca="false" dt2D="false" dtr="false" t="normal">HYPERLINK("https://disk.yandex.ru/i/IS5MvyaI8EitXg", "https://disk.yandex.ru/i/IS5MvyaI8EitXg")</f>
        <v>https://disk.yandex.ru/i/IS5MvyaI8EitXg</v>
      </c>
      <c r="L10" s="9" t="str">
        <f aca="false" ca="false" dt2D="false" dtr="false" t="normal">HYPERLINK("https://disk.yandex.ru/i/0OPIeXogBO_mPw", "https://disk.yandex.ru/i/0OPIeXogBO_mPw")</f>
        <v>https://disk.yandex.ru/i/0OPIeXogBO_mPw</v>
      </c>
      <c r="M10" s="9" t="str">
        <f aca="false" ca="false" dt2D="false" dtr="false" t="normal">HYPERLINK("https://disk.yandex.ru/i/6TJLTNXzw_y1Fg", "https://disk.yandex.ru/i/6TJLTNXzw_y1Fg")</f>
        <v>https://disk.yandex.ru/i/6TJLTNXzw_y1Fg</v>
      </c>
      <c r="N10" s="0" t="n">
        <v>4</v>
      </c>
      <c r="O10" s="0" t="s">
        <v>60</v>
      </c>
      <c r="Q10" s="0" t="s">
        <v>100</v>
      </c>
      <c r="R10" s="8" t="s">
        <v>164</v>
      </c>
      <c r="S10" s="8" t="s">
        <v>165</v>
      </c>
      <c r="T10" s="0" t="n">
        <v>30</v>
      </c>
      <c r="V10" s="0" t="s">
        <v>62</v>
      </c>
      <c r="W10" s="8" t="s">
        <v>166</v>
      </c>
      <c r="Y10" s="0" t="n">
        <v>65</v>
      </c>
      <c r="Z10" s="8" t="s">
        <v>167</v>
      </c>
      <c r="AA10" s="0" t="s">
        <v>63</v>
      </c>
      <c r="AC10" s="0" t="s">
        <v>168</v>
      </c>
      <c r="AD10" s="0" t="n">
        <v>5</v>
      </c>
      <c r="AE10" s="0" t="s">
        <v>65</v>
      </c>
      <c r="AF10" s="0" t="s">
        <v>65</v>
      </c>
      <c r="AG10" s="5" t="s">
        <v>169</v>
      </c>
      <c r="AH10" s="5" t="s">
        <v>170</v>
      </c>
      <c r="AM10" s="0" t="s">
        <v>171</v>
      </c>
      <c r="AO10" s="0" t="s">
        <v>172</v>
      </c>
      <c r="AP10" s="5" t="s">
        <v>173</v>
      </c>
      <c r="AQ10" s="0" t="n">
        <v>2017</v>
      </c>
      <c r="AS10" s="0" t="s">
        <v>74</v>
      </c>
      <c r="AT10" s="0" t="s">
        <v>174</v>
      </c>
      <c r="AU10" s="0" t="s">
        <v>174</v>
      </c>
      <c r="AV10" s="0" t="s">
        <v>76</v>
      </c>
      <c r="AW10" s="0" t="s">
        <v>175</v>
      </c>
      <c r="AX10" s="5" t="s">
        <v>176</v>
      </c>
      <c r="AY10" s="5" t="s">
        <v>177</v>
      </c>
      <c r="AZ10" s="6" t="s">
        <v>178</v>
      </c>
      <c r="BA10" s="7" t="s">
        <v>179</v>
      </c>
    </row>
    <row customHeight="true" ht="56.25" outlineLevel="0" r="11">
      <c r="A11" s="0" t="s">
        <v>180</v>
      </c>
      <c r="B11" s="0" t="s">
        <v>54</v>
      </c>
      <c r="C11" s="0" t="s">
        <v>55</v>
      </c>
      <c r="D11" s="0" t="s">
        <v>181</v>
      </c>
      <c r="E11" s="0" t="s">
        <v>161</v>
      </c>
      <c r="F11" s="0" t="n">
        <v>0</v>
      </c>
      <c r="G11" s="0" t="n">
        <v>0</v>
      </c>
      <c r="H11" s="0" t="s">
        <v>182</v>
      </c>
      <c r="I11" s="9" t="s">
        <v>183</v>
      </c>
      <c r="J11" s="9" t="str">
        <f aca="false" ca="false" dt2D="false" dtr="false" t="normal">HYPERLINK("https://disk.yandex.ru/i/AbJdFNWey5yMwg", "https://disk.yandex.ru/i/AbJdFNWey5yMwg")</f>
        <v>https://disk.yandex.ru/i/AbJdFNWey5yMwg</v>
      </c>
      <c r="K11" s="9" t="str">
        <f aca="false" ca="false" dt2D="false" dtr="false" t="normal">HYPERLINK("https://disk.yandex.ru/i/tFSlZHHUqRYsBQ", "https://disk.yandex.ru/i/tFSlZHHUqRYsBQ")</f>
        <v>https://disk.yandex.ru/i/tFSlZHHUqRYsBQ</v>
      </c>
      <c r="L11" s="9" t="str">
        <f aca="false" ca="false" dt2D="false" dtr="false" t="normal">HYPERLINK("https://disk.yandex.ru/i/V5Ub8dQyeY7ZNw", "https://disk.yandex.ru/i/V5Ub8dQyeY7ZNw")</f>
        <v>https://disk.yandex.ru/i/V5Ub8dQyeY7ZNw</v>
      </c>
      <c r="M11" s="9" t="str">
        <f aca="false" ca="false" dt2D="false" dtr="false" t="normal">HYPERLINK("https://disk.yandex.ru/i/zIFNNFhASc1RBQ", "https://disk.yandex.ru/i/zIFNNFhASc1RBQ")</f>
        <v>https://disk.yandex.ru/i/zIFNNFhASc1RBQ</v>
      </c>
      <c r="N11" s="0" t="n">
        <v>4</v>
      </c>
      <c r="O11" s="0" t="s">
        <v>60</v>
      </c>
      <c r="Q11" s="0" t="s">
        <v>100</v>
      </c>
      <c r="R11" s="8" t="s">
        <v>184</v>
      </c>
      <c r="S11" s="8" t="s">
        <v>165</v>
      </c>
      <c r="T11" s="0" t="n">
        <v>30</v>
      </c>
      <c r="V11" s="0" t="s">
        <v>62</v>
      </c>
      <c r="W11" s="8" t="s">
        <v>184</v>
      </c>
      <c r="Y11" s="0" t="n">
        <v>20</v>
      </c>
      <c r="Z11" s="8" t="s">
        <v>185</v>
      </c>
      <c r="AA11" s="0" t="s">
        <v>63</v>
      </c>
      <c r="AC11" s="0" t="s">
        <v>168</v>
      </c>
      <c r="AD11" s="8" t="s">
        <v>186</v>
      </c>
      <c r="AE11" s="0" t="s">
        <v>65</v>
      </c>
      <c r="AF11" s="0" t="s">
        <v>65</v>
      </c>
      <c r="AG11" s="5" t="s">
        <v>187</v>
      </c>
      <c r="AH11" s="5" t="s">
        <v>188</v>
      </c>
      <c r="AI11" s="0" t="s">
        <v>189</v>
      </c>
      <c r="AM11" s="0" t="s">
        <v>190</v>
      </c>
      <c r="AO11" s="0" t="s">
        <v>172</v>
      </c>
      <c r="AP11" s="5" t="s">
        <v>173</v>
      </c>
      <c r="AQ11" s="0" t="n">
        <v>2020</v>
      </c>
      <c r="AS11" s="0" t="s">
        <v>74</v>
      </c>
      <c r="AT11" s="0" t="s">
        <v>174</v>
      </c>
      <c r="AU11" s="0" t="s">
        <v>174</v>
      </c>
      <c r="AV11" s="0" t="s">
        <v>76</v>
      </c>
      <c r="AW11" s="0" t="s">
        <v>175</v>
      </c>
      <c r="AX11" s="5" t="s">
        <v>191</v>
      </c>
      <c r="AY11" s="5" t="s">
        <v>177</v>
      </c>
      <c r="AZ11" s="6" t="s">
        <v>192</v>
      </c>
      <c r="BA11" s="7" t="s">
        <v>193</v>
      </c>
    </row>
    <row customHeight="true" ht="54.75" outlineLevel="0" r="12">
      <c r="A12" s="0" t="n"/>
      <c r="B12" s="0" t="n"/>
      <c r="C12" s="0" t="n"/>
      <c r="D12" s="0" t="n"/>
      <c r="E12" s="0" t="n"/>
      <c r="G12" s="0" t="n"/>
      <c r="H12" s="0" t="n"/>
      <c r="I12" s="0" t="n"/>
      <c r="J12" s="0" t="n"/>
      <c r="K12" s="0" t="n"/>
      <c r="L12" s="0" t="n"/>
      <c r="M12" s="0" t="n"/>
      <c r="N12" s="0" t="n"/>
      <c r="O12" s="0" t="n"/>
      <c r="Q12" s="0" t="n"/>
      <c r="R12" s="0" t="n"/>
      <c r="S12" s="8" t="n"/>
      <c r="V12" s="0" t="n"/>
      <c r="W12" s="0" t="n"/>
      <c r="Y12" s="0" t="n"/>
      <c r="Z12" s="8" t="n"/>
      <c r="AA12" s="0" t="n"/>
      <c r="AC12" s="0" t="n"/>
      <c r="AD12" s="8" t="n"/>
      <c r="AE12" s="0" t="n"/>
      <c r="AF12" s="0" t="n"/>
      <c r="AG12" s="5" t="n"/>
      <c r="AH12" s="5" t="n"/>
      <c r="AI12" s="0" t="n"/>
      <c r="AM12" s="0" t="n"/>
      <c r="AP12" s="5" t="n"/>
      <c r="AQ12" s="0" t="n"/>
      <c r="AS12" s="0" t="n"/>
      <c r="AT12" s="0" t="n"/>
      <c r="AU12" s="0" t="n"/>
      <c r="AV12" s="0" t="n"/>
      <c r="AW12" s="0" t="n"/>
      <c r="AX12" s="5" t="n"/>
      <c r="AY12" s="5" t="n"/>
      <c r="AZ12" s="6" t="n"/>
      <c r="BA12" s="0" t="n"/>
    </row>
    <row outlineLevel="0" r="13">
      <c r="A13" t="n"/>
      <c r="B13" t="n"/>
      <c r="C13" t="n"/>
      <c r="D13" t="n"/>
      <c r="E13" t="n"/>
      <c r="F13" t="n"/>
      <c r="G13" t="n"/>
      <c r="H13" t="n"/>
      <c r="I13" t="n"/>
      <c r="J13" t="n"/>
      <c r="K13" t="n"/>
      <c r="L13" t="n"/>
      <c r="M13" t="n"/>
      <c r="N13" t="n"/>
      <c r="O13" t="n"/>
      <c r="P13" t="n"/>
      <c r="Q13" t="n"/>
      <c r="R13" t="n"/>
      <c r="S13" t="n"/>
      <c r="T13" t="n"/>
      <c r="U13" t="n"/>
      <c r="V13" t="n"/>
      <c r="W13" t="n"/>
      <c r="X13" t="n"/>
      <c r="Y13" t="n"/>
      <c r="Z13" t="n"/>
      <c r="AA13" t="n"/>
      <c r="AB13" t="n"/>
      <c r="AC13" t="n"/>
      <c r="AD13" t="n"/>
      <c r="AE13" t="n"/>
      <c r="AF13" t="n"/>
      <c r="AG13" t="n"/>
      <c r="AH13" t="n"/>
      <c r="AI13" t="n"/>
      <c r="AJ13" t="n"/>
      <c r="AK13" t="n"/>
      <c r="AL13" t="n"/>
      <c r="AM13" t="n"/>
      <c r="AN13" t="n"/>
      <c r="AO13" t="n"/>
      <c r="AP13" t="n"/>
      <c r="AQ13" t="n"/>
      <c r="AR13" t="n"/>
      <c r="AS13" t="n"/>
      <c r="AT13" t="n"/>
      <c r="AU13" t="n"/>
      <c r="AV13" t="n"/>
      <c r="AW13" t="n"/>
      <c r="AX13" t="n"/>
      <c r="AY13" t="n"/>
      <c r="AZ13" t="n"/>
      <c r="BA13" t="n"/>
    </row>
    <row outlineLevel="0" r="15">
      <c r="A15" s="10" t="n"/>
      <c r="AZ15" s="11" t="n"/>
    </row>
    <row outlineLevel="0" r="16">
      <c r="A16" s="0" t="n"/>
    </row>
    <row outlineLevel="0" r="17">
      <c r="A17" s="0" t="n"/>
    </row>
    <row outlineLevel="0" r="18">
      <c r="A18" s="0" t="n"/>
    </row>
    <row outlineLevel="0" r="19">
      <c r="A19" s="0" t="n"/>
    </row>
    <row outlineLevel="0" r="20">
      <c r="A20" s="2" t="n"/>
      <c r="B20" s="0" t="n"/>
      <c r="C20" s="2" t="n"/>
    </row>
    <row outlineLevel="0" r="21">
      <c r="A21" s="2" t="s"/>
      <c r="B21" s="0" t="n"/>
      <c r="C21" s="2" t="n"/>
    </row>
    <row outlineLevel="0" r="22">
      <c r="A22" s="2" t="s"/>
      <c r="B22" s="0" t="n"/>
      <c r="C22" s="2" t="n"/>
    </row>
    <row outlineLevel="0" r="23">
      <c r="A23" s="2" t="s"/>
      <c r="B23" s="0" t="n"/>
      <c r="C23" s="2" t="n"/>
      <c r="E23" s="5" t="n"/>
    </row>
    <row outlineLevel="0" r="24">
      <c r="A24" s="2" t="s"/>
      <c r="B24" s="0" t="n"/>
      <c r="C24" s="2" t="n"/>
    </row>
  </sheetData>
  <mergeCells count="1">
    <mergeCell ref="A20:A24"/>
  </mergeCells>
  <hyperlinks>
    <hyperlink display="http://naletay.shop:8083/static/fortest/" r:id="rId1" ref="I10"/>
    <hyperlink display="http://naletay.shop:8083/static/fortest/" r:id="rId1" ref="I11"/>
    <hyperlink display="http://naletay.shop:8083/static/fortest/" r:id="rId1" ref="I2"/>
    <hyperlink display="http://naletay.shop:8083/static/fortest/" r:id="rId1" ref="I3"/>
    <hyperlink display="http://naletay.shop:8083/static/fortest/" r:id="rId1" ref="I4"/>
    <hyperlink display="http://naletay.shop:8083/static/fortest/" r:id="rId1" ref="I5"/>
    <hyperlink display="http://naletay.shop:8083/static/fortest/" r:id="rId1" ref="I6"/>
    <hyperlink display="http://naletay.shop:8083/static/fortest/" r:id="rId1" ref="I7"/>
    <hyperlink display="http://naletay.shop:8083/static/fortest/" r:id="rId1" ref="I8"/>
    <hyperlink display="http://naletay.shop:8083/static/fortest/" r:id="rId1" ref="I9"/>
  </hyperlinks>
  <pageMargins bottom="1" footer="0.5" header="0.5" left="0.75" right="0.75" top="1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126"/>
  <sheetViews>
    <sheetView showZeros="true" workbookViewId="0"/>
  </sheetViews>
  <sheetFormatPr baseColWidth="8" customHeight="false" defaultColWidth="14.5703129929608" defaultRowHeight="14.25" zeroHeight="false"/>
  <cols>
    <col customWidth="true" max="1" min="1" outlineLevel="0" width="7.71093762555303"/>
    <col customWidth="true" max="2" min="2" outlineLevel="0" width="44.9999988158367"/>
    <col customWidth="true" max="3" min="3" outlineLevel="0" width="80.7109391480487"/>
    <col customWidth="true" max="4" min="4" outlineLevel="0" width="67.0000011841633"/>
    <col customWidth="true" max="5" min="5" outlineLevel="0" width="14.5703129929608"/>
  </cols>
  <sheetData>
    <row customHeight="true" ht="36.75" outlineLevel="0" r="1">
      <c r="A1" s="12" t="s">
        <v>194</v>
      </c>
      <c r="B1" s="13" t="s"/>
      <c r="C1" s="13" t="s"/>
      <c r="D1" s="14" t="s"/>
    </row>
    <row customHeight="true" ht="26.25" outlineLevel="0" r="2">
      <c r="A2" s="15" t="s">
        <v>195</v>
      </c>
      <c r="B2" s="15" t="s">
        <v>196</v>
      </c>
      <c r="C2" s="15" t="s">
        <v>197</v>
      </c>
      <c r="D2" s="15" t="s">
        <v>198</v>
      </c>
    </row>
    <row customHeight="true" ht="18.75" outlineLevel="0" r="3">
      <c r="A3" s="16" t="n">
        <v>1</v>
      </c>
      <c r="B3" s="16" t="s">
        <v>199</v>
      </c>
      <c r="C3" s="17" t="s">
        <v>200</v>
      </c>
      <c r="D3" s="18" t="s">
        <v>201</v>
      </c>
    </row>
    <row customHeight="true" ht="18.75" outlineLevel="0" r="4">
      <c r="A4" s="19" t="s"/>
      <c r="B4" s="19" t="s"/>
      <c r="C4" s="20" t="s">
        <v>202</v>
      </c>
      <c r="D4" s="21" t="s"/>
    </row>
    <row customHeight="true" ht="18.75" outlineLevel="0" r="5">
      <c r="A5" s="19" t="s"/>
      <c r="B5" s="19" t="s"/>
      <c r="C5" s="20" t="s">
        <v>203</v>
      </c>
      <c r="D5" s="21" t="s"/>
    </row>
    <row customHeight="true" ht="18.75" outlineLevel="0" r="6">
      <c r="A6" s="19" t="s"/>
      <c r="B6" s="19" t="s"/>
      <c r="C6" s="20" t="s">
        <v>204</v>
      </c>
      <c r="D6" s="21" t="s"/>
    </row>
    <row customHeight="true" ht="18.75" outlineLevel="0" r="7">
      <c r="A7" s="19" t="s"/>
      <c r="B7" s="19" t="s"/>
      <c r="C7" s="20" t="s">
        <v>1</v>
      </c>
      <c r="D7" s="21" t="s"/>
    </row>
    <row customHeight="true" ht="18.75" outlineLevel="0" r="8">
      <c r="A8" s="22" t="s"/>
      <c r="B8" s="22" t="s"/>
      <c r="C8" s="23" t="s">
        <v>2</v>
      </c>
      <c r="D8" s="24" t="s"/>
    </row>
    <row customHeight="true" ht="18.75" outlineLevel="0" r="9">
      <c r="A9" s="16" t="n">
        <v>2</v>
      </c>
      <c r="B9" s="25" t="s">
        <v>205</v>
      </c>
      <c r="C9" s="17" t="s">
        <v>57</v>
      </c>
      <c r="D9" s="18" t="s">
        <v>206</v>
      </c>
    </row>
    <row customHeight="true" ht="18.75" outlineLevel="0" r="10">
      <c r="A10" s="19" t="s"/>
      <c r="B10" s="26" t="s"/>
      <c r="C10" s="20" t="s">
        <v>207</v>
      </c>
      <c r="D10" s="21" t="s"/>
    </row>
    <row customHeight="true" ht="18.75" outlineLevel="0" r="11">
      <c r="A11" s="19" t="s"/>
      <c r="B11" s="26" t="s"/>
      <c r="C11" s="20" t="s">
        <v>208</v>
      </c>
      <c r="D11" s="21" t="s"/>
    </row>
    <row customHeight="true" ht="18.75" outlineLevel="0" r="12">
      <c r="A12" s="19" t="s"/>
      <c r="B12" s="26" t="s"/>
      <c r="C12" s="20" t="s">
        <v>209</v>
      </c>
      <c r="D12" s="21" t="s"/>
    </row>
    <row customHeight="true" ht="18.75" outlineLevel="0" r="13">
      <c r="A13" s="19" t="s"/>
      <c r="B13" s="26" t="s"/>
      <c r="C13" s="20" t="s">
        <v>97</v>
      </c>
      <c r="D13" s="21" t="s"/>
    </row>
    <row customHeight="true" ht="18.75" outlineLevel="0" r="14">
      <c r="A14" s="19" t="s"/>
      <c r="B14" s="26" t="s"/>
      <c r="C14" s="20" t="s">
        <v>210</v>
      </c>
      <c r="D14" s="21" t="s"/>
    </row>
    <row customHeight="true" ht="18.75" outlineLevel="0" r="15">
      <c r="A15" s="19" t="s"/>
      <c r="B15" s="26" t="s"/>
      <c r="C15" s="20" t="s">
        <v>211</v>
      </c>
      <c r="D15" s="21" t="s"/>
    </row>
    <row customHeight="true" ht="18.75" outlineLevel="0" r="16">
      <c r="A16" s="22" t="s"/>
      <c r="B16" s="27" t="s"/>
      <c r="C16" s="23" t="s">
        <v>161</v>
      </c>
      <c r="D16" s="24" t="s"/>
    </row>
    <row customHeight="true" ht="18.75" outlineLevel="0" r="17">
      <c r="A17" s="16" t="n">
        <v>3</v>
      </c>
      <c r="B17" s="25" t="s">
        <v>14</v>
      </c>
      <c r="C17" s="17" t="s">
        <v>60</v>
      </c>
      <c r="D17" s="18" t="s">
        <v>212</v>
      </c>
    </row>
    <row customHeight="true" ht="18.75" outlineLevel="0" r="18">
      <c r="A18" s="19" t="s"/>
      <c r="B18" s="26" t="s"/>
      <c r="C18" s="20" t="s">
        <v>85</v>
      </c>
      <c r="D18" s="21" t="s"/>
    </row>
    <row customHeight="true" ht="18.75" outlineLevel="0" r="19">
      <c r="A19" s="22" t="s"/>
      <c r="B19" s="27" t="s"/>
      <c r="C19" s="23" t="s">
        <v>213</v>
      </c>
      <c r="D19" s="24" t="s"/>
    </row>
    <row customHeight="true" ht="18.75" outlineLevel="0" r="20">
      <c r="A20" s="16" t="n">
        <v>4</v>
      </c>
      <c r="B20" s="25" t="s">
        <v>13</v>
      </c>
      <c r="C20" s="28" t="n">
        <v>1</v>
      </c>
      <c r="D20" s="18" t="s">
        <v>212</v>
      </c>
    </row>
    <row customHeight="true" ht="18.75" outlineLevel="0" r="21">
      <c r="A21" s="19" t="s"/>
      <c r="B21" s="26" t="s"/>
      <c r="C21" s="29" t="n">
        <v>2</v>
      </c>
      <c r="D21" s="21" t="s"/>
    </row>
    <row customHeight="true" ht="18.75" outlineLevel="0" r="22">
      <c r="A22" s="19" t="s"/>
      <c r="B22" s="26" t="s"/>
      <c r="C22" s="29" t="n">
        <v>3</v>
      </c>
      <c r="D22" s="21" t="s"/>
    </row>
    <row customHeight="true" ht="18.75" outlineLevel="0" r="23">
      <c r="A23" s="19" t="s"/>
      <c r="B23" s="26" t="s"/>
      <c r="C23" s="29" t="n">
        <v>4</v>
      </c>
      <c r="D23" s="21" t="s"/>
    </row>
    <row customHeight="true" ht="18.75" outlineLevel="0" r="24">
      <c r="A24" s="19" t="s"/>
      <c r="B24" s="26" t="s"/>
      <c r="C24" s="29" t="n">
        <v>5</v>
      </c>
      <c r="D24" s="21" t="s"/>
    </row>
    <row customHeight="true" ht="18.75" outlineLevel="0" r="25">
      <c r="A25" s="22" t="s"/>
      <c r="B25" s="27" t="s"/>
      <c r="C25" s="30" t="n">
        <v>6</v>
      </c>
      <c r="D25" s="24" t="s"/>
    </row>
    <row customHeight="true" ht="18.75" outlineLevel="0" r="26">
      <c r="A26" s="16" t="n">
        <v>5</v>
      </c>
      <c r="B26" s="25" t="s">
        <v>214</v>
      </c>
      <c r="C26" s="28" t="n">
        <v>1</v>
      </c>
      <c r="D26" s="18" t="s">
        <v>212</v>
      </c>
    </row>
    <row customHeight="true" ht="18.75" outlineLevel="0" r="27">
      <c r="A27" s="22" t="s"/>
      <c r="B27" s="27" t="s"/>
      <c r="C27" s="30" t="n">
        <v>1.5</v>
      </c>
      <c r="D27" s="24" t="s"/>
    </row>
    <row customHeight="true" ht="18.75" outlineLevel="0" r="28">
      <c r="A28" s="16" t="n">
        <v>6</v>
      </c>
      <c r="B28" s="25" t="s">
        <v>16</v>
      </c>
      <c r="C28" s="17" t="s">
        <v>100</v>
      </c>
      <c r="D28" s="18" t="s">
        <v>212</v>
      </c>
    </row>
    <row customHeight="true" ht="18.75" outlineLevel="0" r="29">
      <c r="A29" s="19" t="s"/>
      <c r="B29" s="26" t="s"/>
      <c r="C29" s="20" t="s">
        <v>61</v>
      </c>
      <c r="D29" s="21" t="s"/>
    </row>
    <row customHeight="true" ht="18.75" outlineLevel="0" r="30">
      <c r="A30" s="22" t="s"/>
      <c r="B30" s="27" t="s"/>
      <c r="C30" s="23" t="s">
        <v>215</v>
      </c>
      <c r="D30" s="24" t="s"/>
    </row>
    <row customHeight="true" ht="18.75" outlineLevel="0" r="31">
      <c r="A31" s="16" t="n">
        <v>7</v>
      </c>
      <c r="B31" s="25" t="s">
        <v>216</v>
      </c>
      <c r="C31" s="17" t="s">
        <v>17</v>
      </c>
      <c r="D31" s="18" t="s">
        <v>201</v>
      </c>
    </row>
    <row customHeight="true" ht="18.75" outlineLevel="0" r="32">
      <c r="A32" s="19" t="s"/>
      <c r="B32" s="26" t="s"/>
      <c r="C32" s="20" t="s">
        <v>217</v>
      </c>
      <c r="D32" s="21" t="s"/>
      <c r="E32" s="0" t="s">
        <v>62</v>
      </c>
    </row>
    <row customHeight="true" ht="18.75" outlineLevel="0" r="33">
      <c r="A33" s="19" t="s"/>
      <c r="B33" s="26" t="s"/>
      <c r="C33" s="20" t="s">
        <v>218</v>
      </c>
      <c r="D33" s="21" t="s"/>
      <c r="E33" s="0" t="s">
        <v>219</v>
      </c>
    </row>
    <row customHeight="true" ht="18.75" outlineLevel="0" r="34">
      <c r="A34" s="19" t="s"/>
      <c r="B34" s="26" t="s"/>
      <c r="C34" s="20" t="s">
        <v>220</v>
      </c>
      <c r="D34" s="21" t="s"/>
    </row>
    <row customHeight="true" ht="18.75" outlineLevel="0" r="35">
      <c r="A35" s="19" t="s"/>
      <c r="B35" s="26" t="s"/>
      <c r="C35" s="20" t="s">
        <v>221</v>
      </c>
      <c r="D35" s="21" t="s"/>
    </row>
    <row customHeight="true" ht="18.75" outlineLevel="0" r="36">
      <c r="A36" s="19" t="s"/>
      <c r="B36" s="26" t="s"/>
      <c r="C36" s="20" t="s">
        <v>222</v>
      </c>
      <c r="D36" s="21" t="s"/>
      <c r="E36" s="0" t="s">
        <v>63</v>
      </c>
    </row>
    <row customHeight="true" ht="18.75" outlineLevel="0" r="37">
      <c r="A37" s="19" t="s"/>
      <c r="B37" s="26" t="s"/>
      <c r="C37" s="20" t="s">
        <v>223</v>
      </c>
      <c r="D37" s="21" t="s"/>
      <c r="E37" s="0" t="s">
        <v>87</v>
      </c>
    </row>
    <row customHeight="true" ht="18.75" outlineLevel="0" r="38">
      <c r="A38" s="19" t="s"/>
      <c r="B38" s="26" t="s"/>
      <c r="C38" s="20" t="s">
        <v>224</v>
      </c>
      <c r="D38" s="21" t="s"/>
      <c r="E38" s="0" t="s">
        <v>225</v>
      </c>
    </row>
    <row customHeight="true" ht="18.75" outlineLevel="0" r="39">
      <c r="A39" s="19" t="s"/>
      <c r="B39" s="26" t="s"/>
      <c r="C39" s="20" t="s">
        <v>226</v>
      </c>
      <c r="D39" s="21" t="s"/>
      <c r="E39" s="0" t="s">
        <v>227</v>
      </c>
    </row>
    <row customHeight="true" ht="18.75" outlineLevel="0" r="40">
      <c r="A40" s="19" t="s"/>
      <c r="B40" s="26" t="s"/>
      <c r="C40" s="20" t="s">
        <v>228</v>
      </c>
      <c r="D40" s="21" t="s"/>
    </row>
    <row customHeight="true" ht="18.75" outlineLevel="0" r="41">
      <c r="A41" s="22" t="s"/>
      <c r="B41" s="27" t="s"/>
      <c r="C41" s="23" t="s">
        <v>229</v>
      </c>
      <c r="D41" s="24" t="s"/>
    </row>
    <row customHeight="true" ht="18.75" outlineLevel="0" r="42">
      <c r="A42" s="16" t="n">
        <v>8</v>
      </c>
      <c r="B42" s="25" t="s">
        <v>230</v>
      </c>
      <c r="C42" s="31" t="s">
        <v>231</v>
      </c>
      <c r="D42" s="32" t="s">
        <v>232</v>
      </c>
      <c r="E42" s="0" t="s">
        <v>75</v>
      </c>
    </row>
    <row customHeight="true" ht="18.75" outlineLevel="0" r="43">
      <c r="A43" s="19" t="s"/>
      <c r="B43" s="26" t="s"/>
      <c r="C43" s="31" t="s">
        <v>233</v>
      </c>
      <c r="D43" s="33" t="s"/>
      <c r="E43" s="0" t="s">
        <v>65</v>
      </c>
    </row>
    <row customHeight="true" ht="18.75" outlineLevel="0" r="44">
      <c r="A44" s="19" t="s"/>
      <c r="B44" s="26" t="s"/>
      <c r="C44" s="31" t="s">
        <v>234</v>
      </c>
      <c r="D44" s="18" t="s">
        <v>235</v>
      </c>
    </row>
    <row customHeight="true" ht="18.75" outlineLevel="0" r="45">
      <c r="A45" s="22" t="s"/>
      <c r="B45" s="27" t="s"/>
      <c r="C45" s="34" t="s">
        <v>236</v>
      </c>
      <c r="D45" s="24" t="s"/>
    </row>
    <row customHeight="true" ht="18.75" outlineLevel="0" r="46">
      <c r="A46" s="16" t="n">
        <v>9</v>
      </c>
      <c r="B46" s="25" t="s">
        <v>237</v>
      </c>
      <c r="C46" s="17" t="s">
        <v>238</v>
      </c>
      <c r="D46" s="18" t="s">
        <v>201</v>
      </c>
    </row>
    <row customHeight="true" ht="18.75" outlineLevel="0" r="47">
      <c r="A47" s="19" t="s"/>
      <c r="B47" s="26" t="s"/>
      <c r="C47" s="20" t="s">
        <v>239</v>
      </c>
      <c r="D47" s="21" t="s"/>
    </row>
    <row customHeight="true" ht="18.75" outlineLevel="0" r="48">
      <c r="A48" s="22" t="s"/>
      <c r="B48" s="27" t="s"/>
      <c r="C48" s="20" t="s">
        <v>240</v>
      </c>
      <c r="D48" s="21" t="s"/>
    </row>
    <row customHeight="true" ht="18.75" outlineLevel="0" r="49">
      <c r="A49" s="16" t="n">
        <v>10</v>
      </c>
      <c r="B49" s="25" t="s">
        <v>241</v>
      </c>
      <c r="C49" s="20" t="s">
        <v>238</v>
      </c>
      <c r="D49" s="21" t="s"/>
    </row>
    <row customHeight="true" ht="18.75" outlineLevel="0" r="50">
      <c r="A50" s="19" t="s"/>
      <c r="B50" s="26" t="s"/>
      <c r="C50" s="20" t="s">
        <v>239</v>
      </c>
      <c r="D50" s="21" t="s"/>
    </row>
    <row customHeight="true" ht="18.75" outlineLevel="0" r="51">
      <c r="A51" s="22" t="s"/>
      <c r="B51" s="27" t="s"/>
      <c r="C51" s="23" t="s">
        <v>240</v>
      </c>
      <c r="D51" s="24" t="s"/>
    </row>
    <row customHeight="true" ht="18.75" outlineLevel="0" r="52">
      <c r="A52" s="16" t="n">
        <v>11</v>
      </c>
      <c r="B52" s="25" t="s">
        <v>242</v>
      </c>
      <c r="C52" s="35" t="s">
        <v>243</v>
      </c>
      <c r="D52" s="18" t="s">
        <v>232</v>
      </c>
      <c r="E52" s="36" t="n"/>
    </row>
    <row customHeight="true" ht="18.75" outlineLevel="0" r="53">
      <c r="A53" s="19" t="s"/>
      <c r="B53" s="26" t="s"/>
      <c r="C53" s="31" t="s">
        <v>244</v>
      </c>
      <c r="D53" s="21" t="s"/>
      <c r="E53" s="36" t="n"/>
    </row>
    <row customHeight="true" ht="18.75" outlineLevel="0" r="54">
      <c r="A54" s="19" t="s"/>
      <c r="B54" s="26" t="s"/>
      <c r="C54" s="31" t="s">
        <v>245</v>
      </c>
      <c r="D54" s="21" t="s"/>
      <c r="E54" s="36" t="n"/>
    </row>
    <row customHeight="true" ht="18.75" outlineLevel="0" r="55">
      <c r="A55" s="22" t="s"/>
      <c r="B55" s="27" t="s"/>
      <c r="C55" s="34" t="s">
        <v>246</v>
      </c>
      <c r="D55" s="24" t="s"/>
      <c r="E55" s="36" t="n"/>
    </row>
    <row customHeight="true" ht="45" outlineLevel="0" r="56">
      <c r="A56" s="16" t="n">
        <v>12</v>
      </c>
      <c r="B56" s="37" t="s">
        <v>38</v>
      </c>
      <c r="C56" s="38" t="s">
        <v>247</v>
      </c>
      <c r="D56" s="39" t="s">
        <v>232</v>
      </c>
      <c r="E56" s="36" t="n"/>
    </row>
    <row customHeight="true" ht="18.75" outlineLevel="0" r="57">
      <c r="A57" s="16" t="n">
        <v>13</v>
      </c>
      <c r="B57" s="25" t="s">
        <v>248</v>
      </c>
      <c r="C57" s="40" t="s">
        <v>249</v>
      </c>
      <c r="D57" s="18" t="s">
        <v>232</v>
      </c>
    </row>
    <row customHeight="true" ht="18.75" outlineLevel="0" r="58">
      <c r="A58" s="22" t="s"/>
      <c r="B58" s="27" t="s"/>
      <c r="C58" s="41" t="s">
        <v>250</v>
      </c>
      <c r="D58" s="24" t="s"/>
    </row>
    <row customHeight="true" ht="18.75" outlineLevel="0" r="59">
      <c r="A59" s="16" t="n">
        <v>14</v>
      </c>
      <c r="B59" s="25" t="s">
        <v>41</v>
      </c>
      <c r="C59" s="35" t="s">
        <v>251</v>
      </c>
      <c r="D59" s="18" t="s">
        <v>232</v>
      </c>
    </row>
    <row customHeight="true" ht="18.75" outlineLevel="0" r="60">
      <c r="A60" s="19" t="s"/>
      <c r="B60" s="26" t="s"/>
      <c r="C60" s="31" t="s">
        <v>252</v>
      </c>
      <c r="D60" s="21" t="s"/>
    </row>
    <row customHeight="true" ht="18.75" outlineLevel="0" r="61">
      <c r="A61" s="22" t="s"/>
      <c r="B61" s="27" t="s"/>
      <c r="C61" s="34" t="s">
        <v>253</v>
      </c>
      <c r="D61" s="24" t="s"/>
    </row>
    <row customHeight="true" ht="18.75" outlineLevel="0" r="62">
      <c r="A62" s="16" t="n">
        <v>15</v>
      </c>
      <c r="B62" s="25" t="s">
        <v>254</v>
      </c>
      <c r="C62" s="35" t="s">
        <v>255</v>
      </c>
      <c r="D62" s="18" t="s">
        <v>232</v>
      </c>
    </row>
    <row customHeight="true" ht="18.75" outlineLevel="0" r="63">
      <c r="A63" s="19" t="s"/>
      <c r="B63" s="26" t="s"/>
      <c r="C63" s="31" t="s">
        <v>256</v>
      </c>
      <c r="D63" s="24" t="s"/>
      <c r="E63" s="0" t="s">
        <v>257</v>
      </c>
    </row>
    <row customHeight="true" ht="30" outlineLevel="0" r="64">
      <c r="A64" s="19" t="s"/>
      <c r="B64" s="26" t="s"/>
      <c r="C64" s="42" t="s">
        <v>258</v>
      </c>
      <c r="D64" s="43" t="s">
        <v>212</v>
      </c>
      <c r="E64" s="0" t="s">
        <v>259</v>
      </c>
    </row>
    <row outlineLevel="0" r="65">
      <c r="A65" s="19" t="s"/>
      <c r="B65" s="26" t="s"/>
      <c r="C65" s="42" t="s">
        <v>260</v>
      </c>
      <c r="D65" s="18" t="s">
        <v>235</v>
      </c>
      <c r="E65" s="0" t="s">
        <v>74</v>
      </c>
    </row>
    <row customHeight="true" ht="18.75" outlineLevel="0" r="66">
      <c r="A66" s="22" t="s"/>
      <c r="B66" s="27" t="s"/>
      <c r="C66" s="34" t="s">
        <v>261</v>
      </c>
      <c r="D66" s="24" t="s"/>
    </row>
    <row customHeight="true" ht="18.75" outlineLevel="0" r="67">
      <c r="C67" s="31" t="n"/>
      <c r="D67" s="5" t="n"/>
    </row>
    <row customHeight="true" ht="37.5" outlineLevel="0" r="68">
      <c r="B68" s="44" t="s">
        <v>262</v>
      </c>
      <c r="C68" s="44" t="s">
        <v>263</v>
      </c>
      <c r="D68" s="5" t="s">
        <v>264</v>
      </c>
    </row>
    <row customHeight="true" ht="37.5" outlineLevel="0" r="69">
      <c r="B69" s="44" t="n"/>
      <c r="C69" s="44" t="s">
        <v>265</v>
      </c>
      <c r="D69" s="5" t="n"/>
    </row>
    <row customHeight="true" ht="18.75" outlineLevel="0" r="70">
      <c r="B70" s="2" t="s">
        <v>266</v>
      </c>
      <c r="C70" s="0" t="s">
        <v>267</v>
      </c>
      <c r="D70" s="5" t="n"/>
    </row>
    <row outlineLevel="0" r="71">
      <c r="B71" s="2" t="s"/>
      <c r="C71" s="0" t="s">
        <v>268</v>
      </c>
    </row>
    <row outlineLevel="0" r="72">
      <c r="B72" s="2" t="s">
        <v>269</v>
      </c>
      <c r="C72" s="0" t="s">
        <v>270</v>
      </c>
    </row>
    <row outlineLevel="0" r="73">
      <c r="B73" s="2" t="s"/>
      <c r="C73" s="0" t="s">
        <v>271</v>
      </c>
    </row>
    <row outlineLevel="0" r="74">
      <c r="B74" s="2" t="s"/>
      <c r="C74" s="0" t="s">
        <v>272</v>
      </c>
    </row>
    <row outlineLevel="0" r="75">
      <c r="B75" s="2" t="s"/>
      <c r="C75" s="0" t="s">
        <v>273</v>
      </c>
    </row>
    <row outlineLevel="0" r="76">
      <c r="B76" s="2" t="s"/>
      <c r="C76" s="0" t="s">
        <v>274</v>
      </c>
    </row>
    <row outlineLevel="0" r="77">
      <c r="B77" s="2" t="s"/>
      <c r="C77" s="0" t="s">
        <v>275</v>
      </c>
    </row>
    <row outlineLevel="0" r="78">
      <c r="B78" s="2" t="s"/>
      <c r="C78" s="0" t="s">
        <v>276</v>
      </c>
    </row>
    <row outlineLevel="0" r="79">
      <c r="B79" s="2" t="s"/>
      <c r="C79" s="0" t="s">
        <v>277</v>
      </c>
    </row>
    <row outlineLevel="0" r="80">
      <c r="B80" s="2" t="s"/>
      <c r="C80" s="0" t="s">
        <v>278</v>
      </c>
    </row>
    <row outlineLevel="0" r="81">
      <c r="B81" s="2" t="s"/>
      <c r="C81" s="0" t="s">
        <v>279</v>
      </c>
    </row>
    <row outlineLevel="0" r="82">
      <c r="B82" s="2" t="s"/>
      <c r="C82" s="0" t="s">
        <v>280</v>
      </c>
    </row>
    <row outlineLevel="0" r="83">
      <c r="B83" s="2" t="s"/>
      <c r="C83" s="0" t="s">
        <v>281</v>
      </c>
    </row>
    <row outlineLevel="0" r="84">
      <c r="B84" s="2" t="s"/>
      <c r="C84" s="0" t="s">
        <v>282</v>
      </c>
    </row>
    <row outlineLevel="0" r="85">
      <c r="B85" s="2" t="s"/>
      <c r="C85" s="0" t="s">
        <v>283</v>
      </c>
    </row>
    <row customHeight="true" ht="15.75" outlineLevel="0" r="86">
      <c r="B86" s="2" t="s"/>
      <c r="C86" s="0" t="s">
        <v>284</v>
      </c>
      <c r="D86" s="5" t="n"/>
    </row>
    <row outlineLevel="0" r="87">
      <c r="B87" s="0" t="s">
        <v>285</v>
      </c>
      <c r="C87" s="0" t="s">
        <v>286</v>
      </c>
    </row>
    <row outlineLevel="0" r="88">
      <c r="C88" s="0" t="s">
        <v>287</v>
      </c>
    </row>
    <row outlineLevel="0" r="89">
      <c r="C89" s="0" t="s">
        <v>288</v>
      </c>
    </row>
    <row outlineLevel="0" r="90">
      <c r="C90" s="0" t="s">
        <v>289</v>
      </c>
    </row>
    <row outlineLevel="0" r="91">
      <c r="C91" s="0" t="s">
        <v>290</v>
      </c>
    </row>
    <row outlineLevel="0" r="92">
      <c r="C92" s="0" t="s">
        <v>291</v>
      </c>
    </row>
    <row outlineLevel="0" r="93">
      <c r="B93" s="0" t="s">
        <v>292</v>
      </c>
      <c r="C93" s="0" t="s">
        <v>293</v>
      </c>
    </row>
    <row outlineLevel="0" r="94">
      <c r="C94" s="0" t="s">
        <v>294</v>
      </c>
    </row>
    <row outlineLevel="0" r="95">
      <c r="C95" s="0" t="s">
        <v>295</v>
      </c>
    </row>
    <row outlineLevel="0" r="96">
      <c r="C96" s="0" t="s">
        <v>296</v>
      </c>
    </row>
    <row outlineLevel="0" r="97">
      <c r="C97" s="0" t="s">
        <v>297</v>
      </c>
    </row>
    <row outlineLevel="0" r="98">
      <c r="C98" s="0" t="s">
        <v>298</v>
      </c>
    </row>
    <row outlineLevel="0" r="99">
      <c r="B99" s="0" t="s">
        <v>299</v>
      </c>
      <c r="C99" s="0" t="s">
        <v>300</v>
      </c>
    </row>
    <row outlineLevel="0" r="100">
      <c r="C100" s="0" t="s">
        <v>301</v>
      </c>
    </row>
    <row outlineLevel="0" r="101">
      <c r="C101" s="0" t="s">
        <v>302</v>
      </c>
    </row>
    <row outlineLevel="0" r="102">
      <c r="C102" s="0" t="s">
        <v>303</v>
      </c>
    </row>
    <row hidden="true" ht="14.25" outlineLevel="0" r="103">
      <c r="C103" s="0" t="s">
        <v>304</v>
      </c>
    </row>
    <row hidden="true" ht="14.25" outlineLevel="0" r="104">
      <c r="C104" s="0" t="s">
        <v>305</v>
      </c>
    </row>
    <row hidden="true" ht="14.25" outlineLevel="0" r="105">
      <c r="C105" s="0" t="s">
        <v>306</v>
      </c>
    </row>
    <row outlineLevel="0" r="106">
      <c r="B106" s="0" t="s">
        <v>307</v>
      </c>
      <c r="C106" s="0" t="s">
        <v>308</v>
      </c>
    </row>
    <row outlineLevel="0" r="107">
      <c r="C107" s="0" t="s">
        <v>309</v>
      </c>
    </row>
    <row outlineLevel="0" r="108">
      <c r="B108" s="0" t="s">
        <v>310</v>
      </c>
      <c r="C108" s="0" t="s">
        <v>311</v>
      </c>
    </row>
    <row outlineLevel="0" r="109">
      <c r="C109" s="0" t="s">
        <v>312</v>
      </c>
    </row>
    <row outlineLevel="0" r="110">
      <c r="C110" s="0" t="s">
        <v>313</v>
      </c>
    </row>
    <row outlineLevel="0" r="111">
      <c r="B111" s="44" t="s">
        <v>314</v>
      </c>
      <c r="C111" s="5" t="s">
        <v>264</v>
      </c>
    </row>
    <row customHeight="true" ht="180" outlineLevel="0" r="113">
      <c r="B113" s="5" t="s">
        <v>315</v>
      </c>
    </row>
    <row outlineLevel="0" r="124">
      <c r="B124" s="0" t="n">
        <v>0</v>
      </c>
    </row>
    <row outlineLevel="0" r="125">
      <c r="B125" s="0" t="s">
        <v>316</v>
      </c>
    </row>
    <row outlineLevel="0" r="126">
      <c r="B126" s="0" t="s">
        <v>317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1" footer="0.5" header="0.5" left="0.75" right="0.75" top="1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2024-05-19T18:22:18Z</dcterms:modified>
</cp:coreProperties>
</file>