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2022_DAIT_GCA_-SD-_-PC-\AssignmentDocs\"/>
    </mc:Choice>
  </mc:AlternateContent>
  <xr:revisionPtr revIDLastSave="0" documentId="8_{05322E3E-1911-4EB6-8525-D1F323689A3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ests" sheetId="15" r:id="rId1"/>
    <sheet name="TestsGraphs" sheetId="16" r:id="rId2"/>
    <sheet name="IQ Galvanic Response" sheetId="17" r:id="rId3"/>
    <sheet name="IQ Perceived Pain" sheetId="19" r:id="rId4"/>
    <sheet name="Sheet8" sheetId="18" r:id="rId5"/>
    <sheet name="Difference in Means" sheetId="7" r:id="rId6"/>
    <sheet name="Diff in Means RW" sheetId="9" r:id="rId7"/>
    <sheet name="CI means" sheetId="13" r:id="rId8"/>
    <sheet name="Sheet2" sheetId="11" r:id="rId9"/>
    <sheet name="example" sheetId="12" r:id="rId10"/>
    <sheet name="Sheet1" sheetId="10" r:id="rId11"/>
    <sheet name="Sheet4" sheetId="14" r:id="rId12"/>
    <sheet name="dentistry_meditation (1)" sheetId="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6" l="1"/>
  <c r="L12" i="16"/>
  <c r="K13" i="16"/>
  <c r="K12" i="16"/>
  <c r="L27" i="16"/>
  <c r="L26" i="16"/>
  <c r="K27" i="16"/>
  <c r="K26" i="16"/>
  <c r="L62" i="15"/>
  <c r="L61" i="15"/>
  <c r="L57" i="15"/>
  <c r="L56" i="15"/>
  <c r="I62" i="15"/>
  <c r="I61" i="15"/>
  <c r="I57" i="15"/>
  <c r="I56" i="15"/>
  <c r="J33" i="15"/>
  <c r="J32" i="15"/>
  <c r="J23" i="15"/>
  <c r="J15" i="15"/>
  <c r="J4" i="14"/>
  <c r="F50" i="13"/>
  <c r="F49" i="13"/>
  <c r="F41" i="13"/>
  <c r="F39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D36" i="13"/>
  <c r="E36" i="13" s="1"/>
  <c r="E35" i="13"/>
  <c r="D35" i="13"/>
  <c r="E34" i="13"/>
  <c r="D34" i="13"/>
  <c r="E33" i="13"/>
  <c r="D33" i="13"/>
  <c r="E32" i="13"/>
  <c r="D32" i="13"/>
  <c r="E31" i="13"/>
  <c r="D31" i="13"/>
  <c r="E30" i="13"/>
  <c r="D30" i="13"/>
  <c r="F29" i="13"/>
  <c r="D29" i="13"/>
  <c r="E29" i="13" s="1"/>
  <c r="D28" i="13"/>
  <c r="E28" i="13" s="1"/>
  <c r="J27" i="13"/>
  <c r="E27" i="13"/>
  <c r="D27" i="13"/>
  <c r="J26" i="13"/>
  <c r="D26" i="13"/>
  <c r="E26" i="13" s="1"/>
  <c r="F25" i="13"/>
  <c r="E25" i="13"/>
  <c r="D25" i="13"/>
  <c r="E24" i="13"/>
  <c r="D24" i="13"/>
  <c r="D23" i="13"/>
  <c r="E23" i="13" s="1"/>
  <c r="E22" i="13"/>
  <c r="D22" i="13"/>
  <c r="E21" i="13"/>
  <c r="D21" i="13"/>
  <c r="E20" i="13"/>
  <c r="D20" i="13"/>
  <c r="D19" i="13"/>
  <c r="E19" i="13" s="1"/>
  <c r="E18" i="13"/>
  <c r="D18" i="13"/>
  <c r="E17" i="13"/>
  <c r="D17" i="13"/>
  <c r="F16" i="13"/>
  <c r="D16" i="13"/>
  <c r="E16" i="13" s="1"/>
  <c r="D15" i="13"/>
  <c r="E15" i="13" s="1"/>
  <c r="E14" i="13"/>
  <c r="D14" i="13"/>
  <c r="L13" i="13"/>
  <c r="D13" i="13"/>
  <c r="E13" i="13" s="1"/>
  <c r="Q12" i="13"/>
  <c r="P12" i="13"/>
  <c r="O12" i="13"/>
  <c r="O14" i="13" s="1"/>
  <c r="E12" i="13"/>
  <c r="D12" i="13"/>
  <c r="E11" i="13"/>
  <c r="D11" i="13"/>
  <c r="F10" i="13"/>
  <c r="G10" i="13" s="1"/>
  <c r="E10" i="13"/>
  <c r="D10" i="13"/>
  <c r="E9" i="13"/>
  <c r="D9" i="13"/>
  <c r="E8" i="13"/>
  <c r="D8" i="13"/>
  <c r="D7" i="13"/>
  <c r="E7" i="13" s="1"/>
  <c r="E6" i="13"/>
  <c r="D6" i="13"/>
  <c r="E5" i="13"/>
  <c r="D5" i="13"/>
  <c r="E4" i="13"/>
  <c r="D4" i="13"/>
  <c r="D3" i="13"/>
  <c r="E3" i="13" s="1"/>
  <c r="E2" i="13"/>
  <c r="D2" i="13"/>
  <c r="F25" i="9"/>
  <c r="F29" i="9"/>
  <c r="F16" i="9"/>
  <c r="I7" i="12"/>
  <c r="I2" i="12"/>
  <c r="H12" i="12"/>
  <c r="H11" i="12"/>
  <c r="H10" i="12"/>
  <c r="H9" i="12"/>
  <c r="H8" i="12"/>
  <c r="H7" i="12"/>
  <c r="H6" i="12"/>
  <c r="H5" i="12"/>
  <c r="H4" i="12"/>
  <c r="H3" i="12"/>
  <c r="H2" i="12"/>
  <c r="G11" i="12"/>
  <c r="G10" i="12"/>
  <c r="G9" i="12"/>
  <c r="G8" i="12"/>
  <c r="G7" i="12"/>
  <c r="G6" i="12"/>
  <c r="G5" i="12"/>
  <c r="G4" i="12"/>
  <c r="G3" i="12"/>
  <c r="G2" i="12"/>
  <c r="K12" i="12"/>
  <c r="K14" i="12" s="1"/>
  <c r="C11" i="12"/>
  <c r="C10" i="12"/>
  <c r="C9" i="12"/>
  <c r="C8" i="12"/>
  <c r="C7" i="12"/>
  <c r="C6" i="12"/>
  <c r="C5" i="12"/>
  <c r="C4" i="12"/>
  <c r="C3" i="12"/>
  <c r="C2" i="12"/>
  <c r="C12" i="12" s="1"/>
  <c r="E12" i="12" s="1"/>
  <c r="E13" i="12" s="1"/>
  <c r="B12" i="12"/>
  <c r="B14" i="12" s="1"/>
  <c r="B15" i="12" s="1"/>
  <c r="D101" i="11"/>
  <c r="E101" i="11" s="1"/>
  <c r="D100" i="11"/>
  <c r="E100" i="11" s="1"/>
  <c r="D99" i="11"/>
  <c r="E99" i="11" s="1"/>
  <c r="D98" i="11"/>
  <c r="E98" i="11" s="1"/>
  <c r="D97" i="11"/>
  <c r="E97" i="11" s="1"/>
  <c r="E96" i="11"/>
  <c r="D96" i="11"/>
  <c r="D95" i="11"/>
  <c r="E95" i="11" s="1"/>
  <c r="D94" i="11"/>
  <c r="E94" i="11" s="1"/>
  <c r="D93" i="11"/>
  <c r="E93" i="11" s="1"/>
  <c r="E92" i="11"/>
  <c r="D92" i="11"/>
  <c r="D91" i="11"/>
  <c r="E91" i="11" s="1"/>
  <c r="D90" i="11"/>
  <c r="E90" i="11" s="1"/>
  <c r="D89" i="11"/>
  <c r="E89" i="11" s="1"/>
  <c r="E88" i="11"/>
  <c r="D88" i="11"/>
  <c r="D87" i="11"/>
  <c r="E87" i="11" s="1"/>
  <c r="D86" i="11"/>
  <c r="E86" i="11" s="1"/>
  <c r="D85" i="11"/>
  <c r="E85" i="11" s="1"/>
  <c r="E84" i="11"/>
  <c r="D84" i="11"/>
  <c r="D83" i="11"/>
  <c r="E83" i="11" s="1"/>
  <c r="D82" i="11"/>
  <c r="E82" i="11" s="1"/>
  <c r="D81" i="11"/>
  <c r="E81" i="11" s="1"/>
  <c r="E80" i="11"/>
  <c r="D80" i="11"/>
  <c r="D79" i="11"/>
  <c r="E79" i="11" s="1"/>
  <c r="D78" i="11"/>
  <c r="E78" i="11" s="1"/>
  <c r="D77" i="11"/>
  <c r="E77" i="11" s="1"/>
  <c r="E76" i="11"/>
  <c r="D76" i="11"/>
  <c r="D75" i="11"/>
  <c r="E75" i="11" s="1"/>
  <c r="D74" i="11"/>
  <c r="E74" i="11" s="1"/>
  <c r="D73" i="11"/>
  <c r="E73" i="11" s="1"/>
  <c r="E72" i="11"/>
  <c r="D72" i="11"/>
  <c r="D71" i="11"/>
  <c r="E71" i="11" s="1"/>
  <c r="D70" i="11"/>
  <c r="E70" i="11" s="1"/>
  <c r="D69" i="11"/>
  <c r="E69" i="11" s="1"/>
  <c r="E68" i="11"/>
  <c r="D68" i="11"/>
  <c r="D67" i="11"/>
  <c r="E67" i="11" s="1"/>
  <c r="D66" i="11"/>
  <c r="E66" i="11" s="1"/>
  <c r="D65" i="11"/>
  <c r="E65" i="11" s="1"/>
  <c r="E64" i="11"/>
  <c r="D64" i="11"/>
  <c r="D63" i="11"/>
  <c r="E63" i="11" s="1"/>
  <c r="D62" i="11"/>
  <c r="E62" i="11" s="1"/>
  <c r="D61" i="11"/>
  <c r="E61" i="11" s="1"/>
  <c r="E60" i="11"/>
  <c r="D60" i="11"/>
  <c r="D59" i="11"/>
  <c r="E59" i="11" s="1"/>
  <c r="D58" i="11"/>
  <c r="E58" i="11" s="1"/>
  <c r="D57" i="11"/>
  <c r="E57" i="11" s="1"/>
  <c r="E56" i="11"/>
  <c r="D56" i="11"/>
  <c r="D55" i="11"/>
  <c r="E55" i="11" s="1"/>
  <c r="D54" i="11"/>
  <c r="E54" i="11" s="1"/>
  <c r="D53" i="11"/>
  <c r="E53" i="11" s="1"/>
  <c r="D52" i="11"/>
  <c r="E52" i="11" s="1"/>
  <c r="D51" i="11"/>
  <c r="E51" i="11" s="1"/>
  <c r="D50" i="11"/>
  <c r="E50" i="11" s="1"/>
  <c r="D49" i="11"/>
  <c r="E49" i="11" s="1"/>
  <c r="D48" i="11"/>
  <c r="E48" i="11" s="1"/>
  <c r="D47" i="11"/>
  <c r="E47" i="11" s="1"/>
  <c r="D46" i="11"/>
  <c r="E46" i="11" s="1"/>
  <c r="D45" i="11"/>
  <c r="E45" i="11" s="1"/>
  <c r="D44" i="11"/>
  <c r="E44" i="11" s="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J27" i="11"/>
  <c r="E27" i="11"/>
  <c r="D27" i="11"/>
  <c r="J26" i="11"/>
  <c r="D26" i="11"/>
  <c r="E26" i="11" s="1"/>
  <c r="D25" i="11"/>
  <c r="E25" i="11" s="1"/>
  <c r="D24" i="11"/>
  <c r="E24" i="11" s="1"/>
  <c r="E23" i="11"/>
  <c r="D23" i="11"/>
  <c r="D22" i="11"/>
  <c r="E22" i="11" s="1"/>
  <c r="D21" i="11"/>
  <c r="E21" i="11" s="1"/>
  <c r="D20" i="11"/>
  <c r="E20" i="11" s="1"/>
  <c r="E19" i="11"/>
  <c r="D19" i="11"/>
  <c r="D18" i="11"/>
  <c r="E18" i="11" s="1"/>
  <c r="D17" i="11"/>
  <c r="E17" i="11" s="1"/>
  <c r="D16" i="11"/>
  <c r="E16" i="11" s="1"/>
  <c r="E15" i="11"/>
  <c r="D15" i="11"/>
  <c r="D14" i="11"/>
  <c r="E14" i="11" s="1"/>
  <c r="L13" i="11"/>
  <c r="D13" i="11"/>
  <c r="E13" i="11" s="1"/>
  <c r="Q12" i="11"/>
  <c r="P12" i="11"/>
  <c r="O12" i="11"/>
  <c r="O14" i="11" s="1"/>
  <c r="D12" i="11"/>
  <c r="E12" i="11" s="1"/>
  <c r="E11" i="11"/>
  <c r="D11" i="11"/>
  <c r="D10" i="11"/>
  <c r="E10" i="11" s="1"/>
  <c r="D9" i="11"/>
  <c r="E9" i="11" s="1"/>
  <c r="E8" i="11"/>
  <c r="D8" i="11"/>
  <c r="E7" i="11"/>
  <c r="D7" i="11"/>
  <c r="D6" i="11"/>
  <c r="E6" i="11" s="1"/>
  <c r="D5" i="11"/>
  <c r="E5" i="11" s="1"/>
  <c r="E4" i="11"/>
  <c r="D4" i="11"/>
  <c r="E3" i="11"/>
  <c r="D3" i="11"/>
  <c r="D2" i="11"/>
  <c r="E2" i="11" s="1"/>
  <c r="G10" i="9"/>
  <c r="G2" i="9"/>
  <c r="F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101" i="9"/>
  <c r="E101" i="9" s="1"/>
  <c r="D100" i="9"/>
  <c r="E100" i="9" s="1"/>
  <c r="D99" i="9"/>
  <c r="E99" i="9" s="1"/>
  <c r="D98" i="9"/>
  <c r="E98" i="9" s="1"/>
  <c r="D97" i="9"/>
  <c r="E97" i="9" s="1"/>
  <c r="D96" i="9"/>
  <c r="E96" i="9" s="1"/>
  <c r="D95" i="9"/>
  <c r="E95" i="9" s="1"/>
  <c r="D94" i="9"/>
  <c r="E94" i="9" s="1"/>
  <c r="D93" i="9"/>
  <c r="E93" i="9" s="1"/>
  <c r="D92" i="9"/>
  <c r="E92" i="9" s="1"/>
  <c r="D91" i="9"/>
  <c r="E91" i="9" s="1"/>
  <c r="D90" i="9"/>
  <c r="E90" i="9" s="1"/>
  <c r="D89" i="9"/>
  <c r="E89" i="9" s="1"/>
  <c r="D88" i="9"/>
  <c r="E88" i="9" s="1"/>
  <c r="D87" i="9"/>
  <c r="E87" i="9" s="1"/>
  <c r="D86" i="9"/>
  <c r="E86" i="9" s="1"/>
  <c r="D85" i="9"/>
  <c r="E85" i="9" s="1"/>
  <c r="D84" i="9"/>
  <c r="E84" i="9" s="1"/>
  <c r="D83" i="9"/>
  <c r="E83" i="9" s="1"/>
  <c r="D82" i="9"/>
  <c r="E82" i="9" s="1"/>
  <c r="D81" i="9"/>
  <c r="E81" i="9" s="1"/>
  <c r="D80" i="9"/>
  <c r="E80" i="9" s="1"/>
  <c r="D79" i="9"/>
  <c r="E79" i="9" s="1"/>
  <c r="D78" i="9"/>
  <c r="E78" i="9" s="1"/>
  <c r="D77" i="9"/>
  <c r="E77" i="9" s="1"/>
  <c r="D76" i="9"/>
  <c r="E76" i="9" s="1"/>
  <c r="D75" i="9"/>
  <c r="E75" i="9" s="1"/>
  <c r="D74" i="9"/>
  <c r="E74" i="9" s="1"/>
  <c r="D73" i="9"/>
  <c r="E73" i="9" s="1"/>
  <c r="D72" i="9"/>
  <c r="E72" i="9" s="1"/>
  <c r="D71" i="9"/>
  <c r="E71" i="9" s="1"/>
  <c r="D70" i="9"/>
  <c r="E70" i="9" s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3" i="9"/>
  <c r="E63" i="9" s="1"/>
  <c r="D62" i="9"/>
  <c r="E62" i="9" s="1"/>
  <c r="D61" i="9"/>
  <c r="E61" i="9" s="1"/>
  <c r="D60" i="9"/>
  <c r="E60" i="9" s="1"/>
  <c r="D59" i="9"/>
  <c r="E59" i="9" s="1"/>
  <c r="D58" i="9"/>
  <c r="E58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J27" i="9"/>
  <c r="J26" i="9"/>
  <c r="L13" i="9"/>
  <c r="P12" i="9"/>
  <c r="Q12" i="9"/>
  <c r="O12" i="9"/>
  <c r="O14" i="9" s="1"/>
  <c r="J4" i="7"/>
  <c r="Q17" i="1"/>
  <c r="P18" i="1"/>
  <c r="P17" i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F2" i="13" l="1"/>
  <c r="G2" i="13" s="1"/>
  <c r="C14" i="12"/>
  <c r="C15" i="12" s="1"/>
  <c r="E2" i="12"/>
  <c r="F2" i="11"/>
  <c r="G2" i="11" s="1"/>
  <c r="F10" i="11"/>
  <c r="G10" i="11" s="1"/>
  <c r="F10" i="9"/>
  <c r="K2" i="1"/>
  <c r="L2" i="1" s="1"/>
  <c r="F6" i="1"/>
  <c r="G6" i="1" s="1"/>
  <c r="K6" i="1"/>
  <c r="L6" i="1" s="1"/>
  <c r="F2" i="1"/>
  <c r="G2" i="1" s="1"/>
</calcChain>
</file>

<file path=xl/sharedStrings.xml><?xml version="1.0" encoding="utf-8"?>
<sst xmlns="http://schemas.openxmlformats.org/spreadsheetml/2006/main" count="1877" uniqueCount="111">
  <si>
    <t>Sex</t>
  </si>
  <si>
    <t>Treatment</t>
  </si>
  <si>
    <t>Intraoperative Anxiety (Galvanic Response)</t>
  </si>
  <si>
    <t>Perceived Pain (Verbal Numerical Rating Scale)</t>
  </si>
  <si>
    <t>Male</t>
  </si>
  <si>
    <t>Meditation</t>
  </si>
  <si>
    <t>Female</t>
  </si>
  <si>
    <t>Control</t>
  </si>
  <si>
    <t>control</t>
  </si>
  <si>
    <t>female</t>
  </si>
  <si>
    <t>meditation</t>
  </si>
  <si>
    <t>Number of Cases</t>
  </si>
  <si>
    <t>Meditation Only count</t>
  </si>
  <si>
    <t>Meditation Only Sum</t>
  </si>
  <si>
    <t>Meditation Average</t>
  </si>
  <si>
    <t>Meditation Var</t>
  </si>
  <si>
    <t>Control Only Cases</t>
  </si>
  <si>
    <t>Control Only Sum</t>
  </si>
  <si>
    <t>Control Average</t>
  </si>
  <si>
    <t>Control Var</t>
  </si>
  <si>
    <t>Meditation SD</t>
  </si>
  <si>
    <t>Control SD</t>
  </si>
  <si>
    <t>Max</t>
  </si>
  <si>
    <t>Min</t>
  </si>
  <si>
    <t>Mode</t>
  </si>
  <si>
    <t>G Responses</t>
  </si>
  <si>
    <t>P Pain</t>
  </si>
  <si>
    <t>All Data</t>
  </si>
  <si>
    <t>n-1</t>
  </si>
  <si>
    <t>Med av</t>
  </si>
  <si>
    <t>Count Av</t>
  </si>
  <si>
    <t>g response</t>
  </si>
  <si>
    <t>x - mean</t>
  </si>
  <si>
    <t>d squared</t>
  </si>
  <si>
    <t>g squared</t>
  </si>
  <si>
    <t>St. Dev</t>
  </si>
  <si>
    <t>Variance</t>
  </si>
  <si>
    <t>Verbal - GR scores</t>
  </si>
  <si>
    <t>Mean</t>
  </si>
  <si>
    <t xml:space="preserve">Max </t>
  </si>
  <si>
    <t>LwQuartile</t>
  </si>
  <si>
    <t>UpperQuartile</t>
  </si>
  <si>
    <t>Median</t>
  </si>
  <si>
    <t>IQ range</t>
  </si>
  <si>
    <t>IQ Range</t>
  </si>
  <si>
    <t>Q1-1.5(IQ)</t>
  </si>
  <si>
    <t>Q3+1.5(IQ)</t>
  </si>
  <si>
    <t>Control Data</t>
  </si>
  <si>
    <t>x- mean</t>
  </si>
  <si>
    <t>(x-mean)^2</t>
  </si>
  <si>
    <t>Stand Dev. (s)</t>
  </si>
  <si>
    <t>T - CI</t>
  </si>
  <si>
    <t>Control:</t>
  </si>
  <si>
    <t>df=49</t>
  </si>
  <si>
    <t>.98/(1.024771)(50^.5)</t>
  </si>
  <si>
    <t>p value:.0000000155</t>
  </si>
  <si>
    <t>p is very small.</t>
  </si>
  <si>
    <t>We conclude difference in values between scores</t>
  </si>
  <si>
    <t xml:space="preserve"> Control T Test</t>
  </si>
  <si>
    <t>Meditation T Test</t>
  </si>
  <si>
    <t>1.14898/((50)^.5)</t>
  </si>
  <si>
    <t>p=.87&gt;.05 so no difference in meditation scores</t>
  </si>
  <si>
    <t>CI diff of means</t>
  </si>
  <si>
    <t>(1.14898-.98)/SE</t>
  </si>
  <si>
    <t>((SE=s2^2/49)+(S2^2/49/49))^.5</t>
  </si>
  <si>
    <t>((1.024771^2/50)+(1.005116^2)/50)^.5</t>
  </si>
  <si>
    <t>R score 0.4199886</t>
  </si>
  <si>
    <t>t score for 95%</t>
  </si>
  <si>
    <t>(1.14898-.98)+_(.8266127)(0.202998)</t>
  </si>
  <si>
    <t>(0.001179,0.336781)</t>
  </si>
  <si>
    <t>0 is not in this range so we can dismiss the null hypothesis that there is no difference.</t>
  </si>
  <si>
    <t>Meditation Mean</t>
  </si>
  <si>
    <t>Control mean</t>
  </si>
  <si>
    <t>From looking we can see the mean looks lower in both cases for Meditation.</t>
  </si>
  <si>
    <t>Test for difference in mean:</t>
  </si>
  <si>
    <t>Test that meditation scores are less than Control for pain</t>
  </si>
  <si>
    <t>mean</t>
  </si>
  <si>
    <t>S.d.</t>
  </si>
  <si>
    <t>n</t>
  </si>
  <si>
    <t>Galvanic Response</t>
  </si>
  <si>
    <t>((6.7-7)/(((.77^2)+(.81^2))/50)^.5)</t>
  </si>
  <si>
    <t>T</t>
  </si>
  <si>
    <t>P value</t>
  </si>
  <si>
    <t>Same test for P Pain</t>
  </si>
  <si>
    <t>((7.8-8)/(((.58^2)+(.77^2))/50)^.5)</t>
  </si>
  <si>
    <t>p value</t>
  </si>
  <si>
    <t>P &gt; 0.05 so accept H. For Perceived Pain.</t>
  </si>
  <si>
    <t>CI of mean</t>
  </si>
  <si>
    <t>(6.7-7)+-t*(SE)</t>
  </si>
  <si>
    <t>t*</t>
  </si>
  <si>
    <t>SE</t>
  </si>
  <si>
    <t>Ans</t>
  </si>
  <si>
    <t>confident Interval of each mean</t>
  </si>
  <si>
    <t>Meditation Means</t>
  </si>
  <si>
    <t>GR:</t>
  </si>
  <si>
    <t>6.7+-t*(s/(n^.5))</t>
  </si>
  <si>
    <t>Cis</t>
  </si>
  <si>
    <t>PP</t>
  </si>
  <si>
    <t>7.8+-t*(s/(n^.5))</t>
  </si>
  <si>
    <t>GR</t>
  </si>
  <si>
    <t>7+-t*(s/(n^.5))</t>
  </si>
  <si>
    <t>(6.5,6.9)</t>
  </si>
  <si>
    <t>(7.7,7.9)</t>
  </si>
  <si>
    <t>(6.8,7.2)</t>
  </si>
  <si>
    <t>8+-t*(s/(n^.5))</t>
  </si>
  <si>
    <t>(7.8,8.2)</t>
  </si>
  <si>
    <t>p is small so reject H. The test gives convincing evidence to sugest Meditation score is lower with regard to Galvanic responses.</t>
  </si>
  <si>
    <t>Gresponses</t>
  </si>
  <si>
    <t>Gresponse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</si>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</sst>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16" fillId="0" borderId="0" xfId="0" applyNumberFormat="1" applyFont="1" applyAlignment="1">
      <alignment vertical="top"/>
    </xf>
    <xf numFmtId="0" fontId="14" fillId="33" borderId="10" xfId="0" applyFont="1" applyFill="1" applyBorder="1" applyAlignment="1">
      <alignment horizontal="center"/>
    </xf>
    <xf numFmtId="0" fontId="14" fillId="34" borderId="10" xfId="0" applyFont="1" applyFill="1" applyBorder="1" applyAlignment="1">
      <alignment horizontal="center"/>
    </xf>
    <xf numFmtId="0" fontId="0" fillId="35" borderId="0" xfId="0" applyFill="1" applyAlignment="1">
      <alignment horizontal="center" vertical="top" wrapText="1"/>
    </xf>
    <xf numFmtId="0" fontId="0" fillId="35" borderId="0" xfId="0" applyFill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0" fillId="37" borderId="10" xfId="0" applyFill="1" applyBorder="1"/>
    <xf numFmtId="0" fontId="0" fillId="38" borderId="0" xfId="0" applyFill="1" applyAlignment="1">
      <alignment horizontal="center"/>
    </xf>
    <xf numFmtId="0" fontId="0" fillId="37" borderId="11" xfId="0" applyFill="1" applyBorder="1"/>
    <xf numFmtId="0" fontId="0" fillId="37" borderId="12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3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7" borderId="13" xfId="0" applyFill="1" applyBorder="1"/>
    <xf numFmtId="0" fontId="0" fillId="33" borderId="0" xfId="0" applyFill="1"/>
    <xf numFmtId="4" fontId="0" fillId="0" borderId="0" xfId="0" applyNumberFormat="1"/>
    <xf numFmtId="4" fontId="16" fillId="0" borderId="0" xfId="0" applyNumberFormat="1" applyFont="1"/>
    <xf numFmtId="3" fontId="0" fillId="0" borderId="0" xfId="0" applyNumberFormat="1"/>
    <xf numFmtId="0" fontId="0" fillId="34" borderId="13" xfId="0" applyFill="1" applyBorder="1"/>
    <xf numFmtId="0" fontId="0" fillId="34" borderId="0" xfId="0" applyFill="1" applyAlignment="1">
      <alignment horizontal="center"/>
    </xf>
    <xf numFmtId="0" fontId="16" fillId="38" borderId="0" xfId="0" applyFont="1" applyFill="1" applyBorder="1"/>
    <xf numFmtId="0" fontId="16" fillId="0" borderId="0" xfId="0" applyFont="1" applyAlignment="1">
      <alignment horizontal="left"/>
    </xf>
    <xf numFmtId="0" fontId="0" fillId="0" borderId="0" xfId="0" applyFont="1"/>
    <xf numFmtId="0" fontId="0" fillId="35" borderId="0" xfId="0" applyFill="1"/>
    <xf numFmtId="0" fontId="0" fillId="0" borderId="10" xfId="0" applyBorder="1"/>
    <xf numFmtId="0" fontId="0" fillId="35" borderId="10" xfId="0" applyFill="1" applyBorder="1"/>
    <xf numFmtId="0" fontId="0" fillId="0" borderId="10" xfId="0" applyFill="1" applyBorder="1"/>
    <xf numFmtId="0" fontId="0" fillId="0" borderId="0" xfId="0" applyFill="1"/>
    <xf numFmtId="0" fontId="0" fillId="0" borderId="0" xfId="0" applyFont="1" applyFill="1"/>
    <xf numFmtId="0" fontId="16" fillId="0" borderId="0" xfId="0" applyFont="1" applyFill="1" applyAlignment="1">
      <alignment horizontal="left"/>
    </xf>
    <xf numFmtId="0" fontId="16" fillId="0" borderId="0" xfId="0" applyFont="1" applyFill="1"/>
    <xf numFmtId="0" fontId="0" fillId="36" borderId="10" xfId="0" applyFont="1" applyFill="1" applyBorder="1"/>
    <xf numFmtId="0" fontId="16" fillId="0" borderId="10" xfId="0" applyFont="1" applyBorder="1"/>
    <xf numFmtId="0" fontId="16" fillId="36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370895</xdr:colOff>
      <xdr:row>24</xdr:row>
      <xdr:rowOff>66095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40B526-A84B-4DEE-BCE3-5F7F3F1C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38095" cy="4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11</xdr:col>
      <xdr:colOff>390300</xdr:colOff>
      <xdr:row>16</xdr:row>
      <xdr:rowOff>114262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B56F34-F7D9-4B15-9C03-871227C0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2857500"/>
          <a:ext cx="1800000" cy="3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11</xdr:col>
      <xdr:colOff>599824</xdr:colOff>
      <xdr:row>24</xdr:row>
      <xdr:rowOff>114262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D30244-0E3D-40E3-9DC3-F5A45A0DD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5450" y="4381500"/>
          <a:ext cx="2009524" cy="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34</xdr:row>
      <xdr:rowOff>57150</xdr:rowOff>
    </xdr:from>
    <xdr:to>
      <xdr:col>15</xdr:col>
      <xdr:colOff>418463</xdr:colOff>
      <xdr:row>42</xdr:row>
      <xdr:rowOff>9340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D0DA86-A4A9-436A-8E11-CC7432254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91075" y="6534150"/>
          <a:ext cx="5095238" cy="14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29</xdr:row>
      <xdr:rowOff>38100</xdr:rowOff>
    </xdr:from>
    <xdr:to>
      <xdr:col>11</xdr:col>
      <xdr:colOff>123637</xdr:colOff>
      <xdr:row>30</xdr:row>
      <xdr:rowOff>171410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3E124F-C4DF-42FC-9BA0-6D0C03477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4025" y="5562600"/>
          <a:ext cx="1504762" cy="3238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50</xdr:row>
      <xdr:rowOff>0</xdr:rowOff>
    </xdr:from>
    <xdr:to>
      <xdr:col>16</xdr:col>
      <xdr:colOff>285562</xdr:colOff>
      <xdr:row>51</xdr:row>
      <xdr:rowOff>133310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55BE91-E574-4AFE-A101-E11B1DAC0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58250" y="9525000"/>
          <a:ext cx="1504762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370895</xdr:colOff>
      <xdr:row>24</xdr:row>
      <xdr:rowOff>66095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ED0EFC-CC69-449D-9672-01BD3FE32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38095" cy="46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6</xdr:row>
      <xdr:rowOff>28575</xdr:rowOff>
    </xdr:from>
    <xdr:to>
      <xdr:col>17</xdr:col>
      <xdr:colOff>180742</xdr:colOff>
      <xdr:row>20</xdr:row>
      <xdr:rowOff>94908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5246AC-6CAA-48B8-B051-31C11CDFA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1171575"/>
          <a:ext cx="1866667" cy="27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0</xdr:row>
      <xdr:rowOff>304800</xdr:rowOff>
    </xdr:from>
    <xdr:to>
      <xdr:col>26</xdr:col>
      <xdr:colOff>341730</xdr:colOff>
      <xdr:row>15</xdr:row>
      <xdr:rowOff>190133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FAEDB6-0380-4CC9-AD2B-ADE5C1F63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304800"/>
          <a:ext cx="9361905" cy="2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171449</xdr:colOff>
      <xdr:row>16</xdr:row>
      <xdr:rowOff>152400</xdr:rowOff>
    </xdr:from>
    <xdr:to>
      <xdr:col>26</xdr:col>
      <xdr:colOff>142874</xdr:colOff>
      <xdr:row>30</xdr:row>
      <xdr:rowOff>190162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9C476F-8A50-410F-B6A2-E3FE2F845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599" y="3390900"/>
          <a:ext cx="9115425" cy="2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</xdr:row>
      <xdr:rowOff>38100</xdr:rowOff>
    </xdr:from>
    <xdr:to>
      <xdr:col>10</xdr:col>
      <xdr:colOff>437755</xdr:colOff>
      <xdr:row>15</xdr:row>
      <xdr:rowOff>171410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D45FE2-F984-4755-8312-EB8DB87F7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4850" y="2895600"/>
          <a:ext cx="3161905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152400</xdr:rowOff>
    </xdr:from>
    <xdr:to>
      <xdr:col>9</xdr:col>
      <xdr:colOff>247275</xdr:colOff>
      <xdr:row>32</xdr:row>
      <xdr:rowOff>9471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463BA8-439E-4479-9CE4-1AFDCB02D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6675" y="5867400"/>
          <a:ext cx="3000000" cy="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0</xdr:row>
      <xdr:rowOff>304800</xdr:rowOff>
    </xdr:from>
    <xdr:to>
      <xdr:col>26</xdr:col>
      <xdr:colOff>341730</xdr:colOff>
      <xdr:row>16</xdr:row>
      <xdr:rowOff>75833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AD019-A559-4E99-B4A8-88993380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2425" y="304800"/>
          <a:ext cx="9361905" cy="2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171449</xdr:colOff>
      <xdr:row>16</xdr:row>
      <xdr:rowOff>152400</xdr:rowOff>
    </xdr:from>
    <xdr:to>
      <xdr:col>26</xdr:col>
      <xdr:colOff>142874</xdr:colOff>
      <xdr:row>30</xdr:row>
      <xdr:rowOff>190162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E9E0AA-E1B7-4BDD-8ED5-0378E6E8F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0049" y="3390900"/>
          <a:ext cx="9115425" cy="2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</xdr:row>
      <xdr:rowOff>38100</xdr:rowOff>
    </xdr:from>
    <xdr:to>
      <xdr:col>10</xdr:col>
      <xdr:colOff>437755</xdr:colOff>
      <xdr:row>15</xdr:row>
      <xdr:rowOff>171410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BFE38A-3F39-4023-A09D-7362234E3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4850" y="2895600"/>
          <a:ext cx="3161905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152400</xdr:rowOff>
    </xdr:from>
    <xdr:to>
      <xdr:col>9</xdr:col>
      <xdr:colOff>247275</xdr:colOff>
      <xdr:row>32</xdr:row>
      <xdr:rowOff>9471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290D3E-9587-4863-89C6-998B9466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6675" y="5867400"/>
          <a:ext cx="3000000" cy="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42</xdr:row>
      <xdr:rowOff>123825</xdr:rowOff>
    </xdr:from>
    <xdr:to>
      <xdr:col>9</xdr:col>
      <xdr:colOff>247287</xdr:colOff>
      <xdr:row>44</xdr:row>
      <xdr:rowOff>66635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64C8B-2DA3-4F58-98CE-A7067F0B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8315325"/>
          <a:ext cx="2904762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7</xdr:col>
      <xdr:colOff>37943</xdr:colOff>
      <xdr:row>46</xdr:row>
      <xdr:rowOff>142833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909102D-47CE-4C79-B7D0-E8EAD16C5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76675" y="8763000"/>
          <a:ext cx="1257143" cy="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4</xdr:row>
      <xdr:rowOff>19050</xdr:rowOff>
    </xdr:from>
    <xdr:to>
      <xdr:col>16</xdr:col>
      <xdr:colOff>570330</xdr:colOff>
      <xdr:row>19</xdr:row>
      <xdr:rowOff>94883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4CA8B0-201E-4F76-81F2-E29E3C24E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781050"/>
          <a:ext cx="9361905" cy="2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A989-1767-48EE-9A62-7E987E5CB48E}">
  <dimension ref="I5:P62"/>
  <sheetViews>
    <sheetView tabSelected="1" topLeftCell="A4" workbookViewId="0">
      <selection activeCell="L13" sqref="L13"/>
    </sheetView>
  </sheetViews>
  <sheetFormatPr defaultRowHeight="15" x14ac:dyDescent="0.25"/>
  <cols>
    <col min="8" max="8" width="9.42578125" customWidth="1"/>
    <col min="10" max="10" width="12" customWidth="1"/>
    <col min="12" max="12" width="10.85546875" bestFit="1" customWidth="1"/>
  </cols>
  <sheetData>
    <row r="5" spans="9:13" x14ac:dyDescent="0.25">
      <c r="J5" t="s">
        <v>74</v>
      </c>
    </row>
    <row r="6" spans="9:13" x14ac:dyDescent="0.25">
      <c r="J6" t="s">
        <v>75</v>
      </c>
    </row>
    <row r="8" spans="9:13" x14ac:dyDescent="0.25">
      <c r="I8" s="37"/>
      <c r="J8" s="37" t="s">
        <v>79</v>
      </c>
      <c r="K8" s="37"/>
      <c r="L8" s="37" t="s">
        <v>26</v>
      </c>
      <c r="M8" s="37"/>
    </row>
    <row r="9" spans="9:13" x14ac:dyDescent="0.25">
      <c r="I9" s="37"/>
      <c r="J9" s="37" t="s">
        <v>5</v>
      </c>
      <c r="K9" s="37" t="s">
        <v>7</v>
      </c>
      <c r="L9" s="37" t="s">
        <v>5</v>
      </c>
      <c r="M9" s="37" t="s">
        <v>7</v>
      </c>
    </row>
    <row r="10" spans="9:13" x14ac:dyDescent="0.25">
      <c r="I10" s="37" t="s">
        <v>76</v>
      </c>
      <c r="J10" s="36">
        <v>6.7</v>
      </c>
      <c r="K10" s="36">
        <v>7</v>
      </c>
      <c r="L10" s="36">
        <v>7.8</v>
      </c>
      <c r="M10" s="36">
        <v>8</v>
      </c>
    </row>
    <row r="11" spans="9:13" x14ac:dyDescent="0.25">
      <c r="I11" s="37" t="s">
        <v>77</v>
      </c>
      <c r="J11" s="36">
        <v>0.77</v>
      </c>
      <c r="K11" s="36">
        <v>0.81</v>
      </c>
      <c r="L11" s="36">
        <v>0.57999999999999996</v>
      </c>
      <c r="M11" s="36">
        <v>0.77</v>
      </c>
    </row>
    <row r="12" spans="9:13" x14ac:dyDescent="0.25">
      <c r="I12" s="37" t="s">
        <v>78</v>
      </c>
      <c r="J12" s="36">
        <v>50</v>
      </c>
      <c r="K12" s="36">
        <v>50</v>
      </c>
      <c r="L12" s="36">
        <v>50</v>
      </c>
      <c r="M12" s="36">
        <v>50</v>
      </c>
    </row>
    <row r="14" spans="9:13" x14ac:dyDescent="0.25">
      <c r="J14" s="36" t="s">
        <v>80</v>
      </c>
    </row>
    <row r="15" spans="9:13" x14ac:dyDescent="0.25">
      <c r="I15" s="4" t="s">
        <v>81</v>
      </c>
      <c r="J15" s="4">
        <f>((6.7-7)/(((0.77^2)+(0.81^2))/50)^0.5)</f>
        <v>-1.8981259984112413</v>
      </c>
    </row>
    <row r="16" spans="9:13" x14ac:dyDescent="0.25">
      <c r="I16" s="4" t="s">
        <v>82</v>
      </c>
    </row>
    <row r="18" spans="9:16" x14ac:dyDescent="0.25">
      <c r="I18" s="38" t="s">
        <v>106</v>
      </c>
      <c r="J18" s="38"/>
      <c r="K18" s="38"/>
      <c r="L18" s="38"/>
      <c r="M18" s="38"/>
      <c r="N18" s="38"/>
      <c r="O18" s="38"/>
      <c r="P18" s="38"/>
    </row>
    <row r="20" spans="9:16" x14ac:dyDescent="0.25">
      <c r="I20" t="s">
        <v>83</v>
      </c>
    </row>
    <row r="22" spans="9:16" x14ac:dyDescent="0.25">
      <c r="J22" s="36" t="s">
        <v>84</v>
      </c>
    </row>
    <row r="23" spans="9:16" x14ac:dyDescent="0.25">
      <c r="I23" s="4" t="s">
        <v>81</v>
      </c>
      <c r="J23" s="4">
        <f>((7.8-8)/(((0.58^2)+(0.77^2))/50)^0.5)</f>
        <v>-1.4670233597089652</v>
      </c>
    </row>
    <row r="24" spans="9:16" x14ac:dyDescent="0.25">
      <c r="I24" s="4" t="s">
        <v>85</v>
      </c>
    </row>
    <row r="26" spans="9:16" x14ac:dyDescent="0.25">
      <c r="I26" s="38" t="s">
        <v>86</v>
      </c>
      <c r="J26" s="38"/>
      <c r="K26" s="38"/>
      <c r="L26" s="38"/>
    </row>
    <row r="28" spans="9:16" x14ac:dyDescent="0.25">
      <c r="I28" t="s">
        <v>87</v>
      </c>
    </row>
    <row r="29" spans="9:16" x14ac:dyDescent="0.25">
      <c r="I29" t="s">
        <v>88</v>
      </c>
    </row>
    <row r="30" spans="9:16" x14ac:dyDescent="0.25">
      <c r="I30" t="s">
        <v>89</v>
      </c>
    </row>
    <row r="32" spans="9:16" x14ac:dyDescent="0.25">
      <c r="I32" t="s">
        <v>90</v>
      </c>
      <c r="J32">
        <f>(((0.58^2)+(0.77^2))/50)^0.5</f>
        <v>0.13633048081775404</v>
      </c>
    </row>
    <row r="33" spans="9:13" x14ac:dyDescent="0.25">
      <c r="I33" t="s">
        <v>91</v>
      </c>
      <c r="J33">
        <f>(6.7-7)+(0.136330481*(1.676551))</f>
        <v>-7.1434995748968833E-2</v>
      </c>
    </row>
    <row r="44" spans="9:13" x14ac:dyDescent="0.25">
      <c r="I44" s="4" t="s">
        <v>92</v>
      </c>
    </row>
    <row r="47" spans="9:13" x14ac:dyDescent="0.25">
      <c r="I47" s="40"/>
      <c r="J47" s="40" t="s">
        <v>79</v>
      </c>
      <c r="K47" s="40"/>
      <c r="L47" s="40" t="s">
        <v>26</v>
      </c>
      <c r="M47" s="39"/>
    </row>
    <row r="48" spans="9:13" x14ac:dyDescent="0.25">
      <c r="I48" s="39"/>
      <c r="J48" s="39" t="s">
        <v>5</v>
      </c>
      <c r="K48" s="39" t="s">
        <v>7</v>
      </c>
      <c r="L48" s="39" t="s">
        <v>5</v>
      </c>
      <c r="M48" s="39" t="s">
        <v>7</v>
      </c>
    </row>
    <row r="49" spans="9:13" x14ac:dyDescent="0.25">
      <c r="I49" s="39" t="s">
        <v>76</v>
      </c>
      <c r="J49" s="39">
        <v>6.7</v>
      </c>
      <c r="K49" s="39">
        <v>7</v>
      </c>
      <c r="L49" s="39">
        <v>7.8</v>
      </c>
      <c r="M49" s="39">
        <v>8</v>
      </c>
    </row>
    <row r="50" spans="9:13" x14ac:dyDescent="0.25">
      <c r="I50" s="39" t="s">
        <v>77</v>
      </c>
      <c r="J50" s="39">
        <v>0.77</v>
      </c>
      <c r="K50" s="39">
        <v>0.81</v>
      </c>
      <c r="L50" s="39">
        <v>0.57999999999999996</v>
      </c>
      <c r="M50" s="39">
        <v>0.77</v>
      </c>
    </row>
    <row r="51" spans="9:13" x14ac:dyDescent="0.25">
      <c r="I51" s="39" t="s">
        <v>78</v>
      </c>
      <c r="J51" s="39">
        <v>50</v>
      </c>
      <c r="K51" s="39">
        <v>50</v>
      </c>
      <c r="L51" s="39">
        <v>50</v>
      </c>
      <c r="M51" s="39">
        <v>50</v>
      </c>
    </row>
    <row r="52" spans="9:13" x14ac:dyDescent="0.25">
      <c r="I52" s="41" t="s">
        <v>96</v>
      </c>
      <c r="J52" s="41" t="s">
        <v>101</v>
      </c>
      <c r="K52" s="39" t="s">
        <v>103</v>
      </c>
      <c r="L52" s="39" t="s">
        <v>102</v>
      </c>
      <c r="M52" s="39" t="s">
        <v>105</v>
      </c>
    </row>
    <row r="53" spans="9:13" x14ac:dyDescent="0.25">
      <c r="I53" t="s">
        <v>93</v>
      </c>
      <c r="L53" t="s">
        <v>7</v>
      </c>
    </row>
    <row r="54" spans="9:13" x14ac:dyDescent="0.25">
      <c r="I54" t="s">
        <v>94</v>
      </c>
      <c r="L54" t="s">
        <v>99</v>
      </c>
    </row>
    <row r="55" spans="9:13" x14ac:dyDescent="0.25">
      <c r="I55" t="s">
        <v>95</v>
      </c>
      <c r="L55" t="s">
        <v>100</v>
      </c>
    </row>
    <row r="56" spans="9:13" x14ac:dyDescent="0.25">
      <c r="I56" s="4">
        <f>6.7+(0.77/(50^0.5))*(1.676551)</f>
        <v>6.882567089490184</v>
      </c>
      <c r="L56" s="4">
        <f>7+(0.81/(50^0.5))*1.67</f>
        <v>7.1913006685822083</v>
      </c>
    </row>
    <row r="57" spans="9:13" x14ac:dyDescent="0.25">
      <c r="I57" s="4">
        <f>6.7-(0.77/(50^0.5))*(1.676551)</f>
        <v>6.5174329105098163</v>
      </c>
      <c r="L57" s="4">
        <f>7-(0.81/(50^0.5))*1.67</f>
        <v>6.8086993314177917</v>
      </c>
    </row>
    <row r="59" spans="9:13" x14ac:dyDescent="0.25">
      <c r="I59" t="s">
        <v>97</v>
      </c>
      <c r="L59" t="s">
        <v>97</v>
      </c>
    </row>
    <row r="60" spans="9:13" x14ac:dyDescent="0.25">
      <c r="I60" t="s">
        <v>98</v>
      </c>
      <c r="L60" t="s">
        <v>104</v>
      </c>
    </row>
    <row r="61" spans="9:13" x14ac:dyDescent="0.25">
      <c r="I61" s="4">
        <f>7.8+(0.58/(50^0.5))*(1.676551)</f>
        <v>7.93751806740819</v>
      </c>
      <c r="L61" s="4">
        <f>8+(0.77/(50^0.5)*(1.676551))</f>
        <v>8.182567089490183</v>
      </c>
    </row>
    <row r="62" spans="9:13" x14ac:dyDescent="0.25">
      <c r="I62" s="4">
        <f>7.8-(0.58/(50^0.5))*(1.676551)</f>
        <v>7.6624819325918097</v>
      </c>
      <c r="L62" s="4">
        <f>8-(0.77/(50^0.5)*(1.676551))</f>
        <v>7.8174329105098161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4275-BE59-4025-9786-EF116F755443}">
  <dimension ref="B2:K15"/>
  <sheetViews>
    <sheetView workbookViewId="0">
      <selection activeCell="H21" sqref="H21"/>
    </sheetView>
  </sheetViews>
  <sheetFormatPr defaultRowHeight="15" x14ac:dyDescent="0.25"/>
  <cols>
    <col min="2" max="2" width="9.28515625" bestFit="1" customWidth="1"/>
    <col min="3" max="3" width="12.7109375" bestFit="1" customWidth="1"/>
    <col min="8" max="8" width="12.7109375" bestFit="1" customWidth="1"/>
    <col min="9" max="9" width="11.7109375" bestFit="1" customWidth="1"/>
    <col min="11" max="11" width="11.7109375" bestFit="1" customWidth="1"/>
  </cols>
  <sheetData>
    <row r="2" spans="2:11" x14ac:dyDescent="0.25">
      <c r="B2" s="30">
        <v>698</v>
      </c>
      <c r="C2" s="30">
        <f>B2^2</f>
        <v>487204</v>
      </c>
      <c r="E2">
        <f>B12/10</f>
        <v>1835.8</v>
      </c>
      <c r="G2" s="30">
        <f>B2-$K$2</f>
        <v>-1138</v>
      </c>
      <c r="H2" s="30">
        <f>G2^2</f>
        <v>1295044</v>
      </c>
      <c r="I2" s="30">
        <f>H12/9</f>
        <v>1383008.6666666667</v>
      </c>
      <c r="K2">
        <v>1836</v>
      </c>
    </row>
    <row r="3" spans="2:11" x14ac:dyDescent="0.25">
      <c r="B3" s="30">
        <v>1104</v>
      </c>
      <c r="C3" s="30">
        <f t="shared" ref="C3:C11" si="0">B3^2</f>
        <v>1218816</v>
      </c>
      <c r="G3" s="30">
        <f t="shared" ref="G3:G11" si="1">B3-$K$2</f>
        <v>-732</v>
      </c>
      <c r="H3" s="30">
        <f t="shared" ref="H3:H11" si="2">G3^2</f>
        <v>535824</v>
      </c>
      <c r="I3" s="30"/>
    </row>
    <row r="4" spans="2:11" x14ac:dyDescent="0.25">
      <c r="B4" s="30">
        <v>1037</v>
      </c>
      <c r="C4" s="30">
        <f t="shared" si="0"/>
        <v>1075369</v>
      </c>
      <c r="G4" s="30">
        <f t="shared" si="1"/>
        <v>-799</v>
      </c>
      <c r="H4" s="30">
        <f t="shared" si="2"/>
        <v>638401</v>
      </c>
      <c r="I4" s="30"/>
    </row>
    <row r="5" spans="2:11" x14ac:dyDescent="0.25">
      <c r="B5" s="30">
        <v>1889</v>
      </c>
      <c r="C5" s="30">
        <f t="shared" si="0"/>
        <v>3568321</v>
      </c>
      <c r="G5" s="30">
        <f t="shared" si="1"/>
        <v>53</v>
      </c>
      <c r="H5" s="30">
        <f t="shared" si="2"/>
        <v>2809</v>
      </c>
      <c r="I5" s="30"/>
    </row>
    <row r="6" spans="2:11" x14ac:dyDescent="0.25">
      <c r="B6" s="30">
        <v>1911</v>
      </c>
      <c r="C6" s="30">
        <f t="shared" si="0"/>
        <v>3651921</v>
      </c>
      <c r="G6" s="30">
        <f t="shared" si="1"/>
        <v>75</v>
      </c>
      <c r="H6" s="30">
        <f t="shared" si="2"/>
        <v>5625</v>
      </c>
      <c r="I6" s="30"/>
    </row>
    <row r="7" spans="2:11" x14ac:dyDescent="0.25">
      <c r="B7" s="30">
        <v>2416</v>
      </c>
      <c r="C7" s="30">
        <f t="shared" si="0"/>
        <v>5837056</v>
      </c>
      <c r="G7" s="30">
        <f t="shared" si="1"/>
        <v>580</v>
      </c>
      <c r="H7" s="30">
        <f t="shared" si="2"/>
        <v>336400</v>
      </c>
      <c r="I7" s="30">
        <f>I2^0.5</f>
        <v>1176.0138888068741</v>
      </c>
    </row>
    <row r="8" spans="2:11" x14ac:dyDescent="0.25">
      <c r="B8" s="30">
        <v>2761</v>
      </c>
      <c r="C8" s="30">
        <f t="shared" si="0"/>
        <v>7623121</v>
      </c>
      <c r="G8" s="30">
        <f t="shared" si="1"/>
        <v>925</v>
      </c>
      <c r="H8" s="30">
        <f t="shared" si="2"/>
        <v>855625</v>
      </c>
      <c r="I8" s="30"/>
    </row>
    <row r="9" spans="2:11" x14ac:dyDescent="0.25">
      <c r="B9" s="30">
        <v>4382</v>
      </c>
      <c r="C9" s="30">
        <f t="shared" si="0"/>
        <v>19201924</v>
      </c>
      <c r="G9" s="30">
        <f t="shared" si="1"/>
        <v>2546</v>
      </c>
      <c r="H9" s="30">
        <f t="shared" si="2"/>
        <v>6482116</v>
      </c>
      <c r="I9" s="30"/>
    </row>
    <row r="10" spans="2:11" x14ac:dyDescent="0.25">
      <c r="B10" s="30">
        <v>1839</v>
      </c>
      <c r="C10" s="30">
        <f t="shared" si="0"/>
        <v>3381921</v>
      </c>
      <c r="G10" s="30">
        <f t="shared" si="1"/>
        <v>3</v>
      </c>
      <c r="H10" s="30">
        <f t="shared" si="2"/>
        <v>9</v>
      </c>
      <c r="I10" s="30"/>
    </row>
    <row r="11" spans="2:11" x14ac:dyDescent="0.25">
      <c r="B11" s="30">
        <v>321</v>
      </c>
      <c r="C11" s="30">
        <f t="shared" si="0"/>
        <v>103041</v>
      </c>
      <c r="G11" s="30">
        <f t="shared" si="1"/>
        <v>-1515</v>
      </c>
      <c r="H11" s="30">
        <f t="shared" si="2"/>
        <v>2295225</v>
      </c>
      <c r="I11" s="30"/>
    </row>
    <row r="12" spans="2:11" x14ac:dyDescent="0.25">
      <c r="B12" s="31">
        <f>SUM(B2:B11)</f>
        <v>18358</v>
      </c>
      <c r="C12" s="31">
        <f>SUM(C2:C11)</f>
        <v>46148694</v>
      </c>
      <c r="E12" s="32">
        <f>C12/10</f>
        <v>4614869.4000000004</v>
      </c>
      <c r="H12" s="30">
        <f>SUM(H2:H11)</f>
        <v>12447078</v>
      </c>
      <c r="K12" s="32">
        <f>1176^2</f>
        <v>1382976</v>
      </c>
    </row>
    <row r="13" spans="2:11" x14ac:dyDescent="0.25">
      <c r="E13">
        <f>E12^0.5</f>
        <v>2148.224708916644</v>
      </c>
    </row>
    <row r="14" spans="2:11" x14ac:dyDescent="0.25">
      <c r="B14">
        <f>B12/9</f>
        <v>2039.7777777777778</v>
      </c>
      <c r="C14">
        <f>C12/10</f>
        <v>4614869.4000000004</v>
      </c>
      <c r="K14" s="32">
        <f>K12*9</f>
        <v>12446784</v>
      </c>
    </row>
    <row r="15" spans="2:11" x14ac:dyDescent="0.25">
      <c r="B15">
        <f>B14^0.5</f>
        <v>45.163899054197898</v>
      </c>
      <c r="C15">
        <f>C14^0.5</f>
        <v>2148.224708916644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ADD6-E279-4180-8897-46C599AD3460}">
  <dimension ref="E3"/>
  <sheetViews>
    <sheetView workbookViewId="0">
      <selection activeCell="I31" sqref="I31"/>
    </sheetView>
  </sheetViews>
  <sheetFormatPr defaultRowHeight="15" x14ac:dyDescent="0.25"/>
  <sheetData>
    <row r="3" spans="5:5" x14ac:dyDescent="0.25">
      <c r="E3" t="s">
        <v>47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6457-F3A9-4FF2-B41D-5D1CAAE8C770}">
  <dimension ref="A1:J101"/>
  <sheetViews>
    <sheetView workbookViewId="0">
      <selection activeCell="D13" sqref="D13"/>
    </sheetView>
  </sheetViews>
  <sheetFormatPr defaultRowHeight="15" x14ac:dyDescent="0.25"/>
  <cols>
    <col min="2" max="2" width="10.85546875" bestFit="1" customWidth="1"/>
    <col min="3" max="3" width="24" style="3" customWidth="1"/>
    <col min="4" max="4" width="23.28515625" style="3" customWidth="1"/>
    <col min="5" max="5" width="12.7109375" style="3" customWidth="1"/>
  </cols>
  <sheetData>
    <row r="1" spans="1:10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15" t="s">
        <v>37</v>
      </c>
    </row>
    <row r="2" spans="1:10" x14ac:dyDescent="0.25">
      <c r="A2" t="s">
        <v>4</v>
      </c>
      <c r="B2" t="s">
        <v>5</v>
      </c>
      <c r="C2" s="3">
        <v>5.6</v>
      </c>
      <c r="D2" s="3">
        <v>8</v>
      </c>
      <c r="E2" s="3">
        <v>2.4000000000000004</v>
      </c>
    </row>
    <row r="3" spans="1:10" x14ac:dyDescent="0.25">
      <c r="A3" t="s">
        <v>4</v>
      </c>
      <c r="B3" t="s">
        <v>5</v>
      </c>
      <c r="C3" s="3">
        <v>8.6999999999999993</v>
      </c>
      <c r="D3" s="3">
        <v>8</v>
      </c>
      <c r="E3" s="3">
        <v>-0.69999999999999929</v>
      </c>
      <c r="I3" t="s">
        <v>5</v>
      </c>
    </row>
    <row r="4" spans="1:10" x14ac:dyDescent="0.25">
      <c r="A4" t="s">
        <v>4</v>
      </c>
      <c r="B4" t="s">
        <v>5</v>
      </c>
      <c r="C4" s="3">
        <v>8.1999999999999993</v>
      </c>
      <c r="D4" s="3">
        <v>9</v>
      </c>
      <c r="E4" s="3">
        <v>0.80000000000000071</v>
      </c>
      <c r="I4" t="s">
        <v>38</v>
      </c>
      <c r="J4">
        <f>SUM(E2:E51)/50</f>
        <v>1.1259999999999999</v>
      </c>
    </row>
    <row r="5" spans="1:10" x14ac:dyDescent="0.25">
      <c r="A5" t="s">
        <v>4</v>
      </c>
      <c r="B5" t="s">
        <v>5</v>
      </c>
      <c r="C5" s="3">
        <v>6.2</v>
      </c>
      <c r="D5" s="3">
        <v>9</v>
      </c>
      <c r="E5" s="3">
        <v>2.8</v>
      </c>
    </row>
    <row r="6" spans="1:10" x14ac:dyDescent="0.25">
      <c r="A6" t="s">
        <v>4</v>
      </c>
      <c r="B6" t="s">
        <v>5</v>
      </c>
      <c r="C6" s="3">
        <v>6.7</v>
      </c>
      <c r="D6" s="3">
        <v>8</v>
      </c>
      <c r="E6" s="3">
        <v>1.2999999999999998</v>
      </c>
    </row>
    <row r="7" spans="1:10" x14ac:dyDescent="0.25">
      <c r="A7" t="s">
        <v>4</v>
      </c>
      <c r="B7" t="s">
        <v>5</v>
      </c>
      <c r="C7" s="3">
        <v>6.9</v>
      </c>
      <c r="D7" s="3">
        <v>7</v>
      </c>
      <c r="E7" s="3">
        <v>9.9999999999999645E-2</v>
      </c>
    </row>
    <row r="8" spans="1:10" x14ac:dyDescent="0.25">
      <c r="A8" t="s">
        <v>4</v>
      </c>
      <c r="B8" t="s">
        <v>5</v>
      </c>
      <c r="C8" s="3">
        <v>6.7</v>
      </c>
      <c r="D8" s="3">
        <v>9</v>
      </c>
      <c r="E8" s="3">
        <v>2.2999999999999998</v>
      </c>
    </row>
    <row r="9" spans="1:10" x14ac:dyDescent="0.25">
      <c r="A9" t="s">
        <v>4</v>
      </c>
      <c r="B9" t="s">
        <v>5</v>
      </c>
      <c r="C9" s="3">
        <v>7.2</v>
      </c>
      <c r="D9" s="3">
        <v>8</v>
      </c>
      <c r="E9" s="3">
        <v>0.79999999999999982</v>
      </c>
    </row>
    <row r="10" spans="1:10" x14ac:dyDescent="0.25">
      <c r="A10" t="s">
        <v>4</v>
      </c>
      <c r="B10" t="s">
        <v>5</v>
      </c>
      <c r="C10" s="3">
        <v>7.2</v>
      </c>
      <c r="D10" s="3">
        <v>8</v>
      </c>
      <c r="E10" s="3">
        <v>0.79999999999999982</v>
      </c>
    </row>
    <row r="11" spans="1:10" x14ac:dyDescent="0.25">
      <c r="A11" t="s">
        <v>4</v>
      </c>
      <c r="B11" t="s">
        <v>5</v>
      </c>
      <c r="C11" s="3">
        <v>7.5</v>
      </c>
      <c r="D11" s="3">
        <v>8</v>
      </c>
      <c r="E11" s="3">
        <v>0.5</v>
      </c>
    </row>
    <row r="12" spans="1:10" x14ac:dyDescent="0.25">
      <c r="A12" t="s">
        <v>4</v>
      </c>
      <c r="B12" t="s">
        <v>5</v>
      </c>
      <c r="C12" s="3">
        <v>8.1</v>
      </c>
      <c r="D12" s="3">
        <v>8</v>
      </c>
      <c r="E12" s="3">
        <v>-9.9999999999999645E-2</v>
      </c>
    </row>
    <row r="13" spans="1:10" x14ac:dyDescent="0.25">
      <c r="A13" t="s">
        <v>4</v>
      </c>
      <c r="B13" t="s">
        <v>5</v>
      </c>
      <c r="C13" s="3">
        <v>5</v>
      </c>
      <c r="D13" s="3">
        <v>9</v>
      </c>
      <c r="E13" s="3">
        <v>4</v>
      </c>
    </row>
    <row r="14" spans="1:10" x14ac:dyDescent="0.25">
      <c r="A14" t="s">
        <v>4</v>
      </c>
      <c r="B14" t="s">
        <v>5</v>
      </c>
      <c r="C14" s="3">
        <v>7.1</v>
      </c>
      <c r="D14" s="3">
        <v>8</v>
      </c>
      <c r="E14" s="3">
        <v>0.90000000000000036</v>
      </c>
    </row>
    <row r="15" spans="1:10" x14ac:dyDescent="0.25">
      <c r="A15" t="s">
        <v>4</v>
      </c>
      <c r="B15" t="s">
        <v>5</v>
      </c>
      <c r="C15" s="3">
        <v>6.8</v>
      </c>
      <c r="D15" s="3">
        <v>8</v>
      </c>
      <c r="E15" s="3">
        <v>1.2000000000000002</v>
      </c>
    </row>
    <row r="16" spans="1:10" x14ac:dyDescent="0.25">
      <c r="A16" t="s">
        <v>4</v>
      </c>
      <c r="B16" t="s">
        <v>5</v>
      </c>
      <c r="C16" s="3">
        <v>5.8</v>
      </c>
      <c r="D16" s="3">
        <v>7</v>
      </c>
      <c r="E16" s="3">
        <v>1.2000000000000002</v>
      </c>
    </row>
    <row r="17" spans="1:5" x14ac:dyDescent="0.25">
      <c r="A17" t="s">
        <v>4</v>
      </c>
      <c r="B17" t="s">
        <v>5</v>
      </c>
      <c r="C17" s="3">
        <v>6.8</v>
      </c>
      <c r="D17" s="3">
        <v>8</v>
      </c>
      <c r="E17" s="3">
        <v>1.2000000000000002</v>
      </c>
    </row>
    <row r="18" spans="1:5" x14ac:dyDescent="0.25">
      <c r="A18" t="s">
        <v>4</v>
      </c>
      <c r="B18" t="s">
        <v>5</v>
      </c>
      <c r="C18" s="3">
        <v>7.1</v>
      </c>
      <c r="D18" s="3">
        <v>8</v>
      </c>
      <c r="E18" s="3">
        <v>0.90000000000000036</v>
      </c>
    </row>
    <row r="19" spans="1:5" x14ac:dyDescent="0.25">
      <c r="A19" t="s">
        <v>4</v>
      </c>
      <c r="B19" t="s">
        <v>5</v>
      </c>
      <c r="C19" s="3">
        <v>7.1</v>
      </c>
      <c r="D19" s="3">
        <v>8</v>
      </c>
      <c r="E19" s="3">
        <v>0.90000000000000036</v>
      </c>
    </row>
    <row r="20" spans="1:5" x14ac:dyDescent="0.25">
      <c r="A20" t="s">
        <v>4</v>
      </c>
      <c r="B20" t="s">
        <v>5</v>
      </c>
      <c r="C20" s="3">
        <v>6.6</v>
      </c>
      <c r="D20" s="3">
        <v>8</v>
      </c>
      <c r="E20" s="3">
        <v>1.4000000000000004</v>
      </c>
    </row>
    <row r="21" spans="1:5" x14ac:dyDescent="0.25">
      <c r="A21" t="s">
        <v>4</v>
      </c>
      <c r="B21" t="s">
        <v>5</v>
      </c>
      <c r="C21" s="3">
        <v>7.2</v>
      </c>
      <c r="D21" s="3">
        <v>7</v>
      </c>
      <c r="E21" s="3">
        <v>-0.20000000000000018</v>
      </c>
    </row>
    <row r="22" spans="1:5" x14ac:dyDescent="0.25">
      <c r="A22" t="s">
        <v>4</v>
      </c>
      <c r="B22" t="s">
        <v>5</v>
      </c>
      <c r="C22" s="3">
        <v>6.2</v>
      </c>
      <c r="D22" s="3">
        <v>8</v>
      </c>
      <c r="E22" s="3">
        <v>1.7999999999999998</v>
      </c>
    </row>
    <row r="23" spans="1:5" x14ac:dyDescent="0.25">
      <c r="A23" t="s">
        <v>4</v>
      </c>
      <c r="B23" t="s">
        <v>5</v>
      </c>
      <c r="C23" s="3">
        <v>6.8</v>
      </c>
      <c r="D23" s="3">
        <v>8</v>
      </c>
      <c r="E23" s="3">
        <v>1.2000000000000002</v>
      </c>
    </row>
    <row r="24" spans="1:5" x14ac:dyDescent="0.25">
      <c r="A24" t="s">
        <v>4</v>
      </c>
      <c r="B24" t="s">
        <v>5</v>
      </c>
      <c r="C24" s="3">
        <v>5.5</v>
      </c>
      <c r="D24" s="3">
        <v>8</v>
      </c>
      <c r="E24" s="3">
        <v>2.5</v>
      </c>
    </row>
    <row r="25" spans="1:5" x14ac:dyDescent="0.25">
      <c r="A25" t="s">
        <v>6</v>
      </c>
      <c r="B25" t="s">
        <v>5</v>
      </c>
      <c r="C25" s="3">
        <v>6.9</v>
      </c>
      <c r="D25" s="3">
        <v>7</v>
      </c>
      <c r="E25" s="3">
        <v>9.9999999999999645E-2</v>
      </c>
    </row>
    <row r="26" spans="1:5" x14ac:dyDescent="0.25">
      <c r="A26" t="s">
        <v>6</v>
      </c>
      <c r="B26" t="s">
        <v>5</v>
      </c>
      <c r="C26" s="3">
        <v>7.2</v>
      </c>
      <c r="D26" s="3">
        <v>7</v>
      </c>
      <c r="E26" s="3">
        <v>-0.20000000000000018</v>
      </c>
    </row>
    <row r="27" spans="1:5" x14ac:dyDescent="0.25">
      <c r="A27" t="s">
        <v>6</v>
      </c>
      <c r="B27" t="s">
        <v>5</v>
      </c>
      <c r="C27" s="3">
        <v>6.1</v>
      </c>
      <c r="D27" s="3">
        <v>7</v>
      </c>
      <c r="E27" s="3">
        <v>0.90000000000000036</v>
      </c>
    </row>
    <row r="28" spans="1:5" x14ac:dyDescent="0.25">
      <c r="A28" t="s">
        <v>6</v>
      </c>
      <c r="B28" t="s">
        <v>5</v>
      </c>
      <c r="C28" s="3">
        <v>6.4</v>
      </c>
      <c r="D28" s="3">
        <v>7</v>
      </c>
      <c r="E28" s="3">
        <v>0.59999999999999964</v>
      </c>
    </row>
    <row r="29" spans="1:5" x14ac:dyDescent="0.25">
      <c r="A29" t="s">
        <v>6</v>
      </c>
      <c r="B29" t="s">
        <v>5</v>
      </c>
      <c r="C29" s="3">
        <v>5.8</v>
      </c>
      <c r="D29" s="3">
        <v>8</v>
      </c>
      <c r="E29" s="3">
        <v>2.2000000000000002</v>
      </c>
    </row>
    <row r="30" spans="1:5" x14ac:dyDescent="0.25">
      <c r="A30" t="s">
        <v>6</v>
      </c>
      <c r="B30" t="s">
        <v>5</v>
      </c>
      <c r="C30" s="3">
        <v>6.3</v>
      </c>
      <c r="D30" s="3">
        <v>8</v>
      </c>
      <c r="E30" s="3">
        <v>1.7000000000000002</v>
      </c>
    </row>
    <row r="31" spans="1:5" x14ac:dyDescent="0.25">
      <c r="A31" t="s">
        <v>6</v>
      </c>
      <c r="B31" t="s">
        <v>5</v>
      </c>
      <c r="C31" s="3">
        <v>6.7</v>
      </c>
      <c r="D31" s="3">
        <v>8</v>
      </c>
      <c r="E31" s="3">
        <v>1.2999999999999998</v>
      </c>
    </row>
    <row r="32" spans="1:5" x14ac:dyDescent="0.25">
      <c r="A32" t="s">
        <v>6</v>
      </c>
      <c r="B32" t="s">
        <v>5</v>
      </c>
      <c r="C32" s="3">
        <v>7.9</v>
      </c>
      <c r="D32" s="3">
        <v>7</v>
      </c>
      <c r="E32" s="3">
        <v>-0.90000000000000036</v>
      </c>
    </row>
    <row r="33" spans="1:5" x14ac:dyDescent="0.25">
      <c r="A33" t="s">
        <v>6</v>
      </c>
      <c r="B33" t="s">
        <v>5</v>
      </c>
      <c r="C33" s="3">
        <v>6</v>
      </c>
      <c r="D33" s="3">
        <v>7</v>
      </c>
      <c r="E33" s="3">
        <v>1</v>
      </c>
    </row>
    <row r="34" spans="1:5" x14ac:dyDescent="0.25">
      <c r="A34" t="s">
        <v>6</v>
      </c>
      <c r="B34" t="s">
        <v>5</v>
      </c>
      <c r="C34" s="3">
        <v>6.1</v>
      </c>
      <c r="D34" s="3">
        <v>7</v>
      </c>
      <c r="E34" s="3">
        <v>0.90000000000000036</v>
      </c>
    </row>
    <row r="35" spans="1:5" x14ac:dyDescent="0.25">
      <c r="A35" t="s">
        <v>6</v>
      </c>
      <c r="B35" t="s">
        <v>5</v>
      </c>
      <c r="C35" s="3">
        <v>7.1</v>
      </c>
      <c r="D35" s="3">
        <v>8</v>
      </c>
      <c r="E35" s="3">
        <v>0.90000000000000036</v>
      </c>
    </row>
    <row r="36" spans="1:5" x14ac:dyDescent="0.25">
      <c r="A36" t="s">
        <v>6</v>
      </c>
      <c r="B36" t="s">
        <v>5</v>
      </c>
      <c r="C36" s="3">
        <v>6.6</v>
      </c>
      <c r="D36" s="3">
        <v>8</v>
      </c>
      <c r="E36" s="3">
        <v>1.4000000000000004</v>
      </c>
    </row>
    <row r="37" spans="1:5" x14ac:dyDescent="0.25">
      <c r="A37" t="s">
        <v>6</v>
      </c>
      <c r="B37" t="s">
        <v>5</v>
      </c>
      <c r="C37" s="3">
        <v>6.8</v>
      </c>
      <c r="D37" s="3">
        <v>8</v>
      </c>
      <c r="E37" s="3">
        <v>1.2000000000000002</v>
      </c>
    </row>
    <row r="38" spans="1:5" x14ac:dyDescent="0.25">
      <c r="A38" t="s">
        <v>6</v>
      </c>
      <c r="B38" t="s">
        <v>5</v>
      </c>
      <c r="C38" s="3">
        <v>6.1</v>
      </c>
      <c r="D38" s="3">
        <v>8</v>
      </c>
      <c r="E38" s="3">
        <v>1.9000000000000004</v>
      </c>
    </row>
    <row r="39" spans="1:5" x14ac:dyDescent="0.25">
      <c r="A39" t="s">
        <v>6</v>
      </c>
      <c r="B39" t="s">
        <v>5</v>
      </c>
      <c r="C39" s="3">
        <v>6.4</v>
      </c>
      <c r="D39" s="3">
        <v>7</v>
      </c>
      <c r="E39" s="3">
        <v>0.59999999999999964</v>
      </c>
    </row>
    <row r="40" spans="1:5" x14ac:dyDescent="0.25">
      <c r="A40" t="s">
        <v>6</v>
      </c>
      <c r="B40" t="s">
        <v>5</v>
      </c>
      <c r="C40" s="3">
        <v>6.8</v>
      </c>
      <c r="D40" s="3">
        <v>7</v>
      </c>
      <c r="E40" s="3">
        <v>0.20000000000000018</v>
      </c>
    </row>
    <row r="41" spans="1:5" x14ac:dyDescent="0.25">
      <c r="A41" t="s">
        <v>6</v>
      </c>
      <c r="B41" t="s">
        <v>5</v>
      </c>
      <c r="C41" s="3">
        <v>5.0999999999999996</v>
      </c>
      <c r="D41" s="3">
        <v>8</v>
      </c>
      <c r="E41" s="3">
        <v>2.9000000000000004</v>
      </c>
    </row>
    <row r="42" spans="1:5" x14ac:dyDescent="0.25">
      <c r="A42" t="s">
        <v>6</v>
      </c>
      <c r="B42" t="s">
        <v>5</v>
      </c>
      <c r="C42" s="3">
        <v>5.7</v>
      </c>
      <c r="D42" s="3">
        <v>8</v>
      </c>
      <c r="E42" s="3">
        <v>2.2999999999999998</v>
      </c>
    </row>
    <row r="43" spans="1:5" x14ac:dyDescent="0.25">
      <c r="A43" t="s">
        <v>6</v>
      </c>
      <c r="B43" t="s">
        <v>5</v>
      </c>
      <c r="C43" s="3">
        <v>7.8</v>
      </c>
      <c r="D43" s="3">
        <v>7</v>
      </c>
      <c r="E43" s="3">
        <v>-0.79999999999999982</v>
      </c>
    </row>
    <row r="44" spans="1:5" x14ac:dyDescent="0.25">
      <c r="A44" t="s">
        <v>6</v>
      </c>
      <c r="B44" t="s">
        <v>5</v>
      </c>
      <c r="C44" s="3">
        <v>5.6</v>
      </c>
      <c r="D44" s="3">
        <v>8</v>
      </c>
      <c r="E44" s="3">
        <v>2.4000000000000004</v>
      </c>
    </row>
    <row r="45" spans="1:5" x14ac:dyDescent="0.25">
      <c r="A45" t="s">
        <v>6</v>
      </c>
      <c r="B45" t="s">
        <v>5</v>
      </c>
      <c r="C45" s="3">
        <v>6.7</v>
      </c>
      <c r="D45" s="3">
        <v>8</v>
      </c>
      <c r="E45" s="3">
        <v>1.2999999999999998</v>
      </c>
    </row>
    <row r="46" spans="1:5" x14ac:dyDescent="0.25">
      <c r="A46" t="s">
        <v>6</v>
      </c>
      <c r="B46" t="s">
        <v>5</v>
      </c>
      <c r="C46" s="3">
        <v>7.3</v>
      </c>
      <c r="D46" s="3">
        <v>7</v>
      </c>
      <c r="E46" s="3">
        <v>-0.29999999999999982</v>
      </c>
    </row>
    <row r="47" spans="1:5" x14ac:dyDescent="0.25">
      <c r="A47" t="s">
        <v>6</v>
      </c>
      <c r="B47" t="s">
        <v>5</v>
      </c>
      <c r="C47" s="3">
        <v>6</v>
      </c>
      <c r="D47" s="3">
        <v>8</v>
      </c>
      <c r="E47" s="3">
        <v>2</v>
      </c>
    </row>
    <row r="48" spans="1:5" x14ac:dyDescent="0.25">
      <c r="A48" t="s">
        <v>6</v>
      </c>
      <c r="B48" t="s">
        <v>10</v>
      </c>
      <c r="C48" s="3">
        <v>6</v>
      </c>
      <c r="D48" s="3">
        <v>8</v>
      </c>
      <c r="E48" s="3">
        <v>2</v>
      </c>
    </row>
    <row r="49" spans="1:5" x14ac:dyDescent="0.25">
      <c r="A49" t="s">
        <v>6</v>
      </c>
      <c r="B49" t="s">
        <v>5</v>
      </c>
      <c r="C49" s="3">
        <v>7.2</v>
      </c>
      <c r="D49" s="3">
        <v>8</v>
      </c>
      <c r="E49" s="3">
        <v>0.79999999999999982</v>
      </c>
    </row>
    <row r="50" spans="1:5" x14ac:dyDescent="0.25">
      <c r="A50" t="s">
        <v>6</v>
      </c>
      <c r="B50" t="s">
        <v>5</v>
      </c>
      <c r="C50" s="3">
        <v>6.3</v>
      </c>
      <c r="D50" s="3">
        <v>7</v>
      </c>
      <c r="E50" s="3">
        <v>0.70000000000000018</v>
      </c>
    </row>
    <row r="51" spans="1:5" x14ac:dyDescent="0.25">
      <c r="A51" t="s">
        <v>6</v>
      </c>
      <c r="B51" t="s">
        <v>5</v>
      </c>
      <c r="C51" s="3">
        <v>6.8</v>
      </c>
      <c r="D51" s="3">
        <v>8</v>
      </c>
      <c r="E51" s="3">
        <v>1.2000000000000002</v>
      </c>
    </row>
    <row r="52" spans="1:5" x14ac:dyDescent="0.25">
      <c r="A52" t="s">
        <v>4</v>
      </c>
      <c r="B52" t="s">
        <v>7</v>
      </c>
      <c r="C52" s="3">
        <v>6.6</v>
      </c>
      <c r="D52" s="3">
        <v>8</v>
      </c>
      <c r="E52" s="3">
        <v>1.4000000000000004</v>
      </c>
    </row>
    <row r="53" spans="1:5" x14ac:dyDescent="0.25">
      <c r="A53" t="s">
        <v>4</v>
      </c>
      <c r="B53" t="s">
        <v>7</v>
      </c>
      <c r="C53" s="3">
        <v>7.3</v>
      </c>
      <c r="D53" s="3">
        <v>8</v>
      </c>
      <c r="E53" s="3">
        <v>0.70000000000000018</v>
      </c>
    </row>
    <row r="54" spans="1:5" x14ac:dyDescent="0.25">
      <c r="A54" t="s">
        <v>4</v>
      </c>
      <c r="B54" t="s">
        <v>7</v>
      </c>
      <c r="C54" s="3">
        <v>7.7</v>
      </c>
      <c r="D54" s="3">
        <v>9</v>
      </c>
      <c r="E54" s="3">
        <v>1.2999999999999998</v>
      </c>
    </row>
    <row r="55" spans="1:5" x14ac:dyDescent="0.25">
      <c r="A55" t="s">
        <v>4</v>
      </c>
      <c r="B55" t="s">
        <v>8</v>
      </c>
      <c r="C55" s="3">
        <v>6.1</v>
      </c>
      <c r="D55" s="3">
        <v>7</v>
      </c>
      <c r="E55" s="3">
        <v>0.90000000000000036</v>
      </c>
    </row>
    <row r="56" spans="1:5" x14ac:dyDescent="0.25">
      <c r="A56" t="s">
        <v>4</v>
      </c>
      <c r="B56" t="s">
        <v>7</v>
      </c>
      <c r="C56" s="3">
        <v>6.3</v>
      </c>
      <c r="D56" s="3">
        <v>8</v>
      </c>
      <c r="E56" s="3">
        <v>1.7000000000000002</v>
      </c>
    </row>
    <row r="57" spans="1:5" x14ac:dyDescent="0.25">
      <c r="A57" t="s">
        <v>4</v>
      </c>
      <c r="B57" t="s">
        <v>7</v>
      </c>
      <c r="C57" s="3">
        <v>6.1</v>
      </c>
      <c r="D57" s="3">
        <v>7</v>
      </c>
      <c r="E57" s="3">
        <v>0.90000000000000036</v>
      </c>
    </row>
    <row r="58" spans="1:5" x14ac:dyDescent="0.25">
      <c r="A58" t="s">
        <v>4</v>
      </c>
      <c r="B58" t="s">
        <v>7</v>
      </c>
      <c r="C58" s="3">
        <v>5.7</v>
      </c>
      <c r="D58" s="3">
        <v>9</v>
      </c>
      <c r="E58" s="3">
        <v>3.3</v>
      </c>
    </row>
    <row r="59" spans="1:5" x14ac:dyDescent="0.25">
      <c r="A59" t="s">
        <v>4</v>
      </c>
      <c r="B59" t="s">
        <v>7</v>
      </c>
      <c r="C59" s="3">
        <v>6.7</v>
      </c>
      <c r="D59" s="3">
        <v>9</v>
      </c>
      <c r="E59" s="3">
        <v>2.2999999999999998</v>
      </c>
    </row>
    <row r="60" spans="1:5" x14ac:dyDescent="0.25">
      <c r="A60" t="s">
        <v>4</v>
      </c>
      <c r="B60" t="s">
        <v>7</v>
      </c>
      <c r="C60" s="3">
        <v>6.8</v>
      </c>
      <c r="D60" s="3">
        <v>8</v>
      </c>
      <c r="E60" s="3">
        <v>1.2000000000000002</v>
      </c>
    </row>
    <row r="61" spans="1:5" x14ac:dyDescent="0.25">
      <c r="A61" t="s">
        <v>4</v>
      </c>
      <c r="B61" t="s">
        <v>7</v>
      </c>
      <c r="C61" s="3">
        <v>6.7</v>
      </c>
      <c r="D61" s="3">
        <v>8</v>
      </c>
      <c r="E61" s="3">
        <v>1.2999999999999998</v>
      </c>
    </row>
    <row r="62" spans="1:5" x14ac:dyDescent="0.25">
      <c r="A62" t="s">
        <v>4</v>
      </c>
      <c r="B62" t="s">
        <v>7</v>
      </c>
      <c r="C62" s="3">
        <v>6.7</v>
      </c>
      <c r="D62" s="3">
        <v>9</v>
      </c>
      <c r="E62" s="3">
        <v>2.2999999999999998</v>
      </c>
    </row>
    <row r="63" spans="1:5" x14ac:dyDescent="0.25">
      <c r="A63" t="s">
        <v>4</v>
      </c>
      <c r="B63" t="s">
        <v>7</v>
      </c>
      <c r="C63" s="3">
        <v>6.9</v>
      </c>
      <c r="D63" s="3">
        <v>8</v>
      </c>
      <c r="E63" s="3">
        <v>1.0999999999999996</v>
      </c>
    </row>
    <row r="64" spans="1:5" x14ac:dyDescent="0.25">
      <c r="A64" t="s">
        <v>4</v>
      </c>
      <c r="B64" t="s">
        <v>7</v>
      </c>
      <c r="C64" s="3">
        <v>8.8000000000000007</v>
      </c>
      <c r="D64" s="3">
        <v>8</v>
      </c>
      <c r="E64" s="3">
        <v>-0.80000000000000071</v>
      </c>
    </row>
    <row r="65" spans="1:5" x14ac:dyDescent="0.25">
      <c r="A65" t="s">
        <v>4</v>
      </c>
      <c r="B65" t="s">
        <v>7</v>
      </c>
      <c r="C65" s="3">
        <v>7.4</v>
      </c>
      <c r="D65" s="3">
        <v>8</v>
      </c>
      <c r="E65" s="3">
        <v>0.59999999999999964</v>
      </c>
    </row>
    <row r="66" spans="1:5" x14ac:dyDescent="0.25">
      <c r="A66" t="s">
        <v>4</v>
      </c>
      <c r="B66" t="s">
        <v>7</v>
      </c>
      <c r="C66" s="3">
        <v>8.9</v>
      </c>
      <c r="D66" s="3">
        <v>9</v>
      </c>
      <c r="E66" s="3">
        <v>9.9999999999999645E-2</v>
      </c>
    </row>
    <row r="67" spans="1:5" x14ac:dyDescent="0.25">
      <c r="A67" t="s">
        <v>4</v>
      </c>
      <c r="B67" t="s">
        <v>7</v>
      </c>
      <c r="C67" s="3">
        <v>5.7</v>
      </c>
      <c r="D67" s="3">
        <v>7</v>
      </c>
      <c r="E67" s="3">
        <v>1.2999999999999998</v>
      </c>
    </row>
    <row r="68" spans="1:5" x14ac:dyDescent="0.25">
      <c r="A68" t="s">
        <v>4</v>
      </c>
      <c r="B68" t="s">
        <v>7</v>
      </c>
      <c r="C68" s="3">
        <v>7.2</v>
      </c>
      <c r="D68" s="3">
        <v>9</v>
      </c>
      <c r="E68" s="3">
        <v>1.7999999999999998</v>
      </c>
    </row>
    <row r="69" spans="1:5" x14ac:dyDescent="0.25">
      <c r="A69" t="s">
        <v>4</v>
      </c>
      <c r="B69" t="s">
        <v>7</v>
      </c>
      <c r="C69" s="3">
        <v>6.6</v>
      </c>
      <c r="D69" s="3">
        <v>9</v>
      </c>
      <c r="E69" s="3">
        <v>2.4000000000000004</v>
      </c>
    </row>
    <row r="70" spans="1:5" x14ac:dyDescent="0.25">
      <c r="A70" t="s">
        <v>4</v>
      </c>
      <c r="B70" t="s">
        <v>7</v>
      </c>
      <c r="C70" s="3">
        <v>7.1</v>
      </c>
      <c r="D70" s="3">
        <v>9</v>
      </c>
      <c r="E70" s="3">
        <v>1.9000000000000004</v>
      </c>
    </row>
    <row r="71" spans="1:5" x14ac:dyDescent="0.25">
      <c r="A71" t="s">
        <v>4</v>
      </c>
      <c r="B71" t="s">
        <v>7</v>
      </c>
      <c r="C71" s="3">
        <v>8.6999999999999993</v>
      </c>
      <c r="D71" s="3">
        <v>8</v>
      </c>
      <c r="E71" s="3">
        <v>-0.69999999999999929</v>
      </c>
    </row>
    <row r="72" spans="1:5" x14ac:dyDescent="0.25">
      <c r="A72" t="s">
        <v>4</v>
      </c>
      <c r="B72" t="s">
        <v>7</v>
      </c>
      <c r="C72" s="3">
        <v>8</v>
      </c>
      <c r="D72" s="3">
        <v>8</v>
      </c>
      <c r="E72" s="3">
        <v>0</v>
      </c>
    </row>
    <row r="73" spans="1:5" x14ac:dyDescent="0.25">
      <c r="A73" t="s">
        <v>4</v>
      </c>
      <c r="B73" t="s">
        <v>7</v>
      </c>
      <c r="C73" s="3">
        <v>5.6</v>
      </c>
      <c r="D73" s="3">
        <v>8</v>
      </c>
      <c r="E73" s="3">
        <v>2.4000000000000004</v>
      </c>
    </row>
    <row r="74" spans="1:5" x14ac:dyDescent="0.25">
      <c r="A74" t="s">
        <v>4</v>
      </c>
      <c r="B74" t="s">
        <v>7</v>
      </c>
      <c r="C74" s="3">
        <v>8.6</v>
      </c>
      <c r="D74" s="3">
        <v>9</v>
      </c>
      <c r="E74" s="3">
        <v>0.40000000000000036</v>
      </c>
    </row>
    <row r="75" spans="1:5" x14ac:dyDescent="0.25">
      <c r="A75" t="s">
        <v>4</v>
      </c>
      <c r="B75" t="s">
        <v>7</v>
      </c>
      <c r="C75" s="3">
        <v>8.1</v>
      </c>
      <c r="D75" s="3">
        <v>8</v>
      </c>
      <c r="E75" s="3">
        <v>-9.9999999999999645E-2</v>
      </c>
    </row>
    <row r="76" spans="1:5" x14ac:dyDescent="0.25">
      <c r="A76" t="s">
        <v>4</v>
      </c>
      <c r="B76" t="s">
        <v>7</v>
      </c>
      <c r="C76" s="3">
        <v>6.3</v>
      </c>
      <c r="D76" s="3">
        <v>9</v>
      </c>
      <c r="E76" s="3">
        <v>2.7</v>
      </c>
    </row>
    <row r="77" spans="1:5" x14ac:dyDescent="0.25">
      <c r="A77" t="s">
        <v>4</v>
      </c>
      <c r="B77" t="s">
        <v>7</v>
      </c>
      <c r="C77" s="3">
        <v>7.5</v>
      </c>
      <c r="D77" s="3">
        <v>8</v>
      </c>
      <c r="E77" s="3">
        <v>0.5</v>
      </c>
    </row>
    <row r="78" spans="1:5" x14ac:dyDescent="0.25">
      <c r="A78" t="s">
        <v>4</v>
      </c>
      <c r="B78" t="s">
        <v>7</v>
      </c>
      <c r="C78" s="3">
        <v>6</v>
      </c>
      <c r="D78" s="3">
        <v>8</v>
      </c>
      <c r="E78" s="3">
        <v>2</v>
      </c>
    </row>
    <row r="79" spans="1:5" x14ac:dyDescent="0.25">
      <c r="A79" t="s">
        <v>6</v>
      </c>
      <c r="B79" t="s">
        <v>7</v>
      </c>
      <c r="C79" s="3">
        <v>7.9</v>
      </c>
      <c r="D79" s="3">
        <v>8</v>
      </c>
      <c r="E79" s="3">
        <v>9.9999999999999645E-2</v>
      </c>
    </row>
    <row r="80" spans="1:5" x14ac:dyDescent="0.25">
      <c r="A80" t="s">
        <v>6</v>
      </c>
      <c r="B80" t="s">
        <v>7</v>
      </c>
      <c r="C80" s="3">
        <v>6.6</v>
      </c>
      <c r="D80" s="3">
        <v>7</v>
      </c>
      <c r="E80" s="3">
        <v>0.40000000000000036</v>
      </c>
    </row>
    <row r="81" spans="1:5" x14ac:dyDescent="0.25">
      <c r="A81" t="s">
        <v>6</v>
      </c>
      <c r="B81" t="s">
        <v>7</v>
      </c>
      <c r="C81" s="3">
        <v>7.3</v>
      </c>
      <c r="D81" s="3">
        <v>6</v>
      </c>
      <c r="E81" s="3">
        <v>-1.2999999999999998</v>
      </c>
    </row>
    <row r="82" spans="1:5" x14ac:dyDescent="0.25">
      <c r="A82" t="s">
        <v>6</v>
      </c>
      <c r="B82" t="s">
        <v>7</v>
      </c>
      <c r="C82" s="3">
        <v>5.8</v>
      </c>
      <c r="D82" s="3">
        <v>8</v>
      </c>
      <c r="E82" s="3">
        <v>2.2000000000000002</v>
      </c>
    </row>
    <row r="83" spans="1:5" x14ac:dyDescent="0.25">
      <c r="A83" t="s">
        <v>6</v>
      </c>
      <c r="B83" t="s">
        <v>7</v>
      </c>
      <c r="C83" s="3">
        <v>7.6</v>
      </c>
      <c r="D83" s="3">
        <v>8</v>
      </c>
      <c r="E83" s="3">
        <v>0.40000000000000036</v>
      </c>
    </row>
    <row r="84" spans="1:5" x14ac:dyDescent="0.25">
      <c r="A84" t="s">
        <v>6</v>
      </c>
      <c r="B84" t="s">
        <v>7</v>
      </c>
      <c r="C84" s="3">
        <v>7.1</v>
      </c>
      <c r="D84" s="3">
        <v>8</v>
      </c>
      <c r="E84" s="3">
        <v>0.90000000000000036</v>
      </c>
    </row>
    <row r="85" spans="1:5" x14ac:dyDescent="0.25">
      <c r="A85" t="s">
        <v>6</v>
      </c>
      <c r="B85" t="s">
        <v>7</v>
      </c>
      <c r="C85" s="3">
        <v>6.6</v>
      </c>
      <c r="D85" s="3">
        <v>9</v>
      </c>
      <c r="E85" s="3">
        <v>2.4000000000000004</v>
      </c>
    </row>
    <row r="86" spans="1:5" x14ac:dyDescent="0.25">
      <c r="A86" t="s">
        <v>6</v>
      </c>
      <c r="B86" t="s">
        <v>7</v>
      </c>
      <c r="C86" s="3">
        <v>7.2</v>
      </c>
      <c r="D86" s="3">
        <v>9</v>
      </c>
      <c r="E86" s="3">
        <v>1.7999999999999998</v>
      </c>
    </row>
    <row r="87" spans="1:5" x14ac:dyDescent="0.25">
      <c r="A87" t="s">
        <v>6</v>
      </c>
      <c r="B87" t="s">
        <v>7</v>
      </c>
      <c r="C87" s="3">
        <v>7.8</v>
      </c>
      <c r="D87" s="3">
        <v>6</v>
      </c>
      <c r="E87" s="3">
        <v>-1.7999999999999998</v>
      </c>
    </row>
    <row r="88" spans="1:5" x14ac:dyDescent="0.25">
      <c r="A88" t="s">
        <v>6</v>
      </c>
      <c r="B88" t="s">
        <v>7</v>
      </c>
      <c r="C88" s="3">
        <v>7</v>
      </c>
      <c r="D88" s="3">
        <v>8</v>
      </c>
      <c r="E88" s="3">
        <v>1</v>
      </c>
    </row>
    <row r="89" spans="1:5" x14ac:dyDescent="0.25">
      <c r="A89" t="s">
        <v>9</v>
      </c>
      <c r="B89" t="s">
        <v>7</v>
      </c>
      <c r="C89" s="3">
        <v>7.5</v>
      </c>
      <c r="D89" s="3">
        <v>8</v>
      </c>
      <c r="E89" s="3">
        <v>0.5</v>
      </c>
    </row>
    <row r="90" spans="1:5" x14ac:dyDescent="0.25">
      <c r="A90" t="s">
        <v>6</v>
      </c>
      <c r="B90" t="s">
        <v>7</v>
      </c>
      <c r="C90" s="3">
        <v>7.6</v>
      </c>
      <c r="D90" s="3">
        <v>7</v>
      </c>
      <c r="E90" s="3">
        <v>-0.59999999999999964</v>
      </c>
    </row>
    <row r="91" spans="1:5" x14ac:dyDescent="0.25">
      <c r="A91" t="s">
        <v>6</v>
      </c>
      <c r="B91" t="s">
        <v>7</v>
      </c>
      <c r="C91" s="3">
        <v>6.9</v>
      </c>
      <c r="D91" s="3">
        <v>8</v>
      </c>
      <c r="E91" s="3">
        <v>1.0999999999999996</v>
      </c>
    </row>
    <row r="92" spans="1:5" x14ac:dyDescent="0.25">
      <c r="A92" t="s">
        <v>6</v>
      </c>
      <c r="B92" t="s">
        <v>7</v>
      </c>
      <c r="C92" s="3">
        <v>6.8</v>
      </c>
      <c r="D92" s="3">
        <v>8</v>
      </c>
      <c r="E92" s="3">
        <v>1.2000000000000002</v>
      </c>
    </row>
    <row r="93" spans="1:5" x14ac:dyDescent="0.25">
      <c r="A93" t="s">
        <v>6</v>
      </c>
      <c r="B93" t="s">
        <v>7</v>
      </c>
      <c r="C93" s="3">
        <v>6.5</v>
      </c>
      <c r="D93" s="3">
        <v>8</v>
      </c>
      <c r="E93" s="3">
        <v>1.5</v>
      </c>
    </row>
    <row r="94" spans="1:5" x14ac:dyDescent="0.25">
      <c r="A94" t="s">
        <v>6</v>
      </c>
      <c r="B94" t="s">
        <v>7</v>
      </c>
      <c r="C94" s="3">
        <v>6.1</v>
      </c>
      <c r="D94" s="3">
        <v>8</v>
      </c>
      <c r="E94" s="3">
        <v>1.9000000000000004</v>
      </c>
    </row>
    <row r="95" spans="1:5" x14ac:dyDescent="0.25">
      <c r="A95" t="s">
        <v>6</v>
      </c>
      <c r="B95" t="s">
        <v>7</v>
      </c>
      <c r="C95" s="3">
        <v>6.9</v>
      </c>
      <c r="D95" s="3">
        <v>9</v>
      </c>
      <c r="E95" s="3">
        <v>2.0999999999999996</v>
      </c>
    </row>
    <row r="96" spans="1:5" x14ac:dyDescent="0.25">
      <c r="A96" t="s">
        <v>6</v>
      </c>
      <c r="B96" t="s">
        <v>7</v>
      </c>
      <c r="C96" s="3">
        <v>7.3</v>
      </c>
      <c r="D96" s="3">
        <v>7</v>
      </c>
      <c r="E96" s="3">
        <v>-0.29999999999999982</v>
      </c>
    </row>
    <row r="97" spans="1:5" x14ac:dyDescent="0.25">
      <c r="A97" t="s">
        <v>6</v>
      </c>
      <c r="B97" t="s">
        <v>7</v>
      </c>
      <c r="C97" s="3">
        <v>6.5</v>
      </c>
      <c r="D97" s="3">
        <v>8</v>
      </c>
      <c r="E97" s="3">
        <v>1.5</v>
      </c>
    </row>
    <row r="98" spans="1:5" x14ac:dyDescent="0.25">
      <c r="A98" t="s">
        <v>6</v>
      </c>
      <c r="B98" t="s">
        <v>7</v>
      </c>
      <c r="C98" s="3">
        <v>6.9</v>
      </c>
      <c r="D98" s="3">
        <v>7</v>
      </c>
      <c r="E98" s="3">
        <v>9.9999999999999645E-2</v>
      </c>
    </row>
    <row r="99" spans="1:5" x14ac:dyDescent="0.25">
      <c r="A99" t="s">
        <v>6</v>
      </c>
      <c r="B99" t="s">
        <v>7</v>
      </c>
      <c r="C99" s="3">
        <v>6.7</v>
      </c>
      <c r="D99" s="3">
        <v>7</v>
      </c>
      <c r="E99" s="3">
        <v>0.29999999999999982</v>
      </c>
    </row>
    <row r="100" spans="1:5" x14ac:dyDescent="0.25">
      <c r="A100" t="s">
        <v>6</v>
      </c>
      <c r="B100" t="s">
        <v>7</v>
      </c>
      <c r="C100" s="3">
        <v>7.7</v>
      </c>
      <c r="D100" s="3">
        <v>8</v>
      </c>
      <c r="E100" s="3">
        <v>0.29999999999999982</v>
      </c>
    </row>
    <row r="101" spans="1:5" x14ac:dyDescent="0.25">
      <c r="A101" t="s">
        <v>9</v>
      </c>
      <c r="B101" t="s">
        <v>7</v>
      </c>
      <c r="C101" s="3">
        <v>7.6</v>
      </c>
      <c r="D101" s="3">
        <v>8</v>
      </c>
      <c r="E101" s="3">
        <v>0.40000000000000036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opLeftCell="K1" workbookViewId="0">
      <selection activeCell="U16" sqref="U16"/>
    </sheetView>
  </sheetViews>
  <sheetFormatPr defaultRowHeight="15" x14ac:dyDescent="0.25"/>
  <cols>
    <col min="2" max="2" width="10.85546875" bestFit="1" customWidth="1"/>
    <col min="3" max="5" width="24" style="3" customWidth="1"/>
    <col min="6" max="6" width="17.85546875" style="3" customWidth="1"/>
    <col min="7" max="7" width="14.42578125" style="3" customWidth="1"/>
    <col min="8" max="8" width="23.28515625" style="3" customWidth="1"/>
    <col min="9" max="9" width="23.28515625" style="3" hidden="1" customWidth="1"/>
    <col min="10" max="10" width="9.140625" hidden="1" customWidth="1"/>
    <col min="15" max="15" width="21.140625" bestFit="1" customWidth="1"/>
    <col min="16" max="16" width="12.28515625" bestFit="1" customWidth="1"/>
    <col min="17" max="17" width="11.140625" customWidth="1"/>
  </cols>
  <sheetData>
    <row r="1" spans="1:23" s="1" customFormat="1" ht="30" x14ac:dyDescent="0.25">
      <c r="A1" s="1" t="s">
        <v>0</v>
      </c>
      <c r="B1" s="1" t="s">
        <v>1</v>
      </c>
      <c r="C1" s="2" t="s">
        <v>2</v>
      </c>
      <c r="D1" s="2" t="s">
        <v>32</v>
      </c>
      <c r="E1" s="2" t="s">
        <v>33</v>
      </c>
      <c r="F1" s="2" t="s">
        <v>36</v>
      </c>
      <c r="G1" s="2" t="s">
        <v>35</v>
      </c>
      <c r="H1" s="2" t="s">
        <v>3</v>
      </c>
      <c r="I1" s="2" t="s">
        <v>32</v>
      </c>
      <c r="J1" s="2" t="s">
        <v>34</v>
      </c>
      <c r="K1" s="2" t="s">
        <v>36</v>
      </c>
      <c r="L1" s="2" t="s">
        <v>35</v>
      </c>
      <c r="O1" s="12" t="s">
        <v>27</v>
      </c>
    </row>
    <row r="2" spans="1:23" x14ac:dyDescent="0.25">
      <c r="A2" t="s">
        <v>4</v>
      </c>
      <c r="B2" t="s">
        <v>5</v>
      </c>
      <c r="C2" s="3">
        <v>5.6</v>
      </c>
      <c r="D2" s="3">
        <f>C2-$V$4</f>
        <v>-1.1000000000000005</v>
      </c>
      <c r="E2" s="3">
        <f>D2^2</f>
        <v>1.2100000000000011</v>
      </c>
      <c r="F2" s="5">
        <f>SUM(E2:E51)/49</f>
        <v>0.59979591836734714</v>
      </c>
      <c r="G2" s="5">
        <f>F2^0.5</f>
        <v>0.77446492391027444</v>
      </c>
      <c r="H2" s="3">
        <v>8</v>
      </c>
      <c r="I2" s="3">
        <f>H2-$W$4</f>
        <v>0.20000000000000018</v>
      </c>
      <c r="J2">
        <f>I2^2</f>
        <v>4.000000000000007E-2</v>
      </c>
      <c r="K2" s="4">
        <f>SUM(J2:J51)/49</f>
        <v>0.33877551020408203</v>
      </c>
      <c r="L2" s="4">
        <f>K2^0.5</f>
        <v>0.58204425107038216</v>
      </c>
      <c r="P2" s="4" t="s">
        <v>25</v>
      </c>
      <c r="Q2" s="5" t="s">
        <v>26</v>
      </c>
      <c r="V2" t="s">
        <v>31</v>
      </c>
      <c r="W2" t="s">
        <v>26</v>
      </c>
    </row>
    <row r="3" spans="1:23" x14ac:dyDescent="0.25">
      <c r="A3" t="s">
        <v>4</v>
      </c>
      <c r="B3" t="s">
        <v>5</v>
      </c>
      <c r="C3" s="3">
        <v>8.6999999999999993</v>
      </c>
      <c r="D3" s="3">
        <f t="shared" ref="D3:D51" si="0">C3-$V$4</f>
        <v>1.9999999999999991</v>
      </c>
      <c r="E3" s="3">
        <f t="shared" ref="E3:E66" si="1">D3^2</f>
        <v>3.9999999999999964</v>
      </c>
      <c r="H3" s="3">
        <v>8</v>
      </c>
      <c r="I3" s="3">
        <f t="shared" ref="I3:I51" si="2">H3-$W$4</f>
        <v>0.20000000000000018</v>
      </c>
      <c r="J3">
        <f t="shared" ref="J3:J66" si="3">I3^2</f>
        <v>4.000000000000007E-2</v>
      </c>
      <c r="O3" s="4" t="s">
        <v>11</v>
      </c>
      <c r="P3" s="5">
        <v>50</v>
      </c>
      <c r="Q3" s="3">
        <v>50</v>
      </c>
      <c r="T3" t="s">
        <v>28</v>
      </c>
      <c r="U3">
        <v>49</v>
      </c>
    </row>
    <row r="4" spans="1:23" x14ac:dyDescent="0.25">
      <c r="A4" t="s">
        <v>4</v>
      </c>
      <c r="B4" t="s">
        <v>5</v>
      </c>
      <c r="C4" s="3">
        <v>8.1999999999999993</v>
      </c>
      <c r="D4" s="3">
        <f t="shared" si="0"/>
        <v>1.4999999999999991</v>
      </c>
      <c r="E4" s="3">
        <f t="shared" si="1"/>
        <v>2.2499999999999973</v>
      </c>
      <c r="H4" s="3">
        <v>9</v>
      </c>
      <c r="I4" s="3">
        <f t="shared" si="2"/>
        <v>1.2000000000000002</v>
      </c>
      <c r="J4">
        <f t="shared" si="3"/>
        <v>1.4400000000000004</v>
      </c>
      <c r="O4" s="6" t="s">
        <v>71</v>
      </c>
      <c r="P4" s="7">
        <v>6.7</v>
      </c>
      <c r="Q4" s="7">
        <v>7.8</v>
      </c>
      <c r="T4" t="s">
        <v>29</v>
      </c>
      <c r="V4">
        <v>6.7</v>
      </c>
      <c r="W4">
        <v>7.8</v>
      </c>
    </row>
    <row r="5" spans="1:23" x14ac:dyDescent="0.25">
      <c r="A5" t="s">
        <v>4</v>
      </c>
      <c r="B5" t="s">
        <v>5</v>
      </c>
      <c r="C5" s="3">
        <v>6.2</v>
      </c>
      <c r="D5" s="3">
        <f t="shared" si="0"/>
        <v>-0.5</v>
      </c>
      <c r="E5" s="3">
        <f t="shared" si="1"/>
        <v>0.25</v>
      </c>
      <c r="H5" s="3">
        <v>9</v>
      </c>
      <c r="I5" s="3">
        <f t="shared" si="2"/>
        <v>1.2000000000000002</v>
      </c>
      <c r="J5">
        <f t="shared" si="3"/>
        <v>1.4400000000000004</v>
      </c>
      <c r="O5" s="6" t="s">
        <v>12</v>
      </c>
      <c r="P5" s="7">
        <v>50</v>
      </c>
      <c r="Q5" s="7">
        <v>50</v>
      </c>
      <c r="T5" t="s">
        <v>30</v>
      </c>
      <c r="V5">
        <v>7</v>
      </c>
      <c r="W5">
        <v>8</v>
      </c>
    </row>
    <row r="6" spans="1:23" x14ac:dyDescent="0.25">
      <c r="A6" t="s">
        <v>4</v>
      </c>
      <c r="B6" t="s">
        <v>5</v>
      </c>
      <c r="C6" s="3">
        <v>6.7</v>
      </c>
      <c r="D6" s="3">
        <f t="shared" si="0"/>
        <v>0</v>
      </c>
      <c r="E6" s="3">
        <f t="shared" si="1"/>
        <v>0</v>
      </c>
      <c r="F6" s="5">
        <f>SUM(E52:E101)/49</f>
        <v>0.65020408163265342</v>
      </c>
      <c r="G6" s="5">
        <f>F6^0.5</f>
        <v>0.80635233095257652</v>
      </c>
      <c r="H6" s="3">
        <v>8</v>
      </c>
      <c r="I6" s="3">
        <f t="shared" si="2"/>
        <v>0.20000000000000018</v>
      </c>
      <c r="J6">
        <f t="shared" si="3"/>
        <v>4.000000000000007E-2</v>
      </c>
      <c r="K6" s="4">
        <f>SUM(J52:J101)/49</f>
        <v>0.59183673469387754</v>
      </c>
      <c r="L6" s="4">
        <f>K6^0.5</f>
        <v>0.76930925816207196</v>
      </c>
      <c r="O6" s="6" t="s">
        <v>13</v>
      </c>
      <c r="P6" s="7">
        <v>332.70000000000005</v>
      </c>
      <c r="Q6" s="7">
        <v>389</v>
      </c>
    </row>
    <row r="7" spans="1:23" x14ac:dyDescent="0.25">
      <c r="A7" t="s">
        <v>4</v>
      </c>
      <c r="B7" t="s">
        <v>5</v>
      </c>
      <c r="C7" s="3">
        <v>6.9</v>
      </c>
      <c r="D7" s="3">
        <f t="shared" si="0"/>
        <v>0.20000000000000018</v>
      </c>
      <c r="E7" s="3">
        <f t="shared" si="1"/>
        <v>4.000000000000007E-2</v>
      </c>
      <c r="H7" s="3">
        <v>7</v>
      </c>
      <c r="I7" s="3">
        <f t="shared" si="2"/>
        <v>-0.79999999999999982</v>
      </c>
      <c r="J7">
        <f t="shared" si="3"/>
        <v>0.63999999999999968</v>
      </c>
      <c r="O7" s="6" t="s">
        <v>14</v>
      </c>
      <c r="P7" s="8">
        <v>6.6540000000000008</v>
      </c>
      <c r="Q7" s="8">
        <v>7.78</v>
      </c>
    </row>
    <row r="8" spans="1:23" x14ac:dyDescent="0.25">
      <c r="A8" t="s">
        <v>4</v>
      </c>
      <c r="B8" t="s">
        <v>5</v>
      </c>
      <c r="C8" s="3">
        <v>6.7</v>
      </c>
      <c r="D8" s="3">
        <f t="shared" si="0"/>
        <v>0</v>
      </c>
      <c r="E8" s="3">
        <f t="shared" si="1"/>
        <v>0</v>
      </c>
      <c r="H8" s="3">
        <v>9</v>
      </c>
      <c r="I8" s="3">
        <f t="shared" si="2"/>
        <v>1.2000000000000002</v>
      </c>
      <c r="J8">
        <f t="shared" si="3"/>
        <v>1.4400000000000004</v>
      </c>
      <c r="O8" s="6" t="s">
        <v>15</v>
      </c>
      <c r="P8" s="13">
        <v>0.6</v>
      </c>
      <c r="Q8" s="13">
        <v>0.34</v>
      </c>
    </row>
    <row r="9" spans="1:23" x14ac:dyDescent="0.25">
      <c r="A9" t="s">
        <v>4</v>
      </c>
      <c r="B9" t="s">
        <v>5</v>
      </c>
      <c r="C9" s="3">
        <v>7.2</v>
      </c>
      <c r="D9" s="3">
        <f t="shared" si="0"/>
        <v>0.5</v>
      </c>
      <c r="E9" s="3">
        <f t="shared" si="1"/>
        <v>0.25</v>
      </c>
      <c r="H9" s="3">
        <v>8</v>
      </c>
      <c r="I9" s="3">
        <f t="shared" si="2"/>
        <v>0.20000000000000018</v>
      </c>
      <c r="J9">
        <f t="shared" si="3"/>
        <v>4.000000000000007E-2</v>
      </c>
      <c r="O9" s="6" t="s">
        <v>20</v>
      </c>
      <c r="P9" s="13">
        <v>0.77</v>
      </c>
      <c r="Q9" s="13">
        <v>0.57999999999999996</v>
      </c>
    </row>
    <row r="10" spans="1:23" x14ac:dyDescent="0.25">
      <c r="A10" t="s">
        <v>4</v>
      </c>
      <c r="B10" t="s">
        <v>5</v>
      </c>
      <c r="C10" s="3">
        <v>7.2</v>
      </c>
      <c r="D10" s="3">
        <f t="shared" si="0"/>
        <v>0.5</v>
      </c>
      <c r="E10" s="3">
        <f t="shared" si="1"/>
        <v>0.25</v>
      </c>
      <c r="H10" s="3">
        <v>8</v>
      </c>
      <c r="I10" s="3">
        <f t="shared" si="2"/>
        <v>0.20000000000000018</v>
      </c>
      <c r="J10">
        <f t="shared" si="3"/>
        <v>4.000000000000007E-2</v>
      </c>
      <c r="O10" s="6" t="s">
        <v>22</v>
      </c>
      <c r="P10" s="7">
        <v>8.6999999999999993</v>
      </c>
      <c r="Q10" s="7">
        <v>9</v>
      </c>
    </row>
    <row r="11" spans="1:23" x14ac:dyDescent="0.25">
      <c r="A11" t="s">
        <v>4</v>
      </c>
      <c r="B11" t="s">
        <v>5</v>
      </c>
      <c r="C11" s="3">
        <v>7.5</v>
      </c>
      <c r="D11" s="3">
        <f t="shared" si="0"/>
        <v>0.79999999999999982</v>
      </c>
      <c r="E11" s="3">
        <f t="shared" si="1"/>
        <v>0.63999999999999968</v>
      </c>
      <c r="H11" s="3">
        <v>8</v>
      </c>
      <c r="I11" s="3">
        <f t="shared" si="2"/>
        <v>0.20000000000000018</v>
      </c>
      <c r="J11">
        <f t="shared" si="3"/>
        <v>4.000000000000007E-2</v>
      </c>
      <c r="O11" s="6" t="s">
        <v>23</v>
      </c>
      <c r="P11" s="7">
        <v>5</v>
      </c>
      <c r="Q11" s="7">
        <v>7</v>
      </c>
    </row>
    <row r="12" spans="1:23" x14ac:dyDescent="0.25">
      <c r="A12" t="s">
        <v>4</v>
      </c>
      <c r="B12" t="s">
        <v>5</v>
      </c>
      <c r="C12" s="3">
        <v>8.1</v>
      </c>
      <c r="D12" s="3">
        <f t="shared" si="0"/>
        <v>1.3999999999999995</v>
      </c>
      <c r="E12" s="3">
        <f t="shared" si="1"/>
        <v>1.9599999999999984</v>
      </c>
      <c r="H12" s="3">
        <v>8</v>
      </c>
      <c r="I12" s="3">
        <f t="shared" si="2"/>
        <v>0.20000000000000018</v>
      </c>
      <c r="J12">
        <f t="shared" si="3"/>
        <v>4.000000000000007E-2</v>
      </c>
      <c r="O12" s="6" t="s">
        <v>24</v>
      </c>
      <c r="P12" s="7">
        <v>6.8</v>
      </c>
      <c r="Q12" s="7">
        <v>8</v>
      </c>
    </row>
    <row r="13" spans="1:23" x14ac:dyDescent="0.25">
      <c r="A13" t="s">
        <v>4</v>
      </c>
      <c r="B13" t="s">
        <v>5</v>
      </c>
      <c r="C13" s="3">
        <v>5</v>
      </c>
      <c r="D13" s="3">
        <f t="shared" si="0"/>
        <v>-1.7000000000000002</v>
      </c>
      <c r="E13" s="3">
        <f t="shared" si="1"/>
        <v>2.8900000000000006</v>
      </c>
      <c r="H13" s="3">
        <v>9</v>
      </c>
      <c r="I13" s="3">
        <f t="shared" si="2"/>
        <v>1.2000000000000002</v>
      </c>
      <c r="J13">
        <f t="shared" si="3"/>
        <v>1.4400000000000004</v>
      </c>
      <c r="O13" s="33" t="s">
        <v>72</v>
      </c>
      <c r="P13" s="10">
        <v>7</v>
      </c>
      <c r="Q13" s="10">
        <v>8</v>
      </c>
    </row>
    <row r="14" spans="1:23" x14ac:dyDescent="0.25">
      <c r="A14" t="s">
        <v>4</v>
      </c>
      <c r="B14" t="s">
        <v>5</v>
      </c>
      <c r="C14" s="3">
        <v>7.1</v>
      </c>
      <c r="D14" s="3">
        <f t="shared" si="0"/>
        <v>0.39999999999999947</v>
      </c>
      <c r="E14" s="3">
        <f t="shared" si="1"/>
        <v>0.15999999999999959</v>
      </c>
      <c r="H14" s="3">
        <v>8</v>
      </c>
      <c r="I14" s="3">
        <f t="shared" si="2"/>
        <v>0.20000000000000018</v>
      </c>
      <c r="J14">
        <f t="shared" si="3"/>
        <v>4.000000000000007E-2</v>
      </c>
      <c r="O14" s="9" t="s">
        <v>16</v>
      </c>
      <c r="P14" s="10">
        <v>50</v>
      </c>
      <c r="Q14" s="10">
        <v>50</v>
      </c>
    </row>
    <row r="15" spans="1:23" x14ac:dyDescent="0.25">
      <c r="A15" t="s">
        <v>4</v>
      </c>
      <c r="B15" t="s">
        <v>5</v>
      </c>
      <c r="C15" s="3">
        <v>6.8</v>
      </c>
      <c r="D15" s="3">
        <f t="shared" si="0"/>
        <v>9.9999999999999645E-2</v>
      </c>
      <c r="E15" s="3">
        <f t="shared" si="1"/>
        <v>9.9999999999999291E-3</v>
      </c>
      <c r="H15" s="3">
        <v>8</v>
      </c>
      <c r="I15" s="3">
        <f t="shared" si="2"/>
        <v>0.20000000000000018</v>
      </c>
      <c r="J15">
        <f t="shared" si="3"/>
        <v>4.000000000000007E-2</v>
      </c>
      <c r="O15" s="9" t="s">
        <v>17</v>
      </c>
      <c r="P15" s="10">
        <v>352</v>
      </c>
      <c r="Q15" s="10">
        <v>401</v>
      </c>
    </row>
    <row r="16" spans="1:23" x14ac:dyDescent="0.25">
      <c r="A16" t="s">
        <v>4</v>
      </c>
      <c r="B16" t="s">
        <v>5</v>
      </c>
      <c r="C16" s="3">
        <v>5.8</v>
      </c>
      <c r="D16" s="3">
        <f t="shared" si="0"/>
        <v>-0.90000000000000036</v>
      </c>
      <c r="E16" s="3">
        <f t="shared" si="1"/>
        <v>0.81000000000000061</v>
      </c>
      <c r="H16" s="3">
        <v>7</v>
      </c>
      <c r="I16" s="3">
        <f t="shared" si="2"/>
        <v>-0.79999999999999982</v>
      </c>
      <c r="J16">
        <f t="shared" si="3"/>
        <v>0.63999999999999968</v>
      </c>
      <c r="O16" s="9" t="s">
        <v>18</v>
      </c>
      <c r="P16" s="11">
        <v>7.04</v>
      </c>
      <c r="Q16" s="11">
        <v>8.02</v>
      </c>
    </row>
    <row r="17" spans="1:17" x14ac:dyDescent="0.25">
      <c r="A17" t="s">
        <v>4</v>
      </c>
      <c r="B17" t="s">
        <v>5</v>
      </c>
      <c r="C17" s="3">
        <v>6.8</v>
      </c>
      <c r="D17" s="3">
        <f t="shared" si="0"/>
        <v>9.9999999999999645E-2</v>
      </c>
      <c r="E17" s="3">
        <f t="shared" si="1"/>
        <v>9.9999999999999291E-3</v>
      </c>
      <c r="H17" s="3">
        <v>8</v>
      </c>
      <c r="I17" s="3">
        <f t="shared" si="2"/>
        <v>0.20000000000000018</v>
      </c>
      <c r="J17">
        <f t="shared" si="3"/>
        <v>4.000000000000007E-2</v>
      </c>
      <c r="O17" s="9" t="s">
        <v>19</v>
      </c>
      <c r="P17" s="14">
        <f>0.65</f>
        <v>0.65</v>
      </c>
      <c r="Q17" s="14">
        <f>0.59</f>
        <v>0.59</v>
      </c>
    </row>
    <row r="18" spans="1:17" x14ac:dyDescent="0.25">
      <c r="A18" t="s">
        <v>4</v>
      </c>
      <c r="B18" t="s">
        <v>5</v>
      </c>
      <c r="C18" s="3">
        <v>7.1</v>
      </c>
      <c r="D18" s="3">
        <f t="shared" si="0"/>
        <v>0.39999999999999947</v>
      </c>
      <c r="E18" s="3">
        <f t="shared" si="1"/>
        <v>0.15999999999999959</v>
      </c>
      <c r="H18" s="3">
        <v>8</v>
      </c>
      <c r="I18" s="3">
        <f t="shared" si="2"/>
        <v>0.20000000000000018</v>
      </c>
      <c r="J18">
        <f t="shared" si="3"/>
        <v>4.000000000000007E-2</v>
      </c>
      <c r="O18" s="9" t="s">
        <v>21</v>
      </c>
      <c r="P18" s="14">
        <f>0.81</f>
        <v>0.81</v>
      </c>
      <c r="Q18" s="14">
        <v>0.77</v>
      </c>
    </row>
    <row r="19" spans="1:17" x14ac:dyDescent="0.25">
      <c r="A19" t="s">
        <v>4</v>
      </c>
      <c r="B19" t="s">
        <v>5</v>
      </c>
      <c r="C19" s="3">
        <v>7.1</v>
      </c>
      <c r="D19" s="3">
        <f t="shared" si="0"/>
        <v>0.39999999999999947</v>
      </c>
      <c r="E19" s="3">
        <f t="shared" si="1"/>
        <v>0.15999999999999959</v>
      </c>
      <c r="H19" s="3">
        <v>8</v>
      </c>
      <c r="I19" s="3">
        <f t="shared" si="2"/>
        <v>0.20000000000000018</v>
      </c>
      <c r="J19">
        <f t="shared" si="3"/>
        <v>4.000000000000007E-2</v>
      </c>
      <c r="O19" s="9" t="s">
        <v>22</v>
      </c>
      <c r="P19" s="10">
        <v>8.9</v>
      </c>
      <c r="Q19" s="10">
        <v>9</v>
      </c>
    </row>
    <row r="20" spans="1:17" x14ac:dyDescent="0.25">
      <c r="A20" t="s">
        <v>4</v>
      </c>
      <c r="B20" t="s">
        <v>5</v>
      </c>
      <c r="C20" s="3">
        <v>6.6</v>
      </c>
      <c r="D20" s="3">
        <f t="shared" si="0"/>
        <v>-0.10000000000000053</v>
      </c>
      <c r="E20" s="3">
        <f t="shared" si="1"/>
        <v>1.0000000000000106E-2</v>
      </c>
      <c r="H20" s="3">
        <v>8</v>
      </c>
      <c r="I20" s="3">
        <f t="shared" si="2"/>
        <v>0.20000000000000018</v>
      </c>
      <c r="J20">
        <f t="shared" si="3"/>
        <v>4.000000000000007E-2</v>
      </c>
      <c r="O20" s="9" t="s">
        <v>23</v>
      </c>
      <c r="P20" s="10">
        <v>5.6</v>
      </c>
      <c r="Q20" s="10">
        <v>6</v>
      </c>
    </row>
    <row r="21" spans="1:17" x14ac:dyDescent="0.25">
      <c r="A21" t="s">
        <v>4</v>
      </c>
      <c r="B21" t="s">
        <v>5</v>
      </c>
      <c r="C21" s="3">
        <v>7.2</v>
      </c>
      <c r="D21" s="3">
        <f t="shared" si="0"/>
        <v>0.5</v>
      </c>
      <c r="E21" s="3">
        <f t="shared" si="1"/>
        <v>0.25</v>
      </c>
      <c r="H21" s="3">
        <v>7</v>
      </c>
      <c r="I21" s="3">
        <f t="shared" si="2"/>
        <v>-0.79999999999999982</v>
      </c>
      <c r="J21">
        <f t="shared" si="3"/>
        <v>0.63999999999999968</v>
      </c>
      <c r="O21" s="9" t="s">
        <v>24</v>
      </c>
      <c r="P21" s="10">
        <v>6.6</v>
      </c>
      <c r="Q21" s="10">
        <v>8</v>
      </c>
    </row>
    <row r="22" spans="1:17" x14ac:dyDescent="0.25">
      <c r="A22" t="s">
        <v>4</v>
      </c>
      <c r="B22" t="s">
        <v>5</v>
      </c>
      <c r="C22" s="3">
        <v>6.2</v>
      </c>
      <c r="D22" s="3">
        <f t="shared" si="0"/>
        <v>-0.5</v>
      </c>
      <c r="E22" s="3">
        <f t="shared" si="1"/>
        <v>0.25</v>
      </c>
      <c r="H22" s="3">
        <v>8</v>
      </c>
      <c r="I22" s="3">
        <f t="shared" si="2"/>
        <v>0.20000000000000018</v>
      </c>
      <c r="J22">
        <f t="shared" si="3"/>
        <v>4.000000000000007E-2</v>
      </c>
    </row>
    <row r="23" spans="1:17" x14ac:dyDescent="0.25">
      <c r="A23" t="s">
        <v>4</v>
      </c>
      <c r="B23" t="s">
        <v>5</v>
      </c>
      <c r="C23" s="3">
        <v>6.8</v>
      </c>
      <c r="D23" s="3">
        <f t="shared" si="0"/>
        <v>9.9999999999999645E-2</v>
      </c>
      <c r="E23" s="3">
        <f t="shared" si="1"/>
        <v>9.9999999999999291E-3</v>
      </c>
      <c r="H23" s="3">
        <v>8</v>
      </c>
      <c r="I23" s="3">
        <f t="shared" si="2"/>
        <v>0.20000000000000018</v>
      </c>
      <c r="J23">
        <f t="shared" si="3"/>
        <v>4.000000000000007E-2</v>
      </c>
      <c r="O23" s="35" t="s">
        <v>73</v>
      </c>
    </row>
    <row r="24" spans="1:17" x14ac:dyDescent="0.25">
      <c r="A24" t="s">
        <v>4</v>
      </c>
      <c r="B24" t="s">
        <v>5</v>
      </c>
      <c r="C24" s="3">
        <v>5.5</v>
      </c>
      <c r="D24" s="3">
        <f t="shared" si="0"/>
        <v>-1.2000000000000002</v>
      </c>
      <c r="E24" s="3">
        <f t="shared" si="1"/>
        <v>1.4400000000000004</v>
      </c>
      <c r="H24" s="3">
        <v>8</v>
      </c>
      <c r="I24" s="3">
        <f t="shared" si="2"/>
        <v>0.20000000000000018</v>
      </c>
      <c r="J24">
        <f t="shared" si="3"/>
        <v>4.000000000000007E-2</v>
      </c>
    </row>
    <row r="25" spans="1:17" x14ac:dyDescent="0.25">
      <c r="A25" t="s">
        <v>6</v>
      </c>
      <c r="B25" t="s">
        <v>5</v>
      </c>
      <c r="C25" s="3">
        <v>6.9</v>
      </c>
      <c r="D25" s="3">
        <f t="shared" si="0"/>
        <v>0.20000000000000018</v>
      </c>
      <c r="E25" s="3">
        <f t="shared" si="1"/>
        <v>4.000000000000007E-2</v>
      </c>
      <c r="H25" s="3">
        <v>7</v>
      </c>
      <c r="I25" s="3">
        <f t="shared" si="2"/>
        <v>-0.79999999999999982</v>
      </c>
      <c r="J25">
        <f t="shared" si="3"/>
        <v>0.63999999999999968</v>
      </c>
    </row>
    <row r="26" spans="1:17" x14ac:dyDescent="0.25">
      <c r="A26" t="s">
        <v>6</v>
      </c>
      <c r="B26" t="s">
        <v>5</v>
      </c>
      <c r="C26" s="3">
        <v>7.2</v>
      </c>
      <c r="D26" s="3">
        <f t="shared" si="0"/>
        <v>0.5</v>
      </c>
      <c r="E26" s="3">
        <f t="shared" si="1"/>
        <v>0.25</v>
      </c>
      <c r="H26" s="3">
        <v>7</v>
      </c>
      <c r="I26" s="3">
        <f t="shared" si="2"/>
        <v>-0.79999999999999982</v>
      </c>
      <c r="J26">
        <f t="shared" si="3"/>
        <v>0.63999999999999968</v>
      </c>
    </row>
    <row r="27" spans="1:17" x14ac:dyDescent="0.25">
      <c r="A27" t="s">
        <v>6</v>
      </c>
      <c r="B27" t="s">
        <v>5</v>
      </c>
      <c r="C27" s="3">
        <v>6.1</v>
      </c>
      <c r="D27" s="3">
        <f t="shared" si="0"/>
        <v>-0.60000000000000053</v>
      </c>
      <c r="E27" s="3">
        <f t="shared" si="1"/>
        <v>0.36000000000000065</v>
      </c>
      <c r="H27" s="3">
        <v>7</v>
      </c>
      <c r="I27" s="3">
        <f t="shared" si="2"/>
        <v>-0.79999999999999982</v>
      </c>
      <c r="J27">
        <f t="shared" si="3"/>
        <v>0.63999999999999968</v>
      </c>
    </row>
    <row r="28" spans="1:17" x14ac:dyDescent="0.25">
      <c r="A28" t="s">
        <v>6</v>
      </c>
      <c r="B28" t="s">
        <v>5</v>
      </c>
      <c r="C28" s="3">
        <v>6.4</v>
      </c>
      <c r="D28" s="3">
        <f t="shared" si="0"/>
        <v>-0.29999999999999982</v>
      </c>
      <c r="E28" s="3">
        <f t="shared" si="1"/>
        <v>8.99999999999999E-2</v>
      </c>
      <c r="H28" s="3">
        <v>7</v>
      </c>
      <c r="I28" s="3">
        <f t="shared" si="2"/>
        <v>-0.79999999999999982</v>
      </c>
      <c r="J28">
        <f t="shared" si="3"/>
        <v>0.63999999999999968</v>
      </c>
    </row>
    <row r="29" spans="1:17" x14ac:dyDescent="0.25">
      <c r="A29" t="s">
        <v>6</v>
      </c>
      <c r="B29" t="s">
        <v>5</v>
      </c>
      <c r="C29" s="3">
        <v>5.8</v>
      </c>
      <c r="D29" s="3">
        <f t="shared" si="0"/>
        <v>-0.90000000000000036</v>
      </c>
      <c r="E29" s="3">
        <f t="shared" si="1"/>
        <v>0.81000000000000061</v>
      </c>
      <c r="H29" s="3">
        <v>8</v>
      </c>
      <c r="I29" s="3">
        <f t="shared" si="2"/>
        <v>0.20000000000000018</v>
      </c>
      <c r="J29">
        <f t="shared" si="3"/>
        <v>4.000000000000007E-2</v>
      </c>
    </row>
    <row r="30" spans="1:17" x14ac:dyDescent="0.25">
      <c r="A30" t="s">
        <v>6</v>
      </c>
      <c r="B30" t="s">
        <v>5</v>
      </c>
      <c r="C30" s="3">
        <v>6.3</v>
      </c>
      <c r="D30" s="3">
        <f t="shared" si="0"/>
        <v>-0.40000000000000036</v>
      </c>
      <c r="E30" s="3">
        <f t="shared" si="1"/>
        <v>0.16000000000000028</v>
      </c>
      <c r="H30" s="3">
        <v>8</v>
      </c>
      <c r="I30" s="3">
        <f t="shared" si="2"/>
        <v>0.20000000000000018</v>
      </c>
      <c r="J30">
        <f t="shared" si="3"/>
        <v>4.000000000000007E-2</v>
      </c>
    </row>
    <row r="31" spans="1:17" x14ac:dyDescent="0.25">
      <c r="A31" t="s">
        <v>6</v>
      </c>
      <c r="B31" t="s">
        <v>5</v>
      </c>
      <c r="C31" s="3">
        <v>6.7</v>
      </c>
      <c r="D31" s="3">
        <f t="shared" si="0"/>
        <v>0</v>
      </c>
      <c r="E31" s="3">
        <f t="shared" si="1"/>
        <v>0</v>
      </c>
      <c r="H31" s="3">
        <v>8</v>
      </c>
      <c r="I31" s="3">
        <f t="shared" si="2"/>
        <v>0.20000000000000018</v>
      </c>
      <c r="J31">
        <f t="shared" si="3"/>
        <v>4.000000000000007E-2</v>
      </c>
    </row>
    <row r="32" spans="1:17" x14ac:dyDescent="0.25">
      <c r="A32" t="s">
        <v>6</v>
      </c>
      <c r="B32" t="s">
        <v>5</v>
      </c>
      <c r="C32" s="3">
        <v>7.9</v>
      </c>
      <c r="D32" s="3">
        <f t="shared" si="0"/>
        <v>1.2000000000000002</v>
      </c>
      <c r="E32" s="3">
        <f t="shared" si="1"/>
        <v>1.4400000000000004</v>
      </c>
      <c r="H32" s="3">
        <v>7</v>
      </c>
      <c r="I32" s="3">
        <f t="shared" si="2"/>
        <v>-0.79999999999999982</v>
      </c>
      <c r="J32">
        <f t="shared" si="3"/>
        <v>0.63999999999999968</v>
      </c>
    </row>
    <row r="33" spans="1:10" x14ac:dyDescent="0.25">
      <c r="A33" t="s">
        <v>6</v>
      </c>
      <c r="B33" t="s">
        <v>5</v>
      </c>
      <c r="C33" s="3">
        <v>6</v>
      </c>
      <c r="D33" s="3">
        <f t="shared" si="0"/>
        <v>-0.70000000000000018</v>
      </c>
      <c r="E33" s="3">
        <f t="shared" si="1"/>
        <v>0.49000000000000027</v>
      </c>
      <c r="H33" s="3">
        <v>7</v>
      </c>
      <c r="I33" s="3">
        <f t="shared" si="2"/>
        <v>-0.79999999999999982</v>
      </c>
      <c r="J33">
        <f t="shared" si="3"/>
        <v>0.63999999999999968</v>
      </c>
    </row>
    <row r="34" spans="1:10" x14ac:dyDescent="0.25">
      <c r="A34" t="s">
        <v>6</v>
      </c>
      <c r="B34" t="s">
        <v>5</v>
      </c>
      <c r="C34" s="3">
        <v>6.1</v>
      </c>
      <c r="D34" s="3">
        <f t="shared" si="0"/>
        <v>-0.60000000000000053</v>
      </c>
      <c r="E34" s="3">
        <f t="shared" si="1"/>
        <v>0.36000000000000065</v>
      </c>
      <c r="H34" s="3">
        <v>7</v>
      </c>
      <c r="I34" s="3">
        <f t="shared" si="2"/>
        <v>-0.79999999999999982</v>
      </c>
      <c r="J34">
        <f t="shared" si="3"/>
        <v>0.63999999999999968</v>
      </c>
    </row>
    <row r="35" spans="1:10" x14ac:dyDescent="0.25">
      <c r="A35" t="s">
        <v>6</v>
      </c>
      <c r="B35" t="s">
        <v>5</v>
      </c>
      <c r="C35" s="3">
        <v>7.1</v>
      </c>
      <c r="D35" s="3">
        <f t="shared" si="0"/>
        <v>0.39999999999999947</v>
      </c>
      <c r="E35" s="3">
        <f t="shared" si="1"/>
        <v>0.15999999999999959</v>
      </c>
      <c r="H35" s="3">
        <v>8</v>
      </c>
      <c r="I35" s="3">
        <f t="shared" si="2"/>
        <v>0.20000000000000018</v>
      </c>
      <c r="J35">
        <f t="shared" si="3"/>
        <v>4.000000000000007E-2</v>
      </c>
    </row>
    <row r="36" spans="1:10" x14ac:dyDescent="0.25">
      <c r="A36" t="s">
        <v>6</v>
      </c>
      <c r="B36" t="s">
        <v>5</v>
      </c>
      <c r="C36" s="3">
        <v>6.6</v>
      </c>
      <c r="D36" s="3">
        <f t="shared" si="0"/>
        <v>-0.10000000000000053</v>
      </c>
      <c r="E36" s="3">
        <f t="shared" si="1"/>
        <v>1.0000000000000106E-2</v>
      </c>
      <c r="H36" s="3">
        <v>8</v>
      </c>
      <c r="I36" s="3">
        <f t="shared" si="2"/>
        <v>0.20000000000000018</v>
      </c>
      <c r="J36">
        <f t="shared" si="3"/>
        <v>4.000000000000007E-2</v>
      </c>
    </row>
    <row r="37" spans="1:10" x14ac:dyDescent="0.25">
      <c r="A37" t="s">
        <v>6</v>
      </c>
      <c r="B37" t="s">
        <v>5</v>
      </c>
      <c r="C37" s="3">
        <v>6.8</v>
      </c>
      <c r="D37" s="3">
        <f t="shared" si="0"/>
        <v>9.9999999999999645E-2</v>
      </c>
      <c r="E37" s="3">
        <f t="shared" si="1"/>
        <v>9.9999999999999291E-3</v>
      </c>
      <c r="H37" s="3">
        <v>8</v>
      </c>
      <c r="I37" s="3">
        <f t="shared" si="2"/>
        <v>0.20000000000000018</v>
      </c>
      <c r="J37">
        <f t="shared" si="3"/>
        <v>4.000000000000007E-2</v>
      </c>
    </row>
    <row r="38" spans="1:10" x14ac:dyDescent="0.25">
      <c r="A38" t="s">
        <v>6</v>
      </c>
      <c r="B38" t="s">
        <v>5</v>
      </c>
      <c r="C38" s="3">
        <v>6.1</v>
      </c>
      <c r="D38" s="3">
        <f t="shared" si="0"/>
        <v>-0.60000000000000053</v>
      </c>
      <c r="E38" s="3">
        <f t="shared" si="1"/>
        <v>0.36000000000000065</v>
      </c>
      <c r="H38" s="3">
        <v>8</v>
      </c>
      <c r="I38" s="3">
        <f t="shared" si="2"/>
        <v>0.20000000000000018</v>
      </c>
      <c r="J38">
        <f t="shared" si="3"/>
        <v>4.000000000000007E-2</v>
      </c>
    </row>
    <row r="39" spans="1:10" x14ac:dyDescent="0.25">
      <c r="A39" t="s">
        <v>6</v>
      </c>
      <c r="B39" t="s">
        <v>5</v>
      </c>
      <c r="C39" s="3">
        <v>6.4</v>
      </c>
      <c r="D39" s="3">
        <f t="shared" si="0"/>
        <v>-0.29999999999999982</v>
      </c>
      <c r="E39" s="3">
        <f t="shared" si="1"/>
        <v>8.99999999999999E-2</v>
      </c>
      <c r="H39" s="3">
        <v>7</v>
      </c>
      <c r="I39" s="3">
        <f t="shared" si="2"/>
        <v>-0.79999999999999982</v>
      </c>
      <c r="J39">
        <f t="shared" si="3"/>
        <v>0.63999999999999968</v>
      </c>
    </row>
    <row r="40" spans="1:10" x14ac:dyDescent="0.25">
      <c r="A40" t="s">
        <v>6</v>
      </c>
      <c r="B40" t="s">
        <v>5</v>
      </c>
      <c r="C40" s="3">
        <v>6.8</v>
      </c>
      <c r="D40" s="3">
        <f t="shared" si="0"/>
        <v>9.9999999999999645E-2</v>
      </c>
      <c r="E40" s="3">
        <f t="shared" si="1"/>
        <v>9.9999999999999291E-3</v>
      </c>
      <c r="H40" s="3">
        <v>7</v>
      </c>
      <c r="I40" s="3">
        <f t="shared" si="2"/>
        <v>-0.79999999999999982</v>
      </c>
      <c r="J40">
        <f t="shared" si="3"/>
        <v>0.63999999999999968</v>
      </c>
    </row>
    <row r="41" spans="1:10" x14ac:dyDescent="0.25">
      <c r="A41" t="s">
        <v>6</v>
      </c>
      <c r="B41" t="s">
        <v>5</v>
      </c>
      <c r="C41" s="3">
        <v>5.0999999999999996</v>
      </c>
      <c r="D41" s="3">
        <f t="shared" si="0"/>
        <v>-1.6000000000000005</v>
      </c>
      <c r="E41" s="3">
        <f t="shared" si="1"/>
        <v>2.5600000000000018</v>
      </c>
      <c r="H41" s="3">
        <v>8</v>
      </c>
      <c r="I41" s="3">
        <f t="shared" si="2"/>
        <v>0.20000000000000018</v>
      </c>
      <c r="J41">
        <f t="shared" si="3"/>
        <v>4.000000000000007E-2</v>
      </c>
    </row>
    <row r="42" spans="1:10" x14ac:dyDescent="0.25">
      <c r="A42" t="s">
        <v>6</v>
      </c>
      <c r="B42" t="s">
        <v>5</v>
      </c>
      <c r="C42" s="3">
        <v>5.7</v>
      </c>
      <c r="D42" s="3">
        <f t="shared" si="0"/>
        <v>-1</v>
      </c>
      <c r="E42" s="3">
        <f t="shared" si="1"/>
        <v>1</v>
      </c>
      <c r="H42" s="3">
        <v>8</v>
      </c>
      <c r="I42" s="3">
        <f t="shared" si="2"/>
        <v>0.20000000000000018</v>
      </c>
      <c r="J42">
        <f t="shared" si="3"/>
        <v>4.000000000000007E-2</v>
      </c>
    </row>
    <row r="43" spans="1:10" x14ac:dyDescent="0.25">
      <c r="A43" t="s">
        <v>6</v>
      </c>
      <c r="B43" t="s">
        <v>5</v>
      </c>
      <c r="C43" s="3">
        <v>7.8</v>
      </c>
      <c r="D43" s="3">
        <f t="shared" si="0"/>
        <v>1.0999999999999996</v>
      </c>
      <c r="E43" s="3">
        <f t="shared" si="1"/>
        <v>1.2099999999999993</v>
      </c>
      <c r="H43" s="3">
        <v>7</v>
      </c>
      <c r="I43" s="3">
        <f t="shared" si="2"/>
        <v>-0.79999999999999982</v>
      </c>
      <c r="J43">
        <f t="shared" si="3"/>
        <v>0.63999999999999968</v>
      </c>
    </row>
    <row r="44" spans="1:10" x14ac:dyDescent="0.25">
      <c r="A44" t="s">
        <v>6</v>
      </c>
      <c r="B44" t="s">
        <v>5</v>
      </c>
      <c r="C44" s="3">
        <v>5.6</v>
      </c>
      <c r="D44" s="3">
        <f t="shared" si="0"/>
        <v>-1.1000000000000005</v>
      </c>
      <c r="E44" s="3">
        <f t="shared" si="1"/>
        <v>1.2100000000000011</v>
      </c>
      <c r="H44" s="3">
        <v>8</v>
      </c>
      <c r="I44" s="3">
        <f t="shared" si="2"/>
        <v>0.20000000000000018</v>
      </c>
      <c r="J44">
        <f t="shared" si="3"/>
        <v>4.000000000000007E-2</v>
      </c>
    </row>
    <row r="45" spans="1:10" x14ac:dyDescent="0.25">
      <c r="A45" t="s">
        <v>6</v>
      </c>
      <c r="B45" t="s">
        <v>5</v>
      </c>
      <c r="C45" s="3">
        <v>6.7</v>
      </c>
      <c r="D45" s="3">
        <f t="shared" si="0"/>
        <v>0</v>
      </c>
      <c r="E45" s="3">
        <f t="shared" si="1"/>
        <v>0</v>
      </c>
      <c r="H45" s="3">
        <v>8</v>
      </c>
      <c r="I45" s="3">
        <f t="shared" si="2"/>
        <v>0.20000000000000018</v>
      </c>
      <c r="J45">
        <f t="shared" si="3"/>
        <v>4.000000000000007E-2</v>
      </c>
    </row>
    <row r="46" spans="1:10" x14ac:dyDescent="0.25">
      <c r="A46" t="s">
        <v>6</v>
      </c>
      <c r="B46" t="s">
        <v>5</v>
      </c>
      <c r="C46" s="3">
        <v>7.3</v>
      </c>
      <c r="D46" s="3">
        <f t="shared" si="0"/>
        <v>0.59999999999999964</v>
      </c>
      <c r="E46" s="3">
        <f t="shared" si="1"/>
        <v>0.3599999999999996</v>
      </c>
      <c r="H46" s="3">
        <v>7</v>
      </c>
      <c r="I46" s="3">
        <f t="shared" si="2"/>
        <v>-0.79999999999999982</v>
      </c>
      <c r="J46">
        <f t="shared" si="3"/>
        <v>0.63999999999999968</v>
      </c>
    </row>
    <row r="47" spans="1:10" x14ac:dyDescent="0.25">
      <c r="A47" t="s">
        <v>6</v>
      </c>
      <c r="B47" t="s">
        <v>5</v>
      </c>
      <c r="C47" s="3">
        <v>6</v>
      </c>
      <c r="D47" s="3">
        <f t="shared" si="0"/>
        <v>-0.70000000000000018</v>
      </c>
      <c r="E47" s="3">
        <f t="shared" si="1"/>
        <v>0.49000000000000027</v>
      </c>
      <c r="H47" s="3">
        <v>8</v>
      </c>
      <c r="I47" s="3">
        <f t="shared" si="2"/>
        <v>0.20000000000000018</v>
      </c>
      <c r="J47">
        <f t="shared" si="3"/>
        <v>4.000000000000007E-2</v>
      </c>
    </row>
    <row r="48" spans="1:10" x14ac:dyDescent="0.25">
      <c r="A48" t="s">
        <v>6</v>
      </c>
      <c r="B48" t="s">
        <v>10</v>
      </c>
      <c r="C48" s="3">
        <v>6</v>
      </c>
      <c r="D48" s="3">
        <f t="shared" si="0"/>
        <v>-0.70000000000000018</v>
      </c>
      <c r="E48" s="3">
        <f t="shared" si="1"/>
        <v>0.49000000000000027</v>
      </c>
      <c r="H48" s="3">
        <v>8</v>
      </c>
      <c r="I48" s="3">
        <f t="shared" si="2"/>
        <v>0.20000000000000018</v>
      </c>
      <c r="J48">
        <f t="shared" si="3"/>
        <v>4.000000000000007E-2</v>
      </c>
    </row>
    <row r="49" spans="1:10" x14ac:dyDescent="0.25">
      <c r="A49" t="s">
        <v>6</v>
      </c>
      <c r="B49" t="s">
        <v>5</v>
      </c>
      <c r="C49" s="3">
        <v>7.2</v>
      </c>
      <c r="D49" s="3">
        <f t="shared" si="0"/>
        <v>0.5</v>
      </c>
      <c r="E49" s="3">
        <f t="shared" si="1"/>
        <v>0.25</v>
      </c>
      <c r="H49" s="3">
        <v>8</v>
      </c>
      <c r="I49" s="3">
        <f t="shared" si="2"/>
        <v>0.20000000000000018</v>
      </c>
      <c r="J49">
        <f t="shared" si="3"/>
        <v>4.000000000000007E-2</v>
      </c>
    </row>
    <row r="50" spans="1:10" x14ac:dyDescent="0.25">
      <c r="A50" t="s">
        <v>6</v>
      </c>
      <c r="B50" t="s">
        <v>5</v>
      </c>
      <c r="C50" s="3">
        <v>6.3</v>
      </c>
      <c r="D50" s="3">
        <f t="shared" si="0"/>
        <v>-0.40000000000000036</v>
      </c>
      <c r="E50" s="3">
        <f t="shared" si="1"/>
        <v>0.16000000000000028</v>
      </c>
      <c r="H50" s="3">
        <v>7</v>
      </c>
      <c r="I50" s="3">
        <f t="shared" si="2"/>
        <v>-0.79999999999999982</v>
      </c>
      <c r="J50">
        <f t="shared" si="3"/>
        <v>0.63999999999999968</v>
      </c>
    </row>
    <row r="51" spans="1:10" x14ac:dyDescent="0.25">
      <c r="A51" t="s">
        <v>6</v>
      </c>
      <c r="B51" t="s">
        <v>5</v>
      </c>
      <c r="C51" s="3">
        <v>6.8</v>
      </c>
      <c r="D51" s="3">
        <f t="shared" si="0"/>
        <v>9.9999999999999645E-2</v>
      </c>
      <c r="E51" s="3">
        <f t="shared" si="1"/>
        <v>9.9999999999999291E-3</v>
      </c>
      <c r="H51" s="3">
        <v>8</v>
      </c>
      <c r="I51" s="3">
        <f t="shared" si="2"/>
        <v>0.20000000000000018</v>
      </c>
      <c r="J51">
        <f t="shared" si="3"/>
        <v>4.000000000000007E-2</v>
      </c>
    </row>
    <row r="52" spans="1:10" x14ac:dyDescent="0.25">
      <c r="A52" t="s">
        <v>4</v>
      </c>
      <c r="B52" t="s">
        <v>7</v>
      </c>
      <c r="C52" s="3">
        <v>6.6</v>
      </c>
      <c r="D52" s="3">
        <f>C52-$V$5</f>
        <v>-0.40000000000000036</v>
      </c>
      <c r="E52" s="3">
        <f t="shared" si="1"/>
        <v>0.16000000000000028</v>
      </c>
      <c r="H52" s="3">
        <v>8</v>
      </c>
      <c r="I52" s="3">
        <f>H52-$W$5</f>
        <v>0</v>
      </c>
      <c r="J52">
        <f t="shared" si="3"/>
        <v>0</v>
      </c>
    </row>
    <row r="53" spans="1:10" x14ac:dyDescent="0.25">
      <c r="A53" t="s">
        <v>4</v>
      </c>
      <c r="B53" t="s">
        <v>7</v>
      </c>
      <c r="C53" s="3">
        <v>7.3</v>
      </c>
      <c r="D53" s="3">
        <f t="shared" ref="D53:D101" si="4">C53-$V$5</f>
        <v>0.29999999999999982</v>
      </c>
      <c r="E53" s="3">
        <f t="shared" si="1"/>
        <v>8.99999999999999E-2</v>
      </c>
      <c r="H53" s="3">
        <v>8</v>
      </c>
      <c r="I53" s="3">
        <f t="shared" ref="I53:I101" si="5">H53-$W$5</f>
        <v>0</v>
      </c>
      <c r="J53">
        <f t="shared" si="3"/>
        <v>0</v>
      </c>
    </row>
    <row r="54" spans="1:10" x14ac:dyDescent="0.25">
      <c r="A54" t="s">
        <v>4</v>
      </c>
      <c r="B54" t="s">
        <v>7</v>
      </c>
      <c r="C54" s="3">
        <v>7.7</v>
      </c>
      <c r="D54" s="3">
        <f t="shared" si="4"/>
        <v>0.70000000000000018</v>
      </c>
      <c r="E54" s="3">
        <f t="shared" si="1"/>
        <v>0.49000000000000027</v>
      </c>
      <c r="H54" s="3">
        <v>9</v>
      </c>
      <c r="I54" s="3">
        <f t="shared" si="5"/>
        <v>1</v>
      </c>
      <c r="J54">
        <f t="shared" si="3"/>
        <v>1</v>
      </c>
    </row>
    <row r="55" spans="1:10" x14ac:dyDescent="0.25">
      <c r="A55" t="s">
        <v>4</v>
      </c>
      <c r="B55" t="s">
        <v>8</v>
      </c>
      <c r="C55" s="3">
        <v>6.1</v>
      </c>
      <c r="D55" s="3">
        <f t="shared" si="4"/>
        <v>-0.90000000000000036</v>
      </c>
      <c r="E55" s="3">
        <f t="shared" si="1"/>
        <v>0.81000000000000061</v>
      </c>
      <c r="H55" s="3">
        <v>7</v>
      </c>
      <c r="I55" s="3">
        <f t="shared" si="5"/>
        <v>-1</v>
      </c>
      <c r="J55">
        <f t="shared" si="3"/>
        <v>1</v>
      </c>
    </row>
    <row r="56" spans="1:10" x14ac:dyDescent="0.25">
      <c r="A56" t="s">
        <v>4</v>
      </c>
      <c r="B56" t="s">
        <v>7</v>
      </c>
      <c r="C56" s="3">
        <v>6.3</v>
      </c>
      <c r="D56" s="3">
        <f t="shared" si="4"/>
        <v>-0.70000000000000018</v>
      </c>
      <c r="E56" s="3">
        <f t="shared" si="1"/>
        <v>0.49000000000000027</v>
      </c>
      <c r="H56" s="3">
        <v>8</v>
      </c>
      <c r="I56" s="3">
        <f t="shared" si="5"/>
        <v>0</v>
      </c>
      <c r="J56">
        <f t="shared" si="3"/>
        <v>0</v>
      </c>
    </row>
    <row r="57" spans="1:10" x14ac:dyDescent="0.25">
      <c r="A57" t="s">
        <v>4</v>
      </c>
      <c r="B57" t="s">
        <v>7</v>
      </c>
      <c r="C57" s="3">
        <v>6.1</v>
      </c>
      <c r="D57" s="3">
        <f t="shared" si="4"/>
        <v>-0.90000000000000036</v>
      </c>
      <c r="E57" s="3">
        <f t="shared" si="1"/>
        <v>0.81000000000000061</v>
      </c>
      <c r="H57" s="3">
        <v>7</v>
      </c>
      <c r="I57" s="3">
        <f t="shared" si="5"/>
        <v>-1</v>
      </c>
      <c r="J57">
        <f t="shared" si="3"/>
        <v>1</v>
      </c>
    </row>
    <row r="58" spans="1:10" x14ac:dyDescent="0.25">
      <c r="A58" t="s">
        <v>4</v>
      </c>
      <c r="B58" t="s">
        <v>7</v>
      </c>
      <c r="C58" s="3">
        <v>5.7</v>
      </c>
      <c r="D58" s="3">
        <f t="shared" si="4"/>
        <v>-1.2999999999999998</v>
      </c>
      <c r="E58" s="3">
        <f t="shared" si="1"/>
        <v>1.6899999999999995</v>
      </c>
      <c r="H58" s="3">
        <v>9</v>
      </c>
      <c r="I58" s="3">
        <f t="shared" si="5"/>
        <v>1</v>
      </c>
      <c r="J58">
        <f t="shared" si="3"/>
        <v>1</v>
      </c>
    </row>
    <row r="59" spans="1:10" x14ac:dyDescent="0.25">
      <c r="A59" t="s">
        <v>4</v>
      </c>
      <c r="B59" t="s">
        <v>7</v>
      </c>
      <c r="C59" s="3">
        <v>6.7</v>
      </c>
      <c r="D59" s="3">
        <f t="shared" si="4"/>
        <v>-0.29999999999999982</v>
      </c>
      <c r="E59" s="3">
        <f t="shared" si="1"/>
        <v>8.99999999999999E-2</v>
      </c>
      <c r="H59" s="3">
        <v>9</v>
      </c>
      <c r="I59" s="3">
        <f t="shared" si="5"/>
        <v>1</v>
      </c>
      <c r="J59">
        <f t="shared" si="3"/>
        <v>1</v>
      </c>
    </row>
    <row r="60" spans="1:10" x14ac:dyDescent="0.25">
      <c r="A60" t="s">
        <v>4</v>
      </c>
      <c r="B60" t="s">
        <v>7</v>
      </c>
      <c r="C60" s="3">
        <v>6.8</v>
      </c>
      <c r="D60" s="3">
        <f t="shared" si="4"/>
        <v>-0.20000000000000018</v>
      </c>
      <c r="E60" s="3">
        <f t="shared" si="1"/>
        <v>4.000000000000007E-2</v>
      </c>
      <c r="H60" s="3">
        <v>8</v>
      </c>
      <c r="I60" s="3">
        <f t="shared" si="5"/>
        <v>0</v>
      </c>
      <c r="J60">
        <f t="shared" si="3"/>
        <v>0</v>
      </c>
    </row>
    <row r="61" spans="1:10" x14ac:dyDescent="0.25">
      <c r="A61" t="s">
        <v>4</v>
      </c>
      <c r="B61" t="s">
        <v>7</v>
      </c>
      <c r="C61" s="3">
        <v>6.7</v>
      </c>
      <c r="D61" s="3">
        <f t="shared" si="4"/>
        <v>-0.29999999999999982</v>
      </c>
      <c r="E61" s="3">
        <f t="shared" si="1"/>
        <v>8.99999999999999E-2</v>
      </c>
      <c r="H61" s="3">
        <v>8</v>
      </c>
      <c r="I61" s="3">
        <f t="shared" si="5"/>
        <v>0</v>
      </c>
      <c r="J61">
        <f t="shared" si="3"/>
        <v>0</v>
      </c>
    </row>
    <row r="62" spans="1:10" x14ac:dyDescent="0.25">
      <c r="A62" t="s">
        <v>4</v>
      </c>
      <c r="B62" t="s">
        <v>7</v>
      </c>
      <c r="C62" s="3">
        <v>6.7</v>
      </c>
      <c r="D62" s="3">
        <f t="shared" si="4"/>
        <v>-0.29999999999999982</v>
      </c>
      <c r="E62" s="3">
        <f t="shared" si="1"/>
        <v>8.99999999999999E-2</v>
      </c>
      <c r="H62" s="3">
        <v>9</v>
      </c>
      <c r="I62" s="3">
        <f t="shared" si="5"/>
        <v>1</v>
      </c>
      <c r="J62">
        <f t="shared" si="3"/>
        <v>1</v>
      </c>
    </row>
    <row r="63" spans="1:10" x14ac:dyDescent="0.25">
      <c r="A63" t="s">
        <v>4</v>
      </c>
      <c r="B63" t="s">
        <v>7</v>
      </c>
      <c r="C63" s="3">
        <v>6.9</v>
      </c>
      <c r="D63" s="3">
        <f t="shared" si="4"/>
        <v>-9.9999999999999645E-2</v>
      </c>
      <c r="E63" s="3">
        <f t="shared" si="1"/>
        <v>9.9999999999999291E-3</v>
      </c>
      <c r="H63" s="3">
        <v>8</v>
      </c>
      <c r="I63" s="3">
        <f t="shared" si="5"/>
        <v>0</v>
      </c>
      <c r="J63">
        <f t="shared" si="3"/>
        <v>0</v>
      </c>
    </row>
    <row r="64" spans="1:10" x14ac:dyDescent="0.25">
      <c r="A64" t="s">
        <v>4</v>
      </c>
      <c r="B64" t="s">
        <v>7</v>
      </c>
      <c r="C64" s="3">
        <v>8.8000000000000007</v>
      </c>
      <c r="D64" s="3">
        <f t="shared" si="4"/>
        <v>1.8000000000000007</v>
      </c>
      <c r="E64" s="3">
        <f t="shared" si="1"/>
        <v>3.2400000000000024</v>
      </c>
      <c r="H64" s="3">
        <v>8</v>
      </c>
      <c r="I64" s="3">
        <f t="shared" si="5"/>
        <v>0</v>
      </c>
      <c r="J64">
        <f t="shared" si="3"/>
        <v>0</v>
      </c>
    </row>
    <row r="65" spans="1:10" x14ac:dyDescent="0.25">
      <c r="A65" t="s">
        <v>4</v>
      </c>
      <c r="B65" t="s">
        <v>7</v>
      </c>
      <c r="C65" s="3">
        <v>7.4</v>
      </c>
      <c r="D65" s="3">
        <f t="shared" si="4"/>
        <v>0.40000000000000036</v>
      </c>
      <c r="E65" s="3">
        <f t="shared" si="1"/>
        <v>0.16000000000000028</v>
      </c>
      <c r="H65" s="3">
        <v>8</v>
      </c>
      <c r="I65" s="3">
        <f t="shared" si="5"/>
        <v>0</v>
      </c>
      <c r="J65">
        <f t="shared" si="3"/>
        <v>0</v>
      </c>
    </row>
    <row r="66" spans="1:10" x14ac:dyDescent="0.25">
      <c r="A66" t="s">
        <v>4</v>
      </c>
      <c r="B66" t="s">
        <v>7</v>
      </c>
      <c r="C66" s="3">
        <v>8.9</v>
      </c>
      <c r="D66" s="3">
        <f t="shared" si="4"/>
        <v>1.9000000000000004</v>
      </c>
      <c r="E66" s="3">
        <f t="shared" si="1"/>
        <v>3.6100000000000012</v>
      </c>
      <c r="H66" s="3">
        <v>9</v>
      </c>
      <c r="I66" s="3">
        <f t="shared" si="5"/>
        <v>1</v>
      </c>
      <c r="J66">
        <f t="shared" si="3"/>
        <v>1</v>
      </c>
    </row>
    <row r="67" spans="1:10" x14ac:dyDescent="0.25">
      <c r="A67" t="s">
        <v>4</v>
      </c>
      <c r="B67" t="s">
        <v>7</v>
      </c>
      <c r="C67" s="3">
        <v>5.7</v>
      </c>
      <c r="D67" s="3">
        <f t="shared" si="4"/>
        <v>-1.2999999999999998</v>
      </c>
      <c r="E67" s="3">
        <f t="shared" ref="E67:E101" si="6">D67^2</f>
        <v>1.6899999999999995</v>
      </c>
      <c r="H67" s="3">
        <v>7</v>
      </c>
      <c r="I67" s="3">
        <f t="shared" si="5"/>
        <v>-1</v>
      </c>
      <c r="J67">
        <f t="shared" ref="J67:J101" si="7">I67^2</f>
        <v>1</v>
      </c>
    </row>
    <row r="68" spans="1:10" x14ac:dyDescent="0.25">
      <c r="A68" t="s">
        <v>4</v>
      </c>
      <c r="B68" t="s">
        <v>7</v>
      </c>
      <c r="C68" s="3">
        <v>7.2</v>
      </c>
      <c r="D68" s="3">
        <f t="shared" si="4"/>
        <v>0.20000000000000018</v>
      </c>
      <c r="E68" s="3">
        <f t="shared" si="6"/>
        <v>4.000000000000007E-2</v>
      </c>
      <c r="H68" s="3">
        <v>9</v>
      </c>
      <c r="I68" s="3">
        <f t="shared" si="5"/>
        <v>1</v>
      </c>
      <c r="J68">
        <f t="shared" si="7"/>
        <v>1</v>
      </c>
    </row>
    <row r="69" spans="1:10" x14ac:dyDescent="0.25">
      <c r="A69" t="s">
        <v>4</v>
      </c>
      <c r="B69" t="s">
        <v>7</v>
      </c>
      <c r="C69" s="3">
        <v>6.6</v>
      </c>
      <c r="D69" s="3">
        <f t="shared" si="4"/>
        <v>-0.40000000000000036</v>
      </c>
      <c r="E69" s="3">
        <f t="shared" si="6"/>
        <v>0.16000000000000028</v>
      </c>
      <c r="H69" s="3">
        <v>9</v>
      </c>
      <c r="I69" s="3">
        <f t="shared" si="5"/>
        <v>1</v>
      </c>
      <c r="J69">
        <f t="shared" si="7"/>
        <v>1</v>
      </c>
    </row>
    <row r="70" spans="1:10" x14ac:dyDescent="0.25">
      <c r="A70" t="s">
        <v>4</v>
      </c>
      <c r="B70" t="s">
        <v>7</v>
      </c>
      <c r="C70" s="3">
        <v>7.1</v>
      </c>
      <c r="D70" s="3">
        <f t="shared" si="4"/>
        <v>9.9999999999999645E-2</v>
      </c>
      <c r="E70" s="3">
        <f t="shared" si="6"/>
        <v>9.9999999999999291E-3</v>
      </c>
      <c r="H70" s="3">
        <v>9</v>
      </c>
      <c r="I70" s="3">
        <f t="shared" si="5"/>
        <v>1</v>
      </c>
      <c r="J70">
        <f t="shared" si="7"/>
        <v>1</v>
      </c>
    </row>
    <row r="71" spans="1:10" x14ac:dyDescent="0.25">
      <c r="A71" t="s">
        <v>4</v>
      </c>
      <c r="B71" t="s">
        <v>7</v>
      </c>
      <c r="C71" s="3">
        <v>8.6999999999999993</v>
      </c>
      <c r="D71" s="3">
        <f t="shared" si="4"/>
        <v>1.6999999999999993</v>
      </c>
      <c r="E71" s="3">
        <f t="shared" si="6"/>
        <v>2.8899999999999975</v>
      </c>
      <c r="H71" s="3">
        <v>8</v>
      </c>
      <c r="I71" s="3">
        <f t="shared" si="5"/>
        <v>0</v>
      </c>
      <c r="J71">
        <f t="shared" si="7"/>
        <v>0</v>
      </c>
    </row>
    <row r="72" spans="1:10" x14ac:dyDescent="0.25">
      <c r="A72" t="s">
        <v>4</v>
      </c>
      <c r="B72" t="s">
        <v>7</v>
      </c>
      <c r="C72" s="3">
        <v>8</v>
      </c>
      <c r="D72" s="3">
        <f t="shared" si="4"/>
        <v>1</v>
      </c>
      <c r="E72" s="3">
        <f t="shared" si="6"/>
        <v>1</v>
      </c>
      <c r="H72" s="3">
        <v>8</v>
      </c>
      <c r="I72" s="3">
        <f t="shared" si="5"/>
        <v>0</v>
      </c>
      <c r="J72">
        <f t="shared" si="7"/>
        <v>0</v>
      </c>
    </row>
    <row r="73" spans="1:10" x14ac:dyDescent="0.25">
      <c r="A73" t="s">
        <v>4</v>
      </c>
      <c r="B73" t="s">
        <v>7</v>
      </c>
      <c r="C73" s="3">
        <v>5.6</v>
      </c>
      <c r="D73" s="3">
        <f t="shared" si="4"/>
        <v>-1.4000000000000004</v>
      </c>
      <c r="E73" s="3">
        <f t="shared" si="6"/>
        <v>1.9600000000000011</v>
      </c>
      <c r="H73" s="3">
        <v>8</v>
      </c>
      <c r="I73" s="3">
        <f t="shared" si="5"/>
        <v>0</v>
      </c>
      <c r="J73">
        <f t="shared" si="7"/>
        <v>0</v>
      </c>
    </row>
    <row r="74" spans="1:10" x14ac:dyDescent="0.25">
      <c r="A74" t="s">
        <v>4</v>
      </c>
      <c r="B74" t="s">
        <v>7</v>
      </c>
      <c r="C74" s="3">
        <v>8.6</v>
      </c>
      <c r="D74" s="3">
        <f t="shared" si="4"/>
        <v>1.5999999999999996</v>
      </c>
      <c r="E74" s="3">
        <f t="shared" si="6"/>
        <v>2.5599999999999987</v>
      </c>
      <c r="H74" s="3">
        <v>9</v>
      </c>
      <c r="I74" s="3">
        <f t="shared" si="5"/>
        <v>1</v>
      </c>
      <c r="J74">
        <f t="shared" si="7"/>
        <v>1</v>
      </c>
    </row>
    <row r="75" spans="1:10" x14ac:dyDescent="0.25">
      <c r="A75" t="s">
        <v>4</v>
      </c>
      <c r="B75" t="s">
        <v>7</v>
      </c>
      <c r="C75" s="3">
        <v>8.1</v>
      </c>
      <c r="D75" s="3">
        <f t="shared" si="4"/>
        <v>1.0999999999999996</v>
      </c>
      <c r="E75" s="3">
        <f t="shared" si="6"/>
        <v>1.2099999999999993</v>
      </c>
      <c r="H75" s="3">
        <v>8</v>
      </c>
      <c r="I75" s="3">
        <f t="shared" si="5"/>
        <v>0</v>
      </c>
      <c r="J75">
        <f t="shared" si="7"/>
        <v>0</v>
      </c>
    </row>
    <row r="76" spans="1:10" x14ac:dyDescent="0.25">
      <c r="A76" t="s">
        <v>4</v>
      </c>
      <c r="B76" t="s">
        <v>7</v>
      </c>
      <c r="C76" s="3">
        <v>6.3</v>
      </c>
      <c r="D76" s="3">
        <f t="shared" si="4"/>
        <v>-0.70000000000000018</v>
      </c>
      <c r="E76" s="3">
        <f t="shared" si="6"/>
        <v>0.49000000000000027</v>
      </c>
      <c r="H76" s="3">
        <v>9</v>
      </c>
      <c r="I76" s="3">
        <f t="shared" si="5"/>
        <v>1</v>
      </c>
      <c r="J76">
        <f t="shared" si="7"/>
        <v>1</v>
      </c>
    </row>
    <row r="77" spans="1:10" x14ac:dyDescent="0.25">
      <c r="A77" t="s">
        <v>4</v>
      </c>
      <c r="B77" t="s">
        <v>7</v>
      </c>
      <c r="C77" s="3">
        <v>7.5</v>
      </c>
      <c r="D77" s="3">
        <f t="shared" si="4"/>
        <v>0.5</v>
      </c>
      <c r="E77" s="3">
        <f t="shared" si="6"/>
        <v>0.25</v>
      </c>
      <c r="H77" s="3">
        <v>8</v>
      </c>
      <c r="I77" s="3">
        <f t="shared" si="5"/>
        <v>0</v>
      </c>
      <c r="J77">
        <f t="shared" si="7"/>
        <v>0</v>
      </c>
    </row>
    <row r="78" spans="1:10" x14ac:dyDescent="0.25">
      <c r="A78" t="s">
        <v>4</v>
      </c>
      <c r="B78" t="s">
        <v>7</v>
      </c>
      <c r="C78" s="3">
        <v>6</v>
      </c>
      <c r="D78" s="3">
        <f t="shared" si="4"/>
        <v>-1</v>
      </c>
      <c r="E78" s="3">
        <f t="shared" si="6"/>
        <v>1</v>
      </c>
      <c r="H78" s="3">
        <v>8</v>
      </c>
      <c r="I78" s="3">
        <f t="shared" si="5"/>
        <v>0</v>
      </c>
      <c r="J78">
        <f t="shared" si="7"/>
        <v>0</v>
      </c>
    </row>
    <row r="79" spans="1:10" x14ac:dyDescent="0.25">
      <c r="A79" t="s">
        <v>6</v>
      </c>
      <c r="B79" t="s">
        <v>7</v>
      </c>
      <c r="C79" s="3">
        <v>7.9</v>
      </c>
      <c r="D79" s="3">
        <f t="shared" si="4"/>
        <v>0.90000000000000036</v>
      </c>
      <c r="E79" s="3">
        <f t="shared" si="6"/>
        <v>0.81000000000000061</v>
      </c>
      <c r="H79" s="3">
        <v>8</v>
      </c>
      <c r="I79" s="3">
        <f t="shared" si="5"/>
        <v>0</v>
      </c>
      <c r="J79">
        <f t="shared" si="7"/>
        <v>0</v>
      </c>
    </row>
    <row r="80" spans="1:10" x14ac:dyDescent="0.25">
      <c r="A80" t="s">
        <v>6</v>
      </c>
      <c r="B80" t="s">
        <v>7</v>
      </c>
      <c r="C80" s="3">
        <v>6.6</v>
      </c>
      <c r="D80" s="3">
        <f t="shared" si="4"/>
        <v>-0.40000000000000036</v>
      </c>
      <c r="E80" s="3">
        <f t="shared" si="6"/>
        <v>0.16000000000000028</v>
      </c>
      <c r="H80" s="3">
        <v>7</v>
      </c>
      <c r="I80" s="3">
        <f t="shared" si="5"/>
        <v>-1</v>
      </c>
      <c r="J80">
        <f t="shared" si="7"/>
        <v>1</v>
      </c>
    </row>
    <row r="81" spans="1:10" x14ac:dyDescent="0.25">
      <c r="A81" t="s">
        <v>6</v>
      </c>
      <c r="B81" t="s">
        <v>7</v>
      </c>
      <c r="C81" s="3">
        <v>7.3</v>
      </c>
      <c r="D81" s="3">
        <f t="shared" si="4"/>
        <v>0.29999999999999982</v>
      </c>
      <c r="E81" s="3">
        <f t="shared" si="6"/>
        <v>8.99999999999999E-2</v>
      </c>
      <c r="H81" s="3">
        <v>6</v>
      </c>
      <c r="I81" s="3">
        <f t="shared" si="5"/>
        <v>-2</v>
      </c>
      <c r="J81">
        <f t="shared" si="7"/>
        <v>4</v>
      </c>
    </row>
    <row r="82" spans="1:10" x14ac:dyDescent="0.25">
      <c r="A82" t="s">
        <v>6</v>
      </c>
      <c r="B82" t="s">
        <v>7</v>
      </c>
      <c r="C82" s="3">
        <v>5.8</v>
      </c>
      <c r="D82" s="3">
        <f t="shared" si="4"/>
        <v>-1.2000000000000002</v>
      </c>
      <c r="E82" s="3">
        <f t="shared" si="6"/>
        <v>1.4400000000000004</v>
      </c>
      <c r="H82" s="3">
        <v>8</v>
      </c>
      <c r="I82" s="3">
        <f t="shared" si="5"/>
        <v>0</v>
      </c>
      <c r="J82">
        <f t="shared" si="7"/>
        <v>0</v>
      </c>
    </row>
    <row r="83" spans="1:10" x14ac:dyDescent="0.25">
      <c r="A83" t="s">
        <v>6</v>
      </c>
      <c r="B83" t="s">
        <v>7</v>
      </c>
      <c r="C83" s="3">
        <v>7.6</v>
      </c>
      <c r="D83" s="3">
        <f t="shared" si="4"/>
        <v>0.59999999999999964</v>
      </c>
      <c r="E83" s="3">
        <f t="shared" si="6"/>
        <v>0.3599999999999996</v>
      </c>
      <c r="H83" s="3">
        <v>8</v>
      </c>
      <c r="I83" s="3">
        <f t="shared" si="5"/>
        <v>0</v>
      </c>
      <c r="J83">
        <f t="shared" si="7"/>
        <v>0</v>
      </c>
    </row>
    <row r="84" spans="1:10" x14ac:dyDescent="0.25">
      <c r="A84" t="s">
        <v>6</v>
      </c>
      <c r="B84" t="s">
        <v>7</v>
      </c>
      <c r="C84" s="3">
        <v>7.1</v>
      </c>
      <c r="D84" s="3">
        <f t="shared" si="4"/>
        <v>9.9999999999999645E-2</v>
      </c>
      <c r="E84" s="3">
        <f t="shared" si="6"/>
        <v>9.9999999999999291E-3</v>
      </c>
      <c r="H84" s="3">
        <v>8</v>
      </c>
      <c r="I84" s="3">
        <f t="shared" si="5"/>
        <v>0</v>
      </c>
      <c r="J84">
        <f t="shared" si="7"/>
        <v>0</v>
      </c>
    </row>
    <row r="85" spans="1:10" x14ac:dyDescent="0.25">
      <c r="A85" t="s">
        <v>6</v>
      </c>
      <c r="B85" t="s">
        <v>7</v>
      </c>
      <c r="C85" s="3">
        <v>6.6</v>
      </c>
      <c r="D85" s="3">
        <f t="shared" si="4"/>
        <v>-0.40000000000000036</v>
      </c>
      <c r="E85" s="3">
        <f t="shared" si="6"/>
        <v>0.16000000000000028</v>
      </c>
      <c r="H85" s="3">
        <v>9</v>
      </c>
      <c r="I85" s="3">
        <f t="shared" si="5"/>
        <v>1</v>
      </c>
      <c r="J85">
        <f t="shared" si="7"/>
        <v>1</v>
      </c>
    </row>
    <row r="86" spans="1:10" x14ac:dyDescent="0.25">
      <c r="A86" t="s">
        <v>6</v>
      </c>
      <c r="B86" t="s">
        <v>7</v>
      </c>
      <c r="C86" s="3">
        <v>7.2</v>
      </c>
      <c r="D86" s="3">
        <f t="shared" si="4"/>
        <v>0.20000000000000018</v>
      </c>
      <c r="E86" s="3">
        <f t="shared" si="6"/>
        <v>4.000000000000007E-2</v>
      </c>
      <c r="H86" s="3">
        <v>9</v>
      </c>
      <c r="I86" s="3">
        <f t="shared" si="5"/>
        <v>1</v>
      </c>
      <c r="J86">
        <f t="shared" si="7"/>
        <v>1</v>
      </c>
    </row>
    <row r="87" spans="1:10" x14ac:dyDescent="0.25">
      <c r="A87" t="s">
        <v>6</v>
      </c>
      <c r="B87" t="s">
        <v>7</v>
      </c>
      <c r="C87" s="3">
        <v>7.8</v>
      </c>
      <c r="D87" s="3">
        <f t="shared" si="4"/>
        <v>0.79999999999999982</v>
      </c>
      <c r="E87" s="3">
        <f t="shared" si="6"/>
        <v>0.63999999999999968</v>
      </c>
      <c r="H87" s="3">
        <v>6</v>
      </c>
      <c r="I87" s="3">
        <f t="shared" si="5"/>
        <v>-2</v>
      </c>
      <c r="J87">
        <f t="shared" si="7"/>
        <v>4</v>
      </c>
    </row>
    <row r="88" spans="1:10" x14ac:dyDescent="0.25">
      <c r="A88" t="s">
        <v>6</v>
      </c>
      <c r="B88" t="s">
        <v>7</v>
      </c>
      <c r="C88" s="3">
        <v>7</v>
      </c>
      <c r="D88" s="3">
        <f t="shared" si="4"/>
        <v>0</v>
      </c>
      <c r="E88" s="3">
        <f t="shared" si="6"/>
        <v>0</v>
      </c>
      <c r="H88" s="3">
        <v>8</v>
      </c>
      <c r="I88" s="3">
        <f t="shared" si="5"/>
        <v>0</v>
      </c>
      <c r="J88">
        <f t="shared" si="7"/>
        <v>0</v>
      </c>
    </row>
    <row r="89" spans="1:10" x14ac:dyDescent="0.25">
      <c r="A89" t="s">
        <v>9</v>
      </c>
      <c r="B89" t="s">
        <v>7</v>
      </c>
      <c r="C89" s="3">
        <v>7.5</v>
      </c>
      <c r="D89" s="3">
        <f t="shared" si="4"/>
        <v>0.5</v>
      </c>
      <c r="E89" s="3">
        <f t="shared" si="6"/>
        <v>0.25</v>
      </c>
      <c r="H89" s="3">
        <v>8</v>
      </c>
      <c r="I89" s="3">
        <f t="shared" si="5"/>
        <v>0</v>
      </c>
      <c r="J89">
        <f t="shared" si="7"/>
        <v>0</v>
      </c>
    </row>
    <row r="90" spans="1:10" x14ac:dyDescent="0.25">
      <c r="A90" t="s">
        <v>6</v>
      </c>
      <c r="B90" t="s">
        <v>7</v>
      </c>
      <c r="C90" s="3">
        <v>7.6</v>
      </c>
      <c r="D90" s="3">
        <f t="shared" si="4"/>
        <v>0.59999999999999964</v>
      </c>
      <c r="E90" s="3">
        <f t="shared" si="6"/>
        <v>0.3599999999999996</v>
      </c>
      <c r="H90" s="3">
        <v>7</v>
      </c>
      <c r="I90" s="3">
        <f t="shared" si="5"/>
        <v>-1</v>
      </c>
      <c r="J90">
        <f t="shared" si="7"/>
        <v>1</v>
      </c>
    </row>
    <row r="91" spans="1:10" x14ac:dyDescent="0.25">
      <c r="A91" t="s">
        <v>6</v>
      </c>
      <c r="B91" t="s">
        <v>7</v>
      </c>
      <c r="C91" s="3">
        <v>6.9</v>
      </c>
      <c r="D91" s="3">
        <f t="shared" si="4"/>
        <v>-9.9999999999999645E-2</v>
      </c>
      <c r="E91" s="3">
        <f t="shared" si="6"/>
        <v>9.9999999999999291E-3</v>
      </c>
      <c r="H91" s="3">
        <v>8</v>
      </c>
      <c r="I91" s="3">
        <f t="shared" si="5"/>
        <v>0</v>
      </c>
      <c r="J91">
        <f t="shared" si="7"/>
        <v>0</v>
      </c>
    </row>
    <row r="92" spans="1:10" x14ac:dyDescent="0.25">
      <c r="A92" t="s">
        <v>6</v>
      </c>
      <c r="B92" t="s">
        <v>7</v>
      </c>
      <c r="C92" s="3">
        <v>6.8</v>
      </c>
      <c r="D92" s="3">
        <f t="shared" si="4"/>
        <v>-0.20000000000000018</v>
      </c>
      <c r="E92" s="3">
        <f t="shared" si="6"/>
        <v>4.000000000000007E-2</v>
      </c>
      <c r="H92" s="3">
        <v>8</v>
      </c>
      <c r="I92" s="3">
        <f t="shared" si="5"/>
        <v>0</v>
      </c>
      <c r="J92">
        <f t="shared" si="7"/>
        <v>0</v>
      </c>
    </row>
    <row r="93" spans="1:10" x14ac:dyDescent="0.25">
      <c r="A93" t="s">
        <v>6</v>
      </c>
      <c r="B93" t="s">
        <v>7</v>
      </c>
      <c r="C93" s="3">
        <v>6.5</v>
      </c>
      <c r="D93" s="3">
        <f t="shared" si="4"/>
        <v>-0.5</v>
      </c>
      <c r="E93" s="3">
        <f t="shared" si="6"/>
        <v>0.25</v>
      </c>
      <c r="H93" s="3">
        <v>8</v>
      </c>
      <c r="I93" s="3">
        <f t="shared" si="5"/>
        <v>0</v>
      </c>
      <c r="J93">
        <f t="shared" si="7"/>
        <v>0</v>
      </c>
    </row>
    <row r="94" spans="1:10" x14ac:dyDescent="0.25">
      <c r="A94" t="s">
        <v>6</v>
      </c>
      <c r="B94" t="s">
        <v>7</v>
      </c>
      <c r="C94" s="3">
        <v>6.1</v>
      </c>
      <c r="D94" s="3">
        <f t="shared" si="4"/>
        <v>-0.90000000000000036</v>
      </c>
      <c r="E94" s="3">
        <f t="shared" si="6"/>
        <v>0.81000000000000061</v>
      </c>
      <c r="H94" s="3">
        <v>8</v>
      </c>
      <c r="I94" s="3">
        <f t="shared" si="5"/>
        <v>0</v>
      </c>
      <c r="J94">
        <f t="shared" si="7"/>
        <v>0</v>
      </c>
    </row>
    <row r="95" spans="1:10" x14ac:dyDescent="0.25">
      <c r="A95" t="s">
        <v>6</v>
      </c>
      <c r="B95" t="s">
        <v>7</v>
      </c>
      <c r="C95" s="3">
        <v>6.9</v>
      </c>
      <c r="D95" s="3">
        <f t="shared" si="4"/>
        <v>-9.9999999999999645E-2</v>
      </c>
      <c r="E95" s="3">
        <f t="shared" si="6"/>
        <v>9.9999999999999291E-3</v>
      </c>
      <c r="H95" s="3">
        <v>9</v>
      </c>
      <c r="I95" s="3">
        <f t="shared" si="5"/>
        <v>1</v>
      </c>
      <c r="J95">
        <f t="shared" si="7"/>
        <v>1</v>
      </c>
    </row>
    <row r="96" spans="1:10" x14ac:dyDescent="0.25">
      <c r="A96" t="s">
        <v>6</v>
      </c>
      <c r="B96" t="s">
        <v>7</v>
      </c>
      <c r="C96" s="3">
        <v>7.3</v>
      </c>
      <c r="D96" s="3">
        <f t="shared" si="4"/>
        <v>0.29999999999999982</v>
      </c>
      <c r="E96" s="3">
        <f t="shared" si="6"/>
        <v>8.99999999999999E-2</v>
      </c>
      <c r="H96" s="3">
        <v>7</v>
      </c>
      <c r="I96" s="3">
        <f t="shared" si="5"/>
        <v>-1</v>
      </c>
      <c r="J96">
        <f t="shared" si="7"/>
        <v>1</v>
      </c>
    </row>
    <row r="97" spans="1:10" x14ac:dyDescent="0.25">
      <c r="A97" t="s">
        <v>6</v>
      </c>
      <c r="B97" t="s">
        <v>7</v>
      </c>
      <c r="C97" s="3">
        <v>6.5</v>
      </c>
      <c r="D97" s="3">
        <f t="shared" si="4"/>
        <v>-0.5</v>
      </c>
      <c r="E97" s="3">
        <f t="shared" si="6"/>
        <v>0.25</v>
      </c>
      <c r="H97" s="3">
        <v>8</v>
      </c>
      <c r="I97" s="3">
        <f t="shared" si="5"/>
        <v>0</v>
      </c>
      <c r="J97">
        <f t="shared" si="7"/>
        <v>0</v>
      </c>
    </row>
    <row r="98" spans="1:10" x14ac:dyDescent="0.25">
      <c r="A98" t="s">
        <v>6</v>
      </c>
      <c r="B98" t="s">
        <v>7</v>
      </c>
      <c r="C98" s="3">
        <v>6.9</v>
      </c>
      <c r="D98" s="3">
        <f t="shared" si="4"/>
        <v>-9.9999999999999645E-2</v>
      </c>
      <c r="E98" s="3">
        <f t="shared" si="6"/>
        <v>9.9999999999999291E-3</v>
      </c>
      <c r="H98" s="3">
        <v>7</v>
      </c>
      <c r="I98" s="3">
        <f t="shared" si="5"/>
        <v>-1</v>
      </c>
      <c r="J98">
        <f t="shared" si="7"/>
        <v>1</v>
      </c>
    </row>
    <row r="99" spans="1:10" x14ac:dyDescent="0.25">
      <c r="A99" t="s">
        <v>6</v>
      </c>
      <c r="B99" t="s">
        <v>7</v>
      </c>
      <c r="C99" s="3">
        <v>6.7</v>
      </c>
      <c r="D99" s="3">
        <f t="shared" si="4"/>
        <v>-0.29999999999999982</v>
      </c>
      <c r="E99" s="3">
        <f t="shared" si="6"/>
        <v>8.99999999999999E-2</v>
      </c>
      <c r="H99" s="3">
        <v>7</v>
      </c>
      <c r="I99" s="3">
        <f t="shared" si="5"/>
        <v>-1</v>
      </c>
      <c r="J99">
        <f t="shared" si="7"/>
        <v>1</v>
      </c>
    </row>
    <row r="100" spans="1:10" x14ac:dyDescent="0.25">
      <c r="A100" t="s">
        <v>6</v>
      </c>
      <c r="B100" t="s">
        <v>7</v>
      </c>
      <c r="C100" s="3">
        <v>7.7</v>
      </c>
      <c r="D100" s="3">
        <f t="shared" si="4"/>
        <v>0.70000000000000018</v>
      </c>
      <c r="E100" s="3">
        <f t="shared" si="6"/>
        <v>0.49000000000000027</v>
      </c>
      <c r="H100" s="3">
        <v>8</v>
      </c>
      <c r="I100" s="3">
        <f t="shared" si="5"/>
        <v>0</v>
      </c>
      <c r="J100">
        <f t="shared" si="7"/>
        <v>0</v>
      </c>
    </row>
    <row r="101" spans="1:10" x14ac:dyDescent="0.25">
      <c r="A101" t="s">
        <v>9</v>
      </c>
      <c r="B101" t="s">
        <v>7</v>
      </c>
      <c r="C101" s="3">
        <v>7.6</v>
      </c>
      <c r="D101" s="3">
        <f t="shared" si="4"/>
        <v>0.59999999999999964</v>
      </c>
      <c r="E101" s="3">
        <f t="shared" si="6"/>
        <v>0.3599999999999996</v>
      </c>
      <c r="H101" s="3">
        <v>8</v>
      </c>
      <c r="I101" s="3">
        <f t="shared" si="5"/>
        <v>0</v>
      </c>
      <c r="J101">
        <f t="shared" si="7"/>
        <v>0</v>
      </c>
    </row>
  </sheetData>
  <sortState xmlns:xlrd2="http://schemas.microsoft.com/office/spreadsheetml/2017/richdata2" ref="A2:H101">
    <sortCondition descending="1" ref="B2:B1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286F-47E5-4580-9506-6B0767D49DE0}">
  <dimension ref="I3:Q62"/>
  <sheetViews>
    <sheetView workbookViewId="0">
      <selection activeCell="G27" sqref="G27"/>
    </sheetView>
  </sheetViews>
  <sheetFormatPr defaultRowHeight="15" x14ac:dyDescent="0.25"/>
  <cols>
    <col min="8" max="8" width="9.42578125" customWidth="1"/>
    <col min="9" max="9" width="9.140625" style="42"/>
    <col min="10" max="10" width="16.140625" style="42" customWidth="1"/>
    <col min="11" max="11" width="11.28515625" style="42" bestFit="1" customWidth="1"/>
    <col min="12" max="12" width="10.85546875" style="42" bestFit="1" customWidth="1"/>
    <col min="13" max="17" width="9.140625" style="42"/>
  </cols>
  <sheetData>
    <row r="3" spans="9:13" x14ac:dyDescent="0.25">
      <c r="J3" s="17" t="s">
        <v>7</v>
      </c>
      <c r="K3" s="17" t="s">
        <v>107</v>
      </c>
      <c r="L3" s="17" t="s">
        <v>26</v>
      </c>
    </row>
    <row r="4" spans="9:13" x14ac:dyDescent="0.25">
      <c r="J4" s="17" t="s">
        <v>38</v>
      </c>
      <c r="K4" s="17">
        <v>7</v>
      </c>
      <c r="L4" s="17">
        <v>8</v>
      </c>
    </row>
    <row r="5" spans="9:13" x14ac:dyDescent="0.25">
      <c r="J5" s="17" t="s">
        <v>24</v>
      </c>
      <c r="K5" s="17">
        <v>6.6</v>
      </c>
      <c r="L5" s="17">
        <v>8</v>
      </c>
    </row>
    <row r="6" spans="9:13" x14ac:dyDescent="0.25">
      <c r="J6" s="17" t="s">
        <v>22</v>
      </c>
      <c r="K6" s="17">
        <v>8.9</v>
      </c>
      <c r="L6" s="17">
        <v>9</v>
      </c>
    </row>
    <row r="7" spans="9:13" x14ac:dyDescent="0.25">
      <c r="J7" s="17" t="s">
        <v>23</v>
      </c>
      <c r="K7" s="17">
        <v>5.6</v>
      </c>
      <c r="L7" s="17">
        <v>6</v>
      </c>
    </row>
    <row r="8" spans="9:13" x14ac:dyDescent="0.25">
      <c r="I8" s="43"/>
      <c r="J8" s="17" t="s">
        <v>42</v>
      </c>
      <c r="K8" s="46">
        <v>6.9</v>
      </c>
      <c r="L8" s="46">
        <v>8</v>
      </c>
      <c r="M8" s="43"/>
    </row>
    <row r="9" spans="9:13" x14ac:dyDescent="0.25">
      <c r="I9" s="43"/>
      <c r="J9" s="17" t="s">
        <v>40</v>
      </c>
      <c r="K9" s="46">
        <v>6.6</v>
      </c>
      <c r="L9" s="46">
        <v>7</v>
      </c>
      <c r="M9" s="43"/>
    </row>
    <row r="10" spans="9:13" x14ac:dyDescent="0.25">
      <c r="I10" s="43"/>
      <c r="J10" s="17" t="s">
        <v>41</v>
      </c>
      <c r="K10" s="48">
        <v>7.6</v>
      </c>
      <c r="L10" s="48">
        <v>8</v>
      </c>
      <c r="M10" s="44"/>
    </row>
    <row r="11" spans="9:13" x14ac:dyDescent="0.25">
      <c r="I11" s="43"/>
      <c r="J11" s="17" t="s">
        <v>43</v>
      </c>
      <c r="K11" s="48">
        <v>1</v>
      </c>
      <c r="L11" s="48">
        <v>1</v>
      </c>
      <c r="M11" s="44"/>
    </row>
    <row r="12" spans="9:13" x14ac:dyDescent="0.25">
      <c r="I12" s="43"/>
      <c r="J12" s="17" t="s">
        <v>45</v>
      </c>
      <c r="K12" s="48">
        <f>K9-1.5</f>
        <v>5.0999999999999996</v>
      </c>
      <c r="L12" s="48">
        <f>L9-1.5</f>
        <v>5.5</v>
      </c>
      <c r="M12" s="44"/>
    </row>
    <row r="13" spans="9:13" x14ac:dyDescent="0.25">
      <c r="J13" s="17" t="s">
        <v>46</v>
      </c>
      <c r="K13" s="18">
        <f>K10+1.5</f>
        <v>9.1</v>
      </c>
      <c r="L13" s="18">
        <f>L10+1.5</f>
        <v>9.5</v>
      </c>
    </row>
    <row r="14" spans="9:13" x14ac:dyDescent="0.25">
      <c r="J14" s="44"/>
    </row>
    <row r="15" spans="9:13" x14ac:dyDescent="0.25">
      <c r="I15" s="45"/>
      <c r="J15" s="45"/>
    </row>
    <row r="16" spans="9:13" x14ac:dyDescent="0.25">
      <c r="I16" s="45"/>
    </row>
    <row r="17" spans="9:12" x14ac:dyDescent="0.25">
      <c r="J17" s="17" t="s">
        <v>5</v>
      </c>
      <c r="K17" s="17" t="s">
        <v>107</v>
      </c>
      <c r="L17" s="17" t="s">
        <v>26</v>
      </c>
    </row>
    <row r="18" spans="9:12" x14ac:dyDescent="0.25">
      <c r="J18" s="17" t="s">
        <v>38</v>
      </c>
      <c r="K18" s="17">
        <v>6.7</v>
      </c>
      <c r="L18" s="17">
        <v>7.8</v>
      </c>
    </row>
    <row r="19" spans="9:12" x14ac:dyDescent="0.25">
      <c r="J19" s="17" t="s">
        <v>24</v>
      </c>
      <c r="K19" s="17">
        <v>6.8</v>
      </c>
      <c r="L19" s="17">
        <v>8</v>
      </c>
    </row>
    <row r="20" spans="9:12" x14ac:dyDescent="0.25">
      <c r="J20" s="17" t="s">
        <v>22</v>
      </c>
      <c r="K20" s="17">
        <v>8.6999999999999993</v>
      </c>
      <c r="L20" s="17">
        <v>9</v>
      </c>
    </row>
    <row r="21" spans="9:12" x14ac:dyDescent="0.25">
      <c r="J21" s="17" t="s">
        <v>23</v>
      </c>
      <c r="K21" s="17">
        <v>5.6</v>
      </c>
      <c r="L21" s="17">
        <v>7</v>
      </c>
    </row>
    <row r="22" spans="9:12" x14ac:dyDescent="0.25">
      <c r="J22" s="17" t="s">
        <v>42</v>
      </c>
      <c r="K22" s="46">
        <v>6.9</v>
      </c>
      <c r="L22" s="46">
        <v>8</v>
      </c>
    </row>
    <row r="23" spans="9:12" x14ac:dyDescent="0.25">
      <c r="I23" s="45"/>
      <c r="J23" s="17" t="s">
        <v>40</v>
      </c>
      <c r="K23" s="46">
        <v>6.6</v>
      </c>
      <c r="L23" s="46">
        <v>8</v>
      </c>
    </row>
    <row r="24" spans="9:12" x14ac:dyDescent="0.25">
      <c r="I24" s="45"/>
      <c r="J24" s="17" t="s">
        <v>41</v>
      </c>
      <c r="K24" s="48">
        <v>7.6</v>
      </c>
      <c r="L24" s="48">
        <v>9</v>
      </c>
    </row>
    <row r="25" spans="9:12" x14ac:dyDescent="0.25">
      <c r="J25" s="17" t="s">
        <v>43</v>
      </c>
      <c r="K25" s="48">
        <v>1</v>
      </c>
      <c r="L25" s="48">
        <v>1</v>
      </c>
    </row>
    <row r="26" spans="9:12" x14ac:dyDescent="0.25">
      <c r="J26" s="17" t="s">
        <v>45</v>
      </c>
      <c r="K26" s="48">
        <f>K23-1.5</f>
        <v>5.0999999999999996</v>
      </c>
      <c r="L26" s="48">
        <f>8-1.5</f>
        <v>6.5</v>
      </c>
    </row>
    <row r="27" spans="9:12" x14ac:dyDescent="0.25">
      <c r="J27" s="17" t="s">
        <v>46</v>
      </c>
      <c r="K27" s="18">
        <f>K24+1.5</f>
        <v>9.1</v>
      </c>
      <c r="L27" s="18">
        <f>9+1.5</f>
        <v>10.5</v>
      </c>
    </row>
    <row r="44" spans="9:13" x14ac:dyDescent="0.25">
      <c r="I44" s="45"/>
    </row>
    <row r="47" spans="9:13" x14ac:dyDescent="0.25">
      <c r="I47" s="41"/>
      <c r="J47" s="41"/>
      <c r="K47" s="41"/>
      <c r="L47" s="41"/>
      <c r="M47" s="41"/>
    </row>
    <row r="48" spans="9:13" x14ac:dyDescent="0.25">
      <c r="I48" s="41"/>
      <c r="J48" s="41"/>
      <c r="K48" s="41"/>
      <c r="L48" s="41"/>
      <c r="M48" s="41"/>
    </row>
    <row r="49" spans="9:13" x14ac:dyDescent="0.25">
      <c r="I49" s="41"/>
      <c r="J49" s="41"/>
      <c r="K49" s="41"/>
      <c r="L49" s="41"/>
      <c r="M49" s="41"/>
    </row>
    <row r="50" spans="9:13" x14ac:dyDescent="0.25">
      <c r="I50" s="41"/>
      <c r="J50" s="41"/>
      <c r="K50" s="41"/>
      <c r="L50" s="41"/>
      <c r="M50" s="41"/>
    </row>
    <row r="51" spans="9:13" x14ac:dyDescent="0.25">
      <c r="I51" s="41"/>
      <c r="J51" s="41"/>
      <c r="K51" s="41"/>
      <c r="L51" s="41"/>
      <c r="M51" s="41"/>
    </row>
    <row r="52" spans="9:13" x14ac:dyDescent="0.25">
      <c r="I52" s="41"/>
      <c r="J52" s="41"/>
      <c r="K52" s="41"/>
      <c r="L52" s="41"/>
      <c r="M52" s="41"/>
    </row>
    <row r="56" spans="9:13" x14ac:dyDescent="0.25">
      <c r="I56" s="45"/>
      <c r="L56" s="45"/>
    </row>
    <row r="57" spans="9:13" x14ac:dyDescent="0.25">
      <c r="I57" s="45"/>
      <c r="L57" s="45"/>
    </row>
    <row r="61" spans="9:13" x14ac:dyDescent="0.25">
      <c r="I61" s="45"/>
      <c r="L61" s="45"/>
    </row>
    <row r="62" spans="9:13" x14ac:dyDescent="0.25">
      <c r="I62" s="45"/>
      <c r="L62" s="4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D17A-27A4-49BE-8923-698B43181270}">
  <dimension ref="A1:G101"/>
  <sheetViews>
    <sheetView topLeftCell="A4" workbookViewId="0">
      <selection activeCell="G33" sqref="G33"/>
    </sheetView>
  </sheetViews>
  <sheetFormatPr defaultRowHeight="15" x14ac:dyDescent="0.25"/>
  <cols>
    <col min="2" max="2" width="10.85546875" bestFit="1" customWidth="1"/>
    <col min="3" max="3" width="24" style="3" customWidth="1"/>
    <col min="4" max="4" width="23.28515625" style="3" hidden="1" customWidth="1"/>
  </cols>
  <sheetData>
    <row r="1" spans="1:7" ht="30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7" x14ac:dyDescent="0.25">
      <c r="A2" t="s">
        <v>4</v>
      </c>
      <c r="B2" t="s">
        <v>7</v>
      </c>
      <c r="C2" s="3">
        <v>5.6</v>
      </c>
      <c r="D2" s="3">
        <v>8</v>
      </c>
    </row>
    <row r="3" spans="1:7" x14ac:dyDescent="0.25">
      <c r="A3" t="s">
        <v>4</v>
      </c>
      <c r="B3" t="s">
        <v>7</v>
      </c>
      <c r="C3" s="3">
        <v>5.7</v>
      </c>
      <c r="D3" s="3">
        <v>9</v>
      </c>
    </row>
    <row r="4" spans="1:7" x14ac:dyDescent="0.25">
      <c r="A4" t="s">
        <v>4</v>
      </c>
      <c r="B4" t="s">
        <v>7</v>
      </c>
      <c r="C4" s="3">
        <v>5.7</v>
      </c>
      <c r="D4" s="3">
        <v>7</v>
      </c>
    </row>
    <row r="5" spans="1:7" x14ac:dyDescent="0.25">
      <c r="A5" t="s">
        <v>6</v>
      </c>
      <c r="B5" t="s">
        <v>7</v>
      </c>
      <c r="C5" s="3">
        <v>5.8</v>
      </c>
      <c r="D5" s="3">
        <v>8</v>
      </c>
    </row>
    <row r="6" spans="1:7" x14ac:dyDescent="0.25">
      <c r="A6" t="s">
        <v>4</v>
      </c>
      <c r="B6" t="s">
        <v>7</v>
      </c>
      <c r="C6" s="3">
        <v>6</v>
      </c>
      <c r="D6" s="3">
        <v>8</v>
      </c>
    </row>
    <row r="7" spans="1:7" x14ac:dyDescent="0.25">
      <c r="A7" t="s">
        <v>4</v>
      </c>
      <c r="B7" t="s">
        <v>8</v>
      </c>
      <c r="C7" s="3">
        <v>6.1</v>
      </c>
      <c r="D7" s="3">
        <v>7</v>
      </c>
    </row>
    <row r="8" spans="1:7" x14ac:dyDescent="0.25">
      <c r="A8" t="s">
        <v>4</v>
      </c>
      <c r="B8" t="s">
        <v>7</v>
      </c>
      <c r="C8" s="3">
        <v>6.1</v>
      </c>
      <c r="D8" s="3">
        <v>7</v>
      </c>
      <c r="F8" s="4" t="s">
        <v>108</v>
      </c>
      <c r="G8" s="4"/>
    </row>
    <row r="9" spans="1:7" x14ac:dyDescent="0.25">
      <c r="A9" t="s">
        <v>6</v>
      </c>
      <c r="B9" t="s">
        <v>7</v>
      </c>
      <c r="C9" s="3">
        <v>6.1</v>
      </c>
      <c r="D9" s="3">
        <v>8</v>
      </c>
      <c r="F9" s="47" t="s">
        <v>42</v>
      </c>
      <c r="G9" s="47">
        <v>6.9</v>
      </c>
    </row>
    <row r="10" spans="1:7" x14ac:dyDescent="0.25">
      <c r="A10" t="s">
        <v>4</v>
      </c>
      <c r="B10" t="s">
        <v>7</v>
      </c>
      <c r="C10" s="3">
        <v>6.3</v>
      </c>
      <c r="D10" s="3">
        <v>8</v>
      </c>
      <c r="F10" s="47" t="s">
        <v>109</v>
      </c>
      <c r="G10" s="47">
        <v>6.6</v>
      </c>
    </row>
    <row r="11" spans="1:7" x14ac:dyDescent="0.25">
      <c r="A11" t="s">
        <v>4</v>
      </c>
      <c r="B11" t="s">
        <v>7</v>
      </c>
      <c r="C11" s="3">
        <v>6.3</v>
      </c>
      <c r="D11" s="3">
        <v>9</v>
      </c>
      <c r="F11" s="47" t="s">
        <v>110</v>
      </c>
      <c r="G11" s="47">
        <v>7.6</v>
      </c>
    </row>
    <row r="12" spans="1:7" x14ac:dyDescent="0.25">
      <c r="A12" t="s">
        <v>6</v>
      </c>
      <c r="B12" t="s">
        <v>7</v>
      </c>
      <c r="C12" s="3">
        <v>6.5</v>
      </c>
      <c r="D12" s="3">
        <v>8</v>
      </c>
      <c r="F12" s="47" t="s">
        <v>43</v>
      </c>
      <c r="G12" s="47">
        <v>1</v>
      </c>
    </row>
    <row r="13" spans="1:7" x14ac:dyDescent="0.25">
      <c r="A13" t="s">
        <v>6</v>
      </c>
      <c r="B13" t="s">
        <v>7</v>
      </c>
      <c r="C13" s="34">
        <v>6.5</v>
      </c>
      <c r="D13" s="34">
        <v>8</v>
      </c>
      <c r="F13" s="4"/>
      <c r="G13" s="4"/>
    </row>
    <row r="14" spans="1:7" x14ac:dyDescent="0.25">
      <c r="A14" t="s">
        <v>4</v>
      </c>
      <c r="B14" t="s">
        <v>7</v>
      </c>
      <c r="C14" s="34">
        <v>6.6</v>
      </c>
      <c r="D14" s="34">
        <v>8</v>
      </c>
      <c r="F14" s="4"/>
      <c r="G14" s="4"/>
    </row>
    <row r="15" spans="1:7" x14ac:dyDescent="0.25">
      <c r="A15" t="s">
        <v>4</v>
      </c>
      <c r="B15" t="s">
        <v>7</v>
      </c>
      <c r="C15" s="20">
        <v>6.6</v>
      </c>
      <c r="D15" s="3">
        <v>9</v>
      </c>
      <c r="F15" s="4" t="s">
        <v>7</v>
      </c>
      <c r="G15" s="4"/>
    </row>
    <row r="16" spans="1:7" x14ac:dyDescent="0.25">
      <c r="A16" t="s">
        <v>6</v>
      </c>
      <c r="B16" t="s">
        <v>7</v>
      </c>
      <c r="C16" s="3">
        <v>6.6</v>
      </c>
      <c r="D16" s="3">
        <v>7</v>
      </c>
      <c r="F16" s="47" t="s">
        <v>42</v>
      </c>
      <c r="G16" s="47">
        <v>6.7</v>
      </c>
    </row>
    <row r="17" spans="1:7" x14ac:dyDescent="0.25">
      <c r="A17" t="s">
        <v>6</v>
      </c>
      <c r="B17" t="s">
        <v>7</v>
      </c>
      <c r="C17" s="3">
        <v>6.6</v>
      </c>
      <c r="D17" s="3">
        <v>9</v>
      </c>
      <c r="F17" s="47" t="s">
        <v>109</v>
      </c>
      <c r="G17" s="47">
        <v>6.1</v>
      </c>
    </row>
    <row r="18" spans="1:7" x14ac:dyDescent="0.25">
      <c r="A18" t="s">
        <v>4</v>
      </c>
      <c r="B18" t="s">
        <v>7</v>
      </c>
      <c r="C18" s="3">
        <v>6.7</v>
      </c>
      <c r="D18" s="3">
        <v>9</v>
      </c>
      <c r="F18" s="47" t="s">
        <v>110</v>
      </c>
      <c r="G18" s="47">
        <v>7.2</v>
      </c>
    </row>
    <row r="19" spans="1:7" x14ac:dyDescent="0.25">
      <c r="A19" t="s">
        <v>4</v>
      </c>
      <c r="B19" t="s">
        <v>7</v>
      </c>
      <c r="C19" s="3">
        <v>6.7</v>
      </c>
      <c r="D19" s="3">
        <v>8</v>
      </c>
      <c r="F19" s="47" t="s">
        <v>43</v>
      </c>
      <c r="G19" s="47">
        <v>1.1000000000000001</v>
      </c>
    </row>
    <row r="20" spans="1:7" x14ac:dyDescent="0.25">
      <c r="A20" t="s">
        <v>4</v>
      </c>
      <c r="B20" t="s">
        <v>7</v>
      </c>
      <c r="C20" s="3">
        <v>6.7</v>
      </c>
      <c r="D20" s="3">
        <v>9</v>
      </c>
    </row>
    <row r="21" spans="1:7" x14ac:dyDescent="0.25">
      <c r="A21" t="s">
        <v>6</v>
      </c>
      <c r="B21" t="s">
        <v>7</v>
      </c>
      <c r="C21" s="3">
        <v>6.7</v>
      </c>
      <c r="D21" s="3">
        <v>7</v>
      </c>
    </row>
    <row r="22" spans="1:7" x14ac:dyDescent="0.25">
      <c r="A22" t="s">
        <v>4</v>
      </c>
      <c r="B22" t="s">
        <v>7</v>
      </c>
      <c r="C22" s="3">
        <v>6.8</v>
      </c>
      <c r="D22" s="3">
        <v>8</v>
      </c>
    </row>
    <row r="23" spans="1:7" x14ac:dyDescent="0.25">
      <c r="A23" t="s">
        <v>6</v>
      </c>
      <c r="B23" t="s">
        <v>7</v>
      </c>
      <c r="C23" s="3">
        <v>6.8</v>
      </c>
      <c r="D23" s="3">
        <v>8</v>
      </c>
    </row>
    <row r="24" spans="1:7" x14ac:dyDescent="0.25">
      <c r="A24" t="s">
        <v>4</v>
      </c>
      <c r="B24" t="s">
        <v>7</v>
      </c>
      <c r="C24" s="3">
        <v>6.9</v>
      </c>
      <c r="D24" s="3">
        <v>8</v>
      </c>
    </row>
    <row r="25" spans="1:7" x14ac:dyDescent="0.25">
      <c r="A25" t="s">
        <v>6</v>
      </c>
      <c r="B25" t="s">
        <v>7</v>
      </c>
      <c r="C25" s="3">
        <v>6.9</v>
      </c>
      <c r="D25" s="3">
        <v>8</v>
      </c>
    </row>
    <row r="26" spans="1:7" x14ac:dyDescent="0.25">
      <c r="A26" t="s">
        <v>6</v>
      </c>
      <c r="B26" t="s">
        <v>7</v>
      </c>
      <c r="C26" s="16">
        <v>6.9</v>
      </c>
      <c r="D26" s="3">
        <v>9</v>
      </c>
    </row>
    <row r="27" spans="1:7" x14ac:dyDescent="0.25">
      <c r="A27" t="s">
        <v>6</v>
      </c>
      <c r="B27" t="s">
        <v>7</v>
      </c>
      <c r="C27" s="16">
        <v>6.9</v>
      </c>
      <c r="D27" s="3">
        <v>7</v>
      </c>
    </row>
    <row r="28" spans="1:7" x14ac:dyDescent="0.25">
      <c r="A28" t="s">
        <v>6</v>
      </c>
      <c r="B28" t="s">
        <v>7</v>
      </c>
      <c r="C28" s="3">
        <v>7</v>
      </c>
      <c r="D28" s="3">
        <v>8</v>
      </c>
    </row>
    <row r="29" spans="1:7" x14ac:dyDescent="0.25">
      <c r="A29" t="s">
        <v>4</v>
      </c>
      <c r="B29" t="s">
        <v>7</v>
      </c>
      <c r="C29" s="3">
        <v>7.1</v>
      </c>
      <c r="D29" s="3">
        <v>9</v>
      </c>
    </row>
    <row r="30" spans="1:7" x14ac:dyDescent="0.25">
      <c r="A30" t="s">
        <v>6</v>
      </c>
      <c r="B30" t="s">
        <v>7</v>
      </c>
      <c r="C30" s="3">
        <v>7.1</v>
      </c>
      <c r="D30" s="3">
        <v>8</v>
      </c>
    </row>
    <row r="31" spans="1:7" x14ac:dyDescent="0.25">
      <c r="A31" t="s">
        <v>4</v>
      </c>
      <c r="B31" t="s">
        <v>7</v>
      </c>
      <c r="C31" s="3">
        <v>7.2</v>
      </c>
      <c r="D31" s="3">
        <v>9</v>
      </c>
    </row>
    <row r="32" spans="1:7" x14ac:dyDescent="0.25">
      <c r="A32" t="s">
        <v>6</v>
      </c>
      <c r="B32" t="s">
        <v>7</v>
      </c>
      <c r="C32" s="3">
        <v>7.2</v>
      </c>
      <c r="D32" s="3">
        <v>9</v>
      </c>
    </row>
    <row r="33" spans="1:4" x14ac:dyDescent="0.25">
      <c r="A33" t="s">
        <v>4</v>
      </c>
      <c r="B33" t="s">
        <v>7</v>
      </c>
      <c r="C33" s="3">
        <v>7.3</v>
      </c>
      <c r="D33" s="3">
        <v>8</v>
      </c>
    </row>
    <row r="34" spans="1:4" x14ac:dyDescent="0.25">
      <c r="A34" t="s">
        <v>6</v>
      </c>
      <c r="B34" t="s">
        <v>7</v>
      </c>
      <c r="C34" s="3">
        <v>7.3</v>
      </c>
      <c r="D34" s="3">
        <v>6</v>
      </c>
    </row>
    <row r="35" spans="1:4" x14ac:dyDescent="0.25">
      <c r="A35" t="s">
        <v>6</v>
      </c>
      <c r="B35" t="s">
        <v>7</v>
      </c>
      <c r="C35" s="3">
        <v>7.3</v>
      </c>
      <c r="D35" s="3">
        <v>7</v>
      </c>
    </row>
    <row r="36" spans="1:4" x14ac:dyDescent="0.25">
      <c r="A36" t="s">
        <v>4</v>
      </c>
      <c r="B36" t="s">
        <v>7</v>
      </c>
      <c r="C36" s="3">
        <v>7.4</v>
      </c>
      <c r="D36" s="3">
        <v>8</v>
      </c>
    </row>
    <row r="37" spans="1:4" x14ac:dyDescent="0.25">
      <c r="A37" t="s">
        <v>4</v>
      </c>
      <c r="B37" t="s">
        <v>7</v>
      </c>
      <c r="C37" s="3">
        <v>7.5</v>
      </c>
      <c r="D37" s="3">
        <v>8</v>
      </c>
    </row>
    <row r="38" spans="1:4" x14ac:dyDescent="0.25">
      <c r="A38" t="s">
        <v>9</v>
      </c>
      <c r="B38" t="s">
        <v>7</v>
      </c>
      <c r="C38" s="20">
        <v>7.5</v>
      </c>
      <c r="D38" s="3">
        <v>8</v>
      </c>
    </row>
    <row r="39" spans="1:4" x14ac:dyDescent="0.25">
      <c r="A39" t="s">
        <v>6</v>
      </c>
      <c r="B39" t="s">
        <v>7</v>
      </c>
      <c r="C39" s="34">
        <v>7.6</v>
      </c>
      <c r="D39" s="3">
        <v>8</v>
      </c>
    </row>
    <row r="40" spans="1:4" x14ac:dyDescent="0.25">
      <c r="A40" t="s">
        <v>6</v>
      </c>
      <c r="B40" t="s">
        <v>7</v>
      </c>
      <c r="C40" s="34">
        <v>7.6</v>
      </c>
      <c r="D40" s="3">
        <v>7</v>
      </c>
    </row>
    <row r="41" spans="1:4" x14ac:dyDescent="0.25">
      <c r="A41" t="s">
        <v>9</v>
      </c>
      <c r="B41" t="s">
        <v>7</v>
      </c>
      <c r="C41" s="3">
        <v>7.6</v>
      </c>
      <c r="D41" s="3">
        <v>8</v>
      </c>
    </row>
    <row r="42" spans="1:4" x14ac:dyDescent="0.25">
      <c r="A42" t="s">
        <v>4</v>
      </c>
      <c r="B42" t="s">
        <v>7</v>
      </c>
      <c r="C42" s="3">
        <v>7.7</v>
      </c>
      <c r="D42" s="3">
        <v>9</v>
      </c>
    </row>
    <row r="43" spans="1:4" x14ac:dyDescent="0.25">
      <c r="A43" t="s">
        <v>6</v>
      </c>
      <c r="B43" t="s">
        <v>7</v>
      </c>
      <c r="C43" s="3">
        <v>7.7</v>
      </c>
      <c r="D43" s="3">
        <v>8</v>
      </c>
    </row>
    <row r="44" spans="1:4" x14ac:dyDescent="0.25">
      <c r="A44" t="s">
        <v>6</v>
      </c>
      <c r="B44" t="s">
        <v>7</v>
      </c>
      <c r="C44" s="3">
        <v>7.8</v>
      </c>
      <c r="D44" s="3">
        <v>6</v>
      </c>
    </row>
    <row r="45" spans="1:4" x14ac:dyDescent="0.25">
      <c r="A45" t="s">
        <v>6</v>
      </c>
      <c r="B45" t="s">
        <v>7</v>
      </c>
      <c r="C45" s="3">
        <v>7.9</v>
      </c>
      <c r="D45" s="3">
        <v>8</v>
      </c>
    </row>
    <row r="46" spans="1:4" x14ac:dyDescent="0.25">
      <c r="A46" t="s">
        <v>4</v>
      </c>
      <c r="B46" t="s">
        <v>7</v>
      </c>
      <c r="C46" s="3">
        <v>8</v>
      </c>
      <c r="D46" s="3">
        <v>8</v>
      </c>
    </row>
    <row r="47" spans="1:4" x14ac:dyDescent="0.25">
      <c r="A47" t="s">
        <v>4</v>
      </c>
      <c r="B47" t="s">
        <v>7</v>
      </c>
      <c r="C47" s="3">
        <v>8.1</v>
      </c>
      <c r="D47" s="3">
        <v>8</v>
      </c>
    </row>
    <row r="48" spans="1:4" x14ac:dyDescent="0.25">
      <c r="A48" t="s">
        <v>4</v>
      </c>
      <c r="B48" t="s">
        <v>7</v>
      </c>
      <c r="C48" s="3">
        <v>8.6</v>
      </c>
      <c r="D48" s="3">
        <v>9</v>
      </c>
    </row>
    <row r="49" spans="1:4" x14ac:dyDescent="0.25">
      <c r="A49" t="s">
        <v>4</v>
      </c>
      <c r="B49" t="s">
        <v>7</v>
      </c>
      <c r="C49" s="3">
        <v>8.6999999999999993</v>
      </c>
      <c r="D49" s="3">
        <v>8</v>
      </c>
    </row>
    <row r="50" spans="1:4" x14ac:dyDescent="0.25">
      <c r="A50" t="s">
        <v>4</v>
      </c>
      <c r="B50" t="s">
        <v>7</v>
      </c>
      <c r="C50" s="3">
        <v>8.8000000000000007</v>
      </c>
      <c r="D50" s="3">
        <v>8</v>
      </c>
    </row>
    <row r="51" spans="1:4" x14ac:dyDescent="0.25">
      <c r="A51" t="s">
        <v>4</v>
      </c>
      <c r="B51" t="s">
        <v>7</v>
      </c>
      <c r="C51" s="3">
        <v>8.9</v>
      </c>
      <c r="D51" s="3">
        <v>9</v>
      </c>
    </row>
    <row r="52" spans="1:4" x14ac:dyDescent="0.25">
      <c r="A52" t="s">
        <v>4</v>
      </c>
      <c r="B52" t="s">
        <v>5</v>
      </c>
      <c r="C52" s="3">
        <v>5</v>
      </c>
      <c r="D52" s="3">
        <v>9</v>
      </c>
    </row>
    <row r="53" spans="1:4" x14ac:dyDescent="0.25">
      <c r="A53" t="s">
        <v>6</v>
      </c>
      <c r="B53" t="s">
        <v>5</v>
      </c>
      <c r="C53" s="3">
        <v>5.0999999999999996</v>
      </c>
      <c r="D53" s="3">
        <v>8</v>
      </c>
    </row>
    <row r="54" spans="1:4" x14ac:dyDescent="0.25">
      <c r="A54" t="s">
        <v>4</v>
      </c>
      <c r="B54" t="s">
        <v>5</v>
      </c>
      <c r="C54" s="3">
        <v>5.5</v>
      </c>
      <c r="D54" s="3">
        <v>8</v>
      </c>
    </row>
    <row r="55" spans="1:4" x14ac:dyDescent="0.25">
      <c r="A55" t="s">
        <v>4</v>
      </c>
      <c r="B55" t="s">
        <v>5</v>
      </c>
      <c r="C55" s="3">
        <v>5.6</v>
      </c>
      <c r="D55" s="3">
        <v>8</v>
      </c>
    </row>
    <row r="56" spans="1:4" x14ac:dyDescent="0.25">
      <c r="A56" t="s">
        <v>6</v>
      </c>
      <c r="B56" t="s">
        <v>5</v>
      </c>
      <c r="C56" s="3">
        <v>5.6</v>
      </c>
      <c r="D56" s="3">
        <v>8</v>
      </c>
    </row>
    <row r="57" spans="1:4" x14ac:dyDescent="0.25">
      <c r="A57" t="s">
        <v>6</v>
      </c>
      <c r="B57" t="s">
        <v>5</v>
      </c>
      <c r="C57" s="3">
        <v>5.7</v>
      </c>
      <c r="D57" s="3">
        <v>8</v>
      </c>
    </row>
    <row r="58" spans="1:4" x14ac:dyDescent="0.25">
      <c r="A58" t="s">
        <v>4</v>
      </c>
      <c r="B58" t="s">
        <v>5</v>
      </c>
      <c r="C58" s="3">
        <v>5.8</v>
      </c>
      <c r="D58" s="3">
        <v>7</v>
      </c>
    </row>
    <row r="59" spans="1:4" x14ac:dyDescent="0.25">
      <c r="A59" t="s">
        <v>6</v>
      </c>
      <c r="B59" t="s">
        <v>5</v>
      </c>
      <c r="C59" s="3">
        <v>5.8</v>
      </c>
      <c r="D59" s="3">
        <v>8</v>
      </c>
    </row>
    <row r="60" spans="1:4" x14ac:dyDescent="0.25">
      <c r="A60" t="s">
        <v>6</v>
      </c>
      <c r="B60" t="s">
        <v>5</v>
      </c>
      <c r="C60" s="3">
        <v>6</v>
      </c>
      <c r="D60" s="3">
        <v>7</v>
      </c>
    </row>
    <row r="61" spans="1:4" x14ac:dyDescent="0.25">
      <c r="A61" t="s">
        <v>6</v>
      </c>
      <c r="B61" t="s">
        <v>5</v>
      </c>
      <c r="C61" s="3">
        <v>6</v>
      </c>
      <c r="D61" s="3">
        <v>8</v>
      </c>
    </row>
    <row r="62" spans="1:4" x14ac:dyDescent="0.25">
      <c r="A62" t="s">
        <v>6</v>
      </c>
      <c r="B62" t="s">
        <v>10</v>
      </c>
      <c r="C62" s="3">
        <v>6</v>
      </c>
      <c r="D62" s="3">
        <v>8</v>
      </c>
    </row>
    <row r="63" spans="1:4" x14ac:dyDescent="0.25">
      <c r="A63" t="s">
        <v>6</v>
      </c>
      <c r="B63" t="s">
        <v>5</v>
      </c>
      <c r="C63" s="34">
        <v>6.1</v>
      </c>
      <c r="D63" s="3">
        <v>7</v>
      </c>
    </row>
    <row r="64" spans="1:4" x14ac:dyDescent="0.25">
      <c r="A64" t="s">
        <v>6</v>
      </c>
      <c r="B64" t="s">
        <v>5</v>
      </c>
      <c r="C64" s="34">
        <v>6.1</v>
      </c>
      <c r="D64" s="3">
        <v>7</v>
      </c>
    </row>
    <row r="65" spans="1:4" x14ac:dyDescent="0.25">
      <c r="A65" t="s">
        <v>6</v>
      </c>
      <c r="B65" t="s">
        <v>5</v>
      </c>
      <c r="C65" s="3">
        <v>6.1</v>
      </c>
      <c r="D65" s="3">
        <v>8</v>
      </c>
    </row>
    <row r="66" spans="1:4" x14ac:dyDescent="0.25">
      <c r="A66" t="s">
        <v>4</v>
      </c>
      <c r="B66" t="s">
        <v>5</v>
      </c>
      <c r="C66" s="3">
        <v>6.2</v>
      </c>
      <c r="D66" s="3">
        <v>9</v>
      </c>
    </row>
    <row r="67" spans="1:4" x14ac:dyDescent="0.25">
      <c r="A67" t="s">
        <v>4</v>
      </c>
      <c r="B67" t="s">
        <v>5</v>
      </c>
      <c r="C67" s="3">
        <v>6.2</v>
      </c>
      <c r="D67" s="3">
        <v>8</v>
      </c>
    </row>
    <row r="68" spans="1:4" x14ac:dyDescent="0.25">
      <c r="A68" t="s">
        <v>6</v>
      </c>
      <c r="B68" t="s">
        <v>5</v>
      </c>
      <c r="C68" s="3">
        <v>6.3</v>
      </c>
      <c r="D68" s="3">
        <v>8</v>
      </c>
    </row>
    <row r="69" spans="1:4" x14ac:dyDescent="0.25">
      <c r="A69" t="s">
        <v>6</v>
      </c>
      <c r="B69" t="s">
        <v>5</v>
      </c>
      <c r="C69" s="3">
        <v>6.3</v>
      </c>
      <c r="D69" s="3">
        <v>7</v>
      </c>
    </row>
    <row r="70" spans="1:4" x14ac:dyDescent="0.25">
      <c r="A70" t="s">
        <v>6</v>
      </c>
      <c r="B70" t="s">
        <v>5</v>
      </c>
      <c r="C70" s="3">
        <v>6.4</v>
      </c>
      <c r="D70" s="3">
        <v>7</v>
      </c>
    </row>
    <row r="71" spans="1:4" x14ac:dyDescent="0.25">
      <c r="A71" t="s">
        <v>6</v>
      </c>
      <c r="B71" t="s">
        <v>5</v>
      </c>
      <c r="C71" s="3">
        <v>6.4</v>
      </c>
      <c r="D71" s="3">
        <v>7</v>
      </c>
    </row>
    <row r="72" spans="1:4" x14ac:dyDescent="0.25">
      <c r="A72" t="s">
        <v>4</v>
      </c>
      <c r="B72" t="s">
        <v>5</v>
      </c>
      <c r="C72" s="3">
        <v>6.6</v>
      </c>
      <c r="D72" s="3">
        <v>8</v>
      </c>
    </row>
    <row r="73" spans="1:4" x14ac:dyDescent="0.25">
      <c r="A73" t="s">
        <v>6</v>
      </c>
      <c r="B73" t="s">
        <v>5</v>
      </c>
      <c r="C73" s="3">
        <v>6.6</v>
      </c>
      <c r="D73" s="3">
        <v>8</v>
      </c>
    </row>
    <row r="74" spans="1:4" x14ac:dyDescent="0.25">
      <c r="A74" t="s">
        <v>4</v>
      </c>
      <c r="B74" t="s">
        <v>5</v>
      </c>
      <c r="C74" s="3">
        <v>6.7</v>
      </c>
      <c r="D74" s="3">
        <v>8</v>
      </c>
    </row>
    <row r="75" spans="1:4" x14ac:dyDescent="0.25">
      <c r="A75" t="s">
        <v>4</v>
      </c>
      <c r="B75" t="s">
        <v>5</v>
      </c>
      <c r="C75" s="3">
        <v>6.7</v>
      </c>
      <c r="D75" s="3">
        <v>9</v>
      </c>
    </row>
    <row r="76" spans="1:4" x14ac:dyDescent="0.25">
      <c r="A76" t="s">
        <v>6</v>
      </c>
      <c r="B76" t="s">
        <v>5</v>
      </c>
      <c r="C76" s="16">
        <v>6.7</v>
      </c>
      <c r="D76" s="3">
        <v>8</v>
      </c>
    </row>
    <row r="77" spans="1:4" x14ac:dyDescent="0.25">
      <c r="A77" t="s">
        <v>6</v>
      </c>
      <c r="B77" t="s">
        <v>5</v>
      </c>
      <c r="C77" s="16">
        <v>6.7</v>
      </c>
      <c r="D77" s="3">
        <v>8</v>
      </c>
    </row>
    <row r="78" spans="1:4" x14ac:dyDescent="0.25">
      <c r="A78" t="s">
        <v>4</v>
      </c>
      <c r="B78" t="s">
        <v>5</v>
      </c>
      <c r="C78" s="3">
        <v>6.8</v>
      </c>
      <c r="D78" s="3">
        <v>8</v>
      </c>
    </row>
    <row r="79" spans="1:4" x14ac:dyDescent="0.25">
      <c r="A79" t="s">
        <v>4</v>
      </c>
      <c r="B79" t="s">
        <v>5</v>
      </c>
      <c r="C79" s="3">
        <v>6.8</v>
      </c>
      <c r="D79" s="3">
        <v>8</v>
      </c>
    </row>
    <row r="80" spans="1:4" x14ac:dyDescent="0.25">
      <c r="A80" t="s">
        <v>4</v>
      </c>
      <c r="B80" t="s">
        <v>5</v>
      </c>
      <c r="C80" s="3">
        <v>6.8</v>
      </c>
      <c r="D80" s="3">
        <v>8</v>
      </c>
    </row>
    <row r="81" spans="1:4" x14ac:dyDescent="0.25">
      <c r="A81" t="s">
        <v>6</v>
      </c>
      <c r="B81" t="s">
        <v>5</v>
      </c>
      <c r="C81" s="3">
        <v>6.8</v>
      </c>
      <c r="D81" s="3">
        <v>8</v>
      </c>
    </row>
    <row r="82" spans="1:4" x14ac:dyDescent="0.25">
      <c r="A82" t="s">
        <v>6</v>
      </c>
      <c r="B82" t="s">
        <v>5</v>
      </c>
      <c r="C82" s="3">
        <v>6.8</v>
      </c>
      <c r="D82" s="3">
        <v>7</v>
      </c>
    </row>
    <row r="83" spans="1:4" x14ac:dyDescent="0.25">
      <c r="A83" t="s">
        <v>6</v>
      </c>
      <c r="B83" t="s">
        <v>5</v>
      </c>
      <c r="C83" s="3">
        <v>6.8</v>
      </c>
      <c r="D83" s="3">
        <v>8</v>
      </c>
    </row>
    <row r="84" spans="1:4" x14ac:dyDescent="0.25">
      <c r="A84" t="s">
        <v>4</v>
      </c>
      <c r="B84" t="s">
        <v>5</v>
      </c>
      <c r="C84" s="3">
        <v>6.9</v>
      </c>
      <c r="D84" s="3">
        <v>7</v>
      </c>
    </row>
    <row r="85" spans="1:4" x14ac:dyDescent="0.25">
      <c r="A85" t="s">
        <v>6</v>
      </c>
      <c r="B85" t="s">
        <v>5</v>
      </c>
      <c r="C85" s="3">
        <v>6.9</v>
      </c>
      <c r="D85" s="3">
        <v>7</v>
      </c>
    </row>
    <row r="86" spans="1:4" x14ac:dyDescent="0.25">
      <c r="A86" t="s">
        <v>4</v>
      </c>
      <c r="B86" t="s">
        <v>5</v>
      </c>
      <c r="C86" s="3">
        <v>7.1</v>
      </c>
      <c r="D86" s="3">
        <v>8</v>
      </c>
    </row>
    <row r="87" spans="1:4" x14ac:dyDescent="0.25">
      <c r="A87" t="s">
        <v>4</v>
      </c>
      <c r="B87" t="s">
        <v>5</v>
      </c>
      <c r="C87" s="3">
        <v>7.1</v>
      </c>
      <c r="D87" s="3">
        <v>8</v>
      </c>
    </row>
    <row r="88" spans="1:4" x14ac:dyDescent="0.25">
      <c r="A88" t="s">
        <v>4</v>
      </c>
      <c r="B88" t="s">
        <v>5</v>
      </c>
      <c r="C88" s="3">
        <v>7.1</v>
      </c>
      <c r="D88" s="3">
        <v>8</v>
      </c>
    </row>
    <row r="89" spans="1:4" x14ac:dyDescent="0.25">
      <c r="A89" t="s">
        <v>6</v>
      </c>
      <c r="B89" t="s">
        <v>5</v>
      </c>
      <c r="C89" s="34">
        <v>7.1</v>
      </c>
      <c r="D89" s="3">
        <v>8</v>
      </c>
    </row>
    <row r="90" spans="1:4" x14ac:dyDescent="0.25">
      <c r="A90" t="s">
        <v>4</v>
      </c>
      <c r="B90" t="s">
        <v>5</v>
      </c>
      <c r="C90" s="34">
        <v>7.2</v>
      </c>
      <c r="D90" s="3">
        <v>8</v>
      </c>
    </row>
    <row r="91" spans="1:4" x14ac:dyDescent="0.25">
      <c r="A91" t="s">
        <v>4</v>
      </c>
      <c r="B91" t="s">
        <v>5</v>
      </c>
      <c r="C91" s="3">
        <v>7.2</v>
      </c>
      <c r="D91" s="3">
        <v>8</v>
      </c>
    </row>
    <row r="92" spans="1:4" x14ac:dyDescent="0.25">
      <c r="A92" t="s">
        <v>4</v>
      </c>
      <c r="B92" t="s">
        <v>5</v>
      </c>
      <c r="C92" s="3">
        <v>7.2</v>
      </c>
      <c r="D92" s="3">
        <v>7</v>
      </c>
    </row>
    <row r="93" spans="1:4" x14ac:dyDescent="0.25">
      <c r="A93" t="s">
        <v>6</v>
      </c>
      <c r="B93" t="s">
        <v>5</v>
      </c>
      <c r="C93" s="3">
        <v>7.2</v>
      </c>
      <c r="D93" s="3">
        <v>7</v>
      </c>
    </row>
    <row r="94" spans="1:4" x14ac:dyDescent="0.25">
      <c r="A94" t="s">
        <v>6</v>
      </c>
      <c r="B94" t="s">
        <v>5</v>
      </c>
      <c r="C94" s="3">
        <v>7.2</v>
      </c>
      <c r="D94" s="3">
        <v>8</v>
      </c>
    </row>
    <row r="95" spans="1:4" x14ac:dyDescent="0.25">
      <c r="A95" t="s">
        <v>6</v>
      </c>
      <c r="B95" t="s">
        <v>5</v>
      </c>
      <c r="C95" s="3">
        <v>7.3</v>
      </c>
      <c r="D95" s="3">
        <v>7</v>
      </c>
    </row>
    <row r="96" spans="1:4" x14ac:dyDescent="0.25">
      <c r="A96" t="s">
        <v>4</v>
      </c>
      <c r="B96" t="s">
        <v>5</v>
      </c>
      <c r="C96" s="3">
        <v>7.5</v>
      </c>
      <c r="D96" s="3">
        <v>8</v>
      </c>
    </row>
    <row r="97" spans="1:4" x14ac:dyDescent="0.25">
      <c r="A97" t="s">
        <v>6</v>
      </c>
      <c r="B97" t="s">
        <v>5</v>
      </c>
      <c r="C97" s="3">
        <v>7.8</v>
      </c>
      <c r="D97" s="3">
        <v>7</v>
      </c>
    </row>
    <row r="98" spans="1:4" x14ac:dyDescent="0.25">
      <c r="A98" t="s">
        <v>6</v>
      </c>
      <c r="B98" t="s">
        <v>5</v>
      </c>
      <c r="C98" s="3">
        <v>7.9</v>
      </c>
      <c r="D98" s="3">
        <v>7</v>
      </c>
    </row>
    <row r="99" spans="1:4" x14ac:dyDescent="0.25">
      <c r="A99" t="s">
        <v>4</v>
      </c>
      <c r="B99" t="s">
        <v>5</v>
      </c>
      <c r="C99" s="3">
        <v>8.1</v>
      </c>
      <c r="D99" s="3">
        <v>8</v>
      </c>
    </row>
    <row r="100" spans="1:4" x14ac:dyDescent="0.25">
      <c r="A100" t="s">
        <v>4</v>
      </c>
      <c r="B100" t="s">
        <v>5</v>
      </c>
      <c r="C100" s="3">
        <v>8.1999999999999993</v>
      </c>
      <c r="D100" s="3">
        <v>9</v>
      </c>
    </row>
    <row r="101" spans="1:4" x14ac:dyDescent="0.25">
      <c r="A101" t="s">
        <v>4</v>
      </c>
      <c r="B101" t="s">
        <v>5</v>
      </c>
      <c r="C101" s="3">
        <v>8.6999999999999993</v>
      </c>
      <c r="D101" s="3">
        <v>8</v>
      </c>
    </row>
  </sheetData>
  <sortState xmlns:xlrd2="http://schemas.microsoft.com/office/spreadsheetml/2017/richdata2" ref="A2:D101">
    <sortCondition ref="B2:B101"/>
    <sortCondition ref="C2:C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1470-5E23-4374-B866-6844B24AE28B}">
  <dimension ref="A1:H101"/>
  <sheetViews>
    <sheetView workbookViewId="0">
      <selection activeCell="J26" sqref="J26"/>
    </sheetView>
  </sheetViews>
  <sheetFormatPr defaultRowHeight="15" x14ac:dyDescent="0.25"/>
  <cols>
    <col min="2" max="2" width="10.85546875" bestFit="1" customWidth="1"/>
    <col min="3" max="3" width="24" style="3" hidden="1" customWidth="1"/>
    <col min="4" max="4" width="23.28515625" style="3" customWidth="1"/>
  </cols>
  <sheetData>
    <row r="1" spans="1:8" ht="30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8" x14ac:dyDescent="0.25">
      <c r="A2" t="s">
        <v>6</v>
      </c>
      <c r="B2" t="s">
        <v>7</v>
      </c>
      <c r="C2" s="3">
        <v>7.3</v>
      </c>
      <c r="D2" s="3">
        <v>6</v>
      </c>
    </row>
    <row r="3" spans="1:8" x14ac:dyDescent="0.25">
      <c r="A3" t="s">
        <v>6</v>
      </c>
      <c r="B3" t="s">
        <v>7</v>
      </c>
      <c r="C3" s="3">
        <v>7.8</v>
      </c>
      <c r="D3" s="3">
        <v>6</v>
      </c>
    </row>
    <row r="4" spans="1:8" x14ac:dyDescent="0.25">
      <c r="A4" t="s">
        <v>4</v>
      </c>
      <c r="B4" t="s">
        <v>7</v>
      </c>
      <c r="C4" s="3">
        <v>5.7</v>
      </c>
      <c r="D4" s="3">
        <v>7</v>
      </c>
    </row>
    <row r="5" spans="1:8" x14ac:dyDescent="0.25">
      <c r="A5" t="s">
        <v>4</v>
      </c>
      <c r="B5" t="s">
        <v>8</v>
      </c>
      <c r="C5" s="3">
        <v>6.1</v>
      </c>
      <c r="D5" s="3">
        <v>7</v>
      </c>
    </row>
    <row r="6" spans="1:8" x14ac:dyDescent="0.25">
      <c r="A6" t="s">
        <v>4</v>
      </c>
      <c r="B6" t="s">
        <v>7</v>
      </c>
      <c r="C6" s="3">
        <v>6.1</v>
      </c>
      <c r="D6" s="3">
        <v>7</v>
      </c>
    </row>
    <row r="7" spans="1:8" x14ac:dyDescent="0.25">
      <c r="A7" t="s">
        <v>6</v>
      </c>
      <c r="B7" t="s">
        <v>7</v>
      </c>
      <c r="C7" s="3">
        <v>6.6</v>
      </c>
      <c r="D7" s="3">
        <v>7</v>
      </c>
    </row>
    <row r="8" spans="1:8" x14ac:dyDescent="0.25">
      <c r="A8" t="s">
        <v>6</v>
      </c>
      <c r="B8" t="s">
        <v>7</v>
      </c>
      <c r="C8" s="3">
        <v>6.7</v>
      </c>
      <c r="D8" s="3">
        <v>7</v>
      </c>
    </row>
    <row r="9" spans="1:8" x14ac:dyDescent="0.25">
      <c r="A9" t="s">
        <v>6</v>
      </c>
      <c r="B9" t="s">
        <v>7</v>
      </c>
      <c r="C9" s="16">
        <v>6.9</v>
      </c>
      <c r="D9" s="3">
        <v>7</v>
      </c>
      <c r="G9" s="4" t="s">
        <v>108</v>
      </c>
      <c r="H9" s="4"/>
    </row>
    <row r="10" spans="1:8" x14ac:dyDescent="0.25">
      <c r="A10" t="s">
        <v>6</v>
      </c>
      <c r="B10" t="s">
        <v>7</v>
      </c>
      <c r="C10" s="3">
        <v>7.3</v>
      </c>
      <c r="D10" s="3">
        <v>7</v>
      </c>
      <c r="G10" s="47" t="s">
        <v>42</v>
      </c>
      <c r="H10" s="47">
        <v>8</v>
      </c>
    </row>
    <row r="11" spans="1:8" x14ac:dyDescent="0.25">
      <c r="A11" t="s">
        <v>6</v>
      </c>
      <c r="B11" t="s">
        <v>7</v>
      </c>
      <c r="C11" s="34">
        <v>7.6</v>
      </c>
      <c r="D11" s="3">
        <v>7</v>
      </c>
      <c r="G11" s="47" t="s">
        <v>109</v>
      </c>
      <c r="H11" s="47">
        <v>8</v>
      </c>
    </row>
    <row r="12" spans="1:8" x14ac:dyDescent="0.25">
      <c r="A12" t="s">
        <v>4</v>
      </c>
      <c r="B12" t="s">
        <v>7</v>
      </c>
      <c r="C12" s="3">
        <v>5.6</v>
      </c>
      <c r="D12" s="3">
        <v>8</v>
      </c>
      <c r="G12" s="47" t="s">
        <v>110</v>
      </c>
      <c r="H12" s="47">
        <v>9</v>
      </c>
    </row>
    <row r="13" spans="1:8" x14ac:dyDescent="0.25">
      <c r="A13" t="s">
        <v>6</v>
      </c>
      <c r="B13" t="s">
        <v>7</v>
      </c>
      <c r="C13" s="3">
        <v>5.8</v>
      </c>
      <c r="D13" s="34">
        <v>8</v>
      </c>
      <c r="G13" s="47" t="s">
        <v>43</v>
      </c>
      <c r="H13" s="47">
        <v>1</v>
      </c>
    </row>
    <row r="14" spans="1:8" x14ac:dyDescent="0.25">
      <c r="A14" t="s">
        <v>4</v>
      </c>
      <c r="B14" t="s">
        <v>7</v>
      </c>
      <c r="C14" s="3">
        <v>6</v>
      </c>
      <c r="D14" s="34">
        <v>8</v>
      </c>
      <c r="G14" s="4"/>
      <c r="H14" s="4"/>
    </row>
    <row r="15" spans="1:8" x14ac:dyDescent="0.25">
      <c r="A15" t="s">
        <v>6</v>
      </c>
      <c r="B15" t="s">
        <v>7</v>
      </c>
      <c r="C15" s="3">
        <v>6.1</v>
      </c>
      <c r="D15" s="3">
        <v>8</v>
      </c>
      <c r="G15" s="4"/>
      <c r="H15" s="4"/>
    </row>
    <row r="16" spans="1:8" x14ac:dyDescent="0.25">
      <c r="A16" t="s">
        <v>4</v>
      </c>
      <c r="B16" t="s">
        <v>7</v>
      </c>
      <c r="C16" s="3">
        <v>6.3</v>
      </c>
      <c r="D16" s="3">
        <v>8</v>
      </c>
      <c r="G16" s="4" t="s">
        <v>7</v>
      </c>
      <c r="H16" s="4"/>
    </row>
    <row r="17" spans="1:8" x14ac:dyDescent="0.25">
      <c r="A17" t="s">
        <v>6</v>
      </c>
      <c r="B17" t="s">
        <v>7</v>
      </c>
      <c r="C17" s="3">
        <v>6.5</v>
      </c>
      <c r="D17" s="3">
        <v>8</v>
      </c>
      <c r="G17" s="47" t="s">
        <v>42</v>
      </c>
      <c r="H17" s="47">
        <v>8</v>
      </c>
    </row>
    <row r="18" spans="1:8" x14ac:dyDescent="0.25">
      <c r="A18" t="s">
        <v>6</v>
      </c>
      <c r="B18" t="s">
        <v>7</v>
      </c>
      <c r="C18" s="34">
        <v>6.5</v>
      </c>
      <c r="D18" s="20">
        <v>8</v>
      </c>
      <c r="G18" s="47" t="s">
        <v>109</v>
      </c>
      <c r="H18" s="47">
        <v>7</v>
      </c>
    </row>
    <row r="19" spans="1:8" x14ac:dyDescent="0.25">
      <c r="A19" t="s">
        <v>4</v>
      </c>
      <c r="B19" t="s">
        <v>7</v>
      </c>
      <c r="C19" s="34">
        <v>6.6</v>
      </c>
      <c r="D19" s="20">
        <v>8</v>
      </c>
      <c r="G19" s="47" t="s">
        <v>110</v>
      </c>
      <c r="H19" s="47">
        <v>8</v>
      </c>
    </row>
    <row r="20" spans="1:8" x14ac:dyDescent="0.25">
      <c r="A20" t="s">
        <v>4</v>
      </c>
      <c r="B20" t="s">
        <v>7</v>
      </c>
      <c r="C20" s="3">
        <v>6.7</v>
      </c>
      <c r="D20" s="3">
        <v>8</v>
      </c>
      <c r="G20" s="47" t="s">
        <v>43</v>
      </c>
      <c r="H20" s="47">
        <v>1</v>
      </c>
    </row>
    <row r="21" spans="1:8" x14ac:dyDescent="0.25">
      <c r="A21" t="s">
        <v>4</v>
      </c>
      <c r="B21" t="s">
        <v>7</v>
      </c>
      <c r="C21" s="3">
        <v>6.8</v>
      </c>
      <c r="D21" s="3">
        <v>8</v>
      </c>
    </row>
    <row r="22" spans="1:8" x14ac:dyDescent="0.25">
      <c r="A22" t="s">
        <v>6</v>
      </c>
      <c r="B22" t="s">
        <v>7</v>
      </c>
      <c r="C22" s="3">
        <v>6.8</v>
      </c>
      <c r="D22" s="3">
        <v>8</v>
      </c>
    </row>
    <row r="23" spans="1:8" x14ac:dyDescent="0.25">
      <c r="A23" t="s">
        <v>4</v>
      </c>
      <c r="B23" t="s">
        <v>7</v>
      </c>
      <c r="C23" s="3">
        <v>6.9</v>
      </c>
      <c r="D23" s="3">
        <v>8</v>
      </c>
    </row>
    <row r="24" spans="1:8" x14ac:dyDescent="0.25">
      <c r="A24" t="s">
        <v>6</v>
      </c>
      <c r="B24" t="s">
        <v>7</v>
      </c>
      <c r="C24" s="3">
        <v>6.9</v>
      </c>
      <c r="D24" s="3">
        <v>8</v>
      </c>
    </row>
    <row r="25" spans="1:8" x14ac:dyDescent="0.25">
      <c r="A25" t="s">
        <v>6</v>
      </c>
      <c r="B25" t="s">
        <v>7</v>
      </c>
      <c r="C25" s="3">
        <v>7</v>
      </c>
      <c r="D25" s="3">
        <v>8</v>
      </c>
    </row>
    <row r="26" spans="1:8" x14ac:dyDescent="0.25">
      <c r="A26" t="s">
        <v>6</v>
      </c>
      <c r="B26" t="s">
        <v>7</v>
      </c>
      <c r="C26" s="3">
        <v>7.1</v>
      </c>
      <c r="D26" s="16">
        <v>8</v>
      </c>
    </row>
    <row r="27" spans="1:8" x14ac:dyDescent="0.25">
      <c r="A27" t="s">
        <v>4</v>
      </c>
      <c r="B27" t="s">
        <v>7</v>
      </c>
      <c r="C27" s="3">
        <v>7.3</v>
      </c>
      <c r="D27" s="16">
        <v>8</v>
      </c>
    </row>
    <row r="28" spans="1:8" x14ac:dyDescent="0.25">
      <c r="A28" t="s">
        <v>4</v>
      </c>
      <c r="B28" t="s">
        <v>7</v>
      </c>
      <c r="C28" s="3">
        <v>7.4</v>
      </c>
      <c r="D28" s="3">
        <v>8</v>
      </c>
    </row>
    <row r="29" spans="1:8" x14ac:dyDescent="0.25">
      <c r="A29" t="s">
        <v>4</v>
      </c>
      <c r="B29" t="s">
        <v>7</v>
      </c>
      <c r="C29" s="3">
        <v>7.5</v>
      </c>
      <c r="D29" s="3">
        <v>8</v>
      </c>
    </row>
    <row r="30" spans="1:8" x14ac:dyDescent="0.25">
      <c r="A30" t="s">
        <v>9</v>
      </c>
      <c r="B30" t="s">
        <v>7</v>
      </c>
      <c r="C30" s="20">
        <v>7.5</v>
      </c>
      <c r="D30" s="3">
        <v>8</v>
      </c>
    </row>
    <row r="31" spans="1:8" x14ac:dyDescent="0.25">
      <c r="A31" t="s">
        <v>6</v>
      </c>
      <c r="B31" t="s">
        <v>7</v>
      </c>
      <c r="C31" s="34">
        <v>7.6</v>
      </c>
      <c r="D31" s="3">
        <v>8</v>
      </c>
    </row>
    <row r="32" spans="1:8" x14ac:dyDescent="0.25">
      <c r="A32" t="s">
        <v>9</v>
      </c>
      <c r="B32" t="s">
        <v>7</v>
      </c>
      <c r="C32" s="3">
        <v>7.6</v>
      </c>
      <c r="D32" s="3">
        <v>8</v>
      </c>
    </row>
    <row r="33" spans="1:4" x14ac:dyDescent="0.25">
      <c r="A33" t="s">
        <v>6</v>
      </c>
      <c r="B33" t="s">
        <v>7</v>
      </c>
      <c r="C33" s="3">
        <v>7.7</v>
      </c>
      <c r="D33" s="3">
        <v>8</v>
      </c>
    </row>
    <row r="34" spans="1:4" x14ac:dyDescent="0.25">
      <c r="A34" t="s">
        <v>6</v>
      </c>
      <c r="B34" t="s">
        <v>7</v>
      </c>
      <c r="C34" s="3">
        <v>7.9</v>
      </c>
      <c r="D34" s="3">
        <v>8</v>
      </c>
    </row>
    <row r="35" spans="1:4" x14ac:dyDescent="0.25">
      <c r="A35" t="s">
        <v>4</v>
      </c>
      <c r="B35" t="s">
        <v>7</v>
      </c>
      <c r="C35" s="3">
        <v>8</v>
      </c>
      <c r="D35" s="3">
        <v>8</v>
      </c>
    </row>
    <row r="36" spans="1:4" x14ac:dyDescent="0.25">
      <c r="A36" t="s">
        <v>4</v>
      </c>
      <c r="B36" t="s">
        <v>7</v>
      </c>
      <c r="C36" s="3">
        <v>8.1</v>
      </c>
      <c r="D36" s="3">
        <v>8</v>
      </c>
    </row>
    <row r="37" spans="1:4" x14ac:dyDescent="0.25">
      <c r="A37" t="s">
        <v>4</v>
      </c>
      <c r="B37" t="s">
        <v>7</v>
      </c>
      <c r="C37" s="3">
        <v>8.6999999999999993</v>
      </c>
      <c r="D37" s="3">
        <v>8</v>
      </c>
    </row>
    <row r="38" spans="1:4" x14ac:dyDescent="0.25">
      <c r="A38" t="s">
        <v>4</v>
      </c>
      <c r="B38" t="s">
        <v>7</v>
      </c>
      <c r="C38" s="3">
        <v>8.8000000000000007</v>
      </c>
      <c r="D38" s="3">
        <v>8</v>
      </c>
    </row>
    <row r="39" spans="1:4" x14ac:dyDescent="0.25">
      <c r="A39" t="s">
        <v>4</v>
      </c>
      <c r="B39" t="s">
        <v>7</v>
      </c>
      <c r="C39" s="3">
        <v>5.7</v>
      </c>
      <c r="D39" s="34">
        <v>9</v>
      </c>
    </row>
    <row r="40" spans="1:4" x14ac:dyDescent="0.25">
      <c r="A40" t="s">
        <v>4</v>
      </c>
      <c r="B40" t="s">
        <v>7</v>
      </c>
      <c r="C40" s="3">
        <v>6.3</v>
      </c>
      <c r="D40" s="34">
        <v>9</v>
      </c>
    </row>
    <row r="41" spans="1:4" x14ac:dyDescent="0.25">
      <c r="A41" t="s">
        <v>4</v>
      </c>
      <c r="B41" t="s">
        <v>7</v>
      </c>
      <c r="C41" s="20">
        <v>6.6</v>
      </c>
      <c r="D41" s="3">
        <v>9</v>
      </c>
    </row>
    <row r="42" spans="1:4" x14ac:dyDescent="0.25">
      <c r="A42" t="s">
        <v>6</v>
      </c>
      <c r="B42" t="s">
        <v>7</v>
      </c>
      <c r="C42" s="3">
        <v>6.6</v>
      </c>
      <c r="D42" s="3">
        <v>9</v>
      </c>
    </row>
    <row r="43" spans="1:4" x14ac:dyDescent="0.25">
      <c r="A43" t="s">
        <v>4</v>
      </c>
      <c r="B43" t="s">
        <v>7</v>
      </c>
      <c r="C43" s="3">
        <v>6.7</v>
      </c>
      <c r="D43" s="3">
        <v>9</v>
      </c>
    </row>
    <row r="44" spans="1:4" x14ac:dyDescent="0.25">
      <c r="A44" t="s">
        <v>4</v>
      </c>
      <c r="B44" t="s">
        <v>7</v>
      </c>
      <c r="C44" s="3">
        <v>6.7</v>
      </c>
      <c r="D44" s="3">
        <v>9</v>
      </c>
    </row>
    <row r="45" spans="1:4" x14ac:dyDescent="0.25">
      <c r="A45" t="s">
        <v>6</v>
      </c>
      <c r="B45" t="s">
        <v>7</v>
      </c>
      <c r="C45" s="16">
        <v>6.9</v>
      </c>
      <c r="D45" s="3">
        <v>9</v>
      </c>
    </row>
    <row r="46" spans="1:4" x14ac:dyDescent="0.25">
      <c r="A46" t="s">
        <v>4</v>
      </c>
      <c r="B46" t="s">
        <v>7</v>
      </c>
      <c r="C46" s="3">
        <v>7.1</v>
      </c>
      <c r="D46" s="3">
        <v>9</v>
      </c>
    </row>
    <row r="47" spans="1:4" x14ac:dyDescent="0.25">
      <c r="A47" t="s">
        <v>4</v>
      </c>
      <c r="B47" t="s">
        <v>7</v>
      </c>
      <c r="C47" s="3">
        <v>7.2</v>
      </c>
      <c r="D47" s="3">
        <v>9</v>
      </c>
    </row>
    <row r="48" spans="1:4" x14ac:dyDescent="0.25">
      <c r="A48" t="s">
        <v>6</v>
      </c>
      <c r="B48" t="s">
        <v>7</v>
      </c>
      <c r="C48" s="3">
        <v>7.2</v>
      </c>
      <c r="D48" s="3">
        <v>9</v>
      </c>
    </row>
    <row r="49" spans="1:4" x14ac:dyDescent="0.25">
      <c r="A49" t="s">
        <v>4</v>
      </c>
      <c r="B49" t="s">
        <v>7</v>
      </c>
      <c r="C49" s="3">
        <v>7.7</v>
      </c>
      <c r="D49" s="3">
        <v>9</v>
      </c>
    </row>
    <row r="50" spans="1:4" x14ac:dyDescent="0.25">
      <c r="A50" t="s">
        <v>4</v>
      </c>
      <c r="B50" t="s">
        <v>7</v>
      </c>
      <c r="C50" s="3">
        <v>8.6</v>
      </c>
      <c r="D50" s="3">
        <v>9</v>
      </c>
    </row>
    <row r="51" spans="1:4" x14ac:dyDescent="0.25">
      <c r="A51" t="s">
        <v>4</v>
      </c>
      <c r="B51" t="s">
        <v>7</v>
      </c>
      <c r="C51" s="3">
        <v>8.9</v>
      </c>
      <c r="D51" s="3">
        <v>9</v>
      </c>
    </row>
    <row r="52" spans="1:4" x14ac:dyDescent="0.25">
      <c r="A52" t="s">
        <v>4</v>
      </c>
      <c r="B52" t="s">
        <v>5</v>
      </c>
      <c r="C52" s="3">
        <v>5.8</v>
      </c>
      <c r="D52" s="3">
        <v>7</v>
      </c>
    </row>
    <row r="53" spans="1:4" x14ac:dyDescent="0.25">
      <c r="A53" t="s">
        <v>6</v>
      </c>
      <c r="B53" t="s">
        <v>5</v>
      </c>
      <c r="C53" s="3">
        <v>6</v>
      </c>
      <c r="D53" s="3">
        <v>7</v>
      </c>
    </row>
    <row r="54" spans="1:4" x14ac:dyDescent="0.25">
      <c r="A54" t="s">
        <v>6</v>
      </c>
      <c r="B54" t="s">
        <v>5</v>
      </c>
      <c r="C54" s="34">
        <v>6.1</v>
      </c>
      <c r="D54" s="3">
        <v>7</v>
      </c>
    </row>
    <row r="55" spans="1:4" x14ac:dyDescent="0.25">
      <c r="A55" t="s">
        <v>6</v>
      </c>
      <c r="B55" t="s">
        <v>5</v>
      </c>
      <c r="C55" s="34">
        <v>6.1</v>
      </c>
      <c r="D55" s="3">
        <v>7</v>
      </c>
    </row>
    <row r="56" spans="1:4" x14ac:dyDescent="0.25">
      <c r="A56" t="s">
        <v>6</v>
      </c>
      <c r="B56" t="s">
        <v>5</v>
      </c>
      <c r="C56" s="3">
        <v>6.3</v>
      </c>
      <c r="D56" s="3">
        <v>7</v>
      </c>
    </row>
    <row r="57" spans="1:4" x14ac:dyDescent="0.25">
      <c r="A57" t="s">
        <v>6</v>
      </c>
      <c r="B57" t="s">
        <v>5</v>
      </c>
      <c r="C57" s="3">
        <v>6.4</v>
      </c>
      <c r="D57" s="3">
        <v>7</v>
      </c>
    </row>
    <row r="58" spans="1:4" x14ac:dyDescent="0.25">
      <c r="A58" t="s">
        <v>6</v>
      </c>
      <c r="B58" t="s">
        <v>5</v>
      </c>
      <c r="C58" s="3">
        <v>6.4</v>
      </c>
      <c r="D58" s="3">
        <v>7</v>
      </c>
    </row>
    <row r="59" spans="1:4" x14ac:dyDescent="0.25">
      <c r="A59" t="s">
        <v>6</v>
      </c>
      <c r="B59" t="s">
        <v>5</v>
      </c>
      <c r="C59" s="3">
        <v>6.8</v>
      </c>
      <c r="D59" s="3">
        <v>7</v>
      </c>
    </row>
    <row r="60" spans="1:4" x14ac:dyDescent="0.25">
      <c r="A60" t="s">
        <v>4</v>
      </c>
      <c r="B60" t="s">
        <v>5</v>
      </c>
      <c r="C60" s="3">
        <v>6.9</v>
      </c>
      <c r="D60" s="3">
        <v>7</v>
      </c>
    </row>
    <row r="61" spans="1:4" x14ac:dyDescent="0.25">
      <c r="A61" t="s">
        <v>6</v>
      </c>
      <c r="B61" t="s">
        <v>5</v>
      </c>
      <c r="C61" s="3">
        <v>6.9</v>
      </c>
      <c r="D61" s="3">
        <v>7</v>
      </c>
    </row>
    <row r="62" spans="1:4" x14ac:dyDescent="0.25">
      <c r="A62" t="s">
        <v>4</v>
      </c>
      <c r="B62" t="s">
        <v>5</v>
      </c>
      <c r="C62" s="3">
        <v>7.2</v>
      </c>
      <c r="D62" s="3">
        <v>7</v>
      </c>
    </row>
    <row r="63" spans="1:4" x14ac:dyDescent="0.25">
      <c r="A63" t="s">
        <v>6</v>
      </c>
      <c r="B63" t="s">
        <v>5</v>
      </c>
      <c r="C63" s="3">
        <v>7.2</v>
      </c>
      <c r="D63" s="34">
        <v>7</v>
      </c>
    </row>
    <row r="64" spans="1:4" x14ac:dyDescent="0.25">
      <c r="A64" t="s">
        <v>6</v>
      </c>
      <c r="B64" t="s">
        <v>5</v>
      </c>
      <c r="C64" s="3">
        <v>7.3</v>
      </c>
      <c r="D64" s="34">
        <v>7</v>
      </c>
    </row>
    <row r="65" spans="1:4" x14ac:dyDescent="0.25">
      <c r="A65" t="s">
        <v>6</v>
      </c>
      <c r="B65" t="s">
        <v>5</v>
      </c>
      <c r="C65" s="3">
        <v>7.8</v>
      </c>
      <c r="D65" s="3">
        <v>7</v>
      </c>
    </row>
    <row r="66" spans="1:4" x14ac:dyDescent="0.25">
      <c r="A66" t="s">
        <v>6</v>
      </c>
      <c r="B66" t="s">
        <v>5</v>
      </c>
      <c r="C66" s="3">
        <v>7.9</v>
      </c>
      <c r="D66" s="3">
        <v>7</v>
      </c>
    </row>
    <row r="67" spans="1:4" x14ac:dyDescent="0.25">
      <c r="A67" t="s">
        <v>6</v>
      </c>
      <c r="B67" t="s">
        <v>5</v>
      </c>
      <c r="C67" s="3">
        <v>5.0999999999999996</v>
      </c>
      <c r="D67" s="3">
        <v>8</v>
      </c>
    </row>
    <row r="68" spans="1:4" x14ac:dyDescent="0.25">
      <c r="A68" t="s">
        <v>4</v>
      </c>
      <c r="B68" t="s">
        <v>5</v>
      </c>
      <c r="C68" s="3">
        <v>5.5</v>
      </c>
      <c r="D68" s="3">
        <v>8</v>
      </c>
    </row>
    <row r="69" spans="1:4" x14ac:dyDescent="0.25">
      <c r="A69" t="s">
        <v>4</v>
      </c>
      <c r="B69" t="s">
        <v>5</v>
      </c>
      <c r="C69" s="3">
        <v>5.6</v>
      </c>
      <c r="D69" s="3">
        <v>8</v>
      </c>
    </row>
    <row r="70" spans="1:4" x14ac:dyDescent="0.25">
      <c r="A70" t="s">
        <v>6</v>
      </c>
      <c r="B70" t="s">
        <v>5</v>
      </c>
      <c r="C70" s="3">
        <v>5.6</v>
      </c>
      <c r="D70" s="3">
        <v>8</v>
      </c>
    </row>
    <row r="71" spans="1:4" x14ac:dyDescent="0.25">
      <c r="A71" t="s">
        <v>6</v>
      </c>
      <c r="B71" t="s">
        <v>5</v>
      </c>
      <c r="C71" s="3">
        <v>5.7</v>
      </c>
      <c r="D71" s="3">
        <v>8</v>
      </c>
    </row>
    <row r="72" spans="1:4" x14ac:dyDescent="0.25">
      <c r="A72" t="s">
        <v>6</v>
      </c>
      <c r="B72" t="s">
        <v>5</v>
      </c>
      <c r="C72" s="3">
        <v>5.8</v>
      </c>
      <c r="D72" s="3">
        <v>8</v>
      </c>
    </row>
    <row r="73" spans="1:4" x14ac:dyDescent="0.25">
      <c r="A73" t="s">
        <v>6</v>
      </c>
      <c r="B73" t="s">
        <v>5</v>
      </c>
      <c r="C73" s="3">
        <v>6</v>
      </c>
      <c r="D73" s="3">
        <v>8</v>
      </c>
    </row>
    <row r="74" spans="1:4" x14ac:dyDescent="0.25">
      <c r="A74" t="s">
        <v>6</v>
      </c>
      <c r="B74" t="s">
        <v>10</v>
      </c>
      <c r="C74" s="3">
        <v>6</v>
      </c>
      <c r="D74" s="3">
        <v>8</v>
      </c>
    </row>
    <row r="75" spans="1:4" x14ac:dyDescent="0.25">
      <c r="A75" t="s">
        <v>6</v>
      </c>
      <c r="B75" t="s">
        <v>5</v>
      </c>
      <c r="C75" s="3">
        <v>6.1</v>
      </c>
      <c r="D75" s="3">
        <v>8</v>
      </c>
    </row>
    <row r="76" spans="1:4" x14ac:dyDescent="0.25">
      <c r="A76" t="s">
        <v>4</v>
      </c>
      <c r="B76" t="s">
        <v>5</v>
      </c>
      <c r="C76" s="3">
        <v>6.2</v>
      </c>
      <c r="D76" s="16">
        <v>8</v>
      </c>
    </row>
    <row r="77" spans="1:4" x14ac:dyDescent="0.25">
      <c r="A77" t="s">
        <v>6</v>
      </c>
      <c r="B77" t="s">
        <v>5</v>
      </c>
      <c r="C77" s="3">
        <v>6.3</v>
      </c>
      <c r="D77" s="16">
        <v>8</v>
      </c>
    </row>
    <row r="78" spans="1:4" x14ac:dyDescent="0.25">
      <c r="A78" t="s">
        <v>4</v>
      </c>
      <c r="B78" t="s">
        <v>5</v>
      </c>
      <c r="C78" s="3">
        <v>6.6</v>
      </c>
      <c r="D78" s="3">
        <v>8</v>
      </c>
    </row>
    <row r="79" spans="1:4" x14ac:dyDescent="0.25">
      <c r="A79" t="s">
        <v>6</v>
      </c>
      <c r="B79" t="s">
        <v>5</v>
      </c>
      <c r="C79" s="3">
        <v>6.6</v>
      </c>
      <c r="D79" s="3">
        <v>8</v>
      </c>
    </row>
    <row r="80" spans="1:4" x14ac:dyDescent="0.25">
      <c r="A80" t="s">
        <v>4</v>
      </c>
      <c r="B80" t="s">
        <v>5</v>
      </c>
      <c r="C80" s="3">
        <v>6.7</v>
      </c>
      <c r="D80" s="3">
        <v>8</v>
      </c>
    </row>
    <row r="81" spans="1:4" x14ac:dyDescent="0.25">
      <c r="A81" t="s">
        <v>6</v>
      </c>
      <c r="B81" t="s">
        <v>5</v>
      </c>
      <c r="C81" s="16">
        <v>6.7</v>
      </c>
      <c r="D81" s="3">
        <v>8</v>
      </c>
    </row>
    <row r="82" spans="1:4" x14ac:dyDescent="0.25">
      <c r="A82" t="s">
        <v>6</v>
      </c>
      <c r="B82" t="s">
        <v>5</v>
      </c>
      <c r="C82" s="16">
        <v>6.7</v>
      </c>
      <c r="D82" s="3">
        <v>8</v>
      </c>
    </row>
    <row r="83" spans="1:4" x14ac:dyDescent="0.25">
      <c r="A83" t="s">
        <v>4</v>
      </c>
      <c r="B83" t="s">
        <v>5</v>
      </c>
      <c r="C83" s="3">
        <v>6.8</v>
      </c>
      <c r="D83" s="3">
        <v>8</v>
      </c>
    </row>
    <row r="84" spans="1:4" x14ac:dyDescent="0.25">
      <c r="A84" t="s">
        <v>4</v>
      </c>
      <c r="B84" t="s">
        <v>5</v>
      </c>
      <c r="C84" s="3">
        <v>6.8</v>
      </c>
      <c r="D84" s="3">
        <v>8</v>
      </c>
    </row>
    <row r="85" spans="1:4" x14ac:dyDescent="0.25">
      <c r="A85" t="s">
        <v>4</v>
      </c>
      <c r="B85" t="s">
        <v>5</v>
      </c>
      <c r="C85" s="3">
        <v>6.8</v>
      </c>
      <c r="D85" s="3">
        <v>8</v>
      </c>
    </row>
    <row r="86" spans="1:4" x14ac:dyDescent="0.25">
      <c r="A86" t="s">
        <v>6</v>
      </c>
      <c r="B86" t="s">
        <v>5</v>
      </c>
      <c r="C86" s="3">
        <v>6.8</v>
      </c>
      <c r="D86" s="3">
        <v>8</v>
      </c>
    </row>
    <row r="87" spans="1:4" x14ac:dyDescent="0.25">
      <c r="A87" t="s">
        <v>6</v>
      </c>
      <c r="B87" t="s">
        <v>5</v>
      </c>
      <c r="C87" s="3">
        <v>6.8</v>
      </c>
      <c r="D87" s="3">
        <v>8</v>
      </c>
    </row>
    <row r="88" spans="1:4" x14ac:dyDescent="0.25">
      <c r="A88" t="s">
        <v>4</v>
      </c>
      <c r="B88" t="s">
        <v>5</v>
      </c>
      <c r="C88" s="3">
        <v>7.1</v>
      </c>
      <c r="D88" s="3">
        <v>8</v>
      </c>
    </row>
    <row r="89" spans="1:4" x14ac:dyDescent="0.25">
      <c r="A89" t="s">
        <v>4</v>
      </c>
      <c r="B89" t="s">
        <v>5</v>
      </c>
      <c r="C89" s="3">
        <v>7.1</v>
      </c>
      <c r="D89" s="34">
        <v>8</v>
      </c>
    </row>
    <row r="90" spans="1:4" x14ac:dyDescent="0.25">
      <c r="A90" t="s">
        <v>4</v>
      </c>
      <c r="B90" t="s">
        <v>5</v>
      </c>
      <c r="C90" s="3">
        <v>7.1</v>
      </c>
      <c r="D90" s="34">
        <v>8</v>
      </c>
    </row>
    <row r="91" spans="1:4" x14ac:dyDescent="0.25">
      <c r="A91" t="s">
        <v>6</v>
      </c>
      <c r="B91" t="s">
        <v>5</v>
      </c>
      <c r="C91" s="34">
        <v>7.1</v>
      </c>
      <c r="D91" s="3">
        <v>8</v>
      </c>
    </row>
    <row r="92" spans="1:4" x14ac:dyDescent="0.25">
      <c r="A92" t="s">
        <v>4</v>
      </c>
      <c r="B92" t="s">
        <v>5</v>
      </c>
      <c r="C92" s="34">
        <v>7.2</v>
      </c>
      <c r="D92" s="3">
        <v>8</v>
      </c>
    </row>
    <row r="93" spans="1:4" x14ac:dyDescent="0.25">
      <c r="A93" t="s">
        <v>4</v>
      </c>
      <c r="B93" t="s">
        <v>5</v>
      </c>
      <c r="C93" s="3">
        <v>7.2</v>
      </c>
      <c r="D93" s="3">
        <v>8</v>
      </c>
    </row>
    <row r="94" spans="1:4" x14ac:dyDescent="0.25">
      <c r="A94" t="s">
        <v>6</v>
      </c>
      <c r="B94" t="s">
        <v>5</v>
      </c>
      <c r="C94" s="3">
        <v>7.2</v>
      </c>
      <c r="D94" s="3">
        <v>8</v>
      </c>
    </row>
    <row r="95" spans="1:4" x14ac:dyDescent="0.25">
      <c r="A95" t="s">
        <v>4</v>
      </c>
      <c r="B95" t="s">
        <v>5</v>
      </c>
      <c r="C95" s="3">
        <v>7.5</v>
      </c>
      <c r="D95" s="3">
        <v>8</v>
      </c>
    </row>
    <row r="96" spans="1:4" x14ac:dyDescent="0.25">
      <c r="A96" t="s">
        <v>4</v>
      </c>
      <c r="B96" t="s">
        <v>5</v>
      </c>
      <c r="C96" s="3">
        <v>8.1</v>
      </c>
      <c r="D96" s="3">
        <v>8</v>
      </c>
    </row>
    <row r="97" spans="1:4" x14ac:dyDescent="0.25">
      <c r="A97" t="s">
        <v>4</v>
      </c>
      <c r="B97" t="s">
        <v>5</v>
      </c>
      <c r="C97" s="3">
        <v>8.6999999999999993</v>
      </c>
      <c r="D97" s="3">
        <v>8</v>
      </c>
    </row>
    <row r="98" spans="1:4" x14ac:dyDescent="0.25">
      <c r="A98" t="s">
        <v>4</v>
      </c>
      <c r="B98" t="s">
        <v>5</v>
      </c>
      <c r="C98" s="3">
        <v>5</v>
      </c>
      <c r="D98" s="3">
        <v>9</v>
      </c>
    </row>
    <row r="99" spans="1:4" x14ac:dyDescent="0.25">
      <c r="A99" t="s">
        <v>4</v>
      </c>
      <c r="B99" t="s">
        <v>5</v>
      </c>
      <c r="C99" s="3">
        <v>6.2</v>
      </c>
      <c r="D99" s="3">
        <v>9</v>
      </c>
    </row>
    <row r="100" spans="1:4" x14ac:dyDescent="0.25">
      <c r="A100" t="s">
        <v>4</v>
      </c>
      <c r="B100" t="s">
        <v>5</v>
      </c>
      <c r="C100" s="3">
        <v>6.7</v>
      </c>
      <c r="D100" s="3">
        <v>9</v>
      </c>
    </row>
    <row r="101" spans="1:4" x14ac:dyDescent="0.25">
      <c r="A101" t="s">
        <v>4</v>
      </c>
      <c r="B101" t="s">
        <v>5</v>
      </c>
      <c r="C101" s="3">
        <v>8.1999999999999993</v>
      </c>
      <c r="D101" s="3">
        <v>9</v>
      </c>
    </row>
  </sheetData>
  <sortState xmlns:xlrd2="http://schemas.microsoft.com/office/spreadsheetml/2017/richdata2" ref="A2:D101">
    <sortCondition ref="B2:B101"/>
    <sortCondition ref="D2:D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CE6F-2699-4E4D-9DE8-37C4EF91CF9A}">
  <dimension ref="C3:AZ3"/>
  <sheetViews>
    <sheetView workbookViewId="0">
      <selection activeCell="AL11" sqref="AL11"/>
    </sheetView>
  </sheetViews>
  <sheetFormatPr defaultColWidth="4.7109375" defaultRowHeight="15" x14ac:dyDescent="0.25"/>
  <sheetData>
    <row r="3" spans="3:52" x14ac:dyDescent="0.25">
      <c r="C3" s="3">
        <v>5.6</v>
      </c>
      <c r="D3" s="3">
        <v>5.7</v>
      </c>
      <c r="E3" s="3">
        <v>5.7</v>
      </c>
      <c r="F3" s="3">
        <v>5.8</v>
      </c>
      <c r="G3" s="3">
        <v>6</v>
      </c>
      <c r="H3" s="3">
        <v>6.1</v>
      </c>
      <c r="I3" s="3">
        <v>6.1</v>
      </c>
      <c r="J3" s="3">
        <v>6.1</v>
      </c>
      <c r="K3" s="3">
        <v>6.3</v>
      </c>
      <c r="L3" s="3">
        <v>6.3</v>
      </c>
      <c r="M3" s="3">
        <v>6.5</v>
      </c>
      <c r="N3" s="16">
        <v>6.5</v>
      </c>
      <c r="O3" s="16">
        <v>6.6</v>
      </c>
      <c r="P3" s="20">
        <v>6.6</v>
      </c>
      <c r="Q3" s="3">
        <v>6.6</v>
      </c>
      <c r="R3" s="3">
        <v>6.6</v>
      </c>
      <c r="S3" s="3">
        <v>6.7</v>
      </c>
      <c r="T3" s="3">
        <v>6.7</v>
      </c>
      <c r="U3" s="3">
        <v>6.7</v>
      </c>
      <c r="V3" s="3">
        <v>6.7</v>
      </c>
      <c r="W3" s="3">
        <v>6.8</v>
      </c>
      <c r="X3" s="3">
        <v>6.8</v>
      </c>
      <c r="Y3" s="3">
        <v>6.9</v>
      </c>
      <c r="Z3" s="3">
        <v>6.9</v>
      </c>
      <c r="AA3" s="16">
        <v>6.9</v>
      </c>
      <c r="AB3" s="16">
        <v>6.9</v>
      </c>
      <c r="AC3" s="3">
        <v>7</v>
      </c>
      <c r="AD3" s="3">
        <v>7.1</v>
      </c>
      <c r="AE3" s="3">
        <v>7.1</v>
      </c>
      <c r="AF3" s="3">
        <v>7.2</v>
      </c>
      <c r="AG3" s="3">
        <v>7.2</v>
      </c>
      <c r="AH3" s="3">
        <v>7.3</v>
      </c>
      <c r="AI3" s="3">
        <v>7.3</v>
      </c>
      <c r="AJ3" s="3">
        <v>7.3</v>
      </c>
      <c r="AK3" s="3">
        <v>7.4</v>
      </c>
      <c r="AL3" s="3">
        <v>7.5</v>
      </c>
      <c r="AM3" s="20">
        <v>7.5</v>
      </c>
      <c r="AN3" s="16">
        <v>7.6</v>
      </c>
      <c r="AO3" s="16">
        <v>7.6</v>
      </c>
      <c r="AP3" s="3">
        <v>7.6</v>
      </c>
      <c r="AQ3" s="3">
        <v>7.7</v>
      </c>
      <c r="AR3" s="3">
        <v>7.7</v>
      </c>
      <c r="AS3" s="3">
        <v>7.8</v>
      </c>
      <c r="AT3" s="3">
        <v>7.9</v>
      </c>
      <c r="AU3" s="3">
        <v>8</v>
      </c>
      <c r="AV3" s="3">
        <v>8.1</v>
      </c>
      <c r="AW3" s="3">
        <v>8.6</v>
      </c>
      <c r="AX3" s="3">
        <v>8.6999999999999993</v>
      </c>
      <c r="AY3" s="3">
        <v>8.8000000000000007</v>
      </c>
      <c r="AZ3" s="3">
        <v>8.9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workbookViewId="0">
      <selection sqref="A1:XFD1048576"/>
    </sheetView>
  </sheetViews>
  <sheetFormatPr defaultRowHeight="15" x14ac:dyDescent="0.25"/>
  <cols>
    <col min="2" max="2" width="10.85546875" bestFit="1" customWidth="1"/>
    <col min="3" max="3" width="24" style="3" customWidth="1"/>
    <col min="4" max="4" width="23.28515625" style="3" customWidth="1"/>
    <col min="5" max="5" width="12.7109375" style="3" customWidth="1"/>
  </cols>
  <sheetData>
    <row r="1" spans="1:10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15" t="s">
        <v>37</v>
      </c>
    </row>
    <row r="2" spans="1:10" x14ac:dyDescent="0.25">
      <c r="A2" t="s">
        <v>4</v>
      </c>
      <c r="B2" t="s">
        <v>5</v>
      </c>
      <c r="C2" s="3">
        <v>5.6</v>
      </c>
      <c r="D2" s="3">
        <v>8</v>
      </c>
      <c r="E2" s="3">
        <v>2.4000000000000004</v>
      </c>
    </row>
    <row r="3" spans="1:10" x14ac:dyDescent="0.25">
      <c r="A3" t="s">
        <v>4</v>
      </c>
      <c r="B3" t="s">
        <v>5</v>
      </c>
      <c r="C3" s="3">
        <v>8.6999999999999993</v>
      </c>
      <c r="D3" s="3">
        <v>8</v>
      </c>
      <c r="E3" s="3">
        <v>-0.69999999999999929</v>
      </c>
      <c r="I3" t="s">
        <v>5</v>
      </c>
    </row>
    <row r="4" spans="1:10" x14ac:dyDescent="0.25">
      <c r="A4" t="s">
        <v>4</v>
      </c>
      <c r="B4" t="s">
        <v>5</v>
      </c>
      <c r="C4" s="3">
        <v>8.1999999999999993</v>
      </c>
      <c r="D4" s="3">
        <v>9</v>
      </c>
      <c r="E4" s="3">
        <v>0.80000000000000071</v>
      </c>
      <c r="I4" t="s">
        <v>38</v>
      </c>
      <c r="J4">
        <f>SUM(E2:E51)/50</f>
        <v>1.1259999999999999</v>
      </c>
    </row>
    <row r="5" spans="1:10" x14ac:dyDescent="0.25">
      <c r="A5" t="s">
        <v>4</v>
      </c>
      <c r="B5" t="s">
        <v>5</v>
      </c>
      <c r="C5" s="3">
        <v>6.2</v>
      </c>
      <c r="D5" s="3">
        <v>9</v>
      </c>
      <c r="E5" s="3">
        <v>2.8</v>
      </c>
    </row>
    <row r="6" spans="1:10" x14ac:dyDescent="0.25">
      <c r="A6" t="s">
        <v>4</v>
      </c>
      <c r="B6" t="s">
        <v>5</v>
      </c>
      <c r="C6" s="3">
        <v>6.7</v>
      </c>
      <c r="D6" s="3">
        <v>8</v>
      </c>
      <c r="E6" s="3">
        <v>1.2999999999999998</v>
      </c>
    </row>
    <row r="7" spans="1:10" x14ac:dyDescent="0.25">
      <c r="A7" t="s">
        <v>4</v>
      </c>
      <c r="B7" t="s">
        <v>5</v>
      </c>
      <c r="C7" s="3">
        <v>6.9</v>
      </c>
      <c r="D7" s="3">
        <v>7</v>
      </c>
      <c r="E7" s="3">
        <v>9.9999999999999645E-2</v>
      </c>
    </row>
    <row r="8" spans="1:10" x14ac:dyDescent="0.25">
      <c r="A8" t="s">
        <v>4</v>
      </c>
      <c r="B8" t="s">
        <v>5</v>
      </c>
      <c r="C8" s="3">
        <v>6.7</v>
      </c>
      <c r="D8" s="3">
        <v>9</v>
      </c>
      <c r="E8" s="3">
        <v>2.2999999999999998</v>
      </c>
    </row>
    <row r="9" spans="1:10" x14ac:dyDescent="0.25">
      <c r="A9" t="s">
        <v>4</v>
      </c>
      <c r="B9" t="s">
        <v>5</v>
      </c>
      <c r="C9" s="3">
        <v>7.2</v>
      </c>
      <c r="D9" s="3">
        <v>8</v>
      </c>
      <c r="E9" s="3">
        <v>0.79999999999999982</v>
      </c>
    </row>
    <row r="10" spans="1:10" x14ac:dyDescent="0.25">
      <c r="A10" t="s">
        <v>4</v>
      </c>
      <c r="B10" t="s">
        <v>5</v>
      </c>
      <c r="C10" s="3">
        <v>7.2</v>
      </c>
      <c r="D10" s="3">
        <v>8</v>
      </c>
      <c r="E10" s="3">
        <v>0.79999999999999982</v>
      </c>
    </row>
    <row r="11" spans="1:10" x14ac:dyDescent="0.25">
      <c r="A11" t="s">
        <v>4</v>
      </c>
      <c r="B11" t="s">
        <v>5</v>
      </c>
      <c r="C11" s="3">
        <v>7.5</v>
      </c>
      <c r="D11" s="3">
        <v>8</v>
      </c>
      <c r="E11" s="3">
        <v>0.5</v>
      </c>
    </row>
    <row r="12" spans="1:10" x14ac:dyDescent="0.25">
      <c r="A12" t="s">
        <v>4</v>
      </c>
      <c r="B12" t="s">
        <v>5</v>
      </c>
      <c r="C12" s="3">
        <v>8.1</v>
      </c>
      <c r="D12" s="3">
        <v>8</v>
      </c>
      <c r="E12" s="3">
        <v>-9.9999999999999645E-2</v>
      </c>
    </row>
    <row r="13" spans="1:10" x14ac:dyDescent="0.25">
      <c r="A13" t="s">
        <v>4</v>
      </c>
      <c r="B13" t="s">
        <v>5</v>
      </c>
      <c r="C13" s="3">
        <v>5</v>
      </c>
      <c r="D13" s="3">
        <v>9</v>
      </c>
      <c r="E13" s="3">
        <v>4</v>
      </c>
    </row>
    <row r="14" spans="1:10" x14ac:dyDescent="0.25">
      <c r="A14" t="s">
        <v>4</v>
      </c>
      <c r="B14" t="s">
        <v>5</v>
      </c>
      <c r="C14" s="3">
        <v>7.1</v>
      </c>
      <c r="D14" s="3">
        <v>8</v>
      </c>
      <c r="E14" s="3">
        <v>0.90000000000000036</v>
      </c>
    </row>
    <row r="15" spans="1:10" x14ac:dyDescent="0.25">
      <c r="A15" t="s">
        <v>4</v>
      </c>
      <c r="B15" t="s">
        <v>5</v>
      </c>
      <c r="C15" s="3">
        <v>6.8</v>
      </c>
      <c r="D15" s="3">
        <v>8</v>
      </c>
      <c r="E15" s="3">
        <v>1.2000000000000002</v>
      </c>
    </row>
    <row r="16" spans="1:10" x14ac:dyDescent="0.25">
      <c r="A16" t="s">
        <v>4</v>
      </c>
      <c r="B16" t="s">
        <v>5</v>
      </c>
      <c r="C16" s="3">
        <v>5.8</v>
      </c>
      <c r="D16" s="3">
        <v>7</v>
      </c>
      <c r="E16" s="3">
        <v>1.2000000000000002</v>
      </c>
    </row>
    <row r="17" spans="1:5" x14ac:dyDescent="0.25">
      <c r="A17" t="s">
        <v>4</v>
      </c>
      <c r="B17" t="s">
        <v>5</v>
      </c>
      <c r="C17" s="3">
        <v>6.8</v>
      </c>
      <c r="D17" s="3">
        <v>8</v>
      </c>
      <c r="E17" s="3">
        <v>1.2000000000000002</v>
      </c>
    </row>
    <row r="18" spans="1:5" x14ac:dyDescent="0.25">
      <c r="A18" t="s">
        <v>4</v>
      </c>
      <c r="B18" t="s">
        <v>5</v>
      </c>
      <c r="C18" s="3">
        <v>7.1</v>
      </c>
      <c r="D18" s="3">
        <v>8</v>
      </c>
      <c r="E18" s="3">
        <v>0.90000000000000036</v>
      </c>
    </row>
    <row r="19" spans="1:5" x14ac:dyDescent="0.25">
      <c r="A19" t="s">
        <v>4</v>
      </c>
      <c r="B19" t="s">
        <v>5</v>
      </c>
      <c r="C19" s="3">
        <v>7.1</v>
      </c>
      <c r="D19" s="3">
        <v>8</v>
      </c>
      <c r="E19" s="3">
        <v>0.90000000000000036</v>
      </c>
    </row>
    <row r="20" spans="1:5" x14ac:dyDescent="0.25">
      <c r="A20" t="s">
        <v>4</v>
      </c>
      <c r="B20" t="s">
        <v>5</v>
      </c>
      <c r="C20" s="3">
        <v>6.6</v>
      </c>
      <c r="D20" s="3">
        <v>8</v>
      </c>
      <c r="E20" s="3">
        <v>1.4000000000000004</v>
      </c>
    </row>
    <row r="21" spans="1:5" x14ac:dyDescent="0.25">
      <c r="A21" t="s">
        <v>4</v>
      </c>
      <c r="B21" t="s">
        <v>5</v>
      </c>
      <c r="C21" s="3">
        <v>7.2</v>
      </c>
      <c r="D21" s="3">
        <v>7</v>
      </c>
      <c r="E21" s="3">
        <v>-0.20000000000000018</v>
      </c>
    </row>
    <row r="22" spans="1:5" x14ac:dyDescent="0.25">
      <c r="A22" t="s">
        <v>4</v>
      </c>
      <c r="B22" t="s">
        <v>5</v>
      </c>
      <c r="C22" s="3">
        <v>6.2</v>
      </c>
      <c r="D22" s="3">
        <v>8</v>
      </c>
      <c r="E22" s="3">
        <v>1.7999999999999998</v>
      </c>
    </row>
    <row r="23" spans="1:5" x14ac:dyDescent="0.25">
      <c r="A23" t="s">
        <v>4</v>
      </c>
      <c r="B23" t="s">
        <v>5</v>
      </c>
      <c r="C23" s="3">
        <v>6.8</v>
      </c>
      <c r="D23" s="3">
        <v>8</v>
      </c>
      <c r="E23" s="3">
        <v>1.2000000000000002</v>
      </c>
    </row>
    <row r="24" spans="1:5" x14ac:dyDescent="0.25">
      <c r="A24" t="s">
        <v>4</v>
      </c>
      <c r="B24" t="s">
        <v>5</v>
      </c>
      <c r="C24" s="3">
        <v>5.5</v>
      </c>
      <c r="D24" s="3">
        <v>8</v>
      </c>
      <c r="E24" s="3">
        <v>2.5</v>
      </c>
    </row>
    <row r="25" spans="1:5" x14ac:dyDescent="0.25">
      <c r="A25" t="s">
        <v>6</v>
      </c>
      <c r="B25" t="s">
        <v>5</v>
      </c>
      <c r="C25" s="3">
        <v>6.9</v>
      </c>
      <c r="D25" s="3">
        <v>7</v>
      </c>
      <c r="E25" s="3">
        <v>9.9999999999999645E-2</v>
      </c>
    </row>
    <row r="26" spans="1:5" x14ac:dyDescent="0.25">
      <c r="A26" t="s">
        <v>6</v>
      </c>
      <c r="B26" t="s">
        <v>5</v>
      </c>
      <c r="C26" s="3">
        <v>7.2</v>
      </c>
      <c r="D26" s="3">
        <v>7</v>
      </c>
      <c r="E26" s="3">
        <v>-0.20000000000000018</v>
      </c>
    </row>
    <row r="27" spans="1:5" x14ac:dyDescent="0.25">
      <c r="A27" t="s">
        <v>6</v>
      </c>
      <c r="B27" t="s">
        <v>5</v>
      </c>
      <c r="C27" s="3">
        <v>6.1</v>
      </c>
      <c r="D27" s="3">
        <v>7</v>
      </c>
      <c r="E27" s="3">
        <v>0.90000000000000036</v>
      </c>
    </row>
    <row r="28" spans="1:5" x14ac:dyDescent="0.25">
      <c r="A28" t="s">
        <v>6</v>
      </c>
      <c r="B28" t="s">
        <v>5</v>
      </c>
      <c r="C28" s="3">
        <v>6.4</v>
      </c>
      <c r="D28" s="3">
        <v>7</v>
      </c>
      <c r="E28" s="3">
        <v>0.59999999999999964</v>
      </c>
    </row>
    <row r="29" spans="1:5" x14ac:dyDescent="0.25">
      <c r="A29" t="s">
        <v>6</v>
      </c>
      <c r="B29" t="s">
        <v>5</v>
      </c>
      <c r="C29" s="3">
        <v>5.8</v>
      </c>
      <c r="D29" s="3">
        <v>8</v>
      </c>
      <c r="E29" s="3">
        <v>2.2000000000000002</v>
      </c>
    </row>
    <row r="30" spans="1:5" x14ac:dyDescent="0.25">
      <c r="A30" t="s">
        <v>6</v>
      </c>
      <c r="B30" t="s">
        <v>5</v>
      </c>
      <c r="C30" s="3">
        <v>6.3</v>
      </c>
      <c r="D30" s="3">
        <v>8</v>
      </c>
      <c r="E30" s="3">
        <v>1.7000000000000002</v>
      </c>
    </row>
    <row r="31" spans="1:5" x14ac:dyDescent="0.25">
      <c r="A31" t="s">
        <v>6</v>
      </c>
      <c r="B31" t="s">
        <v>5</v>
      </c>
      <c r="C31" s="3">
        <v>6.7</v>
      </c>
      <c r="D31" s="3">
        <v>8</v>
      </c>
      <c r="E31" s="3">
        <v>1.2999999999999998</v>
      </c>
    </row>
    <row r="32" spans="1:5" x14ac:dyDescent="0.25">
      <c r="A32" t="s">
        <v>6</v>
      </c>
      <c r="B32" t="s">
        <v>5</v>
      </c>
      <c r="C32" s="3">
        <v>7.9</v>
      </c>
      <c r="D32" s="3">
        <v>7</v>
      </c>
      <c r="E32" s="3">
        <v>-0.90000000000000036</v>
      </c>
    </row>
    <row r="33" spans="1:5" x14ac:dyDescent="0.25">
      <c r="A33" t="s">
        <v>6</v>
      </c>
      <c r="B33" t="s">
        <v>5</v>
      </c>
      <c r="C33" s="3">
        <v>6</v>
      </c>
      <c r="D33" s="3">
        <v>7</v>
      </c>
      <c r="E33" s="3">
        <v>1</v>
      </c>
    </row>
    <row r="34" spans="1:5" x14ac:dyDescent="0.25">
      <c r="A34" t="s">
        <v>6</v>
      </c>
      <c r="B34" t="s">
        <v>5</v>
      </c>
      <c r="C34" s="3">
        <v>6.1</v>
      </c>
      <c r="D34" s="3">
        <v>7</v>
      </c>
      <c r="E34" s="3">
        <v>0.90000000000000036</v>
      </c>
    </row>
    <row r="35" spans="1:5" x14ac:dyDescent="0.25">
      <c r="A35" t="s">
        <v>6</v>
      </c>
      <c r="B35" t="s">
        <v>5</v>
      </c>
      <c r="C35" s="3">
        <v>7.1</v>
      </c>
      <c r="D35" s="3">
        <v>8</v>
      </c>
      <c r="E35" s="3">
        <v>0.90000000000000036</v>
      </c>
    </row>
    <row r="36" spans="1:5" x14ac:dyDescent="0.25">
      <c r="A36" t="s">
        <v>6</v>
      </c>
      <c r="B36" t="s">
        <v>5</v>
      </c>
      <c r="C36" s="3">
        <v>6.6</v>
      </c>
      <c r="D36" s="3">
        <v>8</v>
      </c>
      <c r="E36" s="3">
        <v>1.4000000000000004</v>
      </c>
    </row>
    <row r="37" spans="1:5" x14ac:dyDescent="0.25">
      <c r="A37" t="s">
        <v>6</v>
      </c>
      <c r="B37" t="s">
        <v>5</v>
      </c>
      <c r="C37" s="3">
        <v>6.8</v>
      </c>
      <c r="D37" s="3">
        <v>8</v>
      </c>
      <c r="E37" s="3">
        <v>1.2000000000000002</v>
      </c>
    </row>
    <row r="38" spans="1:5" x14ac:dyDescent="0.25">
      <c r="A38" t="s">
        <v>6</v>
      </c>
      <c r="B38" t="s">
        <v>5</v>
      </c>
      <c r="C38" s="3">
        <v>6.1</v>
      </c>
      <c r="D38" s="3">
        <v>8</v>
      </c>
      <c r="E38" s="3">
        <v>1.9000000000000004</v>
      </c>
    </row>
    <row r="39" spans="1:5" x14ac:dyDescent="0.25">
      <c r="A39" t="s">
        <v>6</v>
      </c>
      <c r="B39" t="s">
        <v>5</v>
      </c>
      <c r="C39" s="3">
        <v>6.4</v>
      </c>
      <c r="D39" s="3">
        <v>7</v>
      </c>
      <c r="E39" s="3">
        <v>0.59999999999999964</v>
      </c>
    </row>
    <row r="40" spans="1:5" x14ac:dyDescent="0.25">
      <c r="A40" t="s">
        <v>6</v>
      </c>
      <c r="B40" t="s">
        <v>5</v>
      </c>
      <c r="C40" s="3">
        <v>6.8</v>
      </c>
      <c r="D40" s="3">
        <v>7</v>
      </c>
      <c r="E40" s="3">
        <v>0.20000000000000018</v>
      </c>
    </row>
    <row r="41" spans="1:5" x14ac:dyDescent="0.25">
      <c r="A41" t="s">
        <v>6</v>
      </c>
      <c r="B41" t="s">
        <v>5</v>
      </c>
      <c r="C41" s="3">
        <v>5.0999999999999996</v>
      </c>
      <c r="D41" s="3">
        <v>8</v>
      </c>
      <c r="E41" s="3">
        <v>2.9000000000000004</v>
      </c>
    </row>
    <row r="42" spans="1:5" x14ac:dyDescent="0.25">
      <c r="A42" t="s">
        <v>6</v>
      </c>
      <c r="B42" t="s">
        <v>5</v>
      </c>
      <c r="C42" s="3">
        <v>5.7</v>
      </c>
      <c r="D42" s="3">
        <v>8</v>
      </c>
      <c r="E42" s="3">
        <v>2.2999999999999998</v>
      </c>
    </row>
    <row r="43" spans="1:5" x14ac:dyDescent="0.25">
      <c r="A43" t="s">
        <v>6</v>
      </c>
      <c r="B43" t="s">
        <v>5</v>
      </c>
      <c r="C43" s="3">
        <v>7.8</v>
      </c>
      <c r="D43" s="3">
        <v>7</v>
      </c>
      <c r="E43" s="3">
        <v>-0.79999999999999982</v>
      </c>
    </row>
    <row r="44" spans="1:5" x14ac:dyDescent="0.25">
      <c r="A44" t="s">
        <v>6</v>
      </c>
      <c r="B44" t="s">
        <v>5</v>
      </c>
      <c r="C44" s="3">
        <v>5.6</v>
      </c>
      <c r="D44" s="3">
        <v>8</v>
      </c>
      <c r="E44" s="3">
        <v>2.4000000000000004</v>
      </c>
    </row>
    <row r="45" spans="1:5" x14ac:dyDescent="0.25">
      <c r="A45" t="s">
        <v>6</v>
      </c>
      <c r="B45" t="s">
        <v>5</v>
      </c>
      <c r="C45" s="3">
        <v>6.7</v>
      </c>
      <c r="D45" s="3">
        <v>8</v>
      </c>
      <c r="E45" s="3">
        <v>1.2999999999999998</v>
      </c>
    </row>
    <row r="46" spans="1:5" x14ac:dyDescent="0.25">
      <c r="A46" t="s">
        <v>6</v>
      </c>
      <c r="B46" t="s">
        <v>5</v>
      </c>
      <c r="C46" s="3">
        <v>7.3</v>
      </c>
      <c r="D46" s="3">
        <v>7</v>
      </c>
      <c r="E46" s="3">
        <v>-0.29999999999999982</v>
      </c>
    </row>
    <row r="47" spans="1:5" x14ac:dyDescent="0.25">
      <c r="A47" t="s">
        <v>6</v>
      </c>
      <c r="B47" t="s">
        <v>5</v>
      </c>
      <c r="C47" s="3">
        <v>6</v>
      </c>
      <c r="D47" s="3">
        <v>8</v>
      </c>
      <c r="E47" s="3">
        <v>2</v>
      </c>
    </row>
    <row r="48" spans="1:5" x14ac:dyDescent="0.25">
      <c r="A48" t="s">
        <v>6</v>
      </c>
      <c r="B48" t="s">
        <v>10</v>
      </c>
      <c r="C48" s="3">
        <v>6</v>
      </c>
      <c r="D48" s="3">
        <v>8</v>
      </c>
      <c r="E48" s="3">
        <v>2</v>
      </c>
    </row>
    <row r="49" spans="1:5" x14ac:dyDescent="0.25">
      <c r="A49" t="s">
        <v>6</v>
      </c>
      <c r="B49" t="s">
        <v>5</v>
      </c>
      <c r="C49" s="3">
        <v>7.2</v>
      </c>
      <c r="D49" s="3">
        <v>8</v>
      </c>
      <c r="E49" s="3">
        <v>0.79999999999999982</v>
      </c>
    </row>
    <row r="50" spans="1:5" x14ac:dyDescent="0.25">
      <c r="A50" t="s">
        <v>6</v>
      </c>
      <c r="B50" t="s">
        <v>5</v>
      </c>
      <c r="C50" s="3">
        <v>6.3</v>
      </c>
      <c r="D50" s="3">
        <v>7</v>
      </c>
      <c r="E50" s="3">
        <v>0.70000000000000018</v>
      </c>
    </row>
    <row r="51" spans="1:5" x14ac:dyDescent="0.25">
      <c r="A51" t="s">
        <v>6</v>
      </c>
      <c r="B51" t="s">
        <v>5</v>
      </c>
      <c r="C51" s="3">
        <v>6.8</v>
      </c>
      <c r="D51" s="3">
        <v>8</v>
      </c>
      <c r="E51" s="3">
        <v>1.2000000000000002</v>
      </c>
    </row>
    <row r="52" spans="1:5" x14ac:dyDescent="0.25">
      <c r="A52" t="s">
        <v>4</v>
      </c>
      <c r="B52" t="s">
        <v>7</v>
      </c>
      <c r="C52" s="3">
        <v>6.6</v>
      </c>
      <c r="D52" s="3">
        <v>8</v>
      </c>
      <c r="E52" s="3">
        <v>1.4000000000000004</v>
      </c>
    </row>
    <row r="53" spans="1:5" x14ac:dyDescent="0.25">
      <c r="A53" t="s">
        <v>4</v>
      </c>
      <c r="B53" t="s">
        <v>7</v>
      </c>
      <c r="C53" s="3">
        <v>7.3</v>
      </c>
      <c r="D53" s="3">
        <v>8</v>
      </c>
      <c r="E53" s="3">
        <v>0.70000000000000018</v>
      </c>
    </row>
    <row r="54" spans="1:5" x14ac:dyDescent="0.25">
      <c r="A54" t="s">
        <v>4</v>
      </c>
      <c r="B54" t="s">
        <v>7</v>
      </c>
      <c r="C54" s="3">
        <v>7.7</v>
      </c>
      <c r="D54" s="3">
        <v>9</v>
      </c>
      <c r="E54" s="3">
        <v>1.2999999999999998</v>
      </c>
    </row>
    <row r="55" spans="1:5" x14ac:dyDescent="0.25">
      <c r="A55" t="s">
        <v>4</v>
      </c>
      <c r="B55" t="s">
        <v>8</v>
      </c>
      <c r="C55" s="3">
        <v>6.1</v>
      </c>
      <c r="D55" s="3">
        <v>7</v>
      </c>
      <c r="E55" s="3">
        <v>0.90000000000000036</v>
      </c>
    </row>
    <row r="56" spans="1:5" x14ac:dyDescent="0.25">
      <c r="A56" t="s">
        <v>4</v>
      </c>
      <c r="B56" t="s">
        <v>7</v>
      </c>
      <c r="C56" s="3">
        <v>6.3</v>
      </c>
      <c r="D56" s="3">
        <v>8</v>
      </c>
      <c r="E56" s="3">
        <v>1.7000000000000002</v>
      </c>
    </row>
    <row r="57" spans="1:5" x14ac:dyDescent="0.25">
      <c r="A57" t="s">
        <v>4</v>
      </c>
      <c r="B57" t="s">
        <v>7</v>
      </c>
      <c r="C57" s="3">
        <v>6.1</v>
      </c>
      <c r="D57" s="3">
        <v>7</v>
      </c>
      <c r="E57" s="3">
        <v>0.90000000000000036</v>
      </c>
    </row>
    <row r="58" spans="1:5" x14ac:dyDescent="0.25">
      <c r="A58" t="s">
        <v>4</v>
      </c>
      <c r="B58" t="s">
        <v>7</v>
      </c>
      <c r="C58" s="3">
        <v>5.7</v>
      </c>
      <c r="D58" s="3">
        <v>9</v>
      </c>
      <c r="E58" s="3">
        <v>3.3</v>
      </c>
    </row>
    <row r="59" spans="1:5" x14ac:dyDescent="0.25">
      <c r="A59" t="s">
        <v>4</v>
      </c>
      <c r="B59" t="s">
        <v>7</v>
      </c>
      <c r="C59" s="3">
        <v>6.7</v>
      </c>
      <c r="D59" s="3">
        <v>9</v>
      </c>
      <c r="E59" s="3">
        <v>2.2999999999999998</v>
      </c>
    </row>
    <row r="60" spans="1:5" x14ac:dyDescent="0.25">
      <c r="A60" t="s">
        <v>4</v>
      </c>
      <c r="B60" t="s">
        <v>7</v>
      </c>
      <c r="C60" s="3">
        <v>6.8</v>
      </c>
      <c r="D60" s="3">
        <v>8</v>
      </c>
      <c r="E60" s="3">
        <v>1.2000000000000002</v>
      </c>
    </row>
    <row r="61" spans="1:5" x14ac:dyDescent="0.25">
      <c r="A61" t="s">
        <v>4</v>
      </c>
      <c r="B61" t="s">
        <v>7</v>
      </c>
      <c r="C61" s="3">
        <v>6.7</v>
      </c>
      <c r="D61" s="3">
        <v>8</v>
      </c>
      <c r="E61" s="3">
        <v>1.2999999999999998</v>
      </c>
    </row>
    <row r="62" spans="1:5" x14ac:dyDescent="0.25">
      <c r="A62" t="s">
        <v>4</v>
      </c>
      <c r="B62" t="s">
        <v>7</v>
      </c>
      <c r="C62" s="3">
        <v>6.7</v>
      </c>
      <c r="D62" s="3">
        <v>9</v>
      </c>
      <c r="E62" s="3">
        <v>2.2999999999999998</v>
      </c>
    </row>
    <row r="63" spans="1:5" x14ac:dyDescent="0.25">
      <c r="A63" t="s">
        <v>4</v>
      </c>
      <c r="B63" t="s">
        <v>7</v>
      </c>
      <c r="C63" s="3">
        <v>6.9</v>
      </c>
      <c r="D63" s="3">
        <v>8</v>
      </c>
      <c r="E63" s="3">
        <v>1.0999999999999996</v>
      </c>
    </row>
    <row r="64" spans="1:5" x14ac:dyDescent="0.25">
      <c r="A64" t="s">
        <v>4</v>
      </c>
      <c r="B64" t="s">
        <v>7</v>
      </c>
      <c r="C64" s="3">
        <v>8.8000000000000007</v>
      </c>
      <c r="D64" s="3">
        <v>8</v>
      </c>
      <c r="E64" s="3">
        <v>-0.80000000000000071</v>
      </c>
    </row>
    <row r="65" spans="1:5" x14ac:dyDescent="0.25">
      <c r="A65" t="s">
        <v>4</v>
      </c>
      <c r="B65" t="s">
        <v>7</v>
      </c>
      <c r="C65" s="3">
        <v>7.4</v>
      </c>
      <c r="D65" s="3">
        <v>8</v>
      </c>
      <c r="E65" s="3">
        <v>0.59999999999999964</v>
      </c>
    </row>
    <row r="66" spans="1:5" x14ac:dyDescent="0.25">
      <c r="A66" t="s">
        <v>4</v>
      </c>
      <c r="B66" t="s">
        <v>7</v>
      </c>
      <c r="C66" s="3">
        <v>8.9</v>
      </c>
      <c r="D66" s="3">
        <v>9</v>
      </c>
      <c r="E66" s="3">
        <v>9.9999999999999645E-2</v>
      </c>
    </row>
    <row r="67" spans="1:5" x14ac:dyDescent="0.25">
      <c r="A67" t="s">
        <v>4</v>
      </c>
      <c r="B67" t="s">
        <v>7</v>
      </c>
      <c r="C67" s="3">
        <v>5.7</v>
      </c>
      <c r="D67" s="3">
        <v>7</v>
      </c>
      <c r="E67" s="3">
        <v>1.2999999999999998</v>
      </c>
    </row>
    <row r="68" spans="1:5" x14ac:dyDescent="0.25">
      <c r="A68" t="s">
        <v>4</v>
      </c>
      <c r="B68" t="s">
        <v>7</v>
      </c>
      <c r="C68" s="3">
        <v>7.2</v>
      </c>
      <c r="D68" s="3">
        <v>9</v>
      </c>
      <c r="E68" s="3">
        <v>1.7999999999999998</v>
      </c>
    </row>
    <row r="69" spans="1:5" x14ac:dyDescent="0.25">
      <c r="A69" t="s">
        <v>4</v>
      </c>
      <c r="B69" t="s">
        <v>7</v>
      </c>
      <c r="C69" s="3">
        <v>6.6</v>
      </c>
      <c r="D69" s="3">
        <v>9</v>
      </c>
      <c r="E69" s="3">
        <v>2.4000000000000004</v>
      </c>
    </row>
    <row r="70" spans="1:5" x14ac:dyDescent="0.25">
      <c r="A70" t="s">
        <v>4</v>
      </c>
      <c r="B70" t="s">
        <v>7</v>
      </c>
      <c r="C70" s="3">
        <v>7.1</v>
      </c>
      <c r="D70" s="3">
        <v>9</v>
      </c>
      <c r="E70" s="3">
        <v>1.9000000000000004</v>
      </c>
    </row>
    <row r="71" spans="1:5" x14ac:dyDescent="0.25">
      <c r="A71" t="s">
        <v>4</v>
      </c>
      <c r="B71" t="s">
        <v>7</v>
      </c>
      <c r="C71" s="3">
        <v>8.6999999999999993</v>
      </c>
      <c r="D71" s="3">
        <v>8</v>
      </c>
      <c r="E71" s="3">
        <v>-0.69999999999999929</v>
      </c>
    </row>
    <row r="72" spans="1:5" x14ac:dyDescent="0.25">
      <c r="A72" t="s">
        <v>4</v>
      </c>
      <c r="B72" t="s">
        <v>7</v>
      </c>
      <c r="C72" s="3">
        <v>8</v>
      </c>
      <c r="D72" s="3">
        <v>8</v>
      </c>
      <c r="E72" s="3">
        <v>0</v>
      </c>
    </row>
    <row r="73" spans="1:5" x14ac:dyDescent="0.25">
      <c r="A73" t="s">
        <v>4</v>
      </c>
      <c r="B73" t="s">
        <v>7</v>
      </c>
      <c r="C73" s="3">
        <v>5.6</v>
      </c>
      <c r="D73" s="3">
        <v>8</v>
      </c>
      <c r="E73" s="3">
        <v>2.4000000000000004</v>
      </c>
    </row>
    <row r="74" spans="1:5" x14ac:dyDescent="0.25">
      <c r="A74" t="s">
        <v>4</v>
      </c>
      <c r="B74" t="s">
        <v>7</v>
      </c>
      <c r="C74" s="3">
        <v>8.6</v>
      </c>
      <c r="D74" s="3">
        <v>9</v>
      </c>
      <c r="E74" s="3">
        <v>0.40000000000000036</v>
      </c>
    </row>
    <row r="75" spans="1:5" x14ac:dyDescent="0.25">
      <c r="A75" t="s">
        <v>4</v>
      </c>
      <c r="B75" t="s">
        <v>7</v>
      </c>
      <c r="C75" s="3">
        <v>8.1</v>
      </c>
      <c r="D75" s="3">
        <v>8</v>
      </c>
      <c r="E75" s="3">
        <v>-9.9999999999999645E-2</v>
      </c>
    </row>
    <row r="76" spans="1:5" x14ac:dyDescent="0.25">
      <c r="A76" t="s">
        <v>4</v>
      </c>
      <c r="B76" t="s">
        <v>7</v>
      </c>
      <c r="C76" s="3">
        <v>6.3</v>
      </c>
      <c r="D76" s="3">
        <v>9</v>
      </c>
      <c r="E76" s="3">
        <v>2.7</v>
      </c>
    </row>
    <row r="77" spans="1:5" x14ac:dyDescent="0.25">
      <c r="A77" t="s">
        <v>4</v>
      </c>
      <c r="B77" t="s">
        <v>7</v>
      </c>
      <c r="C77" s="3">
        <v>7.5</v>
      </c>
      <c r="D77" s="3">
        <v>8</v>
      </c>
      <c r="E77" s="3">
        <v>0.5</v>
      </c>
    </row>
    <row r="78" spans="1:5" x14ac:dyDescent="0.25">
      <c r="A78" t="s">
        <v>4</v>
      </c>
      <c r="B78" t="s">
        <v>7</v>
      </c>
      <c r="C78" s="3">
        <v>6</v>
      </c>
      <c r="D78" s="3">
        <v>8</v>
      </c>
      <c r="E78" s="3">
        <v>2</v>
      </c>
    </row>
    <row r="79" spans="1:5" x14ac:dyDescent="0.25">
      <c r="A79" t="s">
        <v>6</v>
      </c>
      <c r="B79" t="s">
        <v>7</v>
      </c>
      <c r="C79" s="3">
        <v>7.9</v>
      </c>
      <c r="D79" s="3">
        <v>8</v>
      </c>
      <c r="E79" s="3">
        <v>9.9999999999999645E-2</v>
      </c>
    </row>
    <row r="80" spans="1:5" x14ac:dyDescent="0.25">
      <c r="A80" t="s">
        <v>6</v>
      </c>
      <c r="B80" t="s">
        <v>7</v>
      </c>
      <c r="C80" s="3">
        <v>6.6</v>
      </c>
      <c r="D80" s="3">
        <v>7</v>
      </c>
      <c r="E80" s="3">
        <v>0.40000000000000036</v>
      </c>
    </row>
    <row r="81" spans="1:5" x14ac:dyDescent="0.25">
      <c r="A81" t="s">
        <v>6</v>
      </c>
      <c r="B81" t="s">
        <v>7</v>
      </c>
      <c r="C81" s="3">
        <v>7.3</v>
      </c>
      <c r="D81" s="3">
        <v>6</v>
      </c>
      <c r="E81" s="3">
        <v>-1.2999999999999998</v>
      </c>
    </row>
    <row r="82" spans="1:5" x14ac:dyDescent="0.25">
      <c r="A82" t="s">
        <v>6</v>
      </c>
      <c r="B82" t="s">
        <v>7</v>
      </c>
      <c r="C82" s="3">
        <v>5.8</v>
      </c>
      <c r="D82" s="3">
        <v>8</v>
      </c>
      <c r="E82" s="3">
        <v>2.2000000000000002</v>
      </c>
    </row>
    <row r="83" spans="1:5" x14ac:dyDescent="0.25">
      <c r="A83" t="s">
        <v>6</v>
      </c>
      <c r="B83" t="s">
        <v>7</v>
      </c>
      <c r="C83" s="3">
        <v>7.6</v>
      </c>
      <c r="D83" s="3">
        <v>8</v>
      </c>
      <c r="E83" s="3">
        <v>0.40000000000000036</v>
      </c>
    </row>
    <row r="84" spans="1:5" x14ac:dyDescent="0.25">
      <c r="A84" t="s">
        <v>6</v>
      </c>
      <c r="B84" t="s">
        <v>7</v>
      </c>
      <c r="C84" s="3">
        <v>7.1</v>
      </c>
      <c r="D84" s="3">
        <v>8</v>
      </c>
      <c r="E84" s="3">
        <v>0.90000000000000036</v>
      </c>
    </row>
    <row r="85" spans="1:5" x14ac:dyDescent="0.25">
      <c r="A85" t="s">
        <v>6</v>
      </c>
      <c r="B85" t="s">
        <v>7</v>
      </c>
      <c r="C85" s="3">
        <v>6.6</v>
      </c>
      <c r="D85" s="3">
        <v>9</v>
      </c>
      <c r="E85" s="3">
        <v>2.4000000000000004</v>
      </c>
    </row>
    <row r="86" spans="1:5" x14ac:dyDescent="0.25">
      <c r="A86" t="s">
        <v>6</v>
      </c>
      <c r="B86" t="s">
        <v>7</v>
      </c>
      <c r="C86" s="3">
        <v>7.2</v>
      </c>
      <c r="D86" s="3">
        <v>9</v>
      </c>
      <c r="E86" s="3">
        <v>1.7999999999999998</v>
      </c>
    </row>
    <row r="87" spans="1:5" x14ac:dyDescent="0.25">
      <c r="A87" t="s">
        <v>6</v>
      </c>
      <c r="B87" t="s">
        <v>7</v>
      </c>
      <c r="C87" s="3">
        <v>7.8</v>
      </c>
      <c r="D87" s="3">
        <v>6</v>
      </c>
      <c r="E87" s="3">
        <v>-1.7999999999999998</v>
      </c>
    </row>
    <row r="88" spans="1:5" x14ac:dyDescent="0.25">
      <c r="A88" t="s">
        <v>6</v>
      </c>
      <c r="B88" t="s">
        <v>7</v>
      </c>
      <c r="C88" s="3">
        <v>7</v>
      </c>
      <c r="D88" s="3">
        <v>8</v>
      </c>
      <c r="E88" s="3">
        <v>1</v>
      </c>
    </row>
    <row r="89" spans="1:5" x14ac:dyDescent="0.25">
      <c r="A89" t="s">
        <v>9</v>
      </c>
      <c r="B89" t="s">
        <v>7</v>
      </c>
      <c r="C89" s="3">
        <v>7.5</v>
      </c>
      <c r="D89" s="3">
        <v>8</v>
      </c>
      <c r="E89" s="3">
        <v>0.5</v>
      </c>
    </row>
    <row r="90" spans="1:5" x14ac:dyDescent="0.25">
      <c r="A90" t="s">
        <v>6</v>
      </c>
      <c r="B90" t="s">
        <v>7</v>
      </c>
      <c r="C90" s="3">
        <v>7.6</v>
      </c>
      <c r="D90" s="3">
        <v>7</v>
      </c>
      <c r="E90" s="3">
        <v>-0.59999999999999964</v>
      </c>
    </row>
    <row r="91" spans="1:5" x14ac:dyDescent="0.25">
      <c r="A91" t="s">
        <v>6</v>
      </c>
      <c r="B91" t="s">
        <v>7</v>
      </c>
      <c r="C91" s="3">
        <v>6.9</v>
      </c>
      <c r="D91" s="3">
        <v>8</v>
      </c>
      <c r="E91" s="3">
        <v>1.0999999999999996</v>
      </c>
    </row>
    <row r="92" spans="1:5" x14ac:dyDescent="0.25">
      <c r="A92" t="s">
        <v>6</v>
      </c>
      <c r="B92" t="s">
        <v>7</v>
      </c>
      <c r="C92" s="3">
        <v>6.8</v>
      </c>
      <c r="D92" s="3">
        <v>8</v>
      </c>
      <c r="E92" s="3">
        <v>1.2000000000000002</v>
      </c>
    </row>
    <row r="93" spans="1:5" x14ac:dyDescent="0.25">
      <c r="A93" t="s">
        <v>6</v>
      </c>
      <c r="B93" t="s">
        <v>7</v>
      </c>
      <c r="C93" s="3">
        <v>6.5</v>
      </c>
      <c r="D93" s="3">
        <v>8</v>
      </c>
      <c r="E93" s="3">
        <v>1.5</v>
      </c>
    </row>
    <row r="94" spans="1:5" x14ac:dyDescent="0.25">
      <c r="A94" t="s">
        <v>6</v>
      </c>
      <c r="B94" t="s">
        <v>7</v>
      </c>
      <c r="C94" s="3">
        <v>6.1</v>
      </c>
      <c r="D94" s="3">
        <v>8</v>
      </c>
      <c r="E94" s="3">
        <v>1.9000000000000004</v>
      </c>
    </row>
    <row r="95" spans="1:5" x14ac:dyDescent="0.25">
      <c r="A95" t="s">
        <v>6</v>
      </c>
      <c r="B95" t="s">
        <v>7</v>
      </c>
      <c r="C95" s="3">
        <v>6.9</v>
      </c>
      <c r="D95" s="3">
        <v>9</v>
      </c>
      <c r="E95" s="3">
        <v>2.0999999999999996</v>
      </c>
    </row>
    <row r="96" spans="1:5" x14ac:dyDescent="0.25">
      <c r="A96" t="s">
        <v>6</v>
      </c>
      <c r="B96" t="s">
        <v>7</v>
      </c>
      <c r="C96" s="3">
        <v>7.3</v>
      </c>
      <c r="D96" s="3">
        <v>7</v>
      </c>
      <c r="E96" s="3">
        <v>-0.29999999999999982</v>
      </c>
    </row>
    <row r="97" spans="1:5" x14ac:dyDescent="0.25">
      <c r="A97" t="s">
        <v>6</v>
      </c>
      <c r="B97" t="s">
        <v>7</v>
      </c>
      <c r="C97" s="3">
        <v>6.5</v>
      </c>
      <c r="D97" s="3">
        <v>8</v>
      </c>
      <c r="E97" s="3">
        <v>1.5</v>
      </c>
    </row>
    <row r="98" spans="1:5" x14ac:dyDescent="0.25">
      <c r="A98" t="s">
        <v>6</v>
      </c>
      <c r="B98" t="s">
        <v>7</v>
      </c>
      <c r="C98" s="3">
        <v>6.9</v>
      </c>
      <c r="D98" s="3">
        <v>7</v>
      </c>
      <c r="E98" s="3">
        <v>9.9999999999999645E-2</v>
      </c>
    </row>
    <row r="99" spans="1:5" x14ac:dyDescent="0.25">
      <c r="A99" t="s">
        <v>6</v>
      </c>
      <c r="B99" t="s">
        <v>7</v>
      </c>
      <c r="C99" s="3">
        <v>6.7</v>
      </c>
      <c r="D99" s="3">
        <v>7</v>
      </c>
      <c r="E99" s="3">
        <v>0.29999999999999982</v>
      </c>
    </row>
    <row r="100" spans="1:5" x14ac:dyDescent="0.25">
      <c r="A100" t="s">
        <v>6</v>
      </c>
      <c r="B100" t="s">
        <v>7</v>
      </c>
      <c r="C100" s="3">
        <v>7.7</v>
      </c>
      <c r="D100" s="3">
        <v>8</v>
      </c>
      <c r="E100" s="3">
        <v>0.29999999999999982</v>
      </c>
    </row>
    <row r="101" spans="1:5" x14ac:dyDescent="0.25">
      <c r="A101" t="s">
        <v>9</v>
      </c>
      <c r="B101" t="s">
        <v>7</v>
      </c>
      <c r="C101" s="3">
        <v>7.6</v>
      </c>
      <c r="D101" s="3">
        <v>8</v>
      </c>
      <c r="E101" s="3">
        <v>0.40000000000000036</v>
      </c>
    </row>
  </sheetData>
  <sortState xmlns:xlrd2="http://schemas.microsoft.com/office/spreadsheetml/2017/richdata2" ref="A2:D101">
    <sortCondition descending="1" ref="B2:B10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32A0-17F6-4433-ACF0-E72AA39C6BB3}">
  <dimension ref="A1:Q101"/>
  <sheetViews>
    <sheetView topLeftCell="A25" workbookViewId="0">
      <selection activeCell="G45" sqref="G45"/>
    </sheetView>
  </sheetViews>
  <sheetFormatPr defaultRowHeight="15" x14ac:dyDescent="0.25"/>
  <cols>
    <col min="2" max="2" width="10.85546875" bestFit="1" customWidth="1"/>
    <col min="3" max="5" width="12.7109375" style="3" customWidth="1"/>
    <col min="9" max="9" width="13.85546875" bestFit="1" customWidth="1"/>
  </cols>
  <sheetData>
    <row r="1" spans="1:17" ht="30" x14ac:dyDescent="0.25">
      <c r="A1" s="1" t="s">
        <v>0</v>
      </c>
      <c r="B1" s="1" t="s">
        <v>1</v>
      </c>
      <c r="C1" s="15" t="s">
        <v>37</v>
      </c>
      <c r="D1" s="15" t="s">
        <v>48</v>
      </c>
      <c r="E1" s="15" t="s">
        <v>49</v>
      </c>
      <c r="F1" s="15" t="s">
        <v>36</v>
      </c>
      <c r="G1" s="15" t="s">
        <v>50</v>
      </c>
    </row>
    <row r="2" spans="1:17" x14ac:dyDescent="0.25">
      <c r="A2" t="s">
        <v>6</v>
      </c>
      <c r="B2" t="s">
        <v>7</v>
      </c>
      <c r="C2" s="3">
        <v>-1.7999999999999998</v>
      </c>
      <c r="D2" s="3">
        <f>C2-$J$4</f>
        <v>-2.78</v>
      </c>
      <c r="E2" s="3">
        <f>D2^2</f>
        <v>7.7283999999999988</v>
      </c>
      <c r="F2">
        <f>SUM(E2:E50)/49</f>
        <v>1.0501551020408164</v>
      </c>
      <c r="G2" s="4">
        <f>F2^0.5</f>
        <v>1.0247707558477732</v>
      </c>
    </row>
    <row r="3" spans="1:17" x14ac:dyDescent="0.25">
      <c r="A3" t="s">
        <v>6</v>
      </c>
      <c r="B3" t="s">
        <v>7</v>
      </c>
      <c r="C3" s="3">
        <v>-1.2999999999999998</v>
      </c>
      <c r="D3" s="3">
        <f t="shared" ref="D3:D51" si="0">C3-$J$4</f>
        <v>-2.2799999999999998</v>
      </c>
      <c r="E3" s="3">
        <f t="shared" ref="E3:E66" si="1">D3^2</f>
        <v>5.1983999999999995</v>
      </c>
      <c r="I3" s="23" t="s">
        <v>7</v>
      </c>
      <c r="J3" s="24"/>
    </row>
    <row r="4" spans="1:17" x14ac:dyDescent="0.25">
      <c r="A4" t="s">
        <v>4</v>
      </c>
      <c r="B4" t="s">
        <v>7</v>
      </c>
      <c r="C4" s="3">
        <v>-0.80000000000000071</v>
      </c>
      <c r="D4" s="3">
        <f t="shared" si="0"/>
        <v>-1.7800000000000007</v>
      </c>
      <c r="E4" s="3">
        <f t="shared" si="1"/>
        <v>3.1684000000000023</v>
      </c>
      <c r="I4" s="17" t="s">
        <v>38</v>
      </c>
      <c r="J4" s="18">
        <v>0.98</v>
      </c>
    </row>
    <row r="5" spans="1:17" x14ac:dyDescent="0.25">
      <c r="A5" t="s">
        <v>4</v>
      </c>
      <c r="B5" t="s">
        <v>7</v>
      </c>
      <c r="C5" s="3">
        <v>-0.69999999999999929</v>
      </c>
      <c r="D5" s="3">
        <f t="shared" si="0"/>
        <v>-1.6799999999999993</v>
      </c>
      <c r="E5" s="3">
        <f t="shared" si="1"/>
        <v>2.8223999999999974</v>
      </c>
      <c r="I5" s="17" t="s">
        <v>24</v>
      </c>
      <c r="J5" s="18">
        <v>0.40000000000000036</v>
      </c>
    </row>
    <row r="6" spans="1:17" x14ac:dyDescent="0.25">
      <c r="A6" t="s">
        <v>6</v>
      </c>
      <c r="B6" t="s">
        <v>7</v>
      </c>
      <c r="C6" s="3">
        <v>-0.59999999999999964</v>
      </c>
      <c r="D6" s="3">
        <f t="shared" si="0"/>
        <v>-1.5799999999999996</v>
      </c>
      <c r="E6" s="3">
        <f t="shared" si="1"/>
        <v>2.4963999999999986</v>
      </c>
      <c r="I6" s="17" t="s">
        <v>22</v>
      </c>
      <c r="J6" s="18">
        <v>3.3</v>
      </c>
    </row>
    <row r="7" spans="1:17" x14ac:dyDescent="0.25">
      <c r="A7" t="s">
        <v>6</v>
      </c>
      <c r="B7" t="s">
        <v>7</v>
      </c>
      <c r="C7" s="3">
        <v>-0.29999999999999982</v>
      </c>
      <c r="D7" s="3">
        <f t="shared" si="0"/>
        <v>-1.2799999999999998</v>
      </c>
      <c r="E7" s="3">
        <f t="shared" si="1"/>
        <v>1.6383999999999994</v>
      </c>
      <c r="I7" s="17" t="s">
        <v>23</v>
      </c>
      <c r="J7" s="18">
        <v>-1.8</v>
      </c>
    </row>
    <row r="8" spans="1:17" x14ac:dyDescent="0.25">
      <c r="A8" t="s">
        <v>4</v>
      </c>
      <c r="B8" t="s">
        <v>7</v>
      </c>
      <c r="C8" s="3">
        <v>-9.9999999999999645E-2</v>
      </c>
      <c r="D8" s="3">
        <f t="shared" si="0"/>
        <v>-1.0799999999999996</v>
      </c>
      <c r="E8" s="3">
        <f t="shared" si="1"/>
        <v>1.1663999999999992</v>
      </c>
      <c r="I8" s="17" t="s">
        <v>42</v>
      </c>
      <c r="J8" s="18">
        <v>1.1000000000000001</v>
      </c>
    </row>
    <row r="9" spans="1:17" x14ac:dyDescent="0.25">
      <c r="A9" t="s">
        <v>4</v>
      </c>
      <c r="B9" t="s">
        <v>7</v>
      </c>
      <c r="C9" s="3">
        <v>0</v>
      </c>
      <c r="D9" s="3">
        <f t="shared" si="0"/>
        <v>-0.98</v>
      </c>
      <c r="E9" s="3">
        <f t="shared" si="1"/>
        <v>0.96039999999999992</v>
      </c>
      <c r="I9" s="17" t="s">
        <v>40</v>
      </c>
      <c r="J9" s="18">
        <v>0.3</v>
      </c>
      <c r="O9">
        <v>50</v>
      </c>
    </row>
    <row r="10" spans="1:17" x14ac:dyDescent="0.25">
      <c r="A10" t="s">
        <v>4</v>
      </c>
      <c r="B10" t="s">
        <v>7</v>
      </c>
      <c r="C10" s="3">
        <v>9.9999999999999645E-2</v>
      </c>
      <c r="D10" s="3">
        <f t="shared" si="0"/>
        <v>-0.88000000000000034</v>
      </c>
      <c r="E10" s="3">
        <f t="shared" si="1"/>
        <v>0.77440000000000064</v>
      </c>
      <c r="F10">
        <f>SUM(E52:E101)/49</f>
        <v>1.010257205756105</v>
      </c>
      <c r="G10" s="4">
        <f>F10^0.5</f>
        <v>1.0051155186127141</v>
      </c>
      <c r="I10" s="17" t="s">
        <v>41</v>
      </c>
      <c r="J10" s="18">
        <v>1.8</v>
      </c>
    </row>
    <row r="11" spans="1:17" x14ac:dyDescent="0.25">
      <c r="A11" t="s">
        <v>6</v>
      </c>
      <c r="B11" t="s">
        <v>7</v>
      </c>
      <c r="C11" s="3">
        <v>9.9999999999999645E-2</v>
      </c>
      <c r="D11" s="3">
        <f t="shared" si="0"/>
        <v>-0.88000000000000034</v>
      </c>
      <c r="E11" s="3">
        <f t="shared" si="1"/>
        <v>0.77440000000000064</v>
      </c>
      <c r="F11" s="4" t="s">
        <v>58</v>
      </c>
      <c r="I11" s="17" t="s">
        <v>43</v>
      </c>
      <c r="J11" s="18">
        <v>1.5</v>
      </c>
    </row>
    <row r="12" spans="1:17" x14ac:dyDescent="0.25">
      <c r="A12" t="s">
        <v>6</v>
      </c>
      <c r="B12" t="s">
        <v>7</v>
      </c>
      <c r="C12" s="3">
        <v>9.9999999999999645E-2</v>
      </c>
      <c r="D12" s="3">
        <f t="shared" si="0"/>
        <v>-0.88000000000000034</v>
      </c>
      <c r="E12" s="3">
        <f t="shared" si="1"/>
        <v>0.77440000000000064</v>
      </c>
      <c r="F12" t="s">
        <v>51</v>
      </c>
      <c r="I12" s="25" t="s">
        <v>45</v>
      </c>
      <c r="J12" s="26">
        <v>-1.95</v>
      </c>
      <c r="O12">
        <f>51/4</f>
        <v>12.75</v>
      </c>
      <c r="P12">
        <f>C13*1+3*0.3</f>
        <v>1.1999999999999997</v>
      </c>
      <c r="Q12">
        <f>0.3</f>
        <v>0.3</v>
      </c>
    </row>
    <row r="13" spans="1:17" x14ac:dyDescent="0.25">
      <c r="A13" t="s">
        <v>6</v>
      </c>
      <c r="B13" t="s">
        <v>7</v>
      </c>
      <c r="C13" s="16">
        <v>0.29999999999999982</v>
      </c>
      <c r="D13" s="3">
        <f t="shared" si="0"/>
        <v>-0.68000000000000016</v>
      </c>
      <c r="E13" s="3">
        <f t="shared" si="1"/>
        <v>0.4624000000000002</v>
      </c>
      <c r="F13" t="s">
        <v>52</v>
      </c>
      <c r="I13" s="25" t="s">
        <v>46</v>
      </c>
      <c r="J13" s="27">
        <v>4.05</v>
      </c>
      <c r="L13">
        <f>J9-1.5*(J11)</f>
        <v>-1.95</v>
      </c>
    </row>
    <row r="14" spans="1:17" x14ac:dyDescent="0.25">
      <c r="A14" t="s">
        <v>6</v>
      </c>
      <c r="B14" t="s">
        <v>7</v>
      </c>
      <c r="C14" s="16">
        <v>0.29999999999999982</v>
      </c>
      <c r="D14" s="3">
        <f t="shared" si="0"/>
        <v>-0.68000000000000016</v>
      </c>
      <c r="E14" s="3">
        <f t="shared" si="1"/>
        <v>0.4624000000000002</v>
      </c>
      <c r="F14" s="4" t="s">
        <v>54</v>
      </c>
      <c r="O14">
        <f>O12*3</f>
        <v>38.25</v>
      </c>
    </row>
    <row r="15" spans="1:17" x14ac:dyDescent="0.25">
      <c r="A15" t="s">
        <v>4</v>
      </c>
      <c r="B15" t="s">
        <v>7</v>
      </c>
      <c r="C15" s="3">
        <v>0.40000000000000036</v>
      </c>
      <c r="D15" s="3">
        <f t="shared" si="0"/>
        <v>-0.57999999999999963</v>
      </c>
      <c r="E15" s="3">
        <f t="shared" si="1"/>
        <v>0.33639999999999959</v>
      </c>
    </row>
    <row r="16" spans="1:17" x14ac:dyDescent="0.25">
      <c r="A16" t="s">
        <v>6</v>
      </c>
      <c r="B16" t="s">
        <v>7</v>
      </c>
      <c r="C16" s="3">
        <v>0.40000000000000036</v>
      </c>
      <c r="D16" s="3">
        <f t="shared" si="0"/>
        <v>-0.57999999999999963</v>
      </c>
      <c r="E16" s="3">
        <f t="shared" si="1"/>
        <v>0.33639999999999959</v>
      </c>
      <c r="F16" s="4">
        <f>0.98/(1.024771)*(50^0.5)</f>
        <v>6.7621414497757693</v>
      </c>
    </row>
    <row r="17" spans="1:10" x14ac:dyDescent="0.25">
      <c r="A17" t="s">
        <v>6</v>
      </c>
      <c r="B17" t="s">
        <v>7</v>
      </c>
      <c r="C17" s="3">
        <v>0.40000000000000036</v>
      </c>
      <c r="D17" s="3">
        <f t="shared" si="0"/>
        <v>-0.57999999999999963</v>
      </c>
      <c r="E17" s="3">
        <f t="shared" si="1"/>
        <v>0.33639999999999959</v>
      </c>
      <c r="F17" t="s">
        <v>53</v>
      </c>
      <c r="I17" s="21" t="s">
        <v>5</v>
      </c>
      <c r="J17" s="22"/>
    </row>
    <row r="18" spans="1:10" x14ac:dyDescent="0.25">
      <c r="A18" t="s">
        <v>9</v>
      </c>
      <c r="B18" t="s">
        <v>7</v>
      </c>
      <c r="C18" s="3">
        <v>0.40000000000000036</v>
      </c>
      <c r="D18" s="3">
        <f t="shared" si="0"/>
        <v>-0.57999999999999963</v>
      </c>
      <c r="E18" s="3">
        <f t="shared" si="1"/>
        <v>0.33639999999999959</v>
      </c>
      <c r="I18" s="19" t="s">
        <v>38</v>
      </c>
      <c r="J18" s="19">
        <v>1.1489795918367345</v>
      </c>
    </row>
    <row r="19" spans="1:10" x14ac:dyDescent="0.25">
      <c r="A19" t="s">
        <v>4</v>
      </c>
      <c r="B19" t="s">
        <v>7</v>
      </c>
      <c r="C19" s="3">
        <v>0.5</v>
      </c>
      <c r="D19" s="3">
        <f t="shared" si="0"/>
        <v>-0.48</v>
      </c>
      <c r="E19" s="3">
        <f t="shared" si="1"/>
        <v>0.23039999999999999</v>
      </c>
      <c r="F19" s="4" t="s">
        <v>55</v>
      </c>
      <c r="I19" s="19" t="s">
        <v>24</v>
      </c>
      <c r="J19" s="19">
        <v>0.90000000000000036</v>
      </c>
    </row>
    <row r="20" spans="1:10" x14ac:dyDescent="0.25">
      <c r="A20" t="s">
        <v>9</v>
      </c>
      <c r="B20" t="s">
        <v>7</v>
      </c>
      <c r="C20" s="3">
        <v>0.5</v>
      </c>
      <c r="D20" s="3">
        <f t="shared" si="0"/>
        <v>-0.48</v>
      </c>
      <c r="E20" s="3">
        <f t="shared" si="1"/>
        <v>0.23039999999999999</v>
      </c>
      <c r="F20" t="s">
        <v>56</v>
      </c>
      <c r="I20" s="19" t="s">
        <v>39</v>
      </c>
      <c r="J20" s="19">
        <v>4</v>
      </c>
    </row>
    <row r="21" spans="1:10" x14ac:dyDescent="0.25">
      <c r="A21" t="s">
        <v>4</v>
      </c>
      <c r="B21" t="s">
        <v>7</v>
      </c>
      <c r="C21" s="3">
        <v>0.59999999999999964</v>
      </c>
      <c r="D21" s="3">
        <f t="shared" si="0"/>
        <v>-0.38000000000000034</v>
      </c>
      <c r="E21" s="3">
        <f t="shared" si="1"/>
        <v>0.14440000000000025</v>
      </c>
      <c r="F21" t="s">
        <v>57</v>
      </c>
      <c r="I21" s="19" t="s">
        <v>23</v>
      </c>
      <c r="J21" s="19">
        <v>-0.9</v>
      </c>
    </row>
    <row r="22" spans="1:10" x14ac:dyDescent="0.25">
      <c r="A22" t="s">
        <v>4</v>
      </c>
      <c r="B22" t="s">
        <v>7</v>
      </c>
      <c r="C22" s="3">
        <v>0.70000000000000018</v>
      </c>
      <c r="D22" s="3">
        <f t="shared" si="0"/>
        <v>-0.2799999999999998</v>
      </c>
      <c r="E22" s="3">
        <f t="shared" si="1"/>
        <v>7.8399999999999886E-2</v>
      </c>
      <c r="I22" s="19" t="s">
        <v>42</v>
      </c>
      <c r="J22" s="19">
        <v>1.1000000000000001</v>
      </c>
    </row>
    <row r="23" spans="1:10" x14ac:dyDescent="0.25">
      <c r="A23" t="s">
        <v>4</v>
      </c>
      <c r="B23" t="s">
        <v>8</v>
      </c>
      <c r="C23" s="3">
        <v>0.90000000000000036</v>
      </c>
      <c r="D23" s="3">
        <f t="shared" si="0"/>
        <v>-7.9999999999999627E-2</v>
      </c>
      <c r="E23" s="3">
        <f t="shared" si="1"/>
        <v>6.3999999999999405E-3</v>
      </c>
      <c r="F23" s="4" t="s">
        <v>59</v>
      </c>
      <c r="I23" s="19" t="s">
        <v>40</v>
      </c>
      <c r="J23" s="19">
        <v>0.6</v>
      </c>
    </row>
    <row r="24" spans="1:10" x14ac:dyDescent="0.25">
      <c r="A24" t="s">
        <v>4</v>
      </c>
      <c r="B24" t="s">
        <v>7</v>
      </c>
      <c r="C24" s="3">
        <v>0.90000000000000036</v>
      </c>
      <c r="D24" s="3">
        <f t="shared" si="0"/>
        <v>-7.9999999999999627E-2</v>
      </c>
      <c r="E24" s="3">
        <f t="shared" si="1"/>
        <v>6.3999999999999405E-3</v>
      </c>
      <c r="F24" t="s">
        <v>60</v>
      </c>
      <c r="I24" s="19" t="s">
        <v>41</v>
      </c>
      <c r="J24" s="19">
        <v>1.7749999999999999</v>
      </c>
    </row>
    <row r="25" spans="1:10" x14ac:dyDescent="0.25">
      <c r="A25" t="s">
        <v>6</v>
      </c>
      <c r="B25" t="s">
        <v>7</v>
      </c>
      <c r="C25" s="3">
        <v>0.90000000000000036</v>
      </c>
      <c r="D25" s="3">
        <f t="shared" si="0"/>
        <v>-7.9999999999999627E-2</v>
      </c>
      <c r="E25" s="3">
        <f t="shared" si="1"/>
        <v>6.3999999999999405E-3</v>
      </c>
      <c r="F25" s="4">
        <f>1.14898/((50)^0.5)</f>
        <v>0.16249030988954385</v>
      </c>
      <c r="I25" s="19" t="s">
        <v>44</v>
      </c>
      <c r="J25" s="19">
        <v>1.1749999999999998</v>
      </c>
    </row>
    <row r="26" spans="1:10" x14ac:dyDescent="0.25">
      <c r="A26" t="s">
        <v>6</v>
      </c>
      <c r="B26" t="s">
        <v>7</v>
      </c>
      <c r="C26" s="16">
        <v>1</v>
      </c>
      <c r="D26" s="3">
        <f t="shared" si="0"/>
        <v>2.0000000000000018E-2</v>
      </c>
      <c r="E26" s="3">
        <f t="shared" si="1"/>
        <v>4.0000000000000072E-4</v>
      </c>
      <c r="I26" s="28" t="s">
        <v>45</v>
      </c>
      <c r="J26" s="29">
        <f>J23-1.5*(J25)</f>
        <v>-1.1624999999999996</v>
      </c>
    </row>
    <row r="27" spans="1:10" x14ac:dyDescent="0.25">
      <c r="A27" t="s">
        <v>4</v>
      </c>
      <c r="B27" t="s">
        <v>7</v>
      </c>
      <c r="C27" s="16">
        <v>1.0999999999999996</v>
      </c>
      <c r="D27" s="3">
        <f t="shared" si="0"/>
        <v>0.11999999999999966</v>
      </c>
      <c r="E27" s="3">
        <f t="shared" si="1"/>
        <v>1.439999999999992E-2</v>
      </c>
      <c r="I27" s="28" t="s">
        <v>46</v>
      </c>
      <c r="J27" s="29">
        <f>J24+1.5*(J25)</f>
        <v>3.5374999999999996</v>
      </c>
    </row>
    <row r="28" spans="1:10" x14ac:dyDescent="0.25">
      <c r="A28" t="s">
        <v>6</v>
      </c>
      <c r="B28" t="s">
        <v>7</v>
      </c>
      <c r="C28" s="3">
        <v>1.0999999999999996</v>
      </c>
      <c r="D28" s="3">
        <f t="shared" si="0"/>
        <v>0.11999999999999966</v>
      </c>
      <c r="E28" s="3">
        <f t="shared" si="1"/>
        <v>1.439999999999992E-2</v>
      </c>
      <c r="F28" t="s">
        <v>61</v>
      </c>
    </row>
    <row r="29" spans="1:10" x14ac:dyDescent="0.25">
      <c r="A29" t="s">
        <v>4</v>
      </c>
      <c r="B29" t="s">
        <v>7</v>
      </c>
      <c r="C29" s="3">
        <v>1.2000000000000002</v>
      </c>
      <c r="D29" s="3">
        <f t="shared" si="0"/>
        <v>0.2200000000000002</v>
      </c>
      <c r="E29" s="3">
        <f t="shared" si="1"/>
        <v>4.8400000000000089E-2</v>
      </c>
      <c r="F29">
        <f>(1.005116)^0.5</f>
        <v>1.0025547366602983</v>
      </c>
    </row>
    <row r="30" spans="1:10" x14ac:dyDescent="0.25">
      <c r="A30" t="s">
        <v>6</v>
      </c>
      <c r="B30" t="s">
        <v>7</v>
      </c>
      <c r="C30" s="3">
        <v>1.2000000000000002</v>
      </c>
      <c r="D30" s="3">
        <f t="shared" si="0"/>
        <v>0.2200000000000002</v>
      </c>
      <c r="E30" s="3">
        <f t="shared" si="1"/>
        <v>4.8400000000000089E-2</v>
      </c>
    </row>
    <row r="31" spans="1:10" x14ac:dyDescent="0.25">
      <c r="A31" t="s">
        <v>4</v>
      </c>
      <c r="B31" t="s">
        <v>7</v>
      </c>
      <c r="C31" s="3">
        <v>1.2999999999999998</v>
      </c>
      <c r="D31" s="3">
        <f t="shared" si="0"/>
        <v>0.31999999999999984</v>
      </c>
      <c r="E31" s="3">
        <f t="shared" si="1"/>
        <v>0.10239999999999989</v>
      </c>
    </row>
    <row r="32" spans="1:10" x14ac:dyDescent="0.25">
      <c r="A32" t="s">
        <v>4</v>
      </c>
      <c r="B32" t="s">
        <v>7</v>
      </c>
      <c r="C32" s="3">
        <v>1.2999999999999998</v>
      </c>
      <c r="D32" s="3">
        <f t="shared" si="0"/>
        <v>0.31999999999999984</v>
      </c>
      <c r="E32" s="3">
        <f t="shared" si="1"/>
        <v>0.10239999999999989</v>
      </c>
    </row>
    <row r="33" spans="1:5" x14ac:dyDescent="0.25">
      <c r="A33" t="s">
        <v>4</v>
      </c>
      <c r="B33" t="s">
        <v>7</v>
      </c>
      <c r="C33" s="3">
        <v>1.2999999999999998</v>
      </c>
      <c r="D33" s="3">
        <f t="shared" si="0"/>
        <v>0.31999999999999984</v>
      </c>
      <c r="E33" s="3">
        <f t="shared" si="1"/>
        <v>0.10239999999999989</v>
      </c>
    </row>
    <row r="34" spans="1:5" x14ac:dyDescent="0.25">
      <c r="A34" t="s">
        <v>4</v>
      </c>
      <c r="B34" t="s">
        <v>7</v>
      </c>
      <c r="C34" s="3">
        <v>1.4000000000000004</v>
      </c>
      <c r="D34" s="3">
        <f t="shared" si="0"/>
        <v>0.42000000000000037</v>
      </c>
      <c r="E34" s="3">
        <f t="shared" si="1"/>
        <v>0.17640000000000031</v>
      </c>
    </row>
    <row r="35" spans="1:5" x14ac:dyDescent="0.25">
      <c r="A35" t="s">
        <v>6</v>
      </c>
      <c r="B35" t="s">
        <v>7</v>
      </c>
      <c r="C35" s="3">
        <v>1.5</v>
      </c>
      <c r="D35" s="3">
        <f t="shared" si="0"/>
        <v>0.52</v>
      </c>
      <c r="E35" s="3">
        <f t="shared" si="1"/>
        <v>0.27040000000000003</v>
      </c>
    </row>
    <row r="36" spans="1:5" x14ac:dyDescent="0.25">
      <c r="A36" t="s">
        <v>6</v>
      </c>
      <c r="B36" t="s">
        <v>7</v>
      </c>
      <c r="C36" s="3">
        <v>1.5</v>
      </c>
      <c r="D36" s="3">
        <f t="shared" si="0"/>
        <v>0.52</v>
      </c>
      <c r="E36" s="3">
        <f t="shared" si="1"/>
        <v>0.27040000000000003</v>
      </c>
    </row>
    <row r="37" spans="1:5" x14ac:dyDescent="0.25">
      <c r="A37" t="s">
        <v>4</v>
      </c>
      <c r="B37" t="s">
        <v>7</v>
      </c>
      <c r="C37" s="3">
        <v>1.7000000000000002</v>
      </c>
      <c r="D37" s="3">
        <f t="shared" si="0"/>
        <v>0.7200000000000002</v>
      </c>
      <c r="E37" s="3">
        <f t="shared" si="1"/>
        <v>0.51840000000000031</v>
      </c>
    </row>
    <row r="38" spans="1:5" x14ac:dyDescent="0.25">
      <c r="A38" t="s">
        <v>4</v>
      </c>
      <c r="B38" t="s">
        <v>7</v>
      </c>
      <c r="C38" s="16">
        <v>1.7999999999999998</v>
      </c>
      <c r="D38" s="3">
        <f t="shared" si="0"/>
        <v>0.81999999999999984</v>
      </c>
      <c r="E38" s="3">
        <f t="shared" si="1"/>
        <v>0.67239999999999978</v>
      </c>
    </row>
    <row r="39" spans="1:5" x14ac:dyDescent="0.25">
      <c r="A39" t="s">
        <v>6</v>
      </c>
      <c r="B39" t="s">
        <v>7</v>
      </c>
      <c r="C39" s="16">
        <v>1.7999999999999998</v>
      </c>
      <c r="D39" s="3">
        <f t="shared" si="0"/>
        <v>0.81999999999999984</v>
      </c>
      <c r="E39" s="3">
        <f t="shared" si="1"/>
        <v>0.67239999999999978</v>
      </c>
    </row>
    <row r="40" spans="1:5" x14ac:dyDescent="0.25">
      <c r="A40" t="s">
        <v>4</v>
      </c>
      <c r="B40" t="s">
        <v>7</v>
      </c>
      <c r="C40" s="3">
        <v>1.9000000000000004</v>
      </c>
      <c r="D40" s="3">
        <f t="shared" si="0"/>
        <v>0.92000000000000037</v>
      </c>
      <c r="E40" s="3">
        <f t="shared" si="1"/>
        <v>0.84640000000000071</v>
      </c>
    </row>
    <row r="41" spans="1:5" x14ac:dyDescent="0.25">
      <c r="A41" t="s">
        <v>6</v>
      </c>
      <c r="B41" t="s">
        <v>7</v>
      </c>
      <c r="C41" s="3">
        <v>1.9000000000000004</v>
      </c>
      <c r="D41" s="3">
        <f t="shared" si="0"/>
        <v>0.92000000000000037</v>
      </c>
      <c r="E41" s="3">
        <f t="shared" si="1"/>
        <v>0.84640000000000071</v>
      </c>
    </row>
    <row r="42" spans="1:5" x14ac:dyDescent="0.25">
      <c r="A42" t="s">
        <v>4</v>
      </c>
      <c r="B42" t="s">
        <v>7</v>
      </c>
      <c r="C42" s="3">
        <v>2</v>
      </c>
      <c r="D42" s="3">
        <f t="shared" si="0"/>
        <v>1.02</v>
      </c>
      <c r="E42" s="3">
        <f t="shared" si="1"/>
        <v>1.0404</v>
      </c>
    </row>
    <row r="43" spans="1:5" x14ac:dyDescent="0.25">
      <c r="A43" t="s">
        <v>6</v>
      </c>
      <c r="B43" t="s">
        <v>7</v>
      </c>
      <c r="C43" s="3">
        <v>2.0999999999999996</v>
      </c>
      <c r="D43" s="3">
        <f t="shared" si="0"/>
        <v>1.1199999999999997</v>
      </c>
      <c r="E43" s="3">
        <f t="shared" si="1"/>
        <v>1.2543999999999993</v>
      </c>
    </row>
    <row r="44" spans="1:5" x14ac:dyDescent="0.25">
      <c r="A44" t="s">
        <v>6</v>
      </c>
      <c r="B44" t="s">
        <v>7</v>
      </c>
      <c r="C44" s="3">
        <v>2.2000000000000002</v>
      </c>
      <c r="D44" s="3">
        <f t="shared" si="0"/>
        <v>1.2200000000000002</v>
      </c>
      <c r="E44" s="3">
        <f t="shared" si="1"/>
        <v>1.4884000000000004</v>
      </c>
    </row>
    <row r="45" spans="1:5" x14ac:dyDescent="0.25">
      <c r="A45" t="s">
        <v>4</v>
      </c>
      <c r="B45" t="s">
        <v>7</v>
      </c>
      <c r="C45" s="3">
        <v>2.2999999999999998</v>
      </c>
      <c r="D45" s="3">
        <f t="shared" si="0"/>
        <v>1.3199999999999998</v>
      </c>
      <c r="E45" s="3">
        <f t="shared" si="1"/>
        <v>1.7423999999999995</v>
      </c>
    </row>
    <row r="46" spans="1:5" x14ac:dyDescent="0.25">
      <c r="A46" t="s">
        <v>4</v>
      </c>
      <c r="B46" t="s">
        <v>7</v>
      </c>
      <c r="C46" s="3">
        <v>2.2999999999999998</v>
      </c>
      <c r="D46" s="3">
        <f t="shared" si="0"/>
        <v>1.3199999999999998</v>
      </c>
      <c r="E46" s="3">
        <f t="shared" si="1"/>
        <v>1.7423999999999995</v>
      </c>
    </row>
    <row r="47" spans="1:5" x14ac:dyDescent="0.25">
      <c r="A47" t="s">
        <v>4</v>
      </c>
      <c r="B47" t="s">
        <v>7</v>
      </c>
      <c r="C47" s="3">
        <v>2.4000000000000004</v>
      </c>
      <c r="D47" s="3">
        <f t="shared" si="0"/>
        <v>1.4200000000000004</v>
      </c>
      <c r="E47" s="3">
        <f t="shared" si="1"/>
        <v>2.0164000000000009</v>
      </c>
    </row>
    <row r="48" spans="1:5" x14ac:dyDescent="0.25">
      <c r="A48" t="s">
        <v>4</v>
      </c>
      <c r="B48" t="s">
        <v>7</v>
      </c>
      <c r="C48" s="3">
        <v>2.4000000000000004</v>
      </c>
      <c r="D48" s="3">
        <f t="shared" si="0"/>
        <v>1.4200000000000004</v>
      </c>
      <c r="E48" s="3">
        <f t="shared" si="1"/>
        <v>2.0164000000000009</v>
      </c>
    </row>
    <row r="49" spans="1:5" x14ac:dyDescent="0.25">
      <c r="A49" t="s">
        <v>6</v>
      </c>
      <c r="B49" t="s">
        <v>7</v>
      </c>
      <c r="C49" s="3">
        <v>2.4000000000000004</v>
      </c>
      <c r="D49" s="3">
        <f t="shared" si="0"/>
        <v>1.4200000000000004</v>
      </c>
      <c r="E49" s="3">
        <f t="shared" si="1"/>
        <v>2.0164000000000009</v>
      </c>
    </row>
    <row r="50" spans="1:5" x14ac:dyDescent="0.25">
      <c r="A50" t="s">
        <v>4</v>
      </c>
      <c r="B50" t="s">
        <v>7</v>
      </c>
      <c r="C50" s="3">
        <v>2.7</v>
      </c>
      <c r="D50" s="3">
        <f t="shared" si="0"/>
        <v>1.7200000000000002</v>
      </c>
      <c r="E50" s="3">
        <f t="shared" si="1"/>
        <v>2.9584000000000006</v>
      </c>
    </row>
    <row r="51" spans="1:5" x14ac:dyDescent="0.25">
      <c r="A51" t="s">
        <v>4</v>
      </c>
      <c r="B51" t="s">
        <v>7</v>
      </c>
      <c r="C51" s="3">
        <v>3.3</v>
      </c>
      <c r="D51" s="3">
        <f t="shared" si="0"/>
        <v>2.3199999999999998</v>
      </c>
      <c r="E51" s="3">
        <f t="shared" si="1"/>
        <v>5.3823999999999996</v>
      </c>
    </row>
    <row r="52" spans="1:5" x14ac:dyDescent="0.25">
      <c r="A52" t="s">
        <v>6</v>
      </c>
      <c r="B52" t="s">
        <v>5</v>
      </c>
      <c r="C52" s="3">
        <v>-0.90000000000000036</v>
      </c>
      <c r="D52" s="3">
        <f>C52-$J$18</f>
        <v>-2.0489795918367348</v>
      </c>
      <c r="E52" s="3">
        <f t="shared" si="1"/>
        <v>4.1983173677634325</v>
      </c>
    </row>
    <row r="53" spans="1:5" x14ac:dyDescent="0.25">
      <c r="A53" t="s">
        <v>6</v>
      </c>
      <c r="B53" t="s">
        <v>5</v>
      </c>
      <c r="C53" s="3">
        <v>-0.79999999999999982</v>
      </c>
      <c r="D53" s="3">
        <f t="shared" ref="D53:D101" si="2">C53-$J$18</f>
        <v>-1.9489795918367343</v>
      </c>
      <c r="E53" s="3">
        <f t="shared" si="1"/>
        <v>3.7985214493960835</v>
      </c>
    </row>
    <row r="54" spans="1:5" x14ac:dyDescent="0.25">
      <c r="A54" t="s">
        <v>4</v>
      </c>
      <c r="B54" t="s">
        <v>5</v>
      </c>
      <c r="C54" s="3">
        <v>-0.69999999999999929</v>
      </c>
      <c r="D54" s="3">
        <f t="shared" si="2"/>
        <v>-1.8489795918367338</v>
      </c>
      <c r="E54" s="3">
        <f t="shared" si="1"/>
        <v>3.4187255310287346</v>
      </c>
    </row>
    <row r="55" spans="1:5" x14ac:dyDescent="0.25">
      <c r="A55" t="s">
        <v>6</v>
      </c>
      <c r="B55" t="s">
        <v>5</v>
      </c>
      <c r="C55" s="3">
        <v>-0.29999999999999982</v>
      </c>
      <c r="D55" s="3">
        <f t="shared" si="2"/>
        <v>-1.4489795918367343</v>
      </c>
      <c r="E55" s="3">
        <f t="shared" si="1"/>
        <v>2.0995418575593492</v>
      </c>
    </row>
    <row r="56" spans="1:5" x14ac:dyDescent="0.25">
      <c r="A56" t="s">
        <v>4</v>
      </c>
      <c r="B56" t="s">
        <v>5</v>
      </c>
      <c r="C56" s="3">
        <v>-0.20000000000000018</v>
      </c>
      <c r="D56" s="3">
        <f t="shared" si="2"/>
        <v>-1.3489795918367347</v>
      </c>
      <c r="E56" s="3">
        <f t="shared" si="1"/>
        <v>1.8197459391920032</v>
      </c>
    </row>
    <row r="57" spans="1:5" x14ac:dyDescent="0.25">
      <c r="A57" t="s">
        <v>6</v>
      </c>
      <c r="B57" t="s">
        <v>5</v>
      </c>
      <c r="C57" s="3">
        <v>-0.20000000000000018</v>
      </c>
      <c r="D57" s="3">
        <f t="shared" si="2"/>
        <v>-1.3489795918367347</v>
      </c>
      <c r="E57" s="3">
        <f t="shared" si="1"/>
        <v>1.8197459391920032</v>
      </c>
    </row>
    <row r="58" spans="1:5" x14ac:dyDescent="0.25">
      <c r="A58" t="s">
        <v>4</v>
      </c>
      <c r="B58" t="s">
        <v>5</v>
      </c>
      <c r="C58" s="3">
        <v>-9.9999999999999645E-2</v>
      </c>
      <c r="D58" s="3">
        <f t="shared" si="2"/>
        <v>-1.2489795918367341</v>
      </c>
      <c r="E58" s="3">
        <f t="shared" si="1"/>
        <v>1.5599500208246551</v>
      </c>
    </row>
    <row r="59" spans="1:5" x14ac:dyDescent="0.25">
      <c r="A59" t="s">
        <v>4</v>
      </c>
      <c r="B59" t="s">
        <v>5</v>
      </c>
      <c r="C59" s="3">
        <v>9.9999999999999645E-2</v>
      </c>
      <c r="D59" s="3">
        <f t="shared" si="2"/>
        <v>-1.0489795918367348</v>
      </c>
      <c r="E59" s="3">
        <f t="shared" si="1"/>
        <v>1.1003581840899628</v>
      </c>
    </row>
    <row r="60" spans="1:5" x14ac:dyDescent="0.25">
      <c r="A60" t="s">
        <v>6</v>
      </c>
      <c r="B60" t="s">
        <v>5</v>
      </c>
      <c r="C60" s="3">
        <v>9.9999999999999645E-2</v>
      </c>
      <c r="D60" s="3">
        <f t="shared" si="2"/>
        <v>-1.0489795918367348</v>
      </c>
      <c r="E60" s="3">
        <f t="shared" si="1"/>
        <v>1.1003581840899628</v>
      </c>
    </row>
    <row r="61" spans="1:5" x14ac:dyDescent="0.25">
      <c r="A61" t="s">
        <v>6</v>
      </c>
      <c r="B61" t="s">
        <v>5</v>
      </c>
      <c r="C61" s="3">
        <v>0.20000000000000018</v>
      </c>
      <c r="D61" s="3">
        <f t="shared" si="2"/>
        <v>-0.9489795918367343</v>
      </c>
      <c r="E61" s="3">
        <f t="shared" si="1"/>
        <v>0.90056226572261489</v>
      </c>
    </row>
    <row r="62" spans="1:5" x14ac:dyDescent="0.25">
      <c r="A62" t="s">
        <v>4</v>
      </c>
      <c r="B62" t="s">
        <v>5</v>
      </c>
      <c r="C62" s="3">
        <v>0.5</v>
      </c>
      <c r="D62" s="3">
        <f t="shared" si="2"/>
        <v>-0.64897959183673448</v>
      </c>
      <c r="E62" s="3">
        <f t="shared" si="1"/>
        <v>0.42117451062057448</v>
      </c>
    </row>
    <row r="63" spans="1:5" x14ac:dyDescent="0.25">
      <c r="A63" t="s">
        <v>6</v>
      </c>
      <c r="B63" t="s">
        <v>5</v>
      </c>
      <c r="C63" s="16">
        <v>0.59999999999999964</v>
      </c>
      <c r="D63" s="3">
        <f t="shared" si="2"/>
        <v>-0.54897959183673484</v>
      </c>
      <c r="E63" s="3">
        <f t="shared" si="1"/>
        <v>0.30137859225322799</v>
      </c>
    </row>
    <row r="64" spans="1:5" x14ac:dyDescent="0.25">
      <c r="A64" t="s">
        <v>6</v>
      </c>
      <c r="B64" t="s">
        <v>5</v>
      </c>
      <c r="C64" s="16">
        <v>0.59999999999999964</v>
      </c>
      <c r="D64" s="3">
        <f t="shared" si="2"/>
        <v>-0.54897959183673484</v>
      </c>
      <c r="E64" s="3">
        <f t="shared" si="1"/>
        <v>0.30137859225322799</v>
      </c>
    </row>
    <row r="65" spans="1:5" x14ac:dyDescent="0.25">
      <c r="A65" t="s">
        <v>6</v>
      </c>
      <c r="B65" t="s">
        <v>5</v>
      </c>
      <c r="C65" s="3">
        <v>0.70000000000000018</v>
      </c>
      <c r="D65" s="3">
        <f t="shared" si="2"/>
        <v>-0.4489795918367343</v>
      </c>
      <c r="E65" s="3">
        <f t="shared" si="1"/>
        <v>0.20158267388588053</v>
      </c>
    </row>
    <row r="66" spans="1:5" x14ac:dyDescent="0.25">
      <c r="A66" t="s">
        <v>4</v>
      </c>
      <c r="B66" t="s">
        <v>5</v>
      </c>
      <c r="C66" s="3">
        <v>0.79999999999999982</v>
      </c>
      <c r="D66" s="3">
        <f t="shared" si="2"/>
        <v>-0.34897959183673466</v>
      </c>
      <c r="E66" s="3">
        <f t="shared" si="1"/>
        <v>0.12178675551853392</v>
      </c>
    </row>
    <row r="67" spans="1:5" x14ac:dyDescent="0.25">
      <c r="A67" t="s">
        <v>4</v>
      </c>
      <c r="B67" t="s">
        <v>5</v>
      </c>
      <c r="C67" s="3">
        <v>0.79999999999999982</v>
      </c>
      <c r="D67" s="3">
        <f t="shared" si="2"/>
        <v>-0.34897959183673466</v>
      </c>
      <c r="E67" s="3">
        <f t="shared" ref="E67:E101" si="3">D67^2</f>
        <v>0.12178675551853392</v>
      </c>
    </row>
    <row r="68" spans="1:5" x14ac:dyDescent="0.25">
      <c r="A68" t="s">
        <v>6</v>
      </c>
      <c r="B68" t="s">
        <v>5</v>
      </c>
      <c r="C68" s="3">
        <v>0.79999999999999982</v>
      </c>
      <c r="D68" s="3">
        <f t="shared" si="2"/>
        <v>-0.34897959183673466</v>
      </c>
      <c r="E68" s="3">
        <f t="shared" si="3"/>
        <v>0.12178675551853392</v>
      </c>
    </row>
    <row r="69" spans="1:5" x14ac:dyDescent="0.25">
      <c r="A69" t="s">
        <v>4</v>
      </c>
      <c r="B69" t="s">
        <v>5</v>
      </c>
      <c r="C69" s="3">
        <v>0.80000000000000071</v>
      </c>
      <c r="D69" s="3">
        <f t="shared" si="2"/>
        <v>-0.34897959183673377</v>
      </c>
      <c r="E69" s="3">
        <f t="shared" si="3"/>
        <v>0.1217867555185333</v>
      </c>
    </row>
    <row r="70" spans="1:5" x14ac:dyDescent="0.25">
      <c r="A70" t="s">
        <v>4</v>
      </c>
      <c r="B70" t="s">
        <v>5</v>
      </c>
      <c r="C70" s="3">
        <v>0.90000000000000036</v>
      </c>
      <c r="D70" s="3">
        <f t="shared" si="2"/>
        <v>-0.24897959183673413</v>
      </c>
      <c r="E70" s="3">
        <f t="shared" si="3"/>
        <v>6.1990837151186723E-2</v>
      </c>
    </row>
    <row r="71" spans="1:5" x14ac:dyDescent="0.25">
      <c r="A71" t="s">
        <v>4</v>
      </c>
      <c r="B71" t="s">
        <v>5</v>
      </c>
      <c r="C71" s="3">
        <v>0.90000000000000036</v>
      </c>
      <c r="D71" s="3">
        <f t="shared" si="2"/>
        <v>-0.24897959183673413</v>
      </c>
      <c r="E71" s="3">
        <f t="shared" si="3"/>
        <v>6.1990837151186723E-2</v>
      </c>
    </row>
    <row r="72" spans="1:5" x14ac:dyDescent="0.25">
      <c r="A72" t="s">
        <v>4</v>
      </c>
      <c r="B72" t="s">
        <v>5</v>
      </c>
      <c r="C72" s="3">
        <v>0.90000000000000036</v>
      </c>
      <c r="D72" s="3">
        <f t="shared" si="2"/>
        <v>-0.24897959183673413</v>
      </c>
      <c r="E72" s="3">
        <f t="shared" si="3"/>
        <v>6.1990837151186723E-2</v>
      </c>
    </row>
    <row r="73" spans="1:5" x14ac:dyDescent="0.25">
      <c r="A73" t="s">
        <v>6</v>
      </c>
      <c r="B73" t="s">
        <v>5</v>
      </c>
      <c r="C73" s="3">
        <v>0.90000000000000036</v>
      </c>
      <c r="D73" s="3">
        <f t="shared" si="2"/>
        <v>-0.24897959183673413</v>
      </c>
      <c r="E73" s="3">
        <f t="shared" si="3"/>
        <v>6.1990837151186723E-2</v>
      </c>
    </row>
    <row r="74" spans="1:5" x14ac:dyDescent="0.25">
      <c r="A74" t="s">
        <v>6</v>
      </c>
      <c r="B74" t="s">
        <v>5</v>
      </c>
      <c r="C74" s="3">
        <v>0.90000000000000036</v>
      </c>
      <c r="D74" s="3">
        <f t="shared" si="2"/>
        <v>-0.24897959183673413</v>
      </c>
      <c r="E74" s="3">
        <f t="shared" si="3"/>
        <v>6.1990837151186723E-2</v>
      </c>
    </row>
    <row r="75" spans="1:5" x14ac:dyDescent="0.25">
      <c r="A75" t="s">
        <v>6</v>
      </c>
      <c r="B75" t="s">
        <v>5</v>
      </c>
      <c r="C75" s="3">
        <v>0.90000000000000036</v>
      </c>
      <c r="D75" s="3">
        <f t="shared" si="2"/>
        <v>-0.24897959183673413</v>
      </c>
      <c r="E75" s="3">
        <f t="shared" si="3"/>
        <v>6.1990837151186723E-2</v>
      </c>
    </row>
    <row r="76" spans="1:5" x14ac:dyDescent="0.25">
      <c r="A76" t="s">
        <v>6</v>
      </c>
      <c r="B76" t="s">
        <v>5</v>
      </c>
      <c r="C76" s="16">
        <v>1</v>
      </c>
      <c r="D76" s="3">
        <f t="shared" si="2"/>
        <v>-0.14897959183673448</v>
      </c>
      <c r="E76" s="3">
        <f t="shared" si="3"/>
        <v>2.2194918783840004E-2</v>
      </c>
    </row>
    <row r="77" spans="1:5" x14ac:dyDescent="0.25">
      <c r="A77" t="s">
        <v>4</v>
      </c>
      <c r="B77" t="s">
        <v>5</v>
      </c>
      <c r="C77" s="16">
        <v>1.2000000000000002</v>
      </c>
      <c r="D77" s="3">
        <f t="shared" si="2"/>
        <v>5.1020408163265696E-2</v>
      </c>
      <c r="E77" s="3">
        <f t="shared" si="3"/>
        <v>2.6030820491462288E-3</v>
      </c>
    </row>
    <row r="78" spans="1:5" x14ac:dyDescent="0.25">
      <c r="A78" t="s">
        <v>4</v>
      </c>
      <c r="B78" t="s">
        <v>5</v>
      </c>
      <c r="C78" s="3">
        <v>1.2000000000000002</v>
      </c>
      <c r="D78" s="3">
        <f t="shared" si="2"/>
        <v>5.1020408163265696E-2</v>
      </c>
      <c r="E78" s="3">
        <f t="shared" si="3"/>
        <v>2.6030820491462288E-3</v>
      </c>
    </row>
    <row r="79" spans="1:5" x14ac:dyDescent="0.25">
      <c r="A79" t="s">
        <v>4</v>
      </c>
      <c r="B79" t="s">
        <v>5</v>
      </c>
      <c r="C79" s="3">
        <v>1.2000000000000002</v>
      </c>
      <c r="D79" s="3">
        <f t="shared" si="2"/>
        <v>5.1020408163265696E-2</v>
      </c>
      <c r="E79" s="3">
        <f t="shared" si="3"/>
        <v>2.6030820491462288E-3</v>
      </c>
    </row>
    <row r="80" spans="1:5" x14ac:dyDescent="0.25">
      <c r="A80" t="s">
        <v>4</v>
      </c>
      <c r="B80" t="s">
        <v>5</v>
      </c>
      <c r="C80" s="3">
        <v>1.2000000000000002</v>
      </c>
      <c r="D80" s="3">
        <f t="shared" si="2"/>
        <v>5.1020408163265696E-2</v>
      </c>
      <c r="E80" s="3">
        <f t="shared" si="3"/>
        <v>2.6030820491462288E-3</v>
      </c>
    </row>
    <row r="81" spans="1:5" x14ac:dyDescent="0.25">
      <c r="A81" t="s">
        <v>6</v>
      </c>
      <c r="B81" t="s">
        <v>5</v>
      </c>
      <c r="C81" s="3">
        <v>1.2000000000000002</v>
      </c>
      <c r="D81" s="3">
        <f t="shared" si="2"/>
        <v>5.1020408163265696E-2</v>
      </c>
      <c r="E81" s="3">
        <f t="shared" si="3"/>
        <v>2.6030820491462288E-3</v>
      </c>
    </row>
    <row r="82" spans="1:5" x14ac:dyDescent="0.25">
      <c r="A82" t="s">
        <v>6</v>
      </c>
      <c r="B82" t="s">
        <v>5</v>
      </c>
      <c r="C82" s="3">
        <v>1.2000000000000002</v>
      </c>
      <c r="D82" s="3">
        <f t="shared" si="2"/>
        <v>5.1020408163265696E-2</v>
      </c>
      <c r="E82" s="3">
        <f t="shared" si="3"/>
        <v>2.6030820491462288E-3</v>
      </c>
    </row>
    <row r="83" spans="1:5" x14ac:dyDescent="0.25">
      <c r="A83" t="s">
        <v>4</v>
      </c>
      <c r="B83" t="s">
        <v>5</v>
      </c>
      <c r="C83" s="3">
        <v>1.2999999999999998</v>
      </c>
      <c r="D83" s="3">
        <f t="shared" si="2"/>
        <v>0.15102040816326534</v>
      </c>
      <c r="E83" s="3">
        <f t="shared" si="3"/>
        <v>2.2807163681799261E-2</v>
      </c>
    </row>
    <row r="84" spans="1:5" x14ac:dyDescent="0.25">
      <c r="A84" t="s">
        <v>6</v>
      </c>
      <c r="B84" t="s">
        <v>5</v>
      </c>
      <c r="C84" s="3">
        <v>1.2999999999999998</v>
      </c>
      <c r="D84" s="3">
        <f t="shared" si="2"/>
        <v>0.15102040816326534</v>
      </c>
      <c r="E84" s="3">
        <f t="shared" si="3"/>
        <v>2.2807163681799261E-2</v>
      </c>
    </row>
    <row r="85" spans="1:5" x14ac:dyDescent="0.25">
      <c r="A85" t="s">
        <v>6</v>
      </c>
      <c r="B85" t="s">
        <v>5</v>
      </c>
      <c r="C85" s="3">
        <v>1.2999999999999998</v>
      </c>
      <c r="D85" s="3">
        <f t="shared" si="2"/>
        <v>0.15102040816326534</v>
      </c>
      <c r="E85" s="3">
        <f t="shared" si="3"/>
        <v>2.2807163681799261E-2</v>
      </c>
    </row>
    <row r="86" spans="1:5" x14ac:dyDescent="0.25">
      <c r="A86" t="s">
        <v>4</v>
      </c>
      <c r="B86" t="s">
        <v>5</v>
      </c>
      <c r="C86" s="3">
        <v>1.4000000000000004</v>
      </c>
      <c r="D86" s="3">
        <f t="shared" si="2"/>
        <v>0.25102040816326587</v>
      </c>
      <c r="E86" s="3">
        <f t="shared" si="3"/>
        <v>6.3011245314452596E-2</v>
      </c>
    </row>
    <row r="87" spans="1:5" x14ac:dyDescent="0.25">
      <c r="A87" t="s">
        <v>6</v>
      </c>
      <c r="B87" t="s">
        <v>5</v>
      </c>
      <c r="C87" s="3">
        <v>1.4000000000000004</v>
      </c>
      <c r="D87" s="3">
        <f t="shared" si="2"/>
        <v>0.25102040816326587</v>
      </c>
      <c r="E87" s="3">
        <f t="shared" si="3"/>
        <v>6.3011245314452596E-2</v>
      </c>
    </row>
    <row r="88" spans="1:5" x14ac:dyDescent="0.25">
      <c r="A88" t="s">
        <v>6</v>
      </c>
      <c r="B88" t="s">
        <v>5</v>
      </c>
      <c r="C88" s="16">
        <v>1.7000000000000002</v>
      </c>
      <c r="D88" s="3">
        <f t="shared" si="2"/>
        <v>0.5510204081632657</v>
      </c>
      <c r="E88" s="3">
        <f t="shared" si="3"/>
        <v>0.30362349021241192</v>
      </c>
    </row>
    <row r="89" spans="1:5" x14ac:dyDescent="0.25">
      <c r="A89" t="s">
        <v>4</v>
      </c>
      <c r="B89" t="s">
        <v>5</v>
      </c>
      <c r="C89" s="16">
        <v>1.7999999999999998</v>
      </c>
      <c r="D89" s="3">
        <f t="shared" si="2"/>
        <v>0.65102040816326534</v>
      </c>
      <c r="E89" s="3">
        <f t="shared" si="3"/>
        <v>0.42382757184506459</v>
      </c>
    </row>
    <row r="90" spans="1:5" x14ac:dyDescent="0.25">
      <c r="A90" t="s">
        <v>6</v>
      </c>
      <c r="B90" t="s">
        <v>5</v>
      </c>
      <c r="C90" s="20">
        <v>1.9000000000000004</v>
      </c>
      <c r="D90" s="3">
        <f t="shared" si="2"/>
        <v>0.75102040816326587</v>
      </c>
      <c r="E90" s="3">
        <f t="shared" si="3"/>
        <v>0.56403165347771844</v>
      </c>
    </row>
    <row r="91" spans="1:5" x14ac:dyDescent="0.25">
      <c r="A91" t="s">
        <v>6</v>
      </c>
      <c r="B91" t="s">
        <v>5</v>
      </c>
      <c r="C91" s="3">
        <v>2</v>
      </c>
      <c r="D91" s="3">
        <f t="shared" si="2"/>
        <v>0.85102040816326552</v>
      </c>
      <c r="E91" s="3">
        <f t="shared" si="3"/>
        <v>0.72423573511037109</v>
      </c>
    </row>
    <row r="92" spans="1:5" x14ac:dyDescent="0.25">
      <c r="A92" t="s">
        <v>6</v>
      </c>
      <c r="B92" t="s">
        <v>10</v>
      </c>
      <c r="C92" s="3">
        <v>2</v>
      </c>
      <c r="D92" s="3">
        <f t="shared" si="2"/>
        <v>0.85102040816326552</v>
      </c>
      <c r="E92" s="3">
        <f t="shared" si="3"/>
        <v>0.72423573511037109</v>
      </c>
    </row>
    <row r="93" spans="1:5" x14ac:dyDescent="0.25">
      <c r="A93" t="s">
        <v>6</v>
      </c>
      <c r="B93" t="s">
        <v>5</v>
      </c>
      <c r="C93" s="3">
        <v>2.2000000000000002</v>
      </c>
      <c r="D93" s="3">
        <f t="shared" si="2"/>
        <v>1.0510204081632657</v>
      </c>
      <c r="E93" s="3">
        <f t="shared" si="3"/>
        <v>1.1046438983756777</v>
      </c>
    </row>
    <row r="94" spans="1:5" x14ac:dyDescent="0.25">
      <c r="A94" t="s">
        <v>4</v>
      </c>
      <c r="B94" t="s">
        <v>5</v>
      </c>
      <c r="C94" s="3">
        <v>2.2999999999999998</v>
      </c>
      <c r="D94" s="3">
        <f t="shared" si="2"/>
        <v>1.1510204081632653</v>
      </c>
      <c r="E94" s="3">
        <f t="shared" si="3"/>
        <v>1.3248479800083299</v>
      </c>
    </row>
    <row r="95" spans="1:5" x14ac:dyDescent="0.25">
      <c r="A95" t="s">
        <v>6</v>
      </c>
      <c r="B95" t="s">
        <v>5</v>
      </c>
      <c r="C95" s="3">
        <v>2.2999999999999998</v>
      </c>
      <c r="D95" s="3">
        <f t="shared" si="2"/>
        <v>1.1510204081632653</v>
      </c>
      <c r="E95" s="3">
        <f t="shared" si="3"/>
        <v>1.3248479800083299</v>
      </c>
    </row>
    <row r="96" spans="1:5" x14ac:dyDescent="0.25">
      <c r="A96" t="s">
        <v>4</v>
      </c>
      <c r="B96" t="s">
        <v>5</v>
      </c>
      <c r="C96" s="3">
        <v>2.4000000000000004</v>
      </c>
      <c r="D96" s="3">
        <f t="shared" si="2"/>
        <v>1.2510204081632659</v>
      </c>
      <c r="E96" s="3">
        <f t="shared" si="3"/>
        <v>1.5650520616409844</v>
      </c>
    </row>
    <row r="97" spans="1:5" x14ac:dyDescent="0.25">
      <c r="A97" t="s">
        <v>6</v>
      </c>
      <c r="B97" t="s">
        <v>5</v>
      </c>
      <c r="C97" s="3">
        <v>2.4000000000000004</v>
      </c>
      <c r="D97" s="3">
        <f t="shared" si="2"/>
        <v>1.2510204081632659</v>
      </c>
      <c r="E97" s="3">
        <f t="shared" si="3"/>
        <v>1.5650520616409844</v>
      </c>
    </row>
    <row r="98" spans="1:5" x14ac:dyDescent="0.25">
      <c r="A98" t="s">
        <v>4</v>
      </c>
      <c r="B98" t="s">
        <v>5</v>
      </c>
      <c r="C98" s="3">
        <v>2.5</v>
      </c>
      <c r="D98" s="3">
        <f t="shared" si="2"/>
        <v>1.3510204081632655</v>
      </c>
      <c r="E98" s="3">
        <f t="shared" si="3"/>
        <v>1.8252561432736365</v>
      </c>
    </row>
    <row r="99" spans="1:5" x14ac:dyDescent="0.25">
      <c r="A99" t="s">
        <v>4</v>
      </c>
      <c r="B99" t="s">
        <v>5</v>
      </c>
      <c r="C99" s="3">
        <v>2.8</v>
      </c>
      <c r="D99" s="3">
        <f t="shared" si="2"/>
        <v>1.6510204081632653</v>
      </c>
      <c r="E99" s="3">
        <f t="shared" si="3"/>
        <v>2.7258683881715955</v>
      </c>
    </row>
    <row r="100" spans="1:5" x14ac:dyDescent="0.25">
      <c r="A100" t="s">
        <v>6</v>
      </c>
      <c r="B100" t="s">
        <v>5</v>
      </c>
      <c r="C100" s="3">
        <v>2.9000000000000004</v>
      </c>
      <c r="D100" s="3">
        <f t="shared" si="2"/>
        <v>1.7510204081632659</v>
      </c>
      <c r="E100" s="3">
        <f t="shared" si="3"/>
        <v>3.0660724698042503</v>
      </c>
    </row>
    <row r="101" spans="1:5" x14ac:dyDescent="0.25">
      <c r="A101" t="s">
        <v>4</v>
      </c>
      <c r="B101" t="s">
        <v>5</v>
      </c>
      <c r="C101" s="3">
        <v>4</v>
      </c>
      <c r="D101" s="3">
        <f t="shared" si="2"/>
        <v>2.8510204081632655</v>
      </c>
      <c r="E101" s="3">
        <f t="shared" si="3"/>
        <v>8.1283173677634331</v>
      </c>
    </row>
  </sheetData>
  <sortState xmlns:xlrd2="http://schemas.microsoft.com/office/spreadsheetml/2017/richdata2" ref="A2:C101">
    <sortCondition ref="B2:B101"/>
    <sortCondition ref="C2:C10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4789-3347-4F2B-900C-294F08461372}">
  <dimension ref="A1:Q101"/>
  <sheetViews>
    <sheetView workbookViewId="0">
      <selection activeCell="G10" sqref="G10"/>
    </sheetView>
  </sheetViews>
  <sheetFormatPr defaultRowHeight="15" x14ac:dyDescent="0.25"/>
  <cols>
    <col min="2" max="2" width="10.85546875" bestFit="1" customWidth="1"/>
    <col min="3" max="5" width="12.7109375" style="3" customWidth="1"/>
    <col min="9" max="9" width="13.85546875" bestFit="1" customWidth="1"/>
  </cols>
  <sheetData>
    <row r="1" spans="1:17" ht="30" x14ac:dyDescent="0.25">
      <c r="A1" s="1" t="s">
        <v>0</v>
      </c>
      <c r="B1" s="1" t="s">
        <v>1</v>
      </c>
      <c r="C1" s="15" t="s">
        <v>37</v>
      </c>
      <c r="D1" s="15" t="s">
        <v>48</v>
      </c>
      <c r="E1" s="15" t="s">
        <v>49</v>
      </c>
      <c r="F1" s="15" t="s">
        <v>36</v>
      </c>
      <c r="G1" s="15" t="s">
        <v>50</v>
      </c>
    </row>
    <row r="2" spans="1:17" x14ac:dyDescent="0.25">
      <c r="A2" t="s">
        <v>6</v>
      </c>
      <c r="B2" t="s">
        <v>7</v>
      </c>
      <c r="C2" s="3">
        <v>-1.7999999999999998</v>
      </c>
      <c r="D2" s="3">
        <f>C2-$J$4</f>
        <v>-2.78</v>
      </c>
      <c r="E2" s="3">
        <f>D2^2</f>
        <v>7.7283999999999988</v>
      </c>
      <c r="F2">
        <f>SUM(E2:E50)/49</f>
        <v>1.0501551020408164</v>
      </c>
      <c r="G2" s="4">
        <f>F2^0.5</f>
        <v>1.0247707558477732</v>
      </c>
    </row>
    <row r="3" spans="1:17" x14ac:dyDescent="0.25">
      <c r="A3" t="s">
        <v>6</v>
      </c>
      <c r="B3" t="s">
        <v>7</v>
      </c>
      <c r="C3" s="3">
        <v>-1.2999999999999998</v>
      </c>
      <c r="D3" s="3">
        <f t="shared" ref="D3:D51" si="0">C3-$J$4</f>
        <v>-2.2799999999999998</v>
      </c>
      <c r="E3" s="3">
        <f t="shared" ref="E3:E66" si="1">D3^2</f>
        <v>5.1983999999999995</v>
      </c>
      <c r="I3" s="23" t="s">
        <v>7</v>
      </c>
      <c r="J3" s="24"/>
    </row>
    <row r="4" spans="1:17" x14ac:dyDescent="0.25">
      <c r="A4" t="s">
        <v>4</v>
      </c>
      <c r="B4" t="s">
        <v>7</v>
      </c>
      <c r="C4" s="3">
        <v>-0.80000000000000071</v>
      </c>
      <c r="D4" s="3">
        <f t="shared" si="0"/>
        <v>-1.7800000000000007</v>
      </c>
      <c r="E4" s="3">
        <f t="shared" si="1"/>
        <v>3.1684000000000023</v>
      </c>
      <c r="I4" s="17" t="s">
        <v>38</v>
      </c>
      <c r="J4" s="18">
        <v>0.98</v>
      </c>
    </row>
    <row r="5" spans="1:17" x14ac:dyDescent="0.25">
      <c r="A5" t="s">
        <v>4</v>
      </c>
      <c r="B5" t="s">
        <v>7</v>
      </c>
      <c r="C5" s="3">
        <v>-0.69999999999999929</v>
      </c>
      <c r="D5" s="3">
        <f t="shared" si="0"/>
        <v>-1.6799999999999993</v>
      </c>
      <c r="E5" s="3">
        <f t="shared" si="1"/>
        <v>2.8223999999999974</v>
      </c>
      <c r="I5" s="17" t="s">
        <v>24</v>
      </c>
      <c r="J5" s="18">
        <v>0.40000000000000036</v>
      </c>
    </row>
    <row r="6" spans="1:17" x14ac:dyDescent="0.25">
      <c r="A6" t="s">
        <v>6</v>
      </c>
      <c r="B6" t="s">
        <v>7</v>
      </c>
      <c r="C6" s="3">
        <v>-0.59999999999999964</v>
      </c>
      <c r="D6" s="3">
        <f t="shared" si="0"/>
        <v>-1.5799999999999996</v>
      </c>
      <c r="E6" s="3">
        <f t="shared" si="1"/>
        <v>2.4963999999999986</v>
      </c>
      <c r="I6" s="17" t="s">
        <v>22</v>
      </c>
      <c r="J6" s="18">
        <v>3.3</v>
      </c>
    </row>
    <row r="7" spans="1:17" x14ac:dyDescent="0.25">
      <c r="A7" t="s">
        <v>6</v>
      </c>
      <c r="B7" t="s">
        <v>7</v>
      </c>
      <c r="C7" s="3">
        <v>-0.29999999999999982</v>
      </c>
      <c r="D7" s="3">
        <f t="shared" si="0"/>
        <v>-1.2799999999999998</v>
      </c>
      <c r="E7" s="3">
        <f t="shared" si="1"/>
        <v>1.6383999999999994</v>
      </c>
      <c r="I7" s="17" t="s">
        <v>23</v>
      </c>
      <c r="J7" s="18">
        <v>-1.8</v>
      </c>
    </row>
    <row r="8" spans="1:17" x14ac:dyDescent="0.25">
      <c r="A8" t="s">
        <v>4</v>
      </c>
      <c r="B8" t="s">
        <v>7</v>
      </c>
      <c r="C8" s="3">
        <v>-9.9999999999999645E-2</v>
      </c>
      <c r="D8" s="3">
        <f t="shared" si="0"/>
        <v>-1.0799999999999996</v>
      </c>
      <c r="E8" s="3">
        <f t="shared" si="1"/>
        <v>1.1663999999999992</v>
      </c>
      <c r="I8" s="17" t="s">
        <v>42</v>
      </c>
      <c r="J8" s="18">
        <v>1.1000000000000001</v>
      </c>
    </row>
    <row r="9" spans="1:17" x14ac:dyDescent="0.25">
      <c r="A9" t="s">
        <v>4</v>
      </c>
      <c r="B9" t="s">
        <v>7</v>
      </c>
      <c r="C9" s="3">
        <v>0</v>
      </c>
      <c r="D9" s="3">
        <f t="shared" si="0"/>
        <v>-0.98</v>
      </c>
      <c r="E9" s="3">
        <f t="shared" si="1"/>
        <v>0.96039999999999992</v>
      </c>
      <c r="I9" s="17" t="s">
        <v>40</v>
      </c>
      <c r="J9" s="18">
        <v>0.3</v>
      </c>
      <c r="O9">
        <v>50</v>
      </c>
    </row>
    <row r="10" spans="1:17" x14ac:dyDescent="0.25">
      <c r="A10" t="s">
        <v>4</v>
      </c>
      <c r="B10" t="s">
        <v>7</v>
      </c>
      <c r="C10" s="3">
        <v>9.9999999999999645E-2</v>
      </c>
      <c r="D10" s="3">
        <f t="shared" si="0"/>
        <v>-0.88000000000000034</v>
      </c>
      <c r="E10" s="3">
        <f t="shared" si="1"/>
        <v>0.77440000000000064</v>
      </c>
      <c r="F10">
        <f>SUM(E52:E101)/49</f>
        <v>1.010257205756105</v>
      </c>
      <c r="G10" s="4">
        <f>F10^0.5</f>
        <v>1.0051155186127141</v>
      </c>
      <c r="I10" s="17" t="s">
        <v>41</v>
      </c>
      <c r="J10" s="18">
        <v>1.8</v>
      </c>
    </row>
    <row r="11" spans="1:17" x14ac:dyDescent="0.25">
      <c r="A11" t="s">
        <v>6</v>
      </c>
      <c r="B11" t="s">
        <v>7</v>
      </c>
      <c r="C11" s="3">
        <v>9.9999999999999645E-2</v>
      </c>
      <c r="D11" s="3">
        <f t="shared" si="0"/>
        <v>-0.88000000000000034</v>
      </c>
      <c r="E11" s="3">
        <f t="shared" si="1"/>
        <v>0.77440000000000064</v>
      </c>
      <c r="F11" s="4" t="s">
        <v>58</v>
      </c>
      <c r="I11" s="17" t="s">
        <v>43</v>
      </c>
      <c r="J11" s="18">
        <v>1.5</v>
      </c>
    </row>
    <row r="12" spans="1:17" x14ac:dyDescent="0.25">
      <c r="A12" t="s">
        <v>6</v>
      </c>
      <c r="B12" t="s">
        <v>7</v>
      </c>
      <c r="C12" s="3">
        <v>9.9999999999999645E-2</v>
      </c>
      <c r="D12" s="3">
        <f t="shared" si="0"/>
        <v>-0.88000000000000034</v>
      </c>
      <c r="E12" s="3">
        <f t="shared" si="1"/>
        <v>0.77440000000000064</v>
      </c>
      <c r="F12" t="s">
        <v>51</v>
      </c>
      <c r="I12" s="25" t="s">
        <v>45</v>
      </c>
      <c r="J12" s="26">
        <v>-1.95</v>
      </c>
      <c r="O12">
        <f>51/4</f>
        <v>12.75</v>
      </c>
      <c r="P12">
        <f>C13*1+3*0.3</f>
        <v>1.1999999999999997</v>
      </c>
      <c r="Q12">
        <f>0.3</f>
        <v>0.3</v>
      </c>
    </row>
    <row r="13" spans="1:17" x14ac:dyDescent="0.25">
      <c r="A13" t="s">
        <v>6</v>
      </c>
      <c r="B13" t="s">
        <v>7</v>
      </c>
      <c r="C13" s="16">
        <v>0.29999999999999982</v>
      </c>
      <c r="D13" s="3">
        <f t="shared" si="0"/>
        <v>-0.68000000000000016</v>
      </c>
      <c r="E13" s="3">
        <f t="shared" si="1"/>
        <v>0.4624000000000002</v>
      </c>
      <c r="F13" t="s">
        <v>52</v>
      </c>
      <c r="I13" s="25" t="s">
        <v>46</v>
      </c>
      <c r="J13" s="27">
        <v>4.05</v>
      </c>
      <c r="L13">
        <f>J9-1.5*(J11)</f>
        <v>-1.95</v>
      </c>
    </row>
    <row r="14" spans="1:17" x14ac:dyDescent="0.25">
      <c r="A14" t="s">
        <v>6</v>
      </c>
      <c r="B14" t="s">
        <v>7</v>
      </c>
      <c r="C14" s="16">
        <v>0.29999999999999982</v>
      </c>
      <c r="D14" s="3">
        <f t="shared" si="0"/>
        <v>-0.68000000000000016</v>
      </c>
      <c r="E14" s="3">
        <f t="shared" si="1"/>
        <v>0.4624000000000002</v>
      </c>
      <c r="F14" s="4" t="s">
        <v>54</v>
      </c>
      <c r="O14">
        <f>O12*3</f>
        <v>38.25</v>
      </c>
    </row>
    <row r="15" spans="1:17" x14ac:dyDescent="0.25">
      <c r="A15" t="s">
        <v>4</v>
      </c>
      <c r="B15" t="s">
        <v>7</v>
      </c>
      <c r="C15" s="3">
        <v>0.40000000000000036</v>
      </c>
      <c r="D15" s="3">
        <f t="shared" si="0"/>
        <v>-0.57999999999999963</v>
      </c>
      <c r="E15" s="3">
        <f t="shared" si="1"/>
        <v>0.33639999999999959</v>
      </c>
    </row>
    <row r="16" spans="1:17" x14ac:dyDescent="0.25">
      <c r="A16" t="s">
        <v>6</v>
      </c>
      <c r="B16" t="s">
        <v>7</v>
      </c>
      <c r="C16" s="3">
        <v>0.40000000000000036</v>
      </c>
      <c r="D16" s="3">
        <f t="shared" si="0"/>
        <v>-0.57999999999999963</v>
      </c>
      <c r="E16" s="3">
        <f t="shared" si="1"/>
        <v>0.33639999999999959</v>
      </c>
      <c r="F16" s="4">
        <f>0.98/(1.024771)*(50^0.5)</f>
        <v>6.7621414497757693</v>
      </c>
    </row>
    <row r="17" spans="1:10" x14ac:dyDescent="0.25">
      <c r="A17" t="s">
        <v>6</v>
      </c>
      <c r="B17" t="s">
        <v>7</v>
      </c>
      <c r="C17" s="3">
        <v>0.40000000000000036</v>
      </c>
      <c r="D17" s="3">
        <f t="shared" si="0"/>
        <v>-0.57999999999999963</v>
      </c>
      <c r="E17" s="3">
        <f t="shared" si="1"/>
        <v>0.33639999999999959</v>
      </c>
      <c r="F17" t="s">
        <v>53</v>
      </c>
      <c r="I17" s="21" t="s">
        <v>5</v>
      </c>
      <c r="J17" s="22"/>
    </row>
    <row r="18" spans="1:10" x14ac:dyDescent="0.25">
      <c r="A18" t="s">
        <v>9</v>
      </c>
      <c r="B18" t="s">
        <v>7</v>
      </c>
      <c r="C18" s="3">
        <v>0.40000000000000036</v>
      </c>
      <c r="D18" s="3">
        <f t="shared" si="0"/>
        <v>-0.57999999999999963</v>
      </c>
      <c r="E18" s="3">
        <f t="shared" si="1"/>
        <v>0.33639999999999959</v>
      </c>
      <c r="I18" s="19" t="s">
        <v>38</v>
      </c>
      <c r="J18" s="19">
        <v>1.1489795918367345</v>
      </c>
    </row>
    <row r="19" spans="1:10" x14ac:dyDescent="0.25">
      <c r="A19" t="s">
        <v>4</v>
      </c>
      <c r="B19" t="s">
        <v>7</v>
      </c>
      <c r="C19" s="3">
        <v>0.5</v>
      </c>
      <c r="D19" s="3">
        <f t="shared" si="0"/>
        <v>-0.48</v>
      </c>
      <c r="E19" s="3">
        <f t="shared" si="1"/>
        <v>0.23039999999999999</v>
      </c>
      <c r="F19" s="4" t="s">
        <v>55</v>
      </c>
      <c r="I19" s="19" t="s">
        <v>24</v>
      </c>
      <c r="J19" s="19">
        <v>0.90000000000000036</v>
      </c>
    </row>
    <row r="20" spans="1:10" x14ac:dyDescent="0.25">
      <c r="A20" t="s">
        <v>9</v>
      </c>
      <c r="B20" t="s">
        <v>7</v>
      </c>
      <c r="C20" s="3">
        <v>0.5</v>
      </c>
      <c r="D20" s="3">
        <f t="shared" si="0"/>
        <v>-0.48</v>
      </c>
      <c r="E20" s="3">
        <f t="shared" si="1"/>
        <v>0.23039999999999999</v>
      </c>
      <c r="F20" t="s">
        <v>56</v>
      </c>
      <c r="I20" s="19" t="s">
        <v>39</v>
      </c>
      <c r="J20" s="19">
        <v>4</v>
      </c>
    </row>
    <row r="21" spans="1:10" x14ac:dyDescent="0.25">
      <c r="A21" t="s">
        <v>4</v>
      </c>
      <c r="B21" t="s">
        <v>7</v>
      </c>
      <c r="C21" s="3">
        <v>0.59999999999999964</v>
      </c>
      <c r="D21" s="3">
        <f t="shared" si="0"/>
        <v>-0.38000000000000034</v>
      </c>
      <c r="E21" s="3">
        <f t="shared" si="1"/>
        <v>0.14440000000000025</v>
      </c>
      <c r="F21" t="s">
        <v>57</v>
      </c>
      <c r="I21" s="19" t="s">
        <v>23</v>
      </c>
      <c r="J21" s="19">
        <v>-0.9</v>
      </c>
    </row>
    <row r="22" spans="1:10" x14ac:dyDescent="0.25">
      <c r="A22" t="s">
        <v>4</v>
      </c>
      <c r="B22" t="s">
        <v>7</v>
      </c>
      <c r="C22" s="3">
        <v>0.70000000000000018</v>
      </c>
      <c r="D22" s="3">
        <f t="shared" si="0"/>
        <v>-0.2799999999999998</v>
      </c>
      <c r="E22" s="3">
        <f t="shared" si="1"/>
        <v>7.8399999999999886E-2</v>
      </c>
      <c r="I22" s="19" t="s">
        <v>42</v>
      </c>
      <c r="J22" s="19">
        <v>1.1000000000000001</v>
      </c>
    </row>
    <row r="23" spans="1:10" x14ac:dyDescent="0.25">
      <c r="A23" t="s">
        <v>4</v>
      </c>
      <c r="B23" t="s">
        <v>8</v>
      </c>
      <c r="C23" s="3">
        <v>0.90000000000000036</v>
      </c>
      <c r="D23" s="3">
        <f t="shared" si="0"/>
        <v>-7.9999999999999627E-2</v>
      </c>
      <c r="E23" s="3">
        <f t="shared" si="1"/>
        <v>6.3999999999999405E-3</v>
      </c>
      <c r="F23" s="4" t="s">
        <v>59</v>
      </c>
      <c r="I23" s="19" t="s">
        <v>40</v>
      </c>
      <c r="J23" s="19">
        <v>0.6</v>
      </c>
    </row>
    <row r="24" spans="1:10" x14ac:dyDescent="0.25">
      <c r="A24" t="s">
        <v>4</v>
      </c>
      <c r="B24" t="s">
        <v>7</v>
      </c>
      <c r="C24" s="3">
        <v>0.90000000000000036</v>
      </c>
      <c r="D24" s="3">
        <f t="shared" si="0"/>
        <v>-7.9999999999999627E-2</v>
      </c>
      <c r="E24" s="3">
        <f t="shared" si="1"/>
        <v>6.3999999999999405E-3</v>
      </c>
      <c r="F24" t="s">
        <v>60</v>
      </c>
      <c r="I24" s="19" t="s">
        <v>41</v>
      </c>
      <c r="J24" s="19">
        <v>1.7749999999999999</v>
      </c>
    </row>
    <row r="25" spans="1:10" x14ac:dyDescent="0.25">
      <c r="A25" t="s">
        <v>6</v>
      </c>
      <c r="B25" t="s">
        <v>7</v>
      </c>
      <c r="C25" s="3">
        <v>0.90000000000000036</v>
      </c>
      <c r="D25" s="3">
        <f t="shared" si="0"/>
        <v>-7.9999999999999627E-2</v>
      </c>
      <c r="E25" s="3">
        <f t="shared" si="1"/>
        <v>6.3999999999999405E-3</v>
      </c>
      <c r="F25" s="4">
        <f>1.14898/((50)^0.5)</f>
        <v>0.16249030988954385</v>
      </c>
      <c r="I25" s="19" t="s">
        <v>44</v>
      </c>
      <c r="J25" s="19">
        <v>1.1749999999999998</v>
      </c>
    </row>
    <row r="26" spans="1:10" x14ac:dyDescent="0.25">
      <c r="A26" t="s">
        <v>6</v>
      </c>
      <c r="B26" t="s">
        <v>7</v>
      </c>
      <c r="C26" s="16">
        <v>1</v>
      </c>
      <c r="D26" s="3">
        <f t="shared" si="0"/>
        <v>2.0000000000000018E-2</v>
      </c>
      <c r="E26" s="3">
        <f t="shared" si="1"/>
        <v>4.0000000000000072E-4</v>
      </c>
      <c r="I26" s="28" t="s">
        <v>45</v>
      </c>
      <c r="J26" s="29">
        <f>J23-1.5*(J25)</f>
        <v>-1.1624999999999996</v>
      </c>
    </row>
    <row r="27" spans="1:10" x14ac:dyDescent="0.25">
      <c r="A27" t="s">
        <v>4</v>
      </c>
      <c r="B27" t="s">
        <v>7</v>
      </c>
      <c r="C27" s="16">
        <v>1.0999999999999996</v>
      </c>
      <c r="D27" s="3">
        <f t="shared" si="0"/>
        <v>0.11999999999999966</v>
      </c>
      <c r="E27" s="3">
        <f t="shared" si="1"/>
        <v>1.439999999999992E-2</v>
      </c>
      <c r="I27" s="28" t="s">
        <v>46</v>
      </c>
      <c r="J27" s="29">
        <f>J24+1.5*(J25)</f>
        <v>3.5374999999999996</v>
      </c>
    </row>
    <row r="28" spans="1:10" x14ac:dyDescent="0.25">
      <c r="A28" t="s">
        <v>6</v>
      </c>
      <c r="B28" t="s">
        <v>7</v>
      </c>
      <c r="C28" s="3">
        <v>1.0999999999999996</v>
      </c>
      <c r="D28" s="3">
        <f t="shared" si="0"/>
        <v>0.11999999999999966</v>
      </c>
      <c r="E28" s="3">
        <f t="shared" si="1"/>
        <v>1.439999999999992E-2</v>
      </c>
      <c r="F28" t="s">
        <v>61</v>
      </c>
    </row>
    <row r="29" spans="1:10" x14ac:dyDescent="0.25">
      <c r="A29" t="s">
        <v>4</v>
      </c>
      <c r="B29" t="s">
        <v>7</v>
      </c>
      <c r="C29" s="3">
        <v>1.2000000000000002</v>
      </c>
      <c r="D29" s="3">
        <f t="shared" si="0"/>
        <v>0.2200000000000002</v>
      </c>
      <c r="E29" s="3">
        <f t="shared" si="1"/>
        <v>4.8400000000000089E-2</v>
      </c>
      <c r="F29">
        <f>(1.005116)^0.5</f>
        <v>1.0025547366602983</v>
      </c>
    </row>
    <row r="30" spans="1:10" x14ac:dyDescent="0.25">
      <c r="A30" t="s">
        <v>6</v>
      </c>
      <c r="B30" t="s">
        <v>7</v>
      </c>
      <c r="C30" s="3">
        <v>1.2000000000000002</v>
      </c>
      <c r="D30" s="3">
        <f t="shared" si="0"/>
        <v>0.2200000000000002</v>
      </c>
      <c r="E30" s="3">
        <f t="shared" si="1"/>
        <v>4.8400000000000089E-2</v>
      </c>
    </row>
    <row r="31" spans="1:10" x14ac:dyDescent="0.25">
      <c r="A31" t="s">
        <v>4</v>
      </c>
      <c r="B31" t="s">
        <v>7</v>
      </c>
      <c r="C31" s="3">
        <v>1.2999999999999998</v>
      </c>
      <c r="D31" s="3">
        <f t="shared" si="0"/>
        <v>0.31999999999999984</v>
      </c>
      <c r="E31" s="3">
        <f t="shared" si="1"/>
        <v>0.10239999999999989</v>
      </c>
    </row>
    <row r="32" spans="1:10" x14ac:dyDescent="0.25">
      <c r="A32" t="s">
        <v>4</v>
      </c>
      <c r="B32" t="s">
        <v>7</v>
      </c>
      <c r="C32" s="3">
        <v>1.2999999999999998</v>
      </c>
      <c r="D32" s="3">
        <f t="shared" si="0"/>
        <v>0.31999999999999984</v>
      </c>
      <c r="E32" s="3">
        <f t="shared" si="1"/>
        <v>0.10239999999999989</v>
      </c>
    </row>
    <row r="33" spans="1:9" x14ac:dyDescent="0.25">
      <c r="A33" t="s">
        <v>4</v>
      </c>
      <c r="B33" t="s">
        <v>7</v>
      </c>
      <c r="C33" s="3">
        <v>1.2999999999999998</v>
      </c>
      <c r="D33" s="3">
        <f t="shared" si="0"/>
        <v>0.31999999999999984</v>
      </c>
      <c r="E33" s="3">
        <f t="shared" si="1"/>
        <v>0.10239999999999989</v>
      </c>
    </row>
    <row r="34" spans="1:9" x14ac:dyDescent="0.25">
      <c r="A34" t="s">
        <v>4</v>
      </c>
      <c r="B34" t="s">
        <v>7</v>
      </c>
      <c r="C34" s="3">
        <v>1.4000000000000004</v>
      </c>
      <c r="D34" s="3">
        <f t="shared" si="0"/>
        <v>0.42000000000000037</v>
      </c>
      <c r="E34" s="3">
        <f t="shared" si="1"/>
        <v>0.17640000000000031</v>
      </c>
    </row>
    <row r="35" spans="1:9" x14ac:dyDescent="0.25">
      <c r="A35" t="s">
        <v>6</v>
      </c>
      <c r="B35" t="s">
        <v>7</v>
      </c>
      <c r="C35" s="3">
        <v>1.5</v>
      </c>
      <c r="D35" s="3">
        <f t="shared" si="0"/>
        <v>0.52</v>
      </c>
      <c r="E35" s="3">
        <f t="shared" si="1"/>
        <v>0.27040000000000003</v>
      </c>
      <c r="F35" t="s">
        <v>62</v>
      </c>
    </row>
    <row r="36" spans="1:9" x14ac:dyDescent="0.25">
      <c r="A36" t="s">
        <v>6</v>
      </c>
      <c r="B36" t="s">
        <v>7</v>
      </c>
      <c r="C36" s="3">
        <v>1.5</v>
      </c>
      <c r="D36" s="3">
        <f t="shared" si="0"/>
        <v>0.52</v>
      </c>
      <c r="E36" s="3">
        <f t="shared" si="1"/>
        <v>0.27040000000000003</v>
      </c>
      <c r="F36" t="s">
        <v>63</v>
      </c>
    </row>
    <row r="37" spans="1:9" x14ac:dyDescent="0.25">
      <c r="A37" t="s">
        <v>4</v>
      </c>
      <c r="B37" t="s">
        <v>7</v>
      </c>
      <c r="C37" s="3">
        <v>1.7000000000000002</v>
      </c>
      <c r="D37" s="3">
        <f t="shared" si="0"/>
        <v>0.7200000000000002</v>
      </c>
      <c r="E37" s="3">
        <f t="shared" si="1"/>
        <v>0.51840000000000031</v>
      </c>
      <c r="F37" t="s">
        <v>64</v>
      </c>
    </row>
    <row r="38" spans="1:9" x14ac:dyDescent="0.25">
      <c r="A38" t="s">
        <v>4</v>
      </c>
      <c r="B38" t="s">
        <v>7</v>
      </c>
      <c r="C38" s="16">
        <v>1.7999999999999998</v>
      </c>
      <c r="D38" s="3">
        <f t="shared" si="0"/>
        <v>0.81999999999999984</v>
      </c>
      <c r="E38" s="3">
        <f t="shared" si="1"/>
        <v>0.67239999999999978</v>
      </c>
      <c r="F38" t="s">
        <v>65</v>
      </c>
    </row>
    <row r="39" spans="1:9" x14ac:dyDescent="0.25">
      <c r="A39" t="s">
        <v>6</v>
      </c>
      <c r="B39" t="s">
        <v>7</v>
      </c>
      <c r="C39" s="16">
        <v>1.7999999999999998</v>
      </c>
      <c r="D39" s="3">
        <f t="shared" si="0"/>
        <v>0.81999999999999984</v>
      </c>
      <c r="E39" s="3">
        <f t="shared" si="1"/>
        <v>0.67239999999999978</v>
      </c>
      <c r="F39" s="4">
        <f>((1.024771^2/50)+(1.005116^2)/50)^0.5</f>
        <v>0.2029982155535856</v>
      </c>
    </row>
    <row r="40" spans="1:9" x14ac:dyDescent="0.25">
      <c r="A40" t="s">
        <v>4</v>
      </c>
      <c r="B40" t="s">
        <v>7</v>
      </c>
      <c r="C40" s="3">
        <v>1.9000000000000004</v>
      </c>
      <c r="D40" s="3">
        <f t="shared" si="0"/>
        <v>0.92000000000000037</v>
      </c>
      <c r="E40" s="3">
        <f t="shared" si="1"/>
        <v>0.84640000000000071</v>
      </c>
    </row>
    <row r="41" spans="1:9" x14ac:dyDescent="0.25">
      <c r="A41" t="s">
        <v>6</v>
      </c>
      <c r="B41" t="s">
        <v>7</v>
      </c>
      <c r="C41" s="3">
        <v>1.9000000000000004</v>
      </c>
      <c r="D41" s="3">
        <f t="shared" si="0"/>
        <v>0.92000000000000037</v>
      </c>
      <c r="E41" s="3">
        <f t="shared" si="1"/>
        <v>0.84640000000000071</v>
      </c>
      <c r="F41">
        <f>(1.14898-0.98)/0.202998</f>
        <v>0.83242199430536212</v>
      </c>
    </row>
    <row r="42" spans="1:9" x14ac:dyDescent="0.25">
      <c r="A42" t="s">
        <v>4</v>
      </c>
      <c r="B42" t="s">
        <v>7</v>
      </c>
      <c r="C42" s="3">
        <v>2</v>
      </c>
      <c r="D42" s="3">
        <f t="shared" si="0"/>
        <v>1.02</v>
      </c>
      <c r="E42" s="3">
        <f t="shared" si="1"/>
        <v>1.0404</v>
      </c>
      <c r="F42" t="s">
        <v>66</v>
      </c>
    </row>
    <row r="43" spans="1:9" x14ac:dyDescent="0.25">
      <c r="A43" t="s">
        <v>6</v>
      </c>
      <c r="B43" t="s">
        <v>7</v>
      </c>
      <c r="C43" s="3">
        <v>2.0999999999999996</v>
      </c>
      <c r="D43" s="3">
        <f t="shared" si="0"/>
        <v>1.1199999999999997</v>
      </c>
      <c r="E43" s="3">
        <f t="shared" si="1"/>
        <v>1.2543999999999993</v>
      </c>
    </row>
    <row r="44" spans="1:9" x14ac:dyDescent="0.25">
      <c r="A44" t="s">
        <v>6</v>
      </c>
      <c r="B44" t="s">
        <v>7</v>
      </c>
      <c r="C44" s="3">
        <v>2.2000000000000002</v>
      </c>
      <c r="D44" s="3">
        <f t="shared" si="0"/>
        <v>1.2200000000000002</v>
      </c>
      <c r="E44" s="3">
        <f t="shared" si="1"/>
        <v>1.4884000000000004</v>
      </c>
    </row>
    <row r="45" spans="1:9" x14ac:dyDescent="0.25">
      <c r="A45" t="s">
        <v>4</v>
      </c>
      <c r="B45" t="s">
        <v>7</v>
      </c>
      <c r="C45" s="3">
        <v>2.2999999999999998</v>
      </c>
      <c r="D45" s="3">
        <f t="shared" si="0"/>
        <v>1.3199999999999998</v>
      </c>
      <c r="E45" s="3">
        <f t="shared" si="1"/>
        <v>1.7423999999999995</v>
      </c>
    </row>
    <row r="46" spans="1:9" x14ac:dyDescent="0.25">
      <c r="A46" t="s">
        <v>4</v>
      </c>
      <c r="B46" t="s">
        <v>7</v>
      </c>
      <c r="C46" s="3">
        <v>2.2999999999999998</v>
      </c>
      <c r="D46" s="3">
        <f t="shared" si="0"/>
        <v>1.3199999999999998</v>
      </c>
      <c r="E46" s="3">
        <f t="shared" si="1"/>
        <v>1.7423999999999995</v>
      </c>
      <c r="I46" t="s">
        <v>67</v>
      </c>
    </row>
    <row r="47" spans="1:9" x14ac:dyDescent="0.25">
      <c r="A47" t="s">
        <v>4</v>
      </c>
      <c r="B47" t="s">
        <v>7</v>
      </c>
      <c r="C47" s="3">
        <v>2.4000000000000004</v>
      </c>
      <c r="D47" s="3">
        <f t="shared" si="0"/>
        <v>1.4200000000000004</v>
      </c>
      <c r="E47" s="3">
        <f t="shared" si="1"/>
        <v>2.0164000000000009</v>
      </c>
    </row>
    <row r="48" spans="1:9" x14ac:dyDescent="0.25">
      <c r="A48" t="s">
        <v>4</v>
      </c>
      <c r="B48" t="s">
        <v>7</v>
      </c>
      <c r="C48" s="3">
        <v>2.4000000000000004</v>
      </c>
      <c r="D48" s="3">
        <f t="shared" si="0"/>
        <v>1.4200000000000004</v>
      </c>
      <c r="E48" s="3">
        <f t="shared" si="1"/>
        <v>2.0164000000000009</v>
      </c>
      <c r="F48" t="s">
        <v>68</v>
      </c>
    </row>
    <row r="49" spans="1:6" x14ac:dyDescent="0.25">
      <c r="A49" t="s">
        <v>6</v>
      </c>
      <c r="B49" t="s">
        <v>7</v>
      </c>
      <c r="C49" s="3">
        <v>2.4000000000000004</v>
      </c>
      <c r="D49" s="3">
        <f t="shared" si="0"/>
        <v>1.4200000000000004</v>
      </c>
      <c r="E49" s="3">
        <f t="shared" si="1"/>
        <v>2.0164000000000009</v>
      </c>
      <c r="F49">
        <f>(1.14898-0.98)+(0.8266127)*(0.202998)</f>
        <v>0.33678072487459992</v>
      </c>
    </row>
    <row r="50" spans="1:6" x14ac:dyDescent="0.25">
      <c r="A50" t="s">
        <v>4</v>
      </c>
      <c r="B50" t="s">
        <v>7</v>
      </c>
      <c r="C50" s="3">
        <v>2.7</v>
      </c>
      <c r="D50" s="3">
        <f t="shared" si="0"/>
        <v>1.7200000000000002</v>
      </c>
      <c r="E50" s="3">
        <f t="shared" si="1"/>
        <v>2.9584000000000006</v>
      </c>
      <c r="F50">
        <f>(1.14898-0.98)-(0.8266127)*(0.202998)</f>
        <v>1.1792751253998923E-3</v>
      </c>
    </row>
    <row r="51" spans="1:6" x14ac:dyDescent="0.25">
      <c r="A51" t="s">
        <v>4</v>
      </c>
      <c r="B51" t="s">
        <v>7</v>
      </c>
      <c r="C51" s="3">
        <v>3.3</v>
      </c>
      <c r="D51" s="3">
        <f t="shared" si="0"/>
        <v>2.3199999999999998</v>
      </c>
      <c r="E51" s="3">
        <f t="shared" si="1"/>
        <v>5.3823999999999996</v>
      </c>
      <c r="F51" s="4" t="s">
        <v>69</v>
      </c>
    </row>
    <row r="52" spans="1:6" x14ac:dyDescent="0.25">
      <c r="A52" t="s">
        <v>6</v>
      </c>
      <c r="B52" t="s">
        <v>5</v>
      </c>
      <c r="C52" s="3">
        <v>-0.90000000000000036</v>
      </c>
      <c r="D52" s="3">
        <f>C52-$J$18</f>
        <v>-2.0489795918367348</v>
      </c>
      <c r="E52" s="3">
        <f t="shared" si="1"/>
        <v>4.1983173677634325</v>
      </c>
      <c r="F52" t="s">
        <v>70</v>
      </c>
    </row>
    <row r="53" spans="1:6" x14ac:dyDescent="0.25">
      <c r="A53" t="s">
        <v>6</v>
      </c>
      <c r="B53" t="s">
        <v>5</v>
      </c>
      <c r="C53" s="3">
        <v>-0.79999999999999982</v>
      </c>
      <c r="D53" s="3">
        <f t="shared" ref="D53:D101" si="2">C53-$J$18</f>
        <v>-1.9489795918367343</v>
      </c>
      <c r="E53" s="3">
        <f t="shared" si="1"/>
        <v>3.7985214493960835</v>
      </c>
    </row>
    <row r="54" spans="1:6" x14ac:dyDescent="0.25">
      <c r="A54" t="s">
        <v>4</v>
      </c>
      <c r="B54" t="s">
        <v>5</v>
      </c>
      <c r="C54" s="3">
        <v>-0.69999999999999929</v>
      </c>
      <c r="D54" s="3">
        <f t="shared" si="2"/>
        <v>-1.8489795918367338</v>
      </c>
      <c r="E54" s="3">
        <f t="shared" si="1"/>
        <v>3.4187255310287346</v>
      </c>
    </row>
    <row r="55" spans="1:6" x14ac:dyDescent="0.25">
      <c r="A55" t="s">
        <v>6</v>
      </c>
      <c r="B55" t="s">
        <v>5</v>
      </c>
      <c r="C55" s="3">
        <v>-0.29999999999999982</v>
      </c>
      <c r="D55" s="3">
        <f t="shared" si="2"/>
        <v>-1.4489795918367343</v>
      </c>
      <c r="E55" s="3">
        <f t="shared" si="1"/>
        <v>2.0995418575593492</v>
      </c>
    </row>
    <row r="56" spans="1:6" x14ac:dyDescent="0.25">
      <c r="A56" t="s">
        <v>4</v>
      </c>
      <c r="B56" t="s">
        <v>5</v>
      </c>
      <c r="C56" s="3">
        <v>-0.20000000000000018</v>
      </c>
      <c r="D56" s="3">
        <f t="shared" si="2"/>
        <v>-1.3489795918367347</v>
      </c>
      <c r="E56" s="3">
        <f t="shared" si="1"/>
        <v>1.8197459391920032</v>
      </c>
    </row>
    <row r="57" spans="1:6" x14ac:dyDescent="0.25">
      <c r="A57" t="s">
        <v>6</v>
      </c>
      <c r="B57" t="s">
        <v>5</v>
      </c>
      <c r="C57" s="3">
        <v>-0.20000000000000018</v>
      </c>
      <c r="D57" s="3">
        <f t="shared" si="2"/>
        <v>-1.3489795918367347</v>
      </c>
      <c r="E57" s="3">
        <f t="shared" si="1"/>
        <v>1.8197459391920032</v>
      </c>
    </row>
    <row r="58" spans="1:6" x14ac:dyDescent="0.25">
      <c r="A58" t="s">
        <v>4</v>
      </c>
      <c r="B58" t="s">
        <v>5</v>
      </c>
      <c r="C58" s="3">
        <v>-9.9999999999999645E-2</v>
      </c>
      <c r="D58" s="3">
        <f t="shared" si="2"/>
        <v>-1.2489795918367341</v>
      </c>
      <c r="E58" s="3">
        <f t="shared" si="1"/>
        <v>1.5599500208246551</v>
      </c>
    </row>
    <row r="59" spans="1:6" x14ac:dyDescent="0.25">
      <c r="A59" t="s">
        <v>4</v>
      </c>
      <c r="B59" t="s">
        <v>5</v>
      </c>
      <c r="C59" s="3">
        <v>9.9999999999999645E-2</v>
      </c>
      <c r="D59" s="3">
        <f t="shared" si="2"/>
        <v>-1.0489795918367348</v>
      </c>
      <c r="E59" s="3">
        <f t="shared" si="1"/>
        <v>1.1003581840899628</v>
      </c>
    </row>
    <row r="60" spans="1:6" x14ac:dyDescent="0.25">
      <c r="A60" t="s">
        <v>6</v>
      </c>
      <c r="B60" t="s">
        <v>5</v>
      </c>
      <c r="C60" s="3">
        <v>9.9999999999999645E-2</v>
      </c>
      <c r="D60" s="3">
        <f t="shared" si="2"/>
        <v>-1.0489795918367348</v>
      </c>
      <c r="E60" s="3">
        <f t="shared" si="1"/>
        <v>1.1003581840899628</v>
      </c>
    </row>
    <row r="61" spans="1:6" x14ac:dyDescent="0.25">
      <c r="A61" t="s">
        <v>6</v>
      </c>
      <c r="B61" t="s">
        <v>5</v>
      </c>
      <c r="C61" s="3">
        <v>0.20000000000000018</v>
      </c>
      <c r="D61" s="3">
        <f t="shared" si="2"/>
        <v>-0.9489795918367343</v>
      </c>
      <c r="E61" s="3">
        <f t="shared" si="1"/>
        <v>0.90056226572261489</v>
      </c>
    </row>
    <row r="62" spans="1:6" x14ac:dyDescent="0.25">
      <c r="A62" t="s">
        <v>4</v>
      </c>
      <c r="B62" t="s">
        <v>5</v>
      </c>
      <c r="C62" s="3">
        <v>0.5</v>
      </c>
      <c r="D62" s="3">
        <f t="shared" si="2"/>
        <v>-0.64897959183673448</v>
      </c>
      <c r="E62" s="3">
        <f t="shared" si="1"/>
        <v>0.42117451062057448</v>
      </c>
    </row>
    <row r="63" spans="1:6" x14ac:dyDescent="0.25">
      <c r="A63" t="s">
        <v>6</v>
      </c>
      <c r="B63" t="s">
        <v>5</v>
      </c>
      <c r="C63" s="16">
        <v>0.59999999999999964</v>
      </c>
      <c r="D63" s="3">
        <f t="shared" si="2"/>
        <v>-0.54897959183673484</v>
      </c>
      <c r="E63" s="3">
        <f t="shared" si="1"/>
        <v>0.30137859225322799</v>
      </c>
    </row>
    <row r="64" spans="1:6" x14ac:dyDescent="0.25">
      <c r="A64" t="s">
        <v>6</v>
      </c>
      <c r="B64" t="s">
        <v>5</v>
      </c>
      <c r="C64" s="16">
        <v>0.59999999999999964</v>
      </c>
      <c r="D64" s="3">
        <f t="shared" si="2"/>
        <v>-0.54897959183673484</v>
      </c>
      <c r="E64" s="3">
        <f t="shared" si="1"/>
        <v>0.30137859225322799</v>
      </c>
    </row>
    <row r="65" spans="1:5" x14ac:dyDescent="0.25">
      <c r="A65" t="s">
        <v>6</v>
      </c>
      <c r="B65" t="s">
        <v>5</v>
      </c>
      <c r="C65" s="3">
        <v>0.70000000000000018</v>
      </c>
      <c r="D65" s="3">
        <f t="shared" si="2"/>
        <v>-0.4489795918367343</v>
      </c>
      <c r="E65" s="3">
        <f t="shared" si="1"/>
        <v>0.20158267388588053</v>
      </c>
    </row>
    <row r="66" spans="1:5" x14ac:dyDescent="0.25">
      <c r="A66" t="s">
        <v>4</v>
      </c>
      <c r="B66" t="s">
        <v>5</v>
      </c>
      <c r="C66" s="3">
        <v>0.79999999999999982</v>
      </c>
      <c r="D66" s="3">
        <f t="shared" si="2"/>
        <v>-0.34897959183673466</v>
      </c>
      <c r="E66" s="3">
        <f t="shared" si="1"/>
        <v>0.12178675551853392</v>
      </c>
    </row>
    <row r="67" spans="1:5" x14ac:dyDescent="0.25">
      <c r="A67" t="s">
        <v>4</v>
      </c>
      <c r="B67" t="s">
        <v>5</v>
      </c>
      <c r="C67" s="3">
        <v>0.79999999999999982</v>
      </c>
      <c r="D67" s="3">
        <f t="shared" si="2"/>
        <v>-0.34897959183673466</v>
      </c>
      <c r="E67" s="3">
        <f t="shared" ref="E67:E101" si="3">D67^2</f>
        <v>0.12178675551853392</v>
      </c>
    </row>
    <row r="68" spans="1:5" x14ac:dyDescent="0.25">
      <c r="A68" t="s">
        <v>6</v>
      </c>
      <c r="B68" t="s">
        <v>5</v>
      </c>
      <c r="C68" s="3">
        <v>0.79999999999999982</v>
      </c>
      <c r="D68" s="3">
        <f t="shared" si="2"/>
        <v>-0.34897959183673466</v>
      </c>
      <c r="E68" s="3">
        <f t="shared" si="3"/>
        <v>0.12178675551853392</v>
      </c>
    </row>
    <row r="69" spans="1:5" x14ac:dyDescent="0.25">
      <c r="A69" t="s">
        <v>4</v>
      </c>
      <c r="B69" t="s">
        <v>5</v>
      </c>
      <c r="C69" s="3">
        <v>0.80000000000000071</v>
      </c>
      <c r="D69" s="3">
        <f t="shared" si="2"/>
        <v>-0.34897959183673377</v>
      </c>
      <c r="E69" s="3">
        <f t="shared" si="3"/>
        <v>0.1217867555185333</v>
      </c>
    </row>
    <row r="70" spans="1:5" x14ac:dyDescent="0.25">
      <c r="A70" t="s">
        <v>4</v>
      </c>
      <c r="B70" t="s">
        <v>5</v>
      </c>
      <c r="C70" s="3">
        <v>0.90000000000000036</v>
      </c>
      <c r="D70" s="3">
        <f t="shared" si="2"/>
        <v>-0.24897959183673413</v>
      </c>
      <c r="E70" s="3">
        <f t="shared" si="3"/>
        <v>6.1990837151186723E-2</v>
      </c>
    </row>
    <row r="71" spans="1:5" x14ac:dyDescent="0.25">
      <c r="A71" t="s">
        <v>4</v>
      </c>
      <c r="B71" t="s">
        <v>5</v>
      </c>
      <c r="C71" s="3">
        <v>0.90000000000000036</v>
      </c>
      <c r="D71" s="3">
        <f t="shared" si="2"/>
        <v>-0.24897959183673413</v>
      </c>
      <c r="E71" s="3">
        <f t="shared" si="3"/>
        <v>6.1990837151186723E-2</v>
      </c>
    </row>
    <row r="72" spans="1:5" x14ac:dyDescent="0.25">
      <c r="A72" t="s">
        <v>4</v>
      </c>
      <c r="B72" t="s">
        <v>5</v>
      </c>
      <c r="C72" s="3">
        <v>0.90000000000000036</v>
      </c>
      <c r="D72" s="3">
        <f t="shared" si="2"/>
        <v>-0.24897959183673413</v>
      </c>
      <c r="E72" s="3">
        <f t="shared" si="3"/>
        <v>6.1990837151186723E-2</v>
      </c>
    </row>
    <row r="73" spans="1:5" x14ac:dyDescent="0.25">
      <c r="A73" t="s">
        <v>6</v>
      </c>
      <c r="B73" t="s">
        <v>5</v>
      </c>
      <c r="C73" s="3">
        <v>0.90000000000000036</v>
      </c>
      <c r="D73" s="3">
        <f t="shared" si="2"/>
        <v>-0.24897959183673413</v>
      </c>
      <c r="E73" s="3">
        <f t="shared" si="3"/>
        <v>6.1990837151186723E-2</v>
      </c>
    </row>
    <row r="74" spans="1:5" x14ac:dyDescent="0.25">
      <c r="A74" t="s">
        <v>6</v>
      </c>
      <c r="B74" t="s">
        <v>5</v>
      </c>
      <c r="C74" s="3">
        <v>0.90000000000000036</v>
      </c>
      <c r="D74" s="3">
        <f t="shared" si="2"/>
        <v>-0.24897959183673413</v>
      </c>
      <c r="E74" s="3">
        <f t="shared" si="3"/>
        <v>6.1990837151186723E-2</v>
      </c>
    </row>
    <row r="75" spans="1:5" x14ac:dyDescent="0.25">
      <c r="A75" t="s">
        <v>6</v>
      </c>
      <c r="B75" t="s">
        <v>5</v>
      </c>
      <c r="C75" s="3">
        <v>0.90000000000000036</v>
      </c>
      <c r="D75" s="3">
        <f t="shared" si="2"/>
        <v>-0.24897959183673413</v>
      </c>
      <c r="E75" s="3">
        <f t="shared" si="3"/>
        <v>6.1990837151186723E-2</v>
      </c>
    </row>
    <row r="76" spans="1:5" x14ac:dyDescent="0.25">
      <c r="A76" t="s">
        <v>6</v>
      </c>
      <c r="B76" t="s">
        <v>5</v>
      </c>
      <c r="C76" s="16">
        <v>1</v>
      </c>
      <c r="D76" s="3">
        <f t="shared" si="2"/>
        <v>-0.14897959183673448</v>
      </c>
      <c r="E76" s="3">
        <f t="shared" si="3"/>
        <v>2.2194918783840004E-2</v>
      </c>
    </row>
    <row r="77" spans="1:5" x14ac:dyDescent="0.25">
      <c r="A77" t="s">
        <v>4</v>
      </c>
      <c r="B77" t="s">
        <v>5</v>
      </c>
      <c r="C77" s="16">
        <v>1.2000000000000002</v>
      </c>
      <c r="D77" s="3">
        <f t="shared" si="2"/>
        <v>5.1020408163265696E-2</v>
      </c>
      <c r="E77" s="3">
        <f t="shared" si="3"/>
        <v>2.6030820491462288E-3</v>
      </c>
    </row>
    <row r="78" spans="1:5" x14ac:dyDescent="0.25">
      <c r="A78" t="s">
        <v>4</v>
      </c>
      <c r="B78" t="s">
        <v>5</v>
      </c>
      <c r="C78" s="3">
        <v>1.2000000000000002</v>
      </c>
      <c r="D78" s="3">
        <f t="shared" si="2"/>
        <v>5.1020408163265696E-2</v>
      </c>
      <c r="E78" s="3">
        <f t="shared" si="3"/>
        <v>2.6030820491462288E-3</v>
      </c>
    </row>
    <row r="79" spans="1:5" x14ac:dyDescent="0.25">
      <c r="A79" t="s">
        <v>4</v>
      </c>
      <c r="B79" t="s">
        <v>5</v>
      </c>
      <c r="C79" s="3">
        <v>1.2000000000000002</v>
      </c>
      <c r="D79" s="3">
        <f t="shared" si="2"/>
        <v>5.1020408163265696E-2</v>
      </c>
      <c r="E79" s="3">
        <f t="shared" si="3"/>
        <v>2.6030820491462288E-3</v>
      </c>
    </row>
    <row r="80" spans="1:5" x14ac:dyDescent="0.25">
      <c r="A80" t="s">
        <v>4</v>
      </c>
      <c r="B80" t="s">
        <v>5</v>
      </c>
      <c r="C80" s="3">
        <v>1.2000000000000002</v>
      </c>
      <c r="D80" s="3">
        <f t="shared" si="2"/>
        <v>5.1020408163265696E-2</v>
      </c>
      <c r="E80" s="3">
        <f t="shared" si="3"/>
        <v>2.6030820491462288E-3</v>
      </c>
    </row>
    <row r="81" spans="1:5" x14ac:dyDescent="0.25">
      <c r="A81" t="s">
        <v>6</v>
      </c>
      <c r="B81" t="s">
        <v>5</v>
      </c>
      <c r="C81" s="3">
        <v>1.2000000000000002</v>
      </c>
      <c r="D81" s="3">
        <f t="shared" si="2"/>
        <v>5.1020408163265696E-2</v>
      </c>
      <c r="E81" s="3">
        <f t="shared" si="3"/>
        <v>2.6030820491462288E-3</v>
      </c>
    </row>
    <row r="82" spans="1:5" x14ac:dyDescent="0.25">
      <c r="A82" t="s">
        <v>6</v>
      </c>
      <c r="B82" t="s">
        <v>5</v>
      </c>
      <c r="C82" s="3">
        <v>1.2000000000000002</v>
      </c>
      <c r="D82" s="3">
        <f t="shared" si="2"/>
        <v>5.1020408163265696E-2</v>
      </c>
      <c r="E82" s="3">
        <f t="shared" si="3"/>
        <v>2.6030820491462288E-3</v>
      </c>
    </row>
    <row r="83" spans="1:5" x14ac:dyDescent="0.25">
      <c r="A83" t="s">
        <v>4</v>
      </c>
      <c r="B83" t="s">
        <v>5</v>
      </c>
      <c r="C83" s="3">
        <v>1.2999999999999998</v>
      </c>
      <c r="D83" s="3">
        <f t="shared" si="2"/>
        <v>0.15102040816326534</v>
      </c>
      <c r="E83" s="3">
        <f t="shared" si="3"/>
        <v>2.2807163681799261E-2</v>
      </c>
    </row>
    <row r="84" spans="1:5" x14ac:dyDescent="0.25">
      <c r="A84" t="s">
        <v>6</v>
      </c>
      <c r="B84" t="s">
        <v>5</v>
      </c>
      <c r="C84" s="3">
        <v>1.2999999999999998</v>
      </c>
      <c r="D84" s="3">
        <f t="shared" si="2"/>
        <v>0.15102040816326534</v>
      </c>
      <c r="E84" s="3">
        <f t="shared" si="3"/>
        <v>2.2807163681799261E-2</v>
      </c>
    </row>
    <row r="85" spans="1:5" x14ac:dyDescent="0.25">
      <c r="A85" t="s">
        <v>6</v>
      </c>
      <c r="B85" t="s">
        <v>5</v>
      </c>
      <c r="C85" s="3">
        <v>1.2999999999999998</v>
      </c>
      <c r="D85" s="3">
        <f t="shared" si="2"/>
        <v>0.15102040816326534</v>
      </c>
      <c r="E85" s="3">
        <f t="shared" si="3"/>
        <v>2.2807163681799261E-2</v>
      </c>
    </row>
    <row r="86" spans="1:5" x14ac:dyDescent="0.25">
      <c r="A86" t="s">
        <v>4</v>
      </c>
      <c r="B86" t="s">
        <v>5</v>
      </c>
      <c r="C86" s="3">
        <v>1.4000000000000004</v>
      </c>
      <c r="D86" s="3">
        <f t="shared" si="2"/>
        <v>0.25102040816326587</v>
      </c>
      <c r="E86" s="3">
        <f t="shared" si="3"/>
        <v>6.3011245314452596E-2</v>
      </c>
    </row>
    <row r="87" spans="1:5" x14ac:dyDescent="0.25">
      <c r="A87" t="s">
        <v>6</v>
      </c>
      <c r="B87" t="s">
        <v>5</v>
      </c>
      <c r="C87" s="3">
        <v>1.4000000000000004</v>
      </c>
      <c r="D87" s="3">
        <f t="shared" si="2"/>
        <v>0.25102040816326587</v>
      </c>
      <c r="E87" s="3">
        <f t="shared" si="3"/>
        <v>6.3011245314452596E-2</v>
      </c>
    </row>
    <row r="88" spans="1:5" x14ac:dyDescent="0.25">
      <c r="A88" t="s">
        <v>6</v>
      </c>
      <c r="B88" t="s">
        <v>5</v>
      </c>
      <c r="C88" s="16">
        <v>1.7000000000000002</v>
      </c>
      <c r="D88" s="3">
        <f t="shared" si="2"/>
        <v>0.5510204081632657</v>
      </c>
      <c r="E88" s="3">
        <f t="shared" si="3"/>
        <v>0.30362349021241192</v>
      </c>
    </row>
    <row r="89" spans="1:5" x14ac:dyDescent="0.25">
      <c r="A89" t="s">
        <v>4</v>
      </c>
      <c r="B89" t="s">
        <v>5</v>
      </c>
      <c r="C89" s="16">
        <v>1.7999999999999998</v>
      </c>
      <c r="D89" s="3">
        <f t="shared" si="2"/>
        <v>0.65102040816326534</v>
      </c>
      <c r="E89" s="3">
        <f t="shared" si="3"/>
        <v>0.42382757184506459</v>
      </c>
    </row>
    <row r="90" spans="1:5" x14ac:dyDescent="0.25">
      <c r="A90" t="s">
        <v>6</v>
      </c>
      <c r="B90" t="s">
        <v>5</v>
      </c>
      <c r="C90" s="20">
        <v>1.9000000000000004</v>
      </c>
      <c r="D90" s="3">
        <f t="shared" si="2"/>
        <v>0.75102040816326587</v>
      </c>
      <c r="E90" s="3">
        <f t="shared" si="3"/>
        <v>0.56403165347771844</v>
      </c>
    </row>
    <row r="91" spans="1:5" x14ac:dyDescent="0.25">
      <c r="A91" t="s">
        <v>6</v>
      </c>
      <c r="B91" t="s">
        <v>5</v>
      </c>
      <c r="C91" s="3">
        <v>2</v>
      </c>
      <c r="D91" s="3">
        <f t="shared" si="2"/>
        <v>0.85102040816326552</v>
      </c>
      <c r="E91" s="3">
        <f t="shared" si="3"/>
        <v>0.72423573511037109</v>
      </c>
    </row>
    <row r="92" spans="1:5" x14ac:dyDescent="0.25">
      <c r="A92" t="s">
        <v>6</v>
      </c>
      <c r="B92" t="s">
        <v>10</v>
      </c>
      <c r="C92" s="3">
        <v>2</v>
      </c>
      <c r="D92" s="3">
        <f t="shared" si="2"/>
        <v>0.85102040816326552</v>
      </c>
      <c r="E92" s="3">
        <f t="shared" si="3"/>
        <v>0.72423573511037109</v>
      </c>
    </row>
    <row r="93" spans="1:5" x14ac:dyDescent="0.25">
      <c r="A93" t="s">
        <v>6</v>
      </c>
      <c r="B93" t="s">
        <v>5</v>
      </c>
      <c r="C93" s="3">
        <v>2.2000000000000002</v>
      </c>
      <c r="D93" s="3">
        <f t="shared" si="2"/>
        <v>1.0510204081632657</v>
      </c>
      <c r="E93" s="3">
        <f t="shared" si="3"/>
        <v>1.1046438983756777</v>
      </c>
    </row>
    <row r="94" spans="1:5" x14ac:dyDescent="0.25">
      <c r="A94" t="s">
        <v>4</v>
      </c>
      <c r="B94" t="s">
        <v>5</v>
      </c>
      <c r="C94" s="3">
        <v>2.2999999999999998</v>
      </c>
      <c r="D94" s="3">
        <f t="shared" si="2"/>
        <v>1.1510204081632653</v>
      </c>
      <c r="E94" s="3">
        <f t="shared" si="3"/>
        <v>1.3248479800083299</v>
      </c>
    </row>
    <row r="95" spans="1:5" x14ac:dyDescent="0.25">
      <c r="A95" t="s">
        <v>6</v>
      </c>
      <c r="B95" t="s">
        <v>5</v>
      </c>
      <c r="C95" s="3">
        <v>2.2999999999999998</v>
      </c>
      <c r="D95" s="3">
        <f t="shared" si="2"/>
        <v>1.1510204081632653</v>
      </c>
      <c r="E95" s="3">
        <f t="shared" si="3"/>
        <v>1.3248479800083299</v>
      </c>
    </row>
    <row r="96" spans="1:5" x14ac:dyDescent="0.25">
      <c r="A96" t="s">
        <v>4</v>
      </c>
      <c r="B96" t="s">
        <v>5</v>
      </c>
      <c r="C96" s="3">
        <v>2.4000000000000004</v>
      </c>
      <c r="D96" s="3">
        <f t="shared" si="2"/>
        <v>1.2510204081632659</v>
      </c>
      <c r="E96" s="3">
        <f t="shared" si="3"/>
        <v>1.5650520616409844</v>
      </c>
    </row>
    <row r="97" spans="1:5" x14ac:dyDescent="0.25">
      <c r="A97" t="s">
        <v>6</v>
      </c>
      <c r="B97" t="s">
        <v>5</v>
      </c>
      <c r="C97" s="3">
        <v>2.4000000000000004</v>
      </c>
      <c r="D97" s="3">
        <f t="shared" si="2"/>
        <v>1.2510204081632659</v>
      </c>
      <c r="E97" s="3">
        <f t="shared" si="3"/>
        <v>1.5650520616409844</v>
      </c>
    </row>
    <row r="98" spans="1:5" x14ac:dyDescent="0.25">
      <c r="A98" t="s">
        <v>4</v>
      </c>
      <c r="B98" t="s">
        <v>5</v>
      </c>
      <c r="C98" s="3">
        <v>2.5</v>
      </c>
      <c r="D98" s="3">
        <f t="shared" si="2"/>
        <v>1.3510204081632655</v>
      </c>
      <c r="E98" s="3">
        <f t="shared" si="3"/>
        <v>1.8252561432736365</v>
      </c>
    </row>
    <row r="99" spans="1:5" x14ac:dyDescent="0.25">
      <c r="A99" t="s">
        <v>4</v>
      </c>
      <c r="B99" t="s">
        <v>5</v>
      </c>
      <c r="C99" s="3">
        <v>2.8</v>
      </c>
      <c r="D99" s="3">
        <f t="shared" si="2"/>
        <v>1.6510204081632653</v>
      </c>
      <c r="E99" s="3">
        <f t="shared" si="3"/>
        <v>2.7258683881715955</v>
      </c>
    </row>
    <row r="100" spans="1:5" x14ac:dyDescent="0.25">
      <c r="A100" t="s">
        <v>6</v>
      </c>
      <c r="B100" t="s">
        <v>5</v>
      </c>
      <c r="C100" s="3">
        <v>2.9000000000000004</v>
      </c>
      <c r="D100" s="3">
        <f t="shared" si="2"/>
        <v>1.7510204081632659</v>
      </c>
      <c r="E100" s="3">
        <f t="shared" si="3"/>
        <v>3.0660724698042503</v>
      </c>
    </row>
    <row r="101" spans="1:5" x14ac:dyDescent="0.25">
      <c r="A101" t="s">
        <v>4</v>
      </c>
      <c r="B101" t="s">
        <v>5</v>
      </c>
      <c r="C101" s="3">
        <v>4</v>
      </c>
      <c r="D101" s="3">
        <f t="shared" si="2"/>
        <v>2.8510204081632655</v>
      </c>
      <c r="E101" s="3">
        <f t="shared" si="3"/>
        <v>8.1283173677634331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AB04-CA61-4C3A-AE15-1D4362FA2A36}">
  <dimension ref="A1:Q101"/>
  <sheetViews>
    <sheetView workbookViewId="0">
      <selection activeCell="C1" sqref="C1"/>
    </sheetView>
  </sheetViews>
  <sheetFormatPr defaultRowHeight="15" x14ac:dyDescent="0.25"/>
  <cols>
    <col min="2" max="2" width="10.85546875" bestFit="1" customWidth="1"/>
    <col min="3" max="5" width="12.7109375" style="3" customWidth="1"/>
    <col min="9" max="9" width="13.85546875" bestFit="1" customWidth="1"/>
  </cols>
  <sheetData>
    <row r="1" spans="1:17" ht="30" x14ac:dyDescent="0.25">
      <c r="A1" s="1" t="s">
        <v>0</v>
      </c>
      <c r="B1" s="1" t="s">
        <v>1</v>
      </c>
      <c r="C1" s="15" t="s">
        <v>37</v>
      </c>
      <c r="D1" s="15" t="s">
        <v>48</v>
      </c>
      <c r="E1" s="15" t="s">
        <v>49</v>
      </c>
      <c r="F1" s="15" t="s">
        <v>36</v>
      </c>
      <c r="G1" s="15" t="s">
        <v>50</v>
      </c>
    </row>
    <row r="2" spans="1:17" x14ac:dyDescent="0.25">
      <c r="A2" t="s">
        <v>6</v>
      </c>
      <c r="B2" t="s">
        <v>7</v>
      </c>
      <c r="C2" s="3">
        <v>-1.7999999999999998</v>
      </c>
      <c r="D2" s="3">
        <f>C2-$J$4</f>
        <v>-2.78</v>
      </c>
      <c r="E2" s="3">
        <f>D2^2</f>
        <v>7.7283999999999988</v>
      </c>
      <c r="F2">
        <f>SUM(E2:E50)/49</f>
        <v>1.0501551020408164</v>
      </c>
      <c r="G2">
        <f>F2^0.5</f>
        <v>1.0247707558477732</v>
      </c>
    </row>
    <row r="3" spans="1:17" x14ac:dyDescent="0.25">
      <c r="A3" t="s">
        <v>6</v>
      </c>
      <c r="B3" t="s">
        <v>7</v>
      </c>
      <c r="C3" s="3">
        <v>-1.2999999999999998</v>
      </c>
      <c r="D3" s="3">
        <f t="shared" ref="D3:D51" si="0">C3-$J$4</f>
        <v>-2.2799999999999998</v>
      </c>
      <c r="E3" s="3">
        <f t="shared" ref="E3:E66" si="1">D3^2</f>
        <v>5.1983999999999995</v>
      </c>
      <c r="I3" s="23" t="s">
        <v>7</v>
      </c>
      <c r="J3" s="24"/>
    </row>
    <row r="4" spans="1:17" x14ac:dyDescent="0.25">
      <c r="A4" t="s">
        <v>4</v>
      </c>
      <c r="B4" t="s">
        <v>7</v>
      </c>
      <c r="C4" s="3">
        <v>-0.80000000000000071</v>
      </c>
      <c r="D4" s="3">
        <f t="shared" si="0"/>
        <v>-1.7800000000000007</v>
      </c>
      <c r="E4" s="3">
        <f t="shared" si="1"/>
        <v>3.1684000000000023</v>
      </c>
      <c r="I4" s="17" t="s">
        <v>38</v>
      </c>
      <c r="J4" s="18">
        <v>0.98</v>
      </c>
    </row>
    <row r="5" spans="1:17" x14ac:dyDescent="0.25">
      <c r="A5" t="s">
        <v>4</v>
      </c>
      <c r="B5" t="s">
        <v>7</v>
      </c>
      <c r="C5" s="3">
        <v>-0.69999999999999929</v>
      </c>
      <c r="D5" s="3">
        <f t="shared" si="0"/>
        <v>-1.6799999999999993</v>
      </c>
      <c r="E5" s="3">
        <f t="shared" si="1"/>
        <v>2.8223999999999974</v>
      </c>
      <c r="I5" s="17" t="s">
        <v>24</v>
      </c>
      <c r="J5" s="18">
        <v>0.40000000000000036</v>
      </c>
    </row>
    <row r="6" spans="1:17" x14ac:dyDescent="0.25">
      <c r="A6" t="s">
        <v>6</v>
      </c>
      <c r="B6" t="s">
        <v>7</v>
      </c>
      <c r="C6" s="3">
        <v>-0.59999999999999964</v>
      </c>
      <c r="D6" s="3">
        <f t="shared" si="0"/>
        <v>-1.5799999999999996</v>
      </c>
      <c r="E6" s="3">
        <f t="shared" si="1"/>
        <v>2.4963999999999986</v>
      </c>
      <c r="I6" s="17" t="s">
        <v>22</v>
      </c>
      <c r="J6" s="18">
        <v>3.3</v>
      </c>
    </row>
    <row r="7" spans="1:17" x14ac:dyDescent="0.25">
      <c r="A7" t="s">
        <v>6</v>
      </c>
      <c r="B7" t="s">
        <v>7</v>
      </c>
      <c r="C7" s="3">
        <v>-0.29999999999999982</v>
      </c>
      <c r="D7" s="3">
        <f t="shared" si="0"/>
        <v>-1.2799999999999998</v>
      </c>
      <c r="E7" s="3">
        <f t="shared" si="1"/>
        <v>1.6383999999999994</v>
      </c>
      <c r="I7" s="17" t="s">
        <v>23</v>
      </c>
      <c r="J7" s="18">
        <v>-1.8</v>
      </c>
    </row>
    <row r="8" spans="1:17" x14ac:dyDescent="0.25">
      <c r="A8" t="s">
        <v>4</v>
      </c>
      <c r="B8" t="s">
        <v>7</v>
      </c>
      <c r="C8" s="3">
        <v>-9.9999999999999645E-2</v>
      </c>
      <c r="D8" s="3">
        <f t="shared" si="0"/>
        <v>-1.0799999999999996</v>
      </c>
      <c r="E8" s="3">
        <f t="shared" si="1"/>
        <v>1.1663999999999992</v>
      </c>
      <c r="I8" s="17" t="s">
        <v>42</v>
      </c>
      <c r="J8" s="18">
        <v>1.1000000000000001</v>
      </c>
    </row>
    <row r="9" spans="1:17" x14ac:dyDescent="0.25">
      <c r="A9" t="s">
        <v>4</v>
      </c>
      <c r="B9" t="s">
        <v>7</v>
      </c>
      <c r="C9" s="3">
        <v>0</v>
      </c>
      <c r="D9" s="3">
        <f t="shared" si="0"/>
        <v>-0.98</v>
      </c>
      <c r="E9" s="3">
        <f t="shared" si="1"/>
        <v>0.96039999999999992</v>
      </c>
      <c r="I9" s="17" t="s">
        <v>40</v>
      </c>
      <c r="J9" s="18">
        <v>0.3</v>
      </c>
      <c r="O9">
        <v>50</v>
      </c>
    </row>
    <row r="10" spans="1:17" x14ac:dyDescent="0.25">
      <c r="A10" t="s">
        <v>4</v>
      </c>
      <c r="B10" t="s">
        <v>7</v>
      </c>
      <c r="C10" s="3">
        <v>9.9999999999999645E-2</v>
      </c>
      <c r="D10" s="3">
        <f t="shared" si="0"/>
        <v>-0.88000000000000034</v>
      </c>
      <c r="E10" s="3">
        <f t="shared" si="1"/>
        <v>0.77440000000000064</v>
      </c>
      <c r="F10">
        <f>SUM(E52:E101)/49</f>
        <v>1.010257205756105</v>
      </c>
      <c r="G10">
        <f>F10^0.5</f>
        <v>1.0051155186127141</v>
      </c>
      <c r="I10" s="17" t="s">
        <v>41</v>
      </c>
      <c r="J10" s="18">
        <v>1.8</v>
      </c>
    </row>
    <row r="11" spans="1:17" x14ac:dyDescent="0.25">
      <c r="A11" t="s">
        <v>6</v>
      </c>
      <c r="B11" t="s">
        <v>7</v>
      </c>
      <c r="C11" s="3">
        <v>9.9999999999999645E-2</v>
      </c>
      <c r="D11" s="3">
        <f t="shared" si="0"/>
        <v>-0.88000000000000034</v>
      </c>
      <c r="E11" s="3">
        <f t="shared" si="1"/>
        <v>0.77440000000000064</v>
      </c>
      <c r="I11" s="17" t="s">
        <v>43</v>
      </c>
      <c r="J11" s="18">
        <v>1.5</v>
      </c>
    </row>
    <row r="12" spans="1:17" x14ac:dyDescent="0.25">
      <c r="A12" t="s">
        <v>6</v>
      </c>
      <c r="B12" t="s">
        <v>7</v>
      </c>
      <c r="C12" s="3">
        <v>9.9999999999999645E-2</v>
      </c>
      <c r="D12" s="3">
        <f t="shared" si="0"/>
        <v>-0.88000000000000034</v>
      </c>
      <c r="E12" s="3">
        <f t="shared" si="1"/>
        <v>0.77440000000000064</v>
      </c>
      <c r="I12" s="25" t="s">
        <v>45</v>
      </c>
      <c r="J12" s="26">
        <v>-1.95</v>
      </c>
      <c r="O12">
        <f>51/4</f>
        <v>12.75</v>
      </c>
      <c r="P12">
        <f>C13*1+3*0.3</f>
        <v>1.1999999999999997</v>
      </c>
      <c r="Q12">
        <f>0.3</f>
        <v>0.3</v>
      </c>
    </row>
    <row r="13" spans="1:17" x14ac:dyDescent="0.25">
      <c r="A13" t="s">
        <v>6</v>
      </c>
      <c r="B13" t="s">
        <v>7</v>
      </c>
      <c r="C13" s="16">
        <v>0.29999999999999982</v>
      </c>
      <c r="D13" s="3">
        <f t="shared" si="0"/>
        <v>-0.68000000000000016</v>
      </c>
      <c r="E13" s="3">
        <f t="shared" si="1"/>
        <v>0.4624000000000002</v>
      </c>
      <c r="I13" s="25" t="s">
        <v>46</v>
      </c>
      <c r="J13" s="27">
        <v>4.05</v>
      </c>
      <c r="L13">
        <f>J9-1.5*(J11)</f>
        <v>-1.95</v>
      </c>
    </row>
    <row r="14" spans="1:17" x14ac:dyDescent="0.25">
      <c r="A14" t="s">
        <v>6</v>
      </c>
      <c r="B14" t="s">
        <v>7</v>
      </c>
      <c r="C14" s="16">
        <v>0.29999999999999982</v>
      </c>
      <c r="D14" s="3">
        <f t="shared" si="0"/>
        <v>-0.68000000000000016</v>
      </c>
      <c r="E14" s="3">
        <f t="shared" si="1"/>
        <v>0.4624000000000002</v>
      </c>
      <c r="O14">
        <f>O12*3</f>
        <v>38.25</v>
      </c>
    </row>
    <row r="15" spans="1:17" x14ac:dyDescent="0.25">
      <c r="A15" t="s">
        <v>4</v>
      </c>
      <c r="B15" t="s">
        <v>7</v>
      </c>
      <c r="C15" s="3">
        <v>0.40000000000000036</v>
      </c>
      <c r="D15" s="3">
        <f t="shared" si="0"/>
        <v>-0.57999999999999963</v>
      </c>
      <c r="E15" s="3">
        <f t="shared" si="1"/>
        <v>0.33639999999999959</v>
      </c>
    </row>
    <row r="16" spans="1:17" x14ac:dyDescent="0.25">
      <c r="A16" t="s">
        <v>6</v>
      </c>
      <c r="B16" t="s">
        <v>7</v>
      </c>
      <c r="C16" s="3">
        <v>0.40000000000000036</v>
      </c>
      <c r="D16" s="3">
        <f t="shared" si="0"/>
        <v>-0.57999999999999963</v>
      </c>
      <c r="E16" s="3">
        <f t="shared" si="1"/>
        <v>0.33639999999999959</v>
      </c>
    </row>
    <row r="17" spans="1:10" x14ac:dyDescent="0.25">
      <c r="A17" t="s">
        <v>6</v>
      </c>
      <c r="B17" t="s">
        <v>7</v>
      </c>
      <c r="C17" s="3">
        <v>0.40000000000000036</v>
      </c>
      <c r="D17" s="3">
        <f t="shared" si="0"/>
        <v>-0.57999999999999963</v>
      </c>
      <c r="E17" s="3">
        <f t="shared" si="1"/>
        <v>0.33639999999999959</v>
      </c>
      <c r="I17" s="21" t="s">
        <v>5</v>
      </c>
      <c r="J17" s="22"/>
    </row>
    <row r="18" spans="1:10" x14ac:dyDescent="0.25">
      <c r="A18" t="s">
        <v>9</v>
      </c>
      <c r="B18" t="s">
        <v>7</v>
      </c>
      <c r="C18" s="3">
        <v>0.40000000000000036</v>
      </c>
      <c r="D18" s="3">
        <f t="shared" si="0"/>
        <v>-0.57999999999999963</v>
      </c>
      <c r="E18" s="3">
        <f t="shared" si="1"/>
        <v>0.33639999999999959</v>
      </c>
      <c r="I18" s="19" t="s">
        <v>38</v>
      </c>
      <c r="J18" s="19">
        <v>1.1489795918367345</v>
      </c>
    </row>
    <row r="19" spans="1:10" x14ac:dyDescent="0.25">
      <c r="A19" t="s">
        <v>4</v>
      </c>
      <c r="B19" t="s">
        <v>7</v>
      </c>
      <c r="C19" s="3">
        <v>0.5</v>
      </c>
      <c r="D19" s="3">
        <f t="shared" si="0"/>
        <v>-0.48</v>
      </c>
      <c r="E19" s="3">
        <f t="shared" si="1"/>
        <v>0.23039999999999999</v>
      </c>
      <c r="I19" s="19" t="s">
        <v>24</v>
      </c>
      <c r="J19" s="19">
        <v>0.90000000000000036</v>
      </c>
    </row>
    <row r="20" spans="1:10" x14ac:dyDescent="0.25">
      <c r="A20" t="s">
        <v>9</v>
      </c>
      <c r="B20" t="s">
        <v>7</v>
      </c>
      <c r="C20" s="3">
        <v>0.5</v>
      </c>
      <c r="D20" s="3">
        <f t="shared" si="0"/>
        <v>-0.48</v>
      </c>
      <c r="E20" s="3">
        <f t="shared" si="1"/>
        <v>0.23039999999999999</v>
      </c>
      <c r="I20" s="19" t="s">
        <v>39</v>
      </c>
      <c r="J20" s="19">
        <v>4</v>
      </c>
    </row>
    <row r="21" spans="1:10" x14ac:dyDescent="0.25">
      <c r="A21" t="s">
        <v>4</v>
      </c>
      <c r="B21" t="s">
        <v>7</v>
      </c>
      <c r="C21" s="3">
        <v>0.59999999999999964</v>
      </c>
      <c r="D21" s="3">
        <f t="shared" si="0"/>
        <v>-0.38000000000000034</v>
      </c>
      <c r="E21" s="3">
        <f t="shared" si="1"/>
        <v>0.14440000000000025</v>
      </c>
      <c r="I21" s="19" t="s">
        <v>23</v>
      </c>
      <c r="J21" s="19">
        <v>-0.9</v>
      </c>
    </row>
    <row r="22" spans="1:10" x14ac:dyDescent="0.25">
      <c r="A22" t="s">
        <v>4</v>
      </c>
      <c r="B22" t="s">
        <v>7</v>
      </c>
      <c r="C22" s="3">
        <v>0.70000000000000018</v>
      </c>
      <c r="D22" s="3">
        <f t="shared" si="0"/>
        <v>-0.2799999999999998</v>
      </c>
      <c r="E22" s="3">
        <f t="shared" si="1"/>
        <v>7.8399999999999886E-2</v>
      </c>
      <c r="I22" s="19" t="s">
        <v>42</v>
      </c>
      <c r="J22" s="19">
        <v>1.1000000000000001</v>
      </c>
    </row>
    <row r="23" spans="1:10" x14ac:dyDescent="0.25">
      <c r="A23" t="s">
        <v>4</v>
      </c>
      <c r="B23" t="s">
        <v>8</v>
      </c>
      <c r="C23" s="3">
        <v>0.90000000000000036</v>
      </c>
      <c r="D23" s="3">
        <f t="shared" si="0"/>
        <v>-7.9999999999999627E-2</v>
      </c>
      <c r="E23" s="3">
        <f t="shared" si="1"/>
        <v>6.3999999999999405E-3</v>
      </c>
      <c r="I23" s="19" t="s">
        <v>40</v>
      </c>
      <c r="J23" s="19">
        <v>0.6</v>
      </c>
    </row>
    <row r="24" spans="1:10" x14ac:dyDescent="0.25">
      <c r="A24" t="s">
        <v>4</v>
      </c>
      <c r="B24" t="s">
        <v>7</v>
      </c>
      <c r="C24" s="3">
        <v>0.90000000000000036</v>
      </c>
      <c r="D24" s="3">
        <f t="shared" si="0"/>
        <v>-7.9999999999999627E-2</v>
      </c>
      <c r="E24" s="3">
        <f t="shared" si="1"/>
        <v>6.3999999999999405E-3</v>
      </c>
      <c r="I24" s="19" t="s">
        <v>41</v>
      </c>
      <c r="J24" s="19">
        <v>1.7749999999999999</v>
      </c>
    </row>
    <row r="25" spans="1:10" x14ac:dyDescent="0.25">
      <c r="A25" t="s">
        <v>6</v>
      </c>
      <c r="B25" t="s">
        <v>7</v>
      </c>
      <c r="C25" s="3">
        <v>0.90000000000000036</v>
      </c>
      <c r="D25" s="3">
        <f t="shared" si="0"/>
        <v>-7.9999999999999627E-2</v>
      </c>
      <c r="E25" s="3">
        <f t="shared" si="1"/>
        <v>6.3999999999999405E-3</v>
      </c>
      <c r="I25" s="19" t="s">
        <v>44</v>
      </c>
      <c r="J25" s="19">
        <v>1.1749999999999998</v>
      </c>
    </row>
    <row r="26" spans="1:10" x14ac:dyDescent="0.25">
      <c r="A26" t="s">
        <v>6</v>
      </c>
      <c r="B26" t="s">
        <v>7</v>
      </c>
      <c r="C26" s="16">
        <v>1</v>
      </c>
      <c r="D26" s="3">
        <f t="shared" si="0"/>
        <v>2.0000000000000018E-2</v>
      </c>
      <c r="E26" s="3">
        <f t="shared" si="1"/>
        <v>4.0000000000000072E-4</v>
      </c>
      <c r="I26" s="28" t="s">
        <v>45</v>
      </c>
      <c r="J26" s="29">
        <f>J23-1.5*(J25)</f>
        <v>-1.1624999999999996</v>
      </c>
    </row>
    <row r="27" spans="1:10" x14ac:dyDescent="0.25">
      <c r="A27" t="s">
        <v>4</v>
      </c>
      <c r="B27" t="s">
        <v>7</v>
      </c>
      <c r="C27" s="16">
        <v>1.0999999999999996</v>
      </c>
      <c r="D27" s="3">
        <f t="shared" si="0"/>
        <v>0.11999999999999966</v>
      </c>
      <c r="E27" s="3">
        <f t="shared" si="1"/>
        <v>1.439999999999992E-2</v>
      </c>
      <c r="I27" s="28" t="s">
        <v>46</v>
      </c>
      <c r="J27" s="29">
        <f>J24+1.5*(J25)</f>
        <v>3.5374999999999996</v>
      </c>
    </row>
    <row r="28" spans="1:10" x14ac:dyDescent="0.25">
      <c r="A28" t="s">
        <v>6</v>
      </c>
      <c r="B28" t="s">
        <v>7</v>
      </c>
      <c r="C28" s="3">
        <v>1.0999999999999996</v>
      </c>
      <c r="D28" s="3">
        <f t="shared" si="0"/>
        <v>0.11999999999999966</v>
      </c>
      <c r="E28" s="3">
        <f t="shared" si="1"/>
        <v>1.439999999999992E-2</v>
      </c>
    </row>
    <row r="29" spans="1:10" x14ac:dyDescent="0.25">
      <c r="A29" t="s">
        <v>4</v>
      </c>
      <c r="B29" t="s">
        <v>7</v>
      </c>
      <c r="C29" s="3">
        <v>1.2000000000000002</v>
      </c>
      <c r="D29" s="3">
        <f t="shared" si="0"/>
        <v>0.2200000000000002</v>
      </c>
      <c r="E29" s="3">
        <f t="shared" si="1"/>
        <v>4.8400000000000089E-2</v>
      </c>
    </row>
    <row r="30" spans="1:10" x14ac:dyDescent="0.25">
      <c r="A30" t="s">
        <v>6</v>
      </c>
      <c r="B30" t="s">
        <v>7</v>
      </c>
      <c r="C30" s="3">
        <v>1.2000000000000002</v>
      </c>
      <c r="D30" s="3">
        <f t="shared" si="0"/>
        <v>0.2200000000000002</v>
      </c>
      <c r="E30" s="3">
        <f t="shared" si="1"/>
        <v>4.8400000000000089E-2</v>
      </c>
    </row>
    <row r="31" spans="1:10" x14ac:dyDescent="0.25">
      <c r="A31" t="s">
        <v>4</v>
      </c>
      <c r="B31" t="s">
        <v>7</v>
      </c>
      <c r="C31" s="3">
        <v>1.2999999999999998</v>
      </c>
      <c r="D31" s="3">
        <f t="shared" si="0"/>
        <v>0.31999999999999984</v>
      </c>
      <c r="E31" s="3">
        <f t="shared" si="1"/>
        <v>0.10239999999999989</v>
      </c>
    </row>
    <row r="32" spans="1:10" x14ac:dyDescent="0.25">
      <c r="A32" t="s">
        <v>4</v>
      </c>
      <c r="B32" t="s">
        <v>7</v>
      </c>
      <c r="C32" s="3">
        <v>1.2999999999999998</v>
      </c>
      <c r="D32" s="3">
        <f t="shared" si="0"/>
        <v>0.31999999999999984</v>
      </c>
      <c r="E32" s="3">
        <f t="shared" si="1"/>
        <v>0.10239999999999989</v>
      </c>
    </row>
    <row r="33" spans="1:5" x14ac:dyDescent="0.25">
      <c r="A33" t="s">
        <v>4</v>
      </c>
      <c r="B33" t="s">
        <v>7</v>
      </c>
      <c r="C33" s="3">
        <v>1.2999999999999998</v>
      </c>
      <c r="D33" s="3">
        <f t="shared" si="0"/>
        <v>0.31999999999999984</v>
      </c>
      <c r="E33" s="3">
        <f t="shared" si="1"/>
        <v>0.10239999999999989</v>
      </c>
    </row>
    <row r="34" spans="1:5" x14ac:dyDescent="0.25">
      <c r="A34" t="s">
        <v>4</v>
      </c>
      <c r="B34" t="s">
        <v>7</v>
      </c>
      <c r="C34" s="3">
        <v>1.4000000000000004</v>
      </c>
      <c r="D34" s="3">
        <f t="shared" si="0"/>
        <v>0.42000000000000037</v>
      </c>
      <c r="E34" s="3">
        <f t="shared" si="1"/>
        <v>0.17640000000000031</v>
      </c>
    </row>
    <row r="35" spans="1:5" x14ac:dyDescent="0.25">
      <c r="A35" t="s">
        <v>6</v>
      </c>
      <c r="B35" t="s">
        <v>7</v>
      </c>
      <c r="C35" s="3">
        <v>1.5</v>
      </c>
      <c r="D35" s="3">
        <f t="shared" si="0"/>
        <v>0.52</v>
      </c>
      <c r="E35" s="3">
        <f t="shared" si="1"/>
        <v>0.27040000000000003</v>
      </c>
    </row>
    <row r="36" spans="1:5" x14ac:dyDescent="0.25">
      <c r="A36" t="s">
        <v>6</v>
      </c>
      <c r="B36" t="s">
        <v>7</v>
      </c>
      <c r="C36" s="3">
        <v>1.5</v>
      </c>
      <c r="D36" s="3">
        <f t="shared" si="0"/>
        <v>0.52</v>
      </c>
      <c r="E36" s="3">
        <f t="shared" si="1"/>
        <v>0.27040000000000003</v>
      </c>
    </row>
    <row r="37" spans="1:5" x14ac:dyDescent="0.25">
      <c r="A37" t="s">
        <v>4</v>
      </c>
      <c r="B37" t="s">
        <v>7</v>
      </c>
      <c r="C37" s="3">
        <v>1.7000000000000002</v>
      </c>
      <c r="D37" s="3">
        <f t="shared" si="0"/>
        <v>0.7200000000000002</v>
      </c>
      <c r="E37" s="3">
        <f t="shared" si="1"/>
        <v>0.51840000000000031</v>
      </c>
    </row>
    <row r="38" spans="1:5" x14ac:dyDescent="0.25">
      <c r="A38" t="s">
        <v>4</v>
      </c>
      <c r="B38" t="s">
        <v>7</v>
      </c>
      <c r="C38" s="16">
        <v>1.7999999999999998</v>
      </c>
      <c r="D38" s="3">
        <f t="shared" si="0"/>
        <v>0.81999999999999984</v>
      </c>
      <c r="E38" s="3">
        <f t="shared" si="1"/>
        <v>0.67239999999999978</v>
      </c>
    </row>
    <row r="39" spans="1:5" x14ac:dyDescent="0.25">
      <c r="A39" t="s">
        <v>6</v>
      </c>
      <c r="B39" t="s">
        <v>7</v>
      </c>
      <c r="C39" s="16">
        <v>1.7999999999999998</v>
      </c>
      <c r="D39" s="3">
        <f t="shared" si="0"/>
        <v>0.81999999999999984</v>
      </c>
      <c r="E39" s="3">
        <f t="shared" si="1"/>
        <v>0.67239999999999978</v>
      </c>
    </row>
    <row r="40" spans="1:5" x14ac:dyDescent="0.25">
      <c r="A40" t="s">
        <v>4</v>
      </c>
      <c r="B40" t="s">
        <v>7</v>
      </c>
      <c r="C40" s="3">
        <v>1.9000000000000004</v>
      </c>
      <c r="D40" s="3">
        <f t="shared" si="0"/>
        <v>0.92000000000000037</v>
      </c>
      <c r="E40" s="3">
        <f t="shared" si="1"/>
        <v>0.84640000000000071</v>
      </c>
    </row>
    <row r="41" spans="1:5" x14ac:dyDescent="0.25">
      <c r="A41" t="s">
        <v>6</v>
      </c>
      <c r="B41" t="s">
        <v>7</v>
      </c>
      <c r="C41" s="3">
        <v>1.9000000000000004</v>
      </c>
      <c r="D41" s="3">
        <f t="shared" si="0"/>
        <v>0.92000000000000037</v>
      </c>
      <c r="E41" s="3">
        <f t="shared" si="1"/>
        <v>0.84640000000000071</v>
      </c>
    </row>
    <row r="42" spans="1:5" x14ac:dyDescent="0.25">
      <c r="A42" t="s">
        <v>4</v>
      </c>
      <c r="B42" t="s">
        <v>7</v>
      </c>
      <c r="C42" s="3">
        <v>2</v>
      </c>
      <c r="D42" s="3">
        <f t="shared" si="0"/>
        <v>1.02</v>
      </c>
      <c r="E42" s="3">
        <f t="shared" si="1"/>
        <v>1.0404</v>
      </c>
    </row>
    <row r="43" spans="1:5" x14ac:dyDescent="0.25">
      <c r="A43" t="s">
        <v>6</v>
      </c>
      <c r="B43" t="s">
        <v>7</v>
      </c>
      <c r="C43" s="3">
        <v>2.0999999999999996</v>
      </c>
      <c r="D43" s="3">
        <f t="shared" si="0"/>
        <v>1.1199999999999997</v>
      </c>
      <c r="E43" s="3">
        <f t="shared" si="1"/>
        <v>1.2543999999999993</v>
      </c>
    </row>
    <row r="44" spans="1:5" x14ac:dyDescent="0.25">
      <c r="A44" t="s">
        <v>6</v>
      </c>
      <c r="B44" t="s">
        <v>7</v>
      </c>
      <c r="C44" s="3">
        <v>2.2000000000000002</v>
      </c>
      <c r="D44" s="3">
        <f t="shared" si="0"/>
        <v>1.2200000000000002</v>
      </c>
      <c r="E44" s="3">
        <f t="shared" si="1"/>
        <v>1.4884000000000004</v>
      </c>
    </row>
    <row r="45" spans="1:5" x14ac:dyDescent="0.25">
      <c r="A45" t="s">
        <v>4</v>
      </c>
      <c r="B45" t="s">
        <v>7</v>
      </c>
      <c r="C45" s="3">
        <v>2.2999999999999998</v>
      </c>
      <c r="D45" s="3">
        <f t="shared" si="0"/>
        <v>1.3199999999999998</v>
      </c>
      <c r="E45" s="3">
        <f t="shared" si="1"/>
        <v>1.7423999999999995</v>
      </c>
    </row>
    <row r="46" spans="1:5" x14ac:dyDescent="0.25">
      <c r="A46" t="s">
        <v>4</v>
      </c>
      <c r="B46" t="s">
        <v>7</v>
      </c>
      <c r="C46" s="3">
        <v>2.2999999999999998</v>
      </c>
      <c r="D46" s="3">
        <f t="shared" si="0"/>
        <v>1.3199999999999998</v>
      </c>
      <c r="E46" s="3">
        <f t="shared" si="1"/>
        <v>1.7423999999999995</v>
      </c>
    </row>
    <row r="47" spans="1:5" x14ac:dyDescent="0.25">
      <c r="A47" t="s">
        <v>4</v>
      </c>
      <c r="B47" t="s">
        <v>7</v>
      </c>
      <c r="C47" s="3">
        <v>2.4000000000000004</v>
      </c>
      <c r="D47" s="3">
        <f t="shared" si="0"/>
        <v>1.4200000000000004</v>
      </c>
      <c r="E47" s="3">
        <f t="shared" si="1"/>
        <v>2.0164000000000009</v>
      </c>
    </row>
    <row r="48" spans="1:5" x14ac:dyDescent="0.25">
      <c r="A48" t="s">
        <v>4</v>
      </c>
      <c r="B48" t="s">
        <v>7</v>
      </c>
      <c r="C48" s="3">
        <v>2.4000000000000004</v>
      </c>
      <c r="D48" s="3">
        <f t="shared" si="0"/>
        <v>1.4200000000000004</v>
      </c>
      <c r="E48" s="3">
        <f t="shared" si="1"/>
        <v>2.0164000000000009</v>
      </c>
    </row>
    <row r="49" spans="1:5" x14ac:dyDescent="0.25">
      <c r="A49" t="s">
        <v>6</v>
      </c>
      <c r="B49" t="s">
        <v>7</v>
      </c>
      <c r="C49" s="3">
        <v>2.4000000000000004</v>
      </c>
      <c r="D49" s="3">
        <f t="shared" si="0"/>
        <v>1.4200000000000004</v>
      </c>
      <c r="E49" s="3">
        <f t="shared" si="1"/>
        <v>2.0164000000000009</v>
      </c>
    </row>
    <row r="50" spans="1:5" x14ac:dyDescent="0.25">
      <c r="A50" t="s">
        <v>4</v>
      </c>
      <c r="B50" t="s">
        <v>7</v>
      </c>
      <c r="C50" s="3">
        <v>2.7</v>
      </c>
      <c r="D50" s="3">
        <f t="shared" si="0"/>
        <v>1.7200000000000002</v>
      </c>
      <c r="E50" s="3">
        <f t="shared" si="1"/>
        <v>2.9584000000000006</v>
      </c>
    </row>
    <row r="51" spans="1:5" x14ac:dyDescent="0.25">
      <c r="A51" t="s">
        <v>4</v>
      </c>
      <c r="B51" t="s">
        <v>7</v>
      </c>
      <c r="C51" s="3">
        <v>3.3</v>
      </c>
      <c r="D51" s="3">
        <f t="shared" si="0"/>
        <v>2.3199999999999998</v>
      </c>
      <c r="E51" s="3">
        <f t="shared" si="1"/>
        <v>5.3823999999999996</v>
      </c>
    </row>
    <row r="52" spans="1:5" x14ac:dyDescent="0.25">
      <c r="A52" t="s">
        <v>6</v>
      </c>
      <c r="B52" t="s">
        <v>5</v>
      </c>
      <c r="C52" s="3">
        <v>-0.90000000000000036</v>
      </c>
      <c r="D52" s="3">
        <f>C52-$J$18</f>
        <v>-2.0489795918367348</v>
      </c>
      <c r="E52" s="3">
        <f t="shared" si="1"/>
        <v>4.1983173677634325</v>
      </c>
    </row>
    <row r="53" spans="1:5" x14ac:dyDescent="0.25">
      <c r="A53" t="s">
        <v>6</v>
      </c>
      <c r="B53" t="s">
        <v>5</v>
      </c>
      <c r="C53" s="3">
        <v>-0.79999999999999982</v>
      </c>
      <c r="D53" s="3">
        <f t="shared" ref="D53:D101" si="2">C53-$J$18</f>
        <v>-1.9489795918367343</v>
      </c>
      <c r="E53" s="3">
        <f t="shared" si="1"/>
        <v>3.7985214493960835</v>
      </c>
    </row>
    <row r="54" spans="1:5" x14ac:dyDescent="0.25">
      <c r="A54" t="s">
        <v>4</v>
      </c>
      <c r="B54" t="s">
        <v>5</v>
      </c>
      <c r="C54" s="3">
        <v>-0.69999999999999929</v>
      </c>
      <c r="D54" s="3">
        <f t="shared" si="2"/>
        <v>-1.8489795918367338</v>
      </c>
      <c r="E54" s="3">
        <f t="shared" si="1"/>
        <v>3.4187255310287346</v>
      </c>
    </row>
    <row r="55" spans="1:5" x14ac:dyDescent="0.25">
      <c r="A55" t="s">
        <v>6</v>
      </c>
      <c r="B55" t="s">
        <v>5</v>
      </c>
      <c r="C55" s="3">
        <v>-0.29999999999999982</v>
      </c>
      <c r="D55" s="3">
        <f t="shared" si="2"/>
        <v>-1.4489795918367343</v>
      </c>
      <c r="E55" s="3">
        <f t="shared" si="1"/>
        <v>2.0995418575593492</v>
      </c>
    </row>
    <row r="56" spans="1:5" x14ac:dyDescent="0.25">
      <c r="A56" t="s">
        <v>4</v>
      </c>
      <c r="B56" t="s">
        <v>5</v>
      </c>
      <c r="C56" s="3">
        <v>-0.20000000000000018</v>
      </c>
      <c r="D56" s="3">
        <f t="shared" si="2"/>
        <v>-1.3489795918367347</v>
      </c>
      <c r="E56" s="3">
        <f t="shared" si="1"/>
        <v>1.8197459391920032</v>
      </c>
    </row>
    <row r="57" spans="1:5" x14ac:dyDescent="0.25">
      <c r="A57" t="s">
        <v>6</v>
      </c>
      <c r="B57" t="s">
        <v>5</v>
      </c>
      <c r="C57" s="3">
        <v>-0.20000000000000018</v>
      </c>
      <c r="D57" s="3">
        <f t="shared" si="2"/>
        <v>-1.3489795918367347</v>
      </c>
      <c r="E57" s="3">
        <f t="shared" si="1"/>
        <v>1.8197459391920032</v>
      </c>
    </row>
    <row r="58" spans="1:5" x14ac:dyDescent="0.25">
      <c r="A58" t="s">
        <v>4</v>
      </c>
      <c r="B58" t="s">
        <v>5</v>
      </c>
      <c r="C58" s="3">
        <v>-9.9999999999999645E-2</v>
      </c>
      <c r="D58" s="3">
        <f t="shared" si="2"/>
        <v>-1.2489795918367341</v>
      </c>
      <c r="E58" s="3">
        <f t="shared" si="1"/>
        <v>1.5599500208246551</v>
      </c>
    </row>
    <row r="59" spans="1:5" x14ac:dyDescent="0.25">
      <c r="A59" t="s">
        <v>4</v>
      </c>
      <c r="B59" t="s">
        <v>5</v>
      </c>
      <c r="C59" s="3">
        <v>9.9999999999999645E-2</v>
      </c>
      <c r="D59" s="3">
        <f t="shared" si="2"/>
        <v>-1.0489795918367348</v>
      </c>
      <c r="E59" s="3">
        <f t="shared" si="1"/>
        <v>1.1003581840899628</v>
      </c>
    </row>
    <row r="60" spans="1:5" x14ac:dyDescent="0.25">
      <c r="A60" t="s">
        <v>6</v>
      </c>
      <c r="B60" t="s">
        <v>5</v>
      </c>
      <c r="C60" s="3">
        <v>9.9999999999999645E-2</v>
      </c>
      <c r="D60" s="3">
        <f t="shared" si="2"/>
        <v>-1.0489795918367348</v>
      </c>
      <c r="E60" s="3">
        <f t="shared" si="1"/>
        <v>1.1003581840899628</v>
      </c>
    </row>
    <row r="61" spans="1:5" x14ac:dyDescent="0.25">
      <c r="A61" t="s">
        <v>6</v>
      </c>
      <c r="B61" t="s">
        <v>5</v>
      </c>
      <c r="C61" s="3">
        <v>0.20000000000000018</v>
      </c>
      <c r="D61" s="3">
        <f t="shared" si="2"/>
        <v>-0.9489795918367343</v>
      </c>
      <c r="E61" s="3">
        <f t="shared" si="1"/>
        <v>0.90056226572261489</v>
      </c>
    </row>
    <row r="62" spans="1:5" x14ac:dyDescent="0.25">
      <c r="A62" t="s">
        <v>4</v>
      </c>
      <c r="B62" t="s">
        <v>5</v>
      </c>
      <c r="C62" s="3">
        <v>0.5</v>
      </c>
      <c r="D62" s="3">
        <f t="shared" si="2"/>
        <v>-0.64897959183673448</v>
      </c>
      <c r="E62" s="3">
        <f t="shared" si="1"/>
        <v>0.42117451062057448</v>
      </c>
    </row>
    <row r="63" spans="1:5" x14ac:dyDescent="0.25">
      <c r="A63" t="s">
        <v>6</v>
      </c>
      <c r="B63" t="s">
        <v>5</v>
      </c>
      <c r="C63" s="16">
        <v>0.59999999999999964</v>
      </c>
      <c r="D63" s="3">
        <f t="shared" si="2"/>
        <v>-0.54897959183673484</v>
      </c>
      <c r="E63" s="3">
        <f t="shared" si="1"/>
        <v>0.30137859225322799</v>
      </c>
    </row>
    <row r="64" spans="1:5" x14ac:dyDescent="0.25">
      <c r="A64" t="s">
        <v>6</v>
      </c>
      <c r="B64" t="s">
        <v>5</v>
      </c>
      <c r="C64" s="16">
        <v>0.59999999999999964</v>
      </c>
      <c r="D64" s="3">
        <f t="shared" si="2"/>
        <v>-0.54897959183673484</v>
      </c>
      <c r="E64" s="3">
        <f t="shared" si="1"/>
        <v>0.30137859225322799</v>
      </c>
    </row>
    <row r="65" spans="1:5" x14ac:dyDescent="0.25">
      <c r="A65" t="s">
        <v>6</v>
      </c>
      <c r="B65" t="s">
        <v>5</v>
      </c>
      <c r="C65" s="3">
        <v>0.70000000000000018</v>
      </c>
      <c r="D65" s="3">
        <f t="shared" si="2"/>
        <v>-0.4489795918367343</v>
      </c>
      <c r="E65" s="3">
        <f t="shared" si="1"/>
        <v>0.20158267388588053</v>
      </c>
    </row>
    <row r="66" spans="1:5" x14ac:dyDescent="0.25">
      <c r="A66" t="s">
        <v>4</v>
      </c>
      <c r="B66" t="s">
        <v>5</v>
      </c>
      <c r="C66" s="3">
        <v>0.79999999999999982</v>
      </c>
      <c r="D66" s="3">
        <f t="shared" si="2"/>
        <v>-0.34897959183673466</v>
      </c>
      <c r="E66" s="3">
        <f t="shared" si="1"/>
        <v>0.12178675551853392</v>
      </c>
    </row>
    <row r="67" spans="1:5" x14ac:dyDescent="0.25">
      <c r="A67" t="s">
        <v>4</v>
      </c>
      <c r="B67" t="s">
        <v>5</v>
      </c>
      <c r="C67" s="3">
        <v>0.79999999999999982</v>
      </c>
      <c r="D67" s="3">
        <f t="shared" si="2"/>
        <v>-0.34897959183673466</v>
      </c>
      <c r="E67" s="3">
        <f t="shared" ref="E67:E101" si="3">D67^2</f>
        <v>0.12178675551853392</v>
      </c>
    </row>
    <row r="68" spans="1:5" x14ac:dyDescent="0.25">
      <c r="A68" t="s">
        <v>6</v>
      </c>
      <c r="B68" t="s">
        <v>5</v>
      </c>
      <c r="C68" s="3">
        <v>0.79999999999999982</v>
      </c>
      <c r="D68" s="3">
        <f t="shared" si="2"/>
        <v>-0.34897959183673466</v>
      </c>
      <c r="E68" s="3">
        <f t="shared" si="3"/>
        <v>0.12178675551853392</v>
      </c>
    </row>
    <row r="69" spans="1:5" x14ac:dyDescent="0.25">
      <c r="A69" t="s">
        <v>4</v>
      </c>
      <c r="B69" t="s">
        <v>5</v>
      </c>
      <c r="C69" s="3">
        <v>0.80000000000000071</v>
      </c>
      <c r="D69" s="3">
        <f t="shared" si="2"/>
        <v>-0.34897959183673377</v>
      </c>
      <c r="E69" s="3">
        <f t="shared" si="3"/>
        <v>0.1217867555185333</v>
      </c>
    </row>
    <row r="70" spans="1:5" x14ac:dyDescent="0.25">
      <c r="A70" t="s">
        <v>4</v>
      </c>
      <c r="B70" t="s">
        <v>5</v>
      </c>
      <c r="C70" s="3">
        <v>0.90000000000000036</v>
      </c>
      <c r="D70" s="3">
        <f t="shared" si="2"/>
        <v>-0.24897959183673413</v>
      </c>
      <c r="E70" s="3">
        <f t="shared" si="3"/>
        <v>6.1990837151186723E-2</v>
      </c>
    </row>
    <row r="71" spans="1:5" x14ac:dyDescent="0.25">
      <c r="A71" t="s">
        <v>4</v>
      </c>
      <c r="B71" t="s">
        <v>5</v>
      </c>
      <c r="C71" s="3">
        <v>0.90000000000000036</v>
      </c>
      <c r="D71" s="3">
        <f t="shared" si="2"/>
        <v>-0.24897959183673413</v>
      </c>
      <c r="E71" s="3">
        <f t="shared" si="3"/>
        <v>6.1990837151186723E-2</v>
      </c>
    </row>
    <row r="72" spans="1:5" x14ac:dyDescent="0.25">
      <c r="A72" t="s">
        <v>4</v>
      </c>
      <c r="B72" t="s">
        <v>5</v>
      </c>
      <c r="C72" s="3">
        <v>0.90000000000000036</v>
      </c>
      <c r="D72" s="3">
        <f t="shared" si="2"/>
        <v>-0.24897959183673413</v>
      </c>
      <c r="E72" s="3">
        <f t="shared" si="3"/>
        <v>6.1990837151186723E-2</v>
      </c>
    </row>
    <row r="73" spans="1:5" x14ac:dyDescent="0.25">
      <c r="A73" t="s">
        <v>6</v>
      </c>
      <c r="B73" t="s">
        <v>5</v>
      </c>
      <c r="C73" s="3">
        <v>0.90000000000000036</v>
      </c>
      <c r="D73" s="3">
        <f t="shared" si="2"/>
        <v>-0.24897959183673413</v>
      </c>
      <c r="E73" s="3">
        <f t="shared" si="3"/>
        <v>6.1990837151186723E-2</v>
      </c>
    </row>
    <row r="74" spans="1:5" x14ac:dyDescent="0.25">
      <c r="A74" t="s">
        <v>6</v>
      </c>
      <c r="B74" t="s">
        <v>5</v>
      </c>
      <c r="C74" s="3">
        <v>0.90000000000000036</v>
      </c>
      <c r="D74" s="3">
        <f t="shared" si="2"/>
        <v>-0.24897959183673413</v>
      </c>
      <c r="E74" s="3">
        <f t="shared" si="3"/>
        <v>6.1990837151186723E-2</v>
      </c>
    </row>
    <row r="75" spans="1:5" x14ac:dyDescent="0.25">
      <c r="A75" t="s">
        <v>6</v>
      </c>
      <c r="B75" t="s">
        <v>5</v>
      </c>
      <c r="C75" s="3">
        <v>0.90000000000000036</v>
      </c>
      <c r="D75" s="3">
        <f t="shared" si="2"/>
        <v>-0.24897959183673413</v>
      </c>
      <c r="E75" s="3">
        <f t="shared" si="3"/>
        <v>6.1990837151186723E-2</v>
      </c>
    </row>
    <row r="76" spans="1:5" x14ac:dyDescent="0.25">
      <c r="A76" t="s">
        <v>6</v>
      </c>
      <c r="B76" t="s">
        <v>5</v>
      </c>
      <c r="C76" s="16">
        <v>1</v>
      </c>
      <c r="D76" s="3">
        <f t="shared" si="2"/>
        <v>-0.14897959183673448</v>
      </c>
      <c r="E76" s="3">
        <f t="shared" si="3"/>
        <v>2.2194918783840004E-2</v>
      </c>
    </row>
    <row r="77" spans="1:5" x14ac:dyDescent="0.25">
      <c r="A77" t="s">
        <v>4</v>
      </c>
      <c r="B77" t="s">
        <v>5</v>
      </c>
      <c r="C77" s="16">
        <v>1.2000000000000002</v>
      </c>
      <c r="D77" s="3">
        <f t="shared" si="2"/>
        <v>5.1020408163265696E-2</v>
      </c>
      <c r="E77" s="3">
        <f t="shared" si="3"/>
        <v>2.6030820491462288E-3</v>
      </c>
    </row>
    <row r="78" spans="1:5" x14ac:dyDescent="0.25">
      <c r="A78" t="s">
        <v>4</v>
      </c>
      <c r="B78" t="s">
        <v>5</v>
      </c>
      <c r="C78" s="3">
        <v>1.2000000000000002</v>
      </c>
      <c r="D78" s="3">
        <f t="shared" si="2"/>
        <v>5.1020408163265696E-2</v>
      </c>
      <c r="E78" s="3">
        <f t="shared" si="3"/>
        <v>2.6030820491462288E-3</v>
      </c>
    </row>
    <row r="79" spans="1:5" x14ac:dyDescent="0.25">
      <c r="A79" t="s">
        <v>4</v>
      </c>
      <c r="B79" t="s">
        <v>5</v>
      </c>
      <c r="C79" s="3">
        <v>1.2000000000000002</v>
      </c>
      <c r="D79" s="3">
        <f t="shared" si="2"/>
        <v>5.1020408163265696E-2</v>
      </c>
      <c r="E79" s="3">
        <f t="shared" si="3"/>
        <v>2.6030820491462288E-3</v>
      </c>
    </row>
    <row r="80" spans="1:5" x14ac:dyDescent="0.25">
      <c r="A80" t="s">
        <v>4</v>
      </c>
      <c r="B80" t="s">
        <v>5</v>
      </c>
      <c r="C80" s="3">
        <v>1.2000000000000002</v>
      </c>
      <c r="D80" s="3">
        <f t="shared" si="2"/>
        <v>5.1020408163265696E-2</v>
      </c>
      <c r="E80" s="3">
        <f t="shared" si="3"/>
        <v>2.6030820491462288E-3</v>
      </c>
    </row>
    <row r="81" spans="1:5" x14ac:dyDescent="0.25">
      <c r="A81" t="s">
        <v>6</v>
      </c>
      <c r="B81" t="s">
        <v>5</v>
      </c>
      <c r="C81" s="3">
        <v>1.2000000000000002</v>
      </c>
      <c r="D81" s="3">
        <f t="shared" si="2"/>
        <v>5.1020408163265696E-2</v>
      </c>
      <c r="E81" s="3">
        <f t="shared" si="3"/>
        <v>2.6030820491462288E-3</v>
      </c>
    </row>
    <row r="82" spans="1:5" x14ac:dyDescent="0.25">
      <c r="A82" t="s">
        <v>6</v>
      </c>
      <c r="B82" t="s">
        <v>5</v>
      </c>
      <c r="C82" s="3">
        <v>1.2000000000000002</v>
      </c>
      <c r="D82" s="3">
        <f t="shared" si="2"/>
        <v>5.1020408163265696E-2</v>
      </c>
      <c r="E82" s="3">
        <f t="shared" si="3"/>
        <v>2.6030820491462288E-3</v>
      </c>
    </row>
    <row r="83" spans="1:5" x14ac:dyDescent="0.25">
      <c r="A83" t="s">
        <v>4</v>
      </c>
      <c r="B83" t="s">
        <v>5</v>
      </c>
      <c r="C83" s="3">
        <v>1.2999999999999998</v>
      </c>
      <c r="D83" s="3">
        <f t="shared" si="2"/>
        <v>0.15102040816326534</v>
      </c>
      <c r="E83" s="3">
        <f t="shared" si="3"/>
        <v>2.2807163681799261E-2</v>
      </c>
    </row>
    <row r="84" spans="1:5" x14ac:dyDescent="0.25">
      <c r="A84" t="s">
        <v>6</v>
      </c>
      <c r="B84" t="s">
        <v>5</v>
      </c>
      <c r="C84" s="3">
        <v>1.2999999999999998</v>
      </c>
      <c r="D84" s="3">
        <f t="shared" si="2"/>
        <v>0.15102040816326534</v>
      </c>
      <c r="E84" s="3">
        <f t="shared" si="3"/>
        <v>2.2807163681799261E-2</v>
      </c>
    </row>
    <row r="85" spans="1:5" x14ac:dyDescent="0.25">
      <c r="A85" t="s">
        <v>6</v>
      </c>
      <c r="B85" t="s">
        <v>5</v>
      </c>
      <c r="C85" s="3">
        <v>1.2999999999999998</v>
      </c>
      <c r="D85" s="3">
        <f t="shared" si="2"/>
        <v>0.15102040816326534</v>
      </c>
      <c r="E85" s="3">
        <f t="shared" si="3"/>
        <v>2.2807163681799261E-2</v>
      </c>
    </row>
    <row r="86" spans="1:5" x14ac:dyDescent="0.25">
      <c r="A86" t="s">
        <v>4</v>
      </c>
      <c r="B86" t="s">
        <v>5</v>
      </c>
      <c r="C86" s="3">
        <v>1.4000000000000004</v>
      </c>
      <c r="D86" s="3">
        <f t="shared" si="2"/>
        <v>0.25102040816326587</v>
      </c>
      <c r="E86" s="3">
        <f t="shared" si="3"/>
        <v>6.3011245314452596E-2</v>
      </c>
    </row>
    <row r="87" spans="1:5" x14ac:dyDescent="0.25">
      <c r="A87" t="s">
        <v>6</v>
      </c>
      <c r="B87" t="s">
        <v>5</v>
      </c>
      <c r="C87" s="3">
        <v>1.4000000000000004</v>
      </c>
      <c r="D87" s="3">
        <f t="shared" si="2"/>
        <v>0.25102040816326587</v>
      </c>
      <c r="E87" s="3">
        <f t="shared" si="3"/>
        <v>6.3011245314452596E-2</v>
      </c>
    </row>
    <row r="88" spans="1:5" x14ac:dyDescent="0.25">
      <c r="A88" t="s">
        <v>6</v>
      </c>
      <c r="B88" t="s">
        <v>5</v>
      </c>
      <c r="C88" s="16">
        <v>1.7000000000000002</v>
      </c>
      <c r="D88" s="3">
        <f t="shared" si="2"/>
        <v>0.5510204081632657</v>
      </c>
      <c r="E88" s="3">
        <f t="shared" si="3"/>
        <v>0.30362349021241192</v>
      </c>
    </row>
    <row r="89" spans="1:5" x14ac:dyDescent="0.25">
      <c r="A89" t="s">
        <v>4</v>
      </c>
      <c r="B89" t="s">
        <v>5</v>
      </c>
      <c r="C89" s="16">
        <v>1.7999999999999998</v>
      </c>
      <c r="D89" s="3">
        <f t="shared" si="2"/>
        <v>0.65102040816326534</v>
      </c>
      <c r="E89" s="3">
        <f t="shared" si="3"/>
        <v>0.42382757184506459</v>
      </c>
    </row>
    <row r="90" spans="1:5" x14ac:dyDescent="0.25">
      <c r="A90" t="s">
        <v>6</v>
      </c>
      <c r="B90" t="s">
        <v>5</v>
      </c>
      <c r="C90" s="20">
        <v>1.9000000000000004</v>
      </c>
      <c r="D90" s="3">
        <f t="shared" si="2"/>
        <v>0.75102040816326587</v>
      </c>
      <c r="E90" s="3">
        <f t="shared" si="3"/>
        <v>0.56403165347771844</v>
      </c>
    </row>
    <row r="91" spans="1:5" x14ac:dyDescent="0.25">
      <c r="A91" t="s">
        <v>6</v>
      </c>
      <c r="B91" t="s">
        <v>5</v>
      </c>
      <c r="C91" s="3">
        <v>2</v>
      </c>
      <c r="D91" s="3">
        <f t="shared" si="2"/>
        <v>0.85102040816326552</v>
      </c>
      <c r="E91" s="3">
        <f t="shared" si="3"/>
        <v>0.72423573511037109</v>
      </c>
    </row>
    <row r="92" spans="1:5" x14ac:dyDescent="0.25">
      <c r="A92" t="s">
        <v>6</v>
      </c>
      <c r="B92" t="s">
        <v>10</v>
      </c>
      <c r="C92" s="3">
        <v>2</v>
      </c>
      <c r="D92" s="3">
        <f t="shared" si="2"/>
        <v>0.85102040816326552</v>
      </c>
      <c r="E92" s="3">
        <f t="shared" si="3"/>
        <v>0.72423573511037109</v>
      </c>
    </row>
    <row r="93" spans="1:5" x14ac:dyDescent="0.25">
      <c r="A93" t="s">
        <v>6</v>
      </c>
      <c r="B93" t="s">
        <v>5</v>
      </c>
      <c r="C93" s="3">
        <v>2.2000000000000002</v>
      </c>
      <c r="D93" s="3">
        <f t="shared" si="2"/>
        <v>1.0510204081632657</v>
      </c>
      <c r="E93" s="3">
        <f t="shared" si="3"/>
        <v>1.1046438983756777</v>
      </c>
    </row>
    <row r="94" spans="1:5" x14ac:dyDescent="0.25">
      <c r="A94" t="s">
        <v>4</v>
      </c>
      <c r="B94" t="s">
        <v>5</v>
      </c>
      <c r="C94" s="3">
        <v>2.2999999999999998</v>
      </c>
      <c r="D94" s="3">
        <f t="shared" si="2"/>
        <v>1.1510204081632653</v>
      </c>
      <c r="E94" s="3">
        <f t="shared" si="3"/>
        <v>1.3248479800083299</v>
      </c>
    </row>
    <row r="95" spans="1:5" x14ac:dyDescent="0.25">
      <c r="A95" t="s">
        <v>6</v>
      </c>
      <c r="B95" t="s">
        <v>5</v>
      </c>
      <c r="C95" s="3">
        <v>2.2999999999999998</v>
      </c>
      <c r="D95" s="3">
        <f t="shared" si="2"/>
        <v>1.1510204081632653</v>
      </c>
      <c r="E95" s="3">
        <f t="shared" si="3"/>
        <v>1.3248479800083299</v>
      </c>
    </row>
    <row r="96" spans="1:5" x14ac:dyDescent="0.25">
      <c r="A96" t="s">
        <v>4</v>
      </c>
      <c r="B96" t="s">
        <v>5</v>
      </c>
      <c r="C96" s="3">
        <v>2.4000000000000004</v>
      </c>
      <c r="D96" s="3">
        <f t="shared" si="2"/>
        <v>1.2510204081632659</v>
      </c>
      <c r="E96" s="3">
        <f t="shared" si="3"/>
        <v>1.5650520616409844</v>
      </c>
    </row>
    <row r="97" spans="1:5" x14ac:dyDescent="0.25">
      <c r="A97" t="s">
        <v>6</v>
      </c>
      <c r="B97" t="s">
        <v>5</v>
      </c>
      <c r="C97" s="3">
        <v>2.4000000000000004</v>
      </c>
      <c r="D97" s="3">
        <f t="shared" si="2"/>
        <v>1.2510204081632659</v>
      </c>
      <c r="E97" s="3">
        <f t="shared" si="3"/>
        <v>1.5650520616409844</v>
      </c>
    </row>
    <row r="98" spans="1:5" x14ac:dyDescent="0.25">
      <c r="A98" t="s">
        <v>4</v>
      </c>
      <c r="B98" t="s">
        <v>5</v>
      </c>
      <c r="C98" s="3">
        <v>2.5</v>
      </c>
      <c r="D98" s="3">
        <f t="shared" si="2"/>
        <v>1.3510204081632655</v>
      </c>
      <c r="E98" s="3">
        <f t="shared" si="3"/>
        <v>1.8252561432736365</v>
      </c>
    </row>
    <row r="99" spans="1:5" x14ac:dyDescent="0.25">
      <c r="A99" t="s">
        <v>4</v>
      </c>
      <c r="B99" t="s">
        <v>5</v>
      </c>
      <c r="C99" s="3">
        <v>2.8</v>
      </c>
      <c r="D99" s="3">
        <f t="shared" si="2"/>
        <v>1.6510204081632653</v>
      </c>
      <c r="E99" s="3">
        <f t="shared" si="3"/>
        <v>2.7258683881715955</v>
      </c>
    </row>
    <row r="100" spans="1:5" x14ac:dyDescent="0.25">
      <c r="A100" t="s">
        <v>6</v>
      </c>
      <c r="B100" t="s">
        <v>5</v>
      </c>
      <c r="C100" s="3">
        <v>2.9000000000000004</v>
      </c>
      <c r="D100" s="3">
        <f t="shared" si="2"/>
        <v>1.7510204081632659</v>
      </c>
      <c r="E100" s="3">
        <f t="shared" si="3"/>
        <v>3.0660724698042503</v>
      </c>
    </row>
    <row r="101" spans="1:5" x14ac:dyDescent="0.25">
      <c r="A101" t="s">
        <v>4</v>
      </c>
      <c r="B101" t="s">
        <v>5</v>
      </c>
      <c r="C101" s="3">
        <v>4</v>
      </c>
      <c r="D101" s="3">
        <f t="shared" si="2"/>
        <v>2.8510204081632655</v>
      </c>
      <c r="E101" s="3">
        <f t="shared" si="3"/>
        <v>8.1283173677634331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Tests</vt:lpstr>
      <vt:lpstr>TestsGraphs</vt:lpstr>
      <vt:lpstr>IQ Galvanic Response</vt:lpstr>
      <vt:lpstr>IQ Perceived Pain</vt:lpstr>
      <vt:lpstr>Sheet8</vt:lpstr>
      <vt:lpstr>Difference in Means</vt:lpstr>
      <vt:lpstr>Diff in Means RW</vt:lpstr>
      <vt:lpstr>CI means</vt:lpstr>
      <vt:lpstr>Sheet2</vt:lpstr>
      <vt:lpstr>example</vt:lpstr>
      <vt:lpstr>Sheet1</vt:lpstr>
      <vt:lpstr>Sheet4</vt:lpstr>
      <vt:lpstr>dentistry_meditation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 Pc i7 2600k</dc:creator>
  <cp:lastModifiedBy>Gaming Pc i7 2600k</cp:lastModifiedBy>
  <dcterms:created xsi:type="dcterms:W3CDTF">2022-04-21T10:43:35Z</dcterms:created>
  <dcterms:modified xsi:type="dcterms:W3CDTF">2022-04-24T21:41:31Z</dcterms:modified>
</cp:coreProperties>
</file>