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\Dropbox\teach\0sta304\"/>
    </mc:Choice>
  </mc:AlternateContent>
  <bookViews>
    <workbookView xWindow="0" yWindow="0" windowWidth="23040" windowHeight="9120" activeTab="2"/>
  </bookViews>
  <sheets>
    <sheet name="5.1" sheetId="1" r:id="rId1"/>
    <sheet name="5.5" sheetId="2" r:id="rId2"/>
    <sheet name="5.5 Obscur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C6" i="3"/>
  <c r="B6" i="3"/>
  <c r="E2" i="3"/>
  <c r="D5" i="3" s="1"/>
  <c r="D7" i="3" l="1"/>
  <c r="D8" i="3" s="1"/>
  <c r="D9" i="3"/>
  <c r="E6" i="3"/>
  <c r="B7" i="3" s="1"/>
  <c r="B5" i="3"/>
  <c r="C5" i="3"/>
  <c r="E11" i="2"/>
  <c r="E9" i="2"/>
  <c r="C9" i="2"/>
  <c r="D9" i="2"/>
  <c r="B9" i="2"/>
  <c r="E8" i="2"/>
  <c r="C8" i="2"/>
  <c r="D8" i="2"/>
  <c r="B8" i="2"/>
  <c r="C7" i="2"/>
  <c r="D7" i="2"/>
  <c r="B7" i="2"/>
  <c r="E6" i="2"/>
  <c r="C6" i="2"/>
  <c r="D6" i="2"/>
  <c r="B6" i="2"/>
  <c r="C5" i="2"/>
  <c r="D5" i="2"/>
  <c r="B5" i="2"/>
  <c r="E2" i="2"/>
  <c r="C5" i="1"/>
  <c r="C7" i="1" s="1"/>
  <c r="D5" i="1"/>
  <c r="D8" i="1" s="1"/>
  <c r="E5" i="1"/>
  <c r="B5" i="1"/>
  <c r="B8" i="1" s="1"/>
  <c r="C4" i="1"/>
  <c r="D4" i="1"/>
  <c r="E4" i="1"/>
  <c r="E7" i="1" s="1"/>
  <c r="B4" i="1"/>
  <c r="C8" i="1"/>
  <c r="E8" i="1"/>
  <c r="F1" i="1"/>
  <c r="C9" i="3" l="1"/>
  <c r="B8" i="3"/>
  <c r="B9" i="3"/>
  <c r="E9" i="3" s="1"/>
  <c r="C7" i="3"/>
  <c r="C8" i="3" s="1"/>
  <c r="D7" i="1"/>
  <c r="B7" i="1"/>
  <c r="E9" i="1"/>
  <c r="D9" i="1"/>
  <c r="C9" i="1"/>
  <c r="B9" i="1"/>
  <c r="E8" i="3" l="1"/>
  <c r="E11" i="3" s="1"/>
  <c r="F7" i="1"/>
  <c r="F9" i="1"/>
  <c r="G9" i="1" s="1"/>
  <c r="H9" i="1" s="1"/>
</calcChain>
</file>

<file path=xl/sharedStrings.xml><?xml version="1.0" encoding="utf-8"?>
<sst xmlns="http://schemas.openxmlformats.org/spreadsheetml/2006/main" count="28" uniqueCount="17">
  <si>
    <t>N</t>
  </si>
  <si>
    <t>n</t>
  </si>
  <si>
    <t>y</t>
  </si>
  <si>
    <t>p-hat</t>
  </si>
  <si>
    <t>W</t>
  </si>
  <si>
    <t>W*p-hat</t>
  </si>
  <si>
    <t>V-hat( p_i-hat )</t>
  </si>
  <si>
    <t>W^2*V-hat</t>
  </si>
  <si>
    <t>N_i</t>
  </si>
  <si>
    <t>c_i</t>
  </si>
  <si>
    <t>sigma^2_i</t>
  </si>
  <si>
    <t>a_1</t>
  </si>
  <si>
    <t>W_i</t>
  </si>
  <si>
    <t>W_i^2sigma^2_i/a_i</t>
  </si>
  <si>
    <t>W*sigma^2_i</t>
  </si>
  <si>
    <t>W_i*sigma/sqrt_c_i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</si>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</sst>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7" sqref="F7:H9"/>
    </sheetView>
  </sheetViews>
  <sheetFormatPr defaultRowHeight="14.4" x14ac:dyDescent="0.3"/>
  <cols>
    <col min="1" max="1" width="13.33203125" bestFit="1" customWidth="1"/>
  </cols>
  <sheetData>
    <row r="1" spans="1:8" x14ac:dyDescent="0.3">
      <c r="A1" t="s">
        <v>0</v>
      </c>
      <c r="B1">
        <v>65</v>
      </c>
      <c r="C1">
        <v>42</v>
      </c>
      <c r="D1">
        <v>93</v>
      </c>
      <c r="E1">
        <v>25</v>
      </c>
      <c r="F1">
        <f>SUM(B1:E1)</f>
        <v>225</v>
      </c>
    </row>
    <row r="2" spans="1:8" x14ac:dyDescent="0.3">
      <c r="A2" t="s">
        <v>1</v>
      </c>
      <c r="B2">
        <v>14</v>
      </c>
      <c r="C2">
        <v>9</v>
      </c>
      <c r="D2">
        <v>21</v>
      </c>
      <c r="E2">
        <v>6</v>
      </c>
    </row>
    <row r="3" spans="1:8" x14ac:dyDescent="0.3">
      <c r="A3" t="s">
        <v>2</v>
      </c>
      <c r="B3">
        <v>4</v>
      </c>
      <c r="C3">
        <v>2</v>
      </c>
      <c r="D3">
        <v>8</v>
      </c>
      <c r="E3">
        <v>1</v>
      </c>
    </row>
    <row r="4" spans="1:8" x14ac:dyDescent="0.3">
      <c r="A4" t="s">
        <v>4</v>
      </c>
      <c r="B4">
        <f>ROUND(B1/SUM($B$1:$E$1), 3)</f>
        <v>0.28899999999999998</v>
      </c>
      <c r="C4">
        <f t="shared" ref="C4:E4" si="0">ROUND(C1/SUM($B$1:$E$1), 3)</f>
        <v>0.187</v>
      </c>
      <c r="D4">
        <f t="shared" si="0"/>
        <v>0.41299999999999998</v>
      </c>
      <c r="E4">
        <f t="shared" si="0"/>
        <v>0.111</v>
      </c>
    </row>
    <row r="5" spans="1:8" x14ac:dyDescent="0.3">
      <c r="A5" t="s">
        <v>3</v>
      </c>
      <c r="B5">
        <f>ROUND(B3/B2,3)</f>
        <v>0.28599999999999998</v>
      </c>
      <c r="C5">
        <f t="shared" ref="C5:E5" si="1">ROUND(C3/C2,3)</f>
        <v>0.222</v>
      </c>
      <c r="D5">
        <f t="shared" si="1"/>
        <v>0.38100000000000001</v>
      </c>
      <c r="E5">
        <f t="shared" si="1"/>
        <v>0.16700000000000001</v>
      </c>
    </row>
    <row r="7" spans="1:8" x14ac:dyDescent="0.3">
      <c r="A7" t="s">
        <v>5</v>
      </c>
      <c r="B7">
        <f>B5*B4</f>
        <v>8.2653999999999991E-2</v>
      </c>
      <c r="C7">
        <f t="shared" ref="C7:E7" si="2">C5*C4</f>
        <v>4.1514000000000002E-2</v>
      </c>
      <c r="D7">
        <f t="shared" si="2"/>
        <v>0.15735299999999999</v>
      </c>
      <c r="E7">
        <f t="shared" si="2"/>
        <v>1.8537000000000001E-2</v>
      </c>
      <c r="F7">
        <f>SUM(B7:E7)</f>
        <v>0.30005800000000005</v>
      </c>
    </row>
    <row r="8" spans="1:8" x14ac:dyDescent="0.3">
      <c r="A8" t="s">
        <v>6</v>
      </c>
      <c r="B8">
        <f>B5*(1-B5)/(B2-1)*(($F$1 - B2)/$F$1)</f>
        <v>1.473061333333333E-2</v>
      </c>
      <c r="C8">
        <f t="shared" ref="C8:E8" si="3">C5*(1-C5)/(C2-1)*(($F$1 - C2)/$F$1)</f>
        <v>2.0725920000000002E-2</v>
      </c>
      <c r="D8">
        <f t="shared" si="3"/>
        <v>1.0691367999999998E-2</v>
      </c>
      <c r="E8">
        <f t="shared" si="3"/>
        <v>2.7080274666666671E-2</v>
      </c>
    </row>
    <row r="9" spans="1:8" x14ac:dyDescent="0.3">
      <c r="A9" t="s">
        <v>7</v>
      </c>
      <c r="B9">
        <f>B4^2*B8</f>
        <v>1.2303155562133328E-3</v>
      </c>
      <c r="C9">
        <f t="shared" ref="C9:E9" si="4">C4^2*C8</f>
        <v>7.2476469648000011E-4</v>
      </c>
      <c r="D9">
        <f t="shared" si="4"/>
        <v>1.8236159483919993E-3</v>
      </c>
      <c r="E9">
        <f t="shared" si="4"/>
        <v>3.3365606416800006E-4</v>
      </c>
      <c r="F9">
        <f>SUM(B9:E9)</f>
        <v>4.112352265253332E-3</v>
      </c>
      <c r="G9">
        <f>SQRT(F9)</f>
        <v>6.4127624821548879E-2</v>
      </c>
      <c r="H9">
        <f>2*G9</f>
        <v>0.12825524964309776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0" zoomScaleNormal="140" workbookViewId="0">
      <selection activeCell="C12" sqref="C12"/>
    </sheetView>
  </sheetViews>
  <sheetFormatPr defaultRowHeight="14.4" x14ac:dyDescent="0.3"/>
  <cols>
    <col min="1" max="1" width="17.77734375" bestFit="1" customWidth="1"/>
  </cols>
  <sheetData>
    <row r="1" spans="1:5" x14ac:dyDescent="0.3">
      <c r="E1" s="3" t="s">
        <v>16</v>
      </c>
    </row>
    <row r="2" spans="1:5" x14ac:dyDescent="0.3">
      <c r="A2" s="2" t="s">
        <v>8</v>
      </c>
      <c r="B2" s="2">
        <v>112</v>
      </c>
      <c r="C2" s="2">
        <v>68</v>
      </c>
      <c r="D2" s="2">
        <v>39</v>
      </c>
      <c r="E2" s="3">
        <f>SUM(B2:D2)</f>
        <v>219</v>
      </c>
    </row>
    <row r="3" spans="1:5" x14ac:dyDescent="0.3">
      <c r="A3" s="2" t="s">
        <v>9</v>
      </c>
      <c r="B3" s="2">
        <v>9</v>
      </c>
      <c r="C3" s="2">
        <v>25</v>
      </c>
      <c r="D3" s="2">
        <v>36</v>
      </c>
      <c r="E3" s="3"/>
    </row>
    <row r="4" spans="1:5" x14ac:dyDescent="0.3">
      <c r="A4" s="2" t="s">
        <v>10</v>
      </c>
      <c r="B4" s="2">
        <v>2.25</v>
      </c>
      <c r="C4" s="2">
        <v>3.24</v>
      </c>
      <c r="D4" s="2">
        <v>3.24</v>
      </c>
      <c r="E4" s="3"/>
    </row>
    <row r="5" spans="1:5" x14ac:dyDescent="0.3">
      <c r="A5" s="4" t="s">
        <v>12</v>
      </c>
      <c r="B5" s="4">
        <f>B2/$E$2</f>
        <v>0.51141552511415522</v>
      </c>
      <c r="C5" s="4">
        <f t="shared" ref="C5:D5" si="0">C2/$E$2</f>
        <v>0.31050228310502281</v>
      </c>
      <c r="D5" s="4">
        <f t="shared" si="0"/>
        <v>0.17808219178082191</v>
      </c>
      <c r="E5" s="3"/>
    </row>
    <row r="6" spans="1:5" x14ac:dyDescent="0.3">
      <c r="A6" s="4" t="s">
        <v>15</v>
      </c>
      <c r="B6" s="4">
        <f>B2*SQRT(B4)/SQRT(B3)</f>
        <v>56</v>
      </c>
      <c r="C6" s="4">
        <f t="shared" ref="C6:D6" si="1">C2*SQRT(C4)/SQRT(C3)</f>
        <v>24.48</v>
      </c>
      <c r="D6" s="4">
        <f t="shared" si="1"/>
        <v>11.700000000000001</v>
      </c>
      <c r="E6" s="3">
        <f>SUM(B6:D6)</f>
        <v>92.18</v>
      </c>
    </row>
    <row r="7" spans="1:5" x14ac:dyDescent="0.3">
      <c r="A7" s="4" t="s">
        <v>11</v>
      </c>
      <c r="B7" s="4">
        <f>B6/$E$6</f>
        <v>0.60750705142113248</v>
      </c>
      <c r="C7" s="4">
        <f t="shared" ref="C7:D7" si="2">C6/$E$6</f>
        <v>0.26556736819266652</v>
      </c>
      <c r="D7" s="4">
        <f t="shared" si="2"/>
        <v>0.12692558038620091</v>
      </c>
      <c r="E7" s="3"/>
    </row>
    <row r="8" spans="1:5" x14ac:dyDescent="0.3">
      <c r="A8" s="4" t="s">
        <v>13</v>
      </c>
      <c r="B8" s="4">
        <f>B5^2*B4/B7</f>
        <v>0.96867705010320893</v>
      </c>
      <c r="C8" s="4">
        <f t="shared" ref="C8:D8" si="3">C5^2*C4/C7</f>
        <v>1.1762507036967536</v>
      </c>
      <c r="D8" s="4">
        <f t="shared" si="3"/>
        <v>0.80953724901482449</v>
      </c>
      <c r="E8" s="3">
        <f>SUM(B8:D8)</f>
        <v>2.954465002814787</v>
      </c>
    </row>
    <row r="9" spans="1:5" x14ac:dyDescent="0.3">
      <c r="A9" s="4" t="s">
        <v>14</v>
      </c>
      <c r="B9" s="4">
        <f>B5*B4</f>
        <v>1.1506849315068493</v>
      </c>
      <c r="C9" s="4">
        <f t="shared" ref="C9:D9" si="4">C5*C4</f>
        <v>1.006027397260274</v>
      </c>
      <c r="D9" s="4">
        <f t="shared" si="4"/>
        <v>0.57698630136986306</v>
      </c>
      <c r="E9" s="3">
        <f>SUM(B9:D9)</f>
        <v>2.7336986301369866</v>
      </c>
    </row>
    <row r="11" spans="1:5" x14ac:dyDescent="0.3">
      <c r="D11" s="5" t="s">
        <v>1</v>
      </c>
      <c r="E11" s="5">
        <f>E8/(0.1 + 1/E2*E9)</f>
        <v>26.265963764972806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0" zoomScaleNormal="140" workbookViewId="0">
      <selection activeCell="G6" sqref="G6"/>
    </sheetView>
  </sheetViews>
  <sheetFormatPr defaultRowHeight="14.4" x14ac:dyDescent="0.3"/>
  <cols>
    <col min="1" max="1" width="17.77734375" bestFit="1" customWidth="1"/>
  </cols>
  <sheetData>
    <row r="1" spans="1:5" x14ac:dyDescent="0.3">
      <c r="E1" s="3" t="s">
        <v>16</v>
      </c>
    </row>
    <row r="2" spans="1:5" x14ac:dyDescent="0.3">
      <c r="A2" s="2" t="s">
        <v>8</v>
      </c>
      <c r="B2" s="2">
        <v>112</v>
      </c>
      <c r="C2" s="2">
        <v>68</v>
      </c>
      <c r="D2" s="2">
        <v>39</v>
      </c>
      <c r="E2" s="3">
        <f>SUM(B2:D2)</f>
        <v>219</v>
      </c>
    </row>
    <row r="3" spans="1:5" x14ac:dyDescent="0.3">
      <c r="A3" s="2" t="s">
        <v>9</v>
      </c>
      <c r="B3" s="2">
        <v>9</v>
      </c>
      <c r="C3" s="2">
        <v>25</v>
      </c>
      <c r="D3" s="2">
        <v>36</v>
      </c>
      <c r="E3" s="3"/>
    </row>
    <row r="4" spans="1:5" x14ac:dyDescent="0.3">
      <c r="A4" s="2" t="s">
        <v>10</v>
      </c>
      <c r="B4" s="2">
        <v>2.25</v>
      </c>
      <c r="C4" s="2">
        <v>3.24</v>
      </c>
      <c r="D4" s="2">
        <v>3.24</v>
      </c>
      <c r="E4" s="3"/>
    </row>
    <row r="5" spans="1:5" x14ac:dyDescent="0.3">
      <c r="A5" s="4" t="s">
        <v>12</v>
      </c>
      <c r="B5" s="4">
        <f>B2/$E$2</f>
        <v>0.51141552511415522</v>
      </c>
      <c r="C5" s="1">
        <f t="shared" ref="C5:D5" si="0">C2/$E$2</f>
        <v>0.31050228310502281</v>
      </c>
      <c r="D5" s="1">
        <f t="shared" si="0"/>
        <v>0.17808219178082191</v>
      </c>
      <c r="E5" s="3"/>
    </row>
    <row r="6" spans="1:5" x14ac:dyDescent="0.3">
      <c r="A6" s="4" t="s">
        <v>15</v>
      </c>
      <c r="B6" s="1">
        <f>B2*SQRT(B4)/SQRT(B3)</f>
        <v>56</v>
      </c>
      <c r="C6" s="1">
        <f t="shared" ref="C6:D6" si="1">C2*SQRT(C4)/SQRT(C3)</f>
        <v>24.48</v>
      </c>
      <c r="D6" s="4">
        <f t="shared" si="1"/>
        <v>11.700000000000001</v>
      </c>
      <c r="E6" s="3">
        <f>SUM(B6:D6)</f>
        <v>92.18</v>
      </c>
    </row>
    <row r="7" spans="1:5" x14ac:dyDescent="0.3">
      <c r="A7" s="4" t="s">
        <v>11</v>
      </c>
      <c r="B7" s="1">
        <f>B6/$E$6</f>
        <v>0.60750705142113248</v>
      </c>
      <c r="C7" s="4">
        <f t="shared" ref="C7:D7" si="2">C6/$E$6</f>
        <v>0.26556736819266652</v>
      </c>
      <c r="D7" s="1">
        <f t="shared" si="2"/>
        <v>0.12692558038620091</v>
      </c>
      <c r="E7" s="3"/>
    </row>
    <row r="8" spans="1:5" x14ac:dyDescent="0.3">
      <c r="A8" s="4" t="s">
        <v>13</v>
      </c>
      <c r="B8" s="4">
        <f>B5^2*B4/B7</f>
        <v>0.96867705010320893</v>
      </c>
      <c r="C8" s="1">
        <f t="shared" ref="C8:D8" si="3">C5^2*C4/C7</f>
        <v>1.1762507036967536</v>
      </c>
      <c r="D8" s="4">
        <f t="shared" si="3"/>
        <v>0.80953724901482449</v>
      </c>
      <c r="E8" s="6">
        <f>SUM(B8:D8)</f>
        <v>2.954465002814787</v>
      </c>
    </row>
    <row r="9" spans="1:5" x14ac:dyDescent="0.3">
      <c r="A9" s="4" t="s">
        <v>14</v>
      </c>
      <c r="B9" s="4">
        <f>B5*B4</f>
        <v>1.1506849315068493</v>
      </c>
      <c r="C9" s="4">
        <f t="shared" ref="C9:D9" si="4">C5*C4</f>
        <v>1.006027397260274</v>
      </c>
      <c r="D9" s="4">
        <f t="shared" si="4"/>
        <v>0.57698630136986306</v>
      </c>
      <c r="E9" s="3">
        <f>SUM(B9:D9)</f>
        <v>2.7336986301369866</v>
      </c>
    </row>
    <row r="11" spans="1:5" x14ac:dyDescent="0.3">
      <c r="D11" s="5" t="s">
        <v>1</v>
      </c>
      <c r="E11" s="1">
        <f>E8/(0.1 + 1/E2*E9)</f>
        <v>26.265963764972806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5.1</vt:lpstr>
      <vt:lpstr>5.5</vt:lpstr>
      <vt:lpstr>5.5 Obscured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2016-03-16T18:30:46Z</dcterms:created>
  <dcterms:modified xsi:type="dcterms:W3CDTF">2016-03-17T16:19:27Z</dcterms:modified>
</cp:coreProperties>
</file>