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ndreasfahlman/Andreas Files/MANUSCRIPTS WORKING ON/Rebecca-allometric scaling/Data-new/original data/"/>
    </mc:Choice>
  </mc:AlternateContent>
  <xr:revisionPtr revIDLastSave="0" documentId="8_{D1F1593B-97CD-0B4F-8B38-8250B34F7F84}" xr6:coauthVersionLast="47" xr6:coauthVersionMax="47" xr10:uidLastSave="{00000000-0000-0000-0000-000000000000}"/>
  <bookViews>
    <workbookView xWindow="5340" yWindow="500" windowWidth="32980" windowHeight="19480" xr2:uid="{C14EBB75-1187-3747-9FEF-2583022529B6}"/>
  </bookViews>
  <sheets>
    <sheet name="BMR" sheetId="2" r:id="rId1"/>
    <sheet name="Heart Rate" sheetId="4" r:id="rId2"/>
    <sheet name="Stroke Volume" sheetId="5" r:id="rId3"/>
    <sheet name="Breathing Frequency" sheetId="7" r:id="rId4"/>
    <sheet name="Tidal Volume" sheetId="9" r:id="rId5"/>
    <sheet name="Minute Ventilation" sheetId="8" r:id="rId6"/>
    <sheet name="Cardiac Output" sheetId="6" r:id="rId7"/>
    <sheet name="HR to BF Ratio" sheetId="10" r:id="rId8"/>
    <sheet name="Sources" sheetId="11" r:id="rId9"/>
  </sheets>
  <externalReferences>
    <externalReference r:id="rId10"/>
  </externalReferences>
  <definedNames>
    <definedName name="_xlnm._FilterDatabase" localSheetId="0" hidden="1">BMR!$C$1:$T$723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60" i="7" l="1"/>
  <c r="H60" i="7"/>
  <c r="F45" i="7"/>
  <c r="H45" i="7"/>
  <c r="I37" i="4"/>
  <c r="G37" i="4"/>
  <c r="U64" i="2"/>
  <c r="U62" i="2"/>
  <c r="U60" i="2"/>
  <c r="U58" i="2"/>
  <c r="U56" i="2"/>
  <c r="U54" i="2"/>
  <c r="U52" i="2"/>
  <c r="U50" i="2"/>
  <c r="U48" i="2"/>
  <c r="U46" i="2"/>
  <c r="U44" i="2"/>
  <c r="U42" i="2"/>
  <c r="U40" i="2"/>
  <c r="U38" i="2"/>
  <c r="U36" i="2"/>
  <c r="U34" i="2"/>
  <c r="U32" i="2"/>
  <c r="U30" i="2"/>
  <c r="U28" i="2"/>
  <c r="U26" i="2"/>
  <c r="U24" i="2"/>
  <c r="U22" i="2"/>
  <c r="U20" i="2"/>
  <c r="U18" i="2"/>
  <c r="U16" i="2"/>
  <c r="U14" i="2"/>
  <c r="U12" i="2"/>
  <c r="U10" i="2"/>
  <c r="U8" i="2"/>
  <c r="U6" i="2"/>
  <c r="U4" i="2"/>
  <c r="U2" i="2"/>
  <c r="I4" i="4"/>
  <c r="G4" i="4"/>
  <c r="I3" i="4"/>
  <c r="G3" i="4"/>
  <c r="I2" i="4"/>
  <c r="G2" i="4"/>
  <c r="I6" i="5" l="1"/>
  <c r="G6" i="5"/>
  <c r="F11" i="5"/>
  <c r="G11" i="5" s="1"/>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H11" i="5"/>
  <c r="I11" i="5" s="1"/>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G57" i="7"/>
  <c r="I56" i="7"/>
  <c r="G56" i="7"/>
  <c r="I55" i="7"/>
  <c r="G55" i="7"/>
  <c r="I54" i="7"/>
  <c r="G54" i="7"/>
  <c r="I53" i="7"/>
  <c r="G53" i="7"/>
  <c r="I52" i="7"/>
  <c r="G52" i="7"/>
  <c r="I51" i="7"/>
  <c r="G51" i="7"/>
  <c r="I50" i="7"/>
  <c r="G50" i="7"/>
  <c r="I49" i="7"/>
  <c r="G49" i="7"/>
  <c r="I48" i="7"/>
  <c r="G48" i="7"/>
  <c r="I47" i="7"/>
  <c r="G47" i="7"/>
  <c r="I46" i="7"/>
  <c r="G46" i="7"/>
  <c r="I45" i="7"/>
  <c r="G45" i="7"/>
  <c r="I44" i="7"/>
  <c r="G44" i="7"/>
  <c r="I43" i="7"/>
  <c r="G43" i="7"/>
  <c r="I42" i="7"/>
  <c r="G42" i="7"/>
  <c r="I41" i="7"/>
  <c r="G41" i="7"/>
  <c r="I40" i="7"/>
  <c r="G40" i="7"/>
  <c r="I39" i="7"/>
  <c r="G39" i="7"/>
  <c r="I38" i="7"/>
  <c r="G38" i="7"/>
  <c r="I37" i="7"/>
  <c r="G37" i="7"/>
  <c r="I36" i="7"/>
  <c r="G36" i="7"/>
  <c r="I35" i="7"/>
  <c r="G35" i="7"/>
  <c r="I34" i="7"/>
  <c r="G34" i="7"/>
  <c r="I33" i="7"/>
  <c r="G33" i="7"/>
  <c r="I32" i="7"/>
  <c r="G32" i="7"/>
  <c r="I31" i="7"/>
  <c r="G31" i="7"/>
  <c r="I30" i="7"/>
  <c r="G30" i="7"/>
  <c r="I29" i="7"/>
  <c r="G29" i="7"/>
  <c r="I28" i="7"/>
  <c r="G28" i="7"/>
  <c r="I27" i="7"/>
  <c r="G27" i="7"/>
  <c r="I26" i="7"/>
  <c r="G26" i="7"/>
  <c r="I25" i="7"/>
  <c r="G25" i="7"/>
  <c r="I24" i="7"/>
  <c r="G24" i="7"/>
  <c r="I23" i="7"/>
  <c r="G23" i="7"/>
  <c r="I22" i="7"/>
  <c r="G22" i="7"/>
  <c r="I21" i="7"/>
  <c r="G21" i="7"/>
  <c r="I20" i="7"/>
  <c r="G20" i="7"/>
  <c r="I19" i="7"/>
  <c r="G19" i="7"/>
  <c r="I18" i="7"/>
  <c r="G18" i="7"/>
  <c r="I17" i="7"/>
  <c r="G17" i="7"/>
  <c r="I16" i="7"/>
  <c r="G16" i="7"/>
  <c r="I15" i="7"/>
  <c r="G15" i="7"/>
  <c r="I14" i="7"/>
  <c r="G14" i="7"/>
  <c r="I13" i="7"/>
  <c r="G13" i="7"/>
  <c r="I12" i="7"/>
  <c r="G12" i="7"/>
  <c r="I11" i="7"/>
  <c r="G11" i="7"/>
  <c r="I10" i="7"/>
  <c r="G10" i="7"/>
  <c r="I9" i="7"/>
  <c r="G9" i="7"/>
  <c r="I8" i="7"/>
  <c r="G8" i="7"/>
  <c r="I7" i="7"/>
  <c r="G7" i="7"/>
  <c r="I6" i="7"/>
  <c r="G6" i="7"/>
  <c r="I5" i="7"/>
  <c r="G5" i="7"/>
  <c r="I4" i="7"/>
  <c r="G4" i="7"/>
  <c r="I3" i="7"/>
  <c r="G3" i="7"/>
  <c r="I2" i="7"/>
  <c r="G2" i="7"/>
  <c r="H9" i="4" l="1"/>
  <c r="F9" i="4"/>
  <c r="H15" i="4"/>
  <c r="F15" i="4"/>
  <c r="H13" i="4"/>
  <c r="F13" i="4"/>
  <c r="F34" i="4"/>
  <c r="G34" i="4" s="1"/>
  <c r="H34" i="4"/>
  <c r="I34" i="4" s="1"/>
  <c r="I3" i="9"/>
  <c r="I4" i="9"/>
  <c r="I5" i="9"/>
  <c r="I6" i="9"/>
  <c r="I7" i="9"/>
  <c r="I8" i="9"/>
  <c r="I9" i="9"/>
  <c r="I10" i="9"/>
  <c r="I11" i="9"/>
  <c r="I12" i="9"/>
  <c r="I13" i="9"/>
  <c r="I15" i="9"/>
  <c r="I16" i="9"/>
  <c r="I17" i="9"/>
  <c r="I18" i="9"/>
  <c r="I19" i="9"/>
  <c r="I20" i="9"/>
  <c r="I21" i="9"/>
  <c r="I22" i="9"/>
  <c r="I24" i="9"/>
  <c r="I25" i="9"/>
  <c r="I26" i="9"/>
  <c r="I27" i="9"/>
  <c r="I28" i="9"/>
  <c r="I29" i="9"/>
  <c r="I30" i="9"/>
  <c r="I31" i="9"/>
  <c r="I32" i="9"/>
  <c r="I33" i="9"/>
  <c r="I34" i="9"/>
  <c r="I23" i="9"/>
  <c r="I14" i="9"/>
  <c r="I2" i="9"/>
  <c r="G3" i="9"/>
  <c r="G4" i="9"/>
  <c r="G5" i="9"/>
  <c r="G6" i="9"/>
  <c r="G7" i="9"/>
  <c r="G8" i="9"/>
  <c r="G9" i="9"/>
  <c r="G10" i="9"/>
  <c r="G11" i="9"/>
  <c r="G12" i="9"/>
  <c r="G13" i="9"/>
  <c r="G15" i="9"/>
  <c r="G16" i="9"/>
  <c r="G17" i="9"/>
  <c r="G18" i="9"/>
  <c r="G19" i="9"/>
  <c r="G20" i="9"/>
  <c r="G21" i="9"/>
  <c r="G22" i="9"/>
  <c r="G24" i="9"/>
  <c r="G25" i="9"/>
  <c r="G26" i="9"/>
  <c r="G27" i="9"/>
  <c r="G28" i="9"/>
  <c r="G29" i="9"/>
  <c r="G30" i="9"/>
  <c r="G31" i="9"/>
  <c r="G32" i="9"/>
  <c r="G33" i="9"/>
  <c r="G34" i="9"/>
  <c r="G23" i="9"/>
  <c r="G14" i="9"/>
  <c r="G2" i="9"/>
  <c r="I21" i="5"/>
  <c r="I20" i="5"/>
  <c r="I18" i="5"/>
  <c r="I19" i="5"/>
  <c r="I17" i="5"/>
  <c r="I16" i="5"/>
  <c r="I15" i="5"/>
  <c r="I13" i="5"/>
  <c r="I14" i="5"/>
  <c r="I12" i="5"/>
  <c r="I10" i="5"/>
  <c r="I9" i="5"/>
  <c r="I7" i="5"/>
  <c r="I8" i="5"/>
  <c r="I5" i="5"/>
  <c r="I4" i="5"/>
  <c r="I3" i="5"/>
  <c r="I2" i="5"/>
  <c r="I22" i="5"/>
  <c r="G21" i="5"/>
  <c r="G20" i="5"/>
  <c r="G18" i="5"/>
  <c r="G19" i="5"/>
  <c r="G17" i="5"/>
  <c r="G16" i="5"/>
  <c r="G15" i="5"/>
  <c r="G13" i="5"/>
  <c r="G14" i="5"/>
  <c r="G12" i="5"/>
  <c r="G10" i="5"/>
  <c r="G9" i="5"/>
  <c r="G7" i="5"/>
  <c r="G8" i="5"/>
  <c r="G5" i="5"/>
  <c r="G4" i="5"/>
  <c r="G3" i="5"/>
  <c r="G2" i="5"/>
  <c r="G22" i="5"/>
  <c r="I5" i="4" l="1"/>
  <c r="I6" i="4"/>
  <c r="I7" i="4"/>
  <c r="I8" i="4"/>
  <c r="I9" i="4"/>
  <c r="I10" i="4"/>
  <c r="I11" i="4"/>
  <c r="I14" i="4"/>
  <c r="I15" i="4"/>
  <c r="I16" i="4"/>
  <c r="I17" i="4"/>
  <c r="I13" i="4"/>
  <c r="I12" i="4"/>
  <c r="I18" i="4"/>
  <c r="I19" i="4"/>
  <c r="I21" i="4"/>
  <c r="I20" i="4"/>
  <c r="I22" i="4"/>
  <c r="I25" i="4"/>
  <c r="I23" i="4"/>
  <c r="I24" i="4"/>
  <c r="I26" i="4"/>
  <c r="I27" i="4"/>
  <c r="I28" i="4"/>
  <c r="I29" i="4"/>
  <c r="I30" i="4"/>
  <c r="I31" i="4"/>
  <c r="I32" i="4"/>
  <c r="I33" i="4"/>
  <c r="I35" i="4"/>
  <c r="I36" i="4"/>
  <c r="I38" i="4"/>
  <c r="I39" i="4"/>
  <c r="I40" i="4"/>
  <c r="I41" i="4"/>
  <c r="I42" i="4"/>
  <c r="I43" i="4"/>
  <c r="I44" i="4"/>
  <c r="I45" i="4"/>
  <c r="I48" i="4"/>
  <c r="I49" i="4"/>
  <c r="I50" i="4"/>
  <c r="I46" i="4"/>
  <c r="I51" i="4"/>
  <c r="I53" i="4"/>
  <c r="I52" i="4"/>
  <c r="I54" i="4"/>
  <c r="I47" i="4"/>
  <c r="I55" i="4"/>
  <c r="I56" i="4"/>
  <c r="I57" i="4"/>
  <c r="I58" i="4"/>
  <c r="I59" i="4"/>
  <c r="I60" i="4"/>
  <c r="I61" i="4"/>
  <c r="I62" i="4"/>
  <c r="I63" i="4"/>
  <c r="G5" i="4"/>
  <c r="G6" i="4"/>
  <c r="G7" i="4"/>
  <c r="G8" i="4"/>
  <c r="G9" i="4"/>
  <c r="G10" i="4"/>
  <c r="G11" i="4"/>
  <c r="G14" i="4"/>
  <c r="G15" i="4"/>
  <c r="G16" i="4"/>
  <c r="G17" i="4"/>
  <c r="G13" i="4"/>
  <c r="G12" i="4"/>
  <c r="G18" i="4"/>
  <c r="G19" i="4"/>
  <c r="G21" i="4"/>
  <c r="G20" i="4"/>
  <c r="G22" i="4"/>
  <c r="G25" i="4"/>
  <c r="G23" i="4"/>
  <c r="G24" i="4"/>
  <c r="G26" i="4"/>
  <c r="G27" i="4"/>
  <c r="G28" i="4"/>
  <c r="G29" i="4"/>
  <c r="G30" i="4"/>
  <c r="G31" i="4"/>
  <c r="G32" i="4"/>
  <c r="G33" i="4"/>
  <c r="G35" i="4"/>
  <c r="G36" i="4"/>
  <c r="G38" i="4"/>
  <c r="G39" i="4"/>
  <c r="G40" i="4"/>
  <c r="G41" i="4"/>
  <c r="G42" i="4"/>
  <c r="G43" i="4"/>
  <c r="G44" i="4"/>
  <c r="G45" i="4"/>
  <c r="G48" i="4"/>
  <c r="G49" i="4"/>
  <c r="G50" i="4"/>
  <c r="G46" i="4"/>
  <c r="G51" i="4"/>
  <c r="G53" i="4"/>
  <c r="G52" i="4"/>
  <c r="G54" i="4"/>
  <c r="G47" i="4"/>
  <c r="G55" i="4"/>
  <c r="G56" i="4"/>
  <c r="G57" i="4"/>
  <c r="G58" i="4"/>
  <c r="G59" i="4"/>
  <c r="G60" i="4"/>
  <c r="G61" i="4"/>
  <c r="G62" i="4"/>
  <c r="G63" i="4"/>
</calcChain>
</file>

<file path=xl/sharedStrings.xml><?xml version="1.0" encoding="utf-8"?>
<sst xmlns="http://schemas.openxmlformats.org/spreadsheetml/2006/main" count="6937" uniqueCount="1390">
  <si>
    <t>Genus</t>
  </si>
  <si>
    <t>Species</t>
  </si>
  <si>
    <t>Common Name</t>
  </si>
  <si>
    <t>Mass (kg)</t>
  </si>
  <si>
    <t>Log of Mass</t>
  </si>
  <si>
    <t>Log of BMR</t>
  </si>
  <si>
    <t>Order</t>
  </si>
  <si>
    <t>Source</t>
  </si>
  <si>
    <t>Notes</t>
  </si>
  <si>
    <t>Number of Animals</t>
  </si>
  <si>
    <t>Juvenile?</t>
  </si>
  <si>
    <t>Delphinapterus</t>
  </si>
  <si>
    <t>leucas</t>
  </si>
  <si>
    <t>beluga whale</t>
  </si>
  <si>
    <t>aquatic</t>
  </si>
  <si>
    <t>Enhydra</t>
  </si>
  <si>
    <t>lutris</t>
  </si>
  <si>
    <t>sea otter</t>
  </si>
  <si>
    <t>1+</t>
  </si>
  <si>
    <t>Halichoerus</t>
  </si>
  <si>
    <t>grypus</t>
  </si>
  <si>
    <t>grey seal</t>
  </si>
  <si>
    <t>Leptonychotes</t>
  </si>
  <si>
    <t>weddellii</t>
  </si>
  <si>
    <t>weddell seal</t>
  </si>
  <si>
    <t>Orcinus</t>
  </si>
  <si>
    <t>orca</t>
  </si>
  <si>
    <t>killer whale/orca</t>
  </si>
  <si>
    <t>Phoca</t>
  </si>
  <si>
    <t>vitulina</t>
  </si>
  <si>
    <t>harbor seal</t>
  </si>
  <si>
    <t>Pagophilus</t>
  </si>
  <si>
    <t>groenlandicus</t>
  </si>
  <si>
    <t>harp seal</t>
  </si>
  <si>
    <t>Pusa</t>
  </si>
  <si>
    <t>hispida</t>
  </si>
  <si>
    <t>ringed seal</t>
  </si>
  <si>
    <t>Trichechus</t>
  </si>
  <si>
    <t>manatus</t>
  </si>
  <si>
    <t>west Indian manatee</t>
  </si>
  <si>
    <t>sirenia</t>
  </si>
  <si>
    <t>Schmitz and Lavigne, 1984</t>
  </si>
  <si>
    <t>inunguis</t>
  </si>
  <si>
    <t>amazonian manatee</t>
  </si>
  <si>
    <t>Tursiops</t>
  </si>
  <si>
    <t>truncatus</t>
  </si>
  <si>
    <t>bottlenose dolphins</t>
  </si>
  <si>
    <t>Zalophus</t>
  </si>
  <si>
    <t>californianus</t>
  </si>
  <si>
    <t>california sea lion</t>
  </si>
  <si>
    <t>Hurley and Costa, 2001</t>
  </si>
  <si>
    <t>canadensis</t>
  </si>
  <si>
    <t>giganteus</t>
  </si>
  <si>
    <t>tridactyla</t>
  </si>
  <si>
    <t>capensis</t>
  </si>
  <si>
    <t>cristata</t>
  </si>
  <si>
    <t>virginianus</t>
  </si>
  <si>
    <t>4+</t>
  </si>
  <si>
    <t>bicolor</t>
  </si>
  <si>
    <t>2+</t>
  </si>
  <si>
    <t>maximus</t>
  </si>
  <si>
    <t>barbatus</t>
  </si>
  <si>
    <t>troglodytes</t>
  </si>
  <si>
    <t>musculus</t>
  </si>
  <si>
    <t>fuliginosus</t>
  </si>
  <si>
    <t>americana</t>
  </si>
  <si>
    <t>land</t>
  </si>
  <si>
    <t>rodentia</t>
  </si>
  <si>
    <t>White and Seymour, 2003</t>
  </si>
  <si>
    <t>9+</t>
  </si>
  <si>
    <t>Acinonyx</t>
  </si>
  <si>
    <t>jubatus</t>
  </si>
  <si>
    <t>cheetah</t>
  </si>
  <si>
    <t>carnivora</t>
  </si>
  <si>
    <t>pygmaeus</t>
  </si>
  <si>
    <t>7+</t>
  </si>
  <si>
    <t>Alces</t>
  </si>
  <si>
    <t>alces</t>
  </si>
  <si>
    <t>moose</t>
  </si>
  <si>
    <t>artiodactyla</t>
  </si>
  <si>
    <t>primates</t>
  </si>
  <si>
    <t>Antilocapra</t>
  </si>
  <si>
    <t>pronghorn</t>
  </si>
  <si>
    <t>5+</t>
  </si>
  <si>
    <t>8+</t>
  </si>
  <si>
    <t>6+</t>
  </si>
  <si>
    <t>10+</t>
  </si>
  <si>
    <t>Arctictis</t>
  </si>
  <si>
    <t>binturong</t>
  </si>
  <si>
    <t>3+</t>
  </si>
  <si>
    <t>concolor</t>
  </si>
  <si>
    <t>diprotodontia</t>
  </si>
  <si>
    <t>pilosa</t>
  </si>
  <si>
    <t>cingulata</t>
  </si>
  <si>
    <t>Canis</t>
  </si>
  <si>
    <t>dog</t>
  </si>
  <si>
    <t>latrans</t>
  </si>
  <si>
    <t>coyote</t>
  </si>
  <si>
    <t>lupus</t>
  </si>
  <si>
    <t>gray wolf</t>
  </si>
  <si>
    <t>Capreolus</t>
  </si>
  <si>
    <t>capreolus</t>
  </si>
  <si>
    <t>roe deer</t>
  </si>
  <si>
    <t>Castor</t>
  </si>
  <si>
    <t>north american beaver</t>
  </si>
  <si>
    <t>Cervus</t>
  </si>
  <si>
    <t>elaphus</t>
  </si>
  <si>
    <t>red deer</t>
  </si>
  <si>
    <t>Colobus</t>
  </si>
  <si>
    <t>guereza</t>
  </si>
  <si>
    <t>mantled guereza</t>
  </si>
  <si>
    <t>Connochaetes</t>
  </si>
  <si>
    <t>taurinus</t>
  </si>
  <si>
    <t>blue wildebeest</t>
  </si>
  <si>
    <t>14+</t>
  </si>
  <si>
    <t>22+</t>
  </si>
  <si>
    <t>Elephas</t>
  </si>
  <si>
    <t>elephant</t>
  </si>
  <si>
    <t>proboscidea</t>
  </si>
  <si>
    <t>Equus</t>
  </si>
  <si>
    <t>caballus</t>
  </si>
  <si>
    <t>horse</t>
  </si>
  <si>
    <t>Gazella</t>
  </si>
  <si>
    <t>subgutturosa</t>
  </si>
  <si>
    <t>goitered gazelle</t>
  </si>
  <si>
    <t>16+</t>
  </si>
  <si>
    <t>pusillus</t>
  </si>
  <si>
    <t>15+</t>
  </si>
  <si>
    <t>Gulo</t>
  </si>
  <si>
    <t>gulo</t>
  </si>
  <si>
    <t>wolverine/skunk bear/quickhatch</t>
  </si>
  <si>
    <t>Homo</t>
  </si>
  <si>
    <t>sapiens</t>
  </si>
  <si>
    <t>human</t>
  </si>
  <si>
    <t>Hyaena</t>
  </si>
  <si>
    <t>hyaena</t>
  </si>
  <si>
    <t>striped hyena</t>
  </si>
  <si>
    <t>hydrochaeris</t>
  </si>
  <si>
    <t>capybara</t>
  </si>
  <si>
    <t>Hystrix</t>
  </si>
  <si>
    <t>africaeaustralis</t>
  </si>
  <si>
    <t>cape porcupine</t>
  </si>
  <si>
    <t>Kobus</t>
  </si>
  <si>
    <t>ellipsiprymnus</t>
  </si>
  <si>
    <t>waterbuck</t>
  </si>
  <si>
    <t>Lasiorhinus</t>
  </si>
  <si>
    <t>latifrons</t>
  </si>
  <si>
    <t>southern hairy-nosed wombat</t>
  </si>
  <si>
    <t>Leopardus</t>
  </si>
  <si>
    <t>pardalis</t>
  </si>
  <si>
    <t>ocelot</t>
  </si>
  <si>
    <t>Leptailurus</t>
  </si>
  <si>
    <t>serval</t>
  </si>
  <si>
    <t>americanus</t>
  </si>
  <si>
    <t>Lutra</t>
  </si>
  <si>
    <t>lutra</t>
  </si>
  <si>
    <t>eurasian otter</t>
  </si>
  <si>
    <t>crassicaudata</t>
  </si>
  <si>
    <t>rufus</t>
  </si>
  <si>
    <t>Macropus</t>
  </si>
  <si>
    <t>robustus</t>
  </si>
  <si>
    <t>common wallaroo</t>
  </si>
  <si>
    <t>red kangaroo</t>
  </si>
  <si>
    <t>eastern grey kangaroo</t>
  </si>
  <si>
    <t>Manis</t>
  </si>
  <si>
    <t>indian pangolin</t>
  </si>
  <si>
    <t>pholidota</t>
  </si>
  <si>
    <t>Meles</t>
  </si>
  <si>
    <t>meles</t>
  </si>
  <si>
    <t>european badger</t>
  </si>
  <si>
    <t>Myrmecophaga</t>
  </si>
  <si>
    <t>giant anteater</t>
  </si>
  <si>
    <t>Odocoileus</t>
  </si>
  <si>
    <t>white-tailed deer</t>
  </si>
  <si>
    <t>monotremata</t>
  </si>
  <si>
    <t>Orycteropus</t>
  </si>
  <si>
    <t>afer</t>
  </si>
  <si>
    <t>aardvark</t>
  </si>
  <si>
    <t>tubulidentata</t>
  </si>
  <si>
    <t>Ovibos</t>
  </si>
  <si>
    <t>moschatus</t>
  </si>
  <si>
    <t>muskox</t>
  </si>
  <si>
    <t>Ovis</t>
  </si>
  <si>
    <t>aries</t>
  </si>
  <si>
    <t>sheep</t>
  </si>
  <si>
    <t>bighorn sheep</t>
  </si>
  <si>
    <t>Pan</t>
  </si>
  <si>
    <t>chimpanzee</t>
  </si>
  <si>
    <t>Panthera</t>
  </si>
  <si>
    <t>leo</t>
  </si>
  <si>
    <t>lion</t>
  </si>
  <si>
    <t>onca</t>
  </si>
  <si>
    <t>jaguar</t>
  </si>
  <si>
    <t>tigris</t>
  </si>
  <si>
    <t>tiger</t>
  </si>
  <si>
    <t>Papio</t>
  </si>
  <si>
    <t>ursinus</t>
  </si>
  <si>
    <t>chacma baboon</t>
  </si>
  <si>
    <t>Pecari</t>
  </si>
  <si>
    <t>tajacu</t>
  </si>
  <si>
    <t>collared peccary</t>
  </si>
  <si>
    <t>Priodontes</t>
  </si>
  <si>
    <t>giant armadillo</t>
  </si>
  <si>
    <t>johnstoni</t>
  </si>
  <si>
    <t>Puma</t>
  </si>
  <si>
    <t>cougar</t>
  </si>
  <si>
    <t>18+</t>
  </si>
  <si>
    <t>Ursus</t>
  </si>
  <si>
    <t>black bear</t>
  </si>
  <si>
    <t>Toien et al., 2011</t>
  </si>
  <si>
    <t>sloth bear</t>
  </si>
  <si>
    <t>Zaglossus</t>
  </si>
  <si>
    <t>western long-beaked echidna</t>
  </si>
  <si>
    <t>maybe</t>
  </si>
  <si>
    <t>Bos</t>
  </si>
  <si>
    <t>taurus</t>
  </si>
  <si>
    <t>cow</t>
  </si>
  <si>
    <t>maritimus</t>
  </si>
  <si>
    <t>polar bear</t>
  </si>
  <si>
    <t>Phocoena</t>
  </si>
  <si>
    <t>phocoena</t>
  </si>
  <si>
    <t>harbor porpoise</t>
  </si>
  <si>
    <t>Erignathus</t>
  </si>
  <si>
    <t>bearded seal</t>
  </si>
  <si>
    <t>Thometz et al 2021</t>
  </si>
  <si>
    <t>largha</t>
  </si>
  <si>
    <t>spotted seal</t>
  </si>
  <si>
    <t>amphibius</t>
  </si>
  <si>
    <t>Hydrochoerus</t>
  </si>
  <si>
    <t>Melursus</t>
  </si>
  <si>
    <t>bruijnii</t>
  </si>
  <si>
    <t>Log of HR</t>
  </si>
  <si>
    <t>Temperature (C)</t>
  </si>
  <si>
    <t>Breathing Frequency from Same Set</t>
  </si>
  <si>
    <t>Sedated?</t>
  </si>
  <si>
    <t>Aquatic on land?</t>
  </si>
  <si>
    <t>Eumetopias</t>
  </si>
  <si>
    <t>stellar sea lion</t>
  </si>
  <si>
    <t>Mortola, 2015; Hindle et al., 2010</t>
  </si>
  <si>
    <t>Tables 1 and 2</t>
  </si>
  <si>
    <t>Mirounga</t>
  </si>
  <si>
    <t>leonina</t>
  </si>
  <si>
    <t>southern elephant seal</t>
  </si>
  <si>
    <t>Mortola, 2015; Salwicka and Stonehouse, 2000</t>
  </si>
  <si>
    <t>angustirostris</t>
  </si>
  <si>
    <t>northern elephant seal</t>
  </si>
  <si>
    <t>Andrews et al., 1997; Mortola, 2015; Bartholomew, 1954; Le Boeuf et al., 2000</t>
  </si>
  <si>
    <t>Odobenus</t>
  </si>
  <si>
    <t>rosmarus</t>
  </si>
  <si>
    <t>walrus</t>
  </si>
  <si>
    <t>Mortola, 2015; Lyamin et al., 2013; Bertelsen, Acquarone, and Born 2006</t>
  </si>
  <si>
    <t>Esner, 1965; Fedak, Pullen, and Kanwisher, 1988; Jones 1973; Mortola, 2015; Greaves et al., 2004, 2005; Ponganis J Comp Physiol B 1990</t>
  </si>
  <si>
    <t>Balaenoptera</t>
  </si>
  <si>
    <t>blue whale</t>
  </si>
  <si>
    <t>Goldbogen PNAS, 2019</t>
  </si>
  <si>
    <t>Bickett and Tift, 2019; Fahlman unpublished, Mortola, 2015; Galantsev et al., 1991; Lyamin et al., 2011</t>
  </si>
  <si>
    <t>Eschrichtius</t>
  </si>
  <si>
    <t>gray whale</t>
  </si>
  <si>
    <t>Mortola, 2015; Ponganis and Kooyman, 1999; Smith and Wahrenbrock 1974</t>
  </si>
  <si>
    <t>Globicephala</t>
  </si>
  <si>
    <t>macrorhynchus</t>
  </si>
  <si>
    <t>pilot whale</t>
  </si>
  <si>
    <t>Bickett and Tift, 2019; Fahlman unpublished</t>
  </si>
  <si>
    <t>Megaptera</t>
  </si>
  <si>
    <t>novaeangliae</t>
  </si>
  <si>
    <t>Humpback whale</t>
  </si>
  <si>
    <t>Meijler 1992; Mortola, 2015; Wassenaar, 1993; Horton et al., 2019</t>
  </si>
  <si>
    <t>Bickett and Tift, 2019; Fahlman unpublished; Mortola, 2015; Spencer et al., 1967; Spencer, Gornall III, and Poulter 1967</t>
  </si>
  <si>
    <t>Elmegaard et al., 2016; McDonald et al, JEB 2018</t>
  </si>
  <si>
    <t>Pseudorca</t>
  </si>
  <si>
    <t>crassidens</t>
  </si>
  <si>
    <t>false killer whale</t>
  </si>
  <si>
    <t>Fahlman unpublished</t>
  </si>
  <si>
    <t>Dugong</t>
  </si>
  <si>
    <t>dugon</t>
  </si>
  <si>
    <t>dugong</t>
  </si>
  <si>
    <t>Mortola, 2015; Lanyon et al., 2010</t>
  </si>
  <si>
    <t>Mortola, 2015; Galantsev and Mukhametov, 1984</t>
  </si>
  <si>
    <t>Mortola, 2015; Gallivan et al., 1986</t>
  </si>
  <si>
    <t>Horne thesis, Table 7.1 p. 236</t>
  </si>
  <si>
    <t>grunniens</t>
  </si>
  <si>
    <t>yak</t>
  </si>
  <si>
    <t>Mortola, 2015; Singh et al., 1989; Krishnan et al., 2009</t>
  </si>
  <si>
    <t>gaurus</t>
  </si>
  <si>
    <t>gaur</t>
  </si>
  <si>
    <t>Thomas et al., 1996</t>
  </si>
  <si>
    <t>Bubalus</t>
  </si>
  <si>
    <t>arnee</t>
  </si>
  <si>
    <t>asian buffalo</t>
  </si>
  <si>
    <t>Mortola, 2015; Lacuata Libo, 1983</t>
  </si>
  <si>
    <t>Camelus</t>
  </si>
  <si>
    <t>dromedarius</t>
  </si>
  <si>
    <t>camel</t>
  </si>
  <si>
    <t>Capra</t>
  </si>
  <si>
    <t>ibex</t>
  </si>
  <si>
    <t>alpine ibex</t>
  </si>
  <si>
    <t>Mortola, 2015; Signer et al., 2011</t>
  </si>
  <si>
    <t>hircus</t>
  </si>
  <si>
    <t>domestic goat</t>
  </si>
  <si>
    <t>Mortola, 2015; Merck, 2012</t>
  </si>
  <si>
    <t>Mortola, 2015; Santamarina et al., 2001</t>
  </si>
  <si>
    <t>gazella</t>
  </si>
  <si>
    <t>mountain gazelle</t>
  </si>
  <si>
    <t>Mortola, 2015; Furley, 1986</t>
  </si>
  <si>
    <t>hemionus</t>
  </si>
  <si>
    <t>mule deer</t>
  </si>
  <si>
    <t>Mortola, 2015; Weisenberger et al., 1996</t>
  </si>
  <si>
    <t>Mortola, 2015; Glover and Haigh, 1984</t>
  </si>
  <si>
    <t>Mortola, 2015; Johnston et al., 1980; MacArthur et al., 1979, 1982; Harlow et al., 1987; Weisenberger et al., 1996</t>
  </si>
  <si>
    <t>Sus</t>
  </si>
  <si>
    <t>scrofa</t>
  </si>
  <si>
    <t>pig</t>
  </si>
  <si>
    <t>Mortola, 2015; Ortsland et al., 1977; Folk et al., 2008</t>
  </si>
  <si>
    <t>Mortola, 2015; Folk, 1967</t>
  </si>
  <si>
    <t>38+</t>
  </si>
  <si>
    <t>perissodactyla</t>
  </si>
  <si>
    <t>africanus</t>
  </si>
  <si>
    <t>donkey</t>
  </si>
  <si>
    <t>Mortola, 2015; Yousef and Dill, 1969</t>
  </si>
  <si>
    <t>maximus indicus</t>
  </si>
  <si>
    <t>indian elephant</t>
  </si>
  <si>
    <t>Mortola, 2015; Yathiraj et al., 1992; Benedict and Lee, 1936</t>
  </si>
  <si>
    <t>Loxodonta</t>
  </si>
  <si>
    <t>africana</t>
  </si>
  <si>
    <t>african elephant</t>
  </si>
  <si>
    <t>23+</t>
  </si>
  <si>
    <t>asian elephant</t>
  </si>
  <si>
    <t>Honeyman, Pettifer, and Dyson</t>
  </si>
  <si>
    <t>Table 1, standing still, averaged from 15</t>
  </si>
  <si>
    <t>beaver</t>
  </si>
  <si>
    <t>Mortola, 2015; Gilbert and Gofton, 1982; McKean, 1982</t>
  </si>
  <si>
    <t>Arctocephalus</t>
  </si>
  <si>
    <t>antarctic fur seal</t>
  </si>
  <si>
    <t>Tables 1 and 2, immobilized, "young"</t>
  </si>
  <si>
    <t>australian fur seal</t>
  </si>
  <si>
    <t>Mortola, 2015; Deacon and Arnould, 2008</t>
  </si>
  <si>
    <t>Tables 1 and 2, 9 months old</t>
  </si>
  <si>
    <t>Callorhinus</t>
  </si>
  <si>
    <t>fur seal</t>
  </si>
  <si>
    <t>Irving 1963</t>
  </si>
  <si>
    <t>pup</t>
  </si>
  <si>
    <t>Cystophora</t>
  </si>
  <si>
    <t>hooded seal</t>
  </si>
  <si>
    <t>Mortola, 2015; Kvadsheim et al., 2010</t>
  </si>
  <si>
    <t>Tables 1 and 2, 1 yr old</t>
  </si>
  <si>
    <t>Elliot, JEB-2002, Kaczmarek, JEB-2018</t>
  </si>
  <si>
    <t>measured on land</t>
  </si>
  <si>
    <t>physalus</t>
  </si>
  <si>
    <t>fin back whale</t>
  </si>
  <si>
    <t>Senft-1960</t>
  </si>
  <si>
    <t>measured on land?</t>
  </si>
  <si>
    <t>Giraffa</t>
  </si>
  <si>
    <t>camelopardalis</t>
  </si>
  <si>
    <t>giraffe</t>
  </si>
  <si>
    <t>Mortola, 2015; Wassenaar, 1993</t>
  </si>
  <si>
    <t>Tables 1 and 2, sedated</t>
  </si>
  <si>
    <t>Hippopotamus</t>
  </si>
  <si>
    <t>hippo</t>
  </si>
  <si>
    <t>Mortola, 2015; Elsner, 1966</t>
  </si>
  <si>
    <t>Tables 1 and 2, young</t>
  </si>
  <si>
    <t>Oryx</t>
  </si>
  <si>
    <t>gemsbuck</t>
  </si>
  <si>
    <t>siberian tiger</t>
  </si>
  <si>
    <t>arctos</t>
  </si>
  <si>
    <t>syrian brown bear</t>
  </si>
  <si>
    <t>zebra</t>
  </si>
  <si>
    <t>Pongo</t>
  </si>
  <si>
    <t>orangutan</t>
  </si>
  <si>
    <t>Mortola, 2015; Galantsev and Maminov, 1979</t>
  </si>
  <si>
    <t>Mortola, 2015; Lyamin et al., 1989</t>
  </si>
  <si>
    <t>Mortola, 2015; Ponganis et al., 1991; Williams et al., 1991; McDonal JEB-2014; Butler et al., 1992</t>
  </si>
  <si>
    <t>Log of SV</t>
  </si>
  <si>
    <t>Thornton et al., 2005; Blix et al., 1976</t>
  </si>
  <si>
    <t>Smith and Wahrenbrock 1974</t>
  </si>
  <si>
    <t>dolphin</t>
  </si>
  <si>
    <t>Seymour and Blaylock, 2000</t>
  </si>
  <si>
    <t>Table 1, alive, adult, healthy, resting</t>
  </si>
  <si>
    <t>goat</t>
  </si>
  <si>
    <t>Lama</t>
  </si>
  <si>
    <t>glama</t>
  </si>
  <si>
    <t>llama</t>
  </si>
  <si>
    <t>european kangaroo</t>
  </si>
  <si>
    <t>Thornton et al., 2005</t>
  </si>
  <si>
    <t>10 months, average of four</t>
  </si>
  <si>
    <t>Ponganis, Kooyman, and Zornow, 1991</t>
  </si>
  <si>
    <t>Table 1, at rest in cage or restraint board</t>
  </si>
  <si>
    <t>Cardiac Output</t>
  </si>
  <si>
    <t>Log Cardiac Output</t>
  </si>
  <si>
    <t>Mortola, 2015; Kooyman and Campbell, 1972; Zapol et al., 1979; Kooyman GL, 1985; Salwicka and Stonehouse, 2000; Fuse et al., 2012; Thornton et al., 2005; Zapol et al., 1979</t>
  </si>
  <si>
    <t>102+</t>
  </si>
  <si>
    <t>Esner, 1965; Fedak, Pullen, and Kanwisher, 1988; Jones 1973; Mortola, 2015; Greaves et al., 2004, 2005; Thornton et al., 2005; Sinnett et al., 1978; Blix et al., 1983; Murdaugh et al., 1966; Seymour and Blaylock, 2000; Ponganis J Comp Physiol B 1990</t>
  </si>
  <si>
    <t>Fahlman unpublished; Noren, Cuccurullo, Williams, 2004; Mortola, 2015; Galantsev et al., 1983; Williams et al, 1993; Noren et al., 2012; Mortola, 2015; Galantsev et al., 1983; Williams et al, 1993; Noren et al., 2012; Seymour and Blaylock, 2000</t>
  </si>
  <si>
    <t>40+</t>
  </si>
  <si>
    <t>Jones et al., 1989; Seymour and Blaylock, 2000; Mortola, 2015; Ishikawa et al., 1990; Merck, 2012</t>
  </si>
  <si>
    <t>Mortola, 2015; Rezakhani and Szabuniewicz, 1977; Seymour and Blaylock, 2000</t>
  </si>
  <si>
    <t>73+</t>
  </si>
  <si>
    <t>aegagrus hircus</t>
  </si>
  <si>
    <t>Mortola, 2015; Wassenaar, 1993; Seymour and Blaylock, 2000; Smerup et al., 2016</t>
  </si>
  <si>
    <t>Seymour and Blaylock, 2000; Mortola, 2015; Reefmann et al., 2009; Merck, 2012</t>
  </si>
  <si>
    <t>Seymour and Blaylock, 2000; Mortola, 2015; Merck, 2012</t>
  </si>
  <si>
    <t>Mortola, 2015; Matsunaga et al., 2001; Merck, 2012; Hillman and Hedrick, 2015; Seymour and Blaylock, 2000</t>
  </si>
  <si>
    <t>Jones et al., 1989; Seymour and Blaylock, 2000; Mortola, 2015; Evans et al., 1976; Merck, 2012</t>
  </si>
  <si>
    <t>Smith and Wahrenbrock 1974; Seymour and Blaylock, 2000; Hillman and Hedrick, 2015; Mortola, 2015; Mortola and Lanthier, 2004</t>
  </si>
  <si>
    <t>hamadryas</t>
  </si>
  <si>
    <t>baboon</t>
  </si>
  <si>
    <t>Mortola, 2015; Morishima and Gale, 1972</t>
  </si>
  <si>
    <t>Olivares, Kiley-Worthington, and Rendle Worthington, 2019; Mortola, 2015; Geddes LA, 2002; Merck, 2012; Seymour and Blaylock, 2000</t>
  </si>
  <si>
    <t>African and asian elephant</t>
  </si>
  <si>
    <t>Shadwick and Gosline, 1994</t>
  </si>
  <si>
    <t>Out of water, young</t>
  </si>
  <si>
    <t>Noren, Cuccurullo, Williams, 2004; estimated mass</t>
  </si>
  <si>
    <t>young</t>
  </si>
  <si>
    <t>Log of BF</t>
  </si>
  <si>
    <t>Mortola and Limoges, 2006; Pasche 1976</t>
  </si>
  <si>
    <t>Table 1, resting</t>
  </si>
  <si>
    <t>Mortola and Limoges, 2006; Andrews et al., 2000; Le Bouef et al., 2000</t>
  </si>
  <si>
    <t>California Sea Lions</t>
  </si>
  <si>
    <t>McDonal JEB-2014; Fahlman et al Aquat Mam</t>
  </si>
  <si>
    <t>Bertelsen, Acquarone, and Born 2006</t>
  </si>
  <si>
    <t>fin whale</t>
  </si>
  <si>
    <t>Mortola and Limoges, 2006; Fahlman, Moore, and Garcia-Parrage, 2017; Lafortuna et al., 2003</t>
  </si>
  <si>
    <t>acutorostrata</t>
  </si>
  <si>
    <t>minke whale</t>
  </si>
  <si>
    <t>Fahlman, Moore, and Garcia-Parrage, 2017; Folkow, 1992; Blix and Folkow 1995</t>
  </si>
  <si>
    <t>Hyperoodon</t>
  </si>
  <si>
    <t>ampullatus</t>
  </si>
  <si>
    <t>northern bottlenose whale</t>
  </si>
  <si>
    <t>Mortola and Limoges, 2006; Andersen, 1966</t>
  </si>
  <si>
    <t>Horton et al., 2019</t>
  </si>
  <si>
    <t>Fahlman unpublished; Fahlman Fronteris, 2020</t>
  </si>
  <si>
    <t>Bickett and Tift, 2019; Fahlman unpublished, Mortola and Limoges, 2006; Butterworth, 2004</t>
  </si>
  <si>
    <t>Mortola and Limoges, 2006; Hodgson, personal communication of Mortola</t>
  </si>
  <si>
    <t>Mortola and Limoges, 2006; Gallivan 1980, Gallivan et al., 1980</t>
  </si>
  <si>
    <t>manatee</t>
  </si>
  <si>
    <t>Mortola and Limoges, 2006; Andersen, 1966; Scholander and Irving 1941 (3)</t>
  </si>
  <si>
    <t>Addax</t>
  </si>
  <si>
    <t>nasomaculatus</t>
  </si>
  <si>
    <t>addax</t>
  </si>
  <si>
    <t>Mortola and Lanthier, 2005</t>
  </si>
  <si>
    <t>Table 2, resting, lying down</t>
  </si>
  <si>
    <t>Antilope</t>
  </si>
  <si>
    <t>cervicapra</t>
  </si>
  <si>
    <t>blackbuck</t>
  </si>
  <si>
    <t>Table 2, resting, standing still</t>
  </si>
  <si>
    <t>Bison</t>
  </si>
  <si>
    <t>bison</t>
  </si>
  <si>
    <t>american bison</t>
  </si>
  <si>
    <t>wild water buffalo</t>
  </si>
  <si>
    <t>bactrianus</t>
  </si>
  <si>
    <t>two-humped camel</t>
  </si>
  <si>
    <t>Table 2, resting, seated</t>
  </si>
  <si>
    <t>Hugh Jones 1978</t>
  </si>
  <si>
    <t>Table 1</t>
  </si>
  <si>
    <t>Mortola and Lanthier, 2005; Hugh Jones 1978</t>
  </si>
  <si>
    <t>gnu</t>
  </si>
  <si>
    <t>Elaphurus</t>
  </si>
  <si>
    <t>davidianus</t>
  </si>
  <si>
    <t>pare david's deer</t>
  </si>
  <si>
    <t>Hugh Jones 1978; Mortola and Lanthier, 2005</t>
  </si>
  <si>
    <t>Choeropsis</t>
  </si>
  <si>
    <t>liberiensis</t>
  </si>
  <si>
    <t>pygmy hippo</t>
  </si>
  <si>
    <t>Mortola and Limoges, 2006</t>
  </si>
  <si>
    <t>Table 1, resting, in water and on land</t>
  </si>
  <si>
    <t>Mortola and Lanthier, 2005; Mortola and Limoges, 2006</t>
  </si>
  <si>
    <t>Vicugna</t>
  </si>
  <si>
    <t>pacos</t>
  </si>
  <si>
    <t>alpaca</t>
  </si>
  <si>
    <t>Muntiacus</t>
  </si>
  <si>
    <t>reevesi</t>
  </si>
  <si>
    <t>muntjac</t>
  </si>
  <si>
    <t>Okapia</t>
  </si>
  <si>
    <t>okapi</t>
  </si>
  <si>
    <t>Oreamnos</t>
  </si>
  <si>
    <t>mountain goat</t>
  </si>
  <si>
    <t>dammah</t>
  </si>
  <si>
    <t>scimitar oryx</t>
  </si>
  <si>
    <t>dalli</t>
  </si>
  <si>
    <t>dall's sheep</t>
  </si>
  <si>
    <t>domestic sheep</t>
  </si>
  <si>
    <t>Rangifer</t>
  </si>
  <si>
    <t>tarandus</t>
  </si>
  <si>
    <t>caribou</t>
  </si>
  <si>
    <t>Tragelaphus</t>
  </si>
  <si>
    <t>oryx</t>
  </si>
  <si>
    <t>common eland</t>
  </si>
  <si>
    <t>puma</t>
  </si>
  <si>
    <t>uncia</t>
  </si>
  <si>
    <t>snow leopard</t>
  </si>
  <si>
    <t>domestic dog</t>
  </si>
  <si>
    <t>Lontra</t>
  </si>
  <si>
    <t>river otter</t>
  </si>
  <si>
    <t>maculicollis</t>
  </si>
  <si>
    <t>spotted-necked otter</t>
  </si>
  <si>
    <t>thibetanus</t>
  </si>
  <si>
    <t>tibetan bear/asian black bear</t>
  </si>
  <si>
    <t>brown grizzly bear</t>
  </si>
  <si>
    <t>Ceratotherium</t>
  </si>
  <si>
    <t>simum</t>
  </si>
  <si>
    <t>rhino</t>
  </si>
  <si>
    <t>quagga</t>
  </si>
  <si>
    <t>burchell's zebra</t>
  </si>
  <si>
    <t>onager</t>
  </si>
  <si>
    <t>colobus</t>
  </si>
  <si>
    <t>Gorilla</t>
  </si>
  <si>
    <t>gorilla</t>
  </si>
  <si>
    <t>Mandrillus</t>
  </si>
  <si>
    <t>sphinx</t>
  </si>
  <si>
    <t>mandrill</t>
  </si>
  <si>
    <t>south-african fur seal</t>
  </si>
  <si>
    <t>Table 1, resting, on land</t>
  </si>
  <si>
    <t>Mortola and Limoges, 2006; Mortola and Lanthier 1989</t>
  </si>
  <si>
    <t>Table 2, newborn</t>
  </si>
  <si>
    <t>calf, mass from Juneau Whale Watch</t>
  </si>
  <si>
    <t>Table 2, newborn, in water</t>
  </si>
  <si>
    <t>Aonyx</t>
  </si>
  <si>
    <t>african clawless otter</t>
  </si>
  <si>
    <t>Table 1, resting, either on land or in water</t>
  </si>
  <si>
    <t>Otaria</t>
  </si>
  <si>
    <t>bryonia</t>
  </si>
  <si>
    <t>Southern/Patagonia sea lion</t>
  </si>
  <si>
    <t>Fahlman and Madigan, Frontiers, 2016</t>
  </si>
  <si>
    <t>Log of TV</t>
  </si>
  <si>
    <t>Log BF</t>
  </si>
  <si>
    <t>Minute Ventilation</t>
  </si>
  <si>
    <t>Log of MV</t>
  </si>
  <si>
    <t>Fahlman, Moore, and Garcia-Parrage, 2017; Mortola and Limoges, 2006</t>
  </si>
  <si>
    <t>Fahlman, Moore, and Garcia-Parrage, 2017; Kooyman, 1973; Kooyman, 1971; Falke et al., 2008; Mortola and Limoges, 2006</t>
  </si>
  <si>
    <t>Bertelsen, Acquarone, and Born 2006; Fahlman, Moore, and Garcia-Parrage, 2017</t>
  </si>
  <si>
    <t>Gallivan, 1981</t>
  </si>
  <si>
    <t>Average of 3, table 2</t>
  </si>
  <si>
    <t>Harbor seal</t>
  </si>
  <si>
    <t>Jones 1973</t>
  </si>
  <si>
    <t>estimated mass</t>
  </si>
  <si>
    <t>Blix and Folkow, 1995; Armstrong and Siegfried, 1991; Fahlman, Moore, and Garcia-Parrage, 2017; Folkow, 1992</t>
  </si>
  <si>
    <t>Fahlman, Moore, and Garcia-Parrage, 2017; Fahlman et al., 2019; Mortola and Limoges, 2006; Bickett and Tift, 2019</t>
  </si>
  <si>
    <t>Sumich, 1982; Wahrenbrock, 1974; Fahlman, Moore, and Garcia-Parrage, 2017; Kooyman, Norris, and Gentry, 1975</t>
  </si>
  <si>
    <t>Fahlman, Moore, and Garcia-Parrage, 2017; Bickett and Tift, 2019; Fahlman unpublished, Mortola and Limoges, 2006; Butterworth, 2004</t>
  </si>
  <si>
    <t>Fahlman, Moore, and Garcia-Parrage, 2017; Spencer, Gornall III, and Poulter 1967; Kriete 1995; Mortola and Limoges, 2006; Bickett and Tift, 2019; Fahlman unpublished, Kriete 1995, Williams and Noren, 2009</t>
  </si>
  <si>
    <t>Fahlman, Moore, and Garcia-Parrage, 2017; Elmegaard, McDonald, and Madsen, 2019; Mortola and Limoges, 2006; Andersen, 1966</t>
  </si>
  <si>
    <t>bottlenose dolphin</t>
  </si>
  <si>
    <t>Fahlman JEB 2015; Fahlman, Moore, and Garcia-Parrage, 2017; ; Fahlman unpublished</t>
  </si>
  <si>
    <t>Amoroso, Scott, and Williams, 1963; Grover et al., 1963; Mortola and Lanthier, 2005</t>
  </si>
  <si>
    <t>Mortola and Lanthier, 2005; Amoroso, Scott, and Williams, 1963</t>
  </si>
  <si>
    <t>Halmagyi and Colebatch, 1961; Mortola and Lanthier, 2005</t>
  </si>
  <si>
    <t>Amoroso, Scott, and Williams, 1963; Collier and Mead, 1964; Cook et al., 1959; Crosfill and Widdicombe, 1961; Drorbaugh, 1960; Lim et al., 1958; Mortola and Lanthier, 2005; Crosfill and Widdicombe, 1961</t>
  </si>
  <si>
    <t>Frappell and Baudinette, 1995</t>
  </si>
  <si>
    <t>western grey kangaroo</t>
  </si>
  <si>
    <t>Wallabia</t>
  </si>
  <si>
    <t>swamp wallaby</t>
  </si>
  <si>
    <t>asinus equus caballus</t>
  </si>
  <si>
    <t>mule</t>
  </si>
  <si>
    <t>Amoroso, Scott, and Williams, 1963, used by Stahl</t>
  </si>
  <si>
    <t>Hugh Jones 1978; Otis, Fenn, and Rahn 1950; Crosfill and Widdicombe, 1961</t>
  </si>
  <si>
    <t>Mortola and Limoges, 2006; Castellini 1984, Kohin 1999</t>
  </si>
  <si>
    <t>Mortola and Limoges, 2006; personal communication</t>
  </si>
  <si>
    <t>Fahlman and Madigan, Frontiers, 2016; Fahlman, Moore, and Garcia-Parrage, 2017</t>
  </si>
  <si>
    <t>Fahlman et al Aquat Mam</t>
  </si>
  <si>
    <t>Fahlman Fronteris, 2020; Mortola and Limoges, 2006; Fahlmen et al., 2019; Bickett and Tift, 2019</t>
  </si>
  <si>
    <t>Amoroso, Scott, and Williams, 1963</t>
  </si>
  <si>
    <t>2 years old, used by Stahl</t>
  </si>
  <si>
    <t>6 months, used by Stahl</t>
  </si>
  <si>
    <t>Fahlman, Moore, and Garcia-Parrage, 2017</t>
  </si>
  <si>
    <t>Amoroso, Scott, and Williams, 1963; Grover et al., 1963</t>
  </si>
  <si>
    <t>Ratio HR/BF</t>
  </si>
  <si>
    <t>Log Ratio</t>
  </si>
  <si>
    <t>Falke et al., 2008; Mortola and Limoges, 2006; Kooyman, 1971; Mortola, 2015; Kooyman and Campbell, 1972; Zapol et al., 1979; Kooyman GL, 1985; Salwicka and Stonehouse, 2000; Fuse et al., 2012</t>
  </si>
  <si>
    <t>Bertelsen, Acquarone, and Born 2006; Mortola, 2015; Lyamin et al., 2013; Bertelsen, Acquarone, and Born 2006</t>
  </si>
  <si>
    <t>Bickett and Tift, 2019; Fahlman unpublished; Mortola, 2015; Spencer et al., 1967; Spencer, Gornall III, and Poulter 1967; Mortola and Limoges, 2006; Kriete 1995, Williams and Noren, 2009</t>
  </si>
  <si>
    <t>Sumich, 1982; Wahrenbrock, 1974; Mortola, 2015; Ponganis and Kooyman, 1999; Smith and Wahrenbrock 1974</t>
  </si>
  <si>
    <t>Elmegaard, McDonald, and Madsen, 2019; Mortola and Limoges, 2006; Andersen, 1966; Elmegaard et al., 2016; McDonald et al, JEB 2018</t>
  </si>
  <si>
    <t>Fahlman unpublished; Noren, Cuccurullo, Williams, 2004; Mortola, 2015; Galantsev et al., 1983; Williams et al, 1993; Noren et al., 2012; Mortola, 2015; Galantsev et al., 1983; Williams et al, 1993; Noren et al., 2012; Fahlman JEB 2015</t>
  </si>
  <si>
    <t>Bickett and Tift, 2019; Fahlman unpublished, Mortola, 2015; Galantsev et al., 1991; Lyamin et al., 2011; Mortola and Limoges, 2006; Fahlmen et al., 2019</t>
  </si>
  <si>
    <t>Mortola, 2015; Lanyon et al., 2010; Mortola and Limoges, 2006; Hodgson, personal communication of Mortola</t>
  </si>
  <si>
    <t>31+</t>
  </si>
  <si>
    <t>Mortola, 2015; Galantsev and Mukhametov, 1984; Mortola and Limoges, 2006; Andersen, 1966; Scholander and Irving 1941 (3)</t>
  </si>
  <si>
    <t>Mortola, 2015; Gallivan et al., 1986; Mortola and Limoges, 2006; Gallivan 1980, Gallivan et al., 1980</t>
  </si>
  <si>
    <t>Mortola and Lanthier, 2005; Mortola, 2015; Ishikawa et al., 1990; Merck, 2012</t>
  </si>
  <si>
    <t>Mortola and Lanthier, 2005; Mortola, 2015; Singh et al., 1989; Krishnan et al., 2009</t>
  </si>
  <si>
    <t>Mortola and Lanthier, 2005; Mortola, 2015; Rezakhani and Szabuniewicz, 1977</t>
  </si>
  <si>
    <t>Hugh Jones 1978; Mortola and Lanthier, 2005; Mortola, 2015; Wassenaar, 1993</t>
  </si>
  <si>
    <t>Mortola, 2015; Reefmann et al., 2009; Merck, 2012; Mortola and Lanthier, 2005</t>
  </si>
  <si>
    <t>Mortola, 2015; Merck, 2012; Mortola and Lanthier, 2005</t>
  </si>
  <si>
    <t>Mortola, 2015; Wassenaar, 1993; Mortola and Lanthier, 2005</t>
  </si>
  <si>
    <t>Mortola and Lanthier, 2005; Crosfill and Widdicombe, 1961; Mortola, 2015; Matsunaga et al., 2001; Merck, 2012</t>
  </si>
  <si>
    <t>Mortola, 2015; Ortsland et al., 1977; Folk et al., 2008; Mortola and Lanthier, 2005; Mortola and Limoges, 2006</t>
  </si>
  <si>
    <t>Mortola, 2015; Evans et al., 1976; Merck, 2012; Mortola and Lanthier, 2005</t>
  </si>
  <si>
    <t>Mortola, 2015; Yousef and Dill, 1969; Mortola and Lanthier, 2005</t>
  </si>
  <si>
    <t>Hugh Jones 1978; Crosfill and Widdicombe, 1961; Mortola, 2015; Mortola and Lanthier, 2004; Smith and Wahrenbrock 1974</t>
  </si>
  <si>
    <t>Olivares, Kiley-Worthington, and Rendle Worthington, 2019; Mortola, 2015; Geddes LA, 2002; Merck, 2012; Mortola and Lanthier, 2005</t>
  </si>
  <si>
    <t>Mortola, 2015; Gilbert and Gofton, 1982; McKean, 1982; Mortola and Lanthier, 2005; Mortola and Limoges, 2006</t>
  </si>
  <si>
    <t>pusillus doriferus</t>
  </si>
  <si>
    <t>Elliot, JEB-2002, Kaczmarek, JEB-2018, Mortola and Limoges, 2006</t>
  </si>
  <si>
    <t>Fahlman et al Aquat Mam; Mortola and Limoges, 2006</t>
  </si>
  <si>
    <t>Fahlman Fronteris, 2020; Mortola Limoges, 2006</t>
  </si>
  <si>
    <t>Noren, Cuccurullo, Williams, 2004; Mortola and Limoges, 2006</t>
  </si>
  <si>
    <t>Mortola and Limoges, 2006; Mortola, 2015; Elsner, 1966</t>
  </si>
  <si>
    <t>Mortola, 2015; Ponganis et al., 1991; Williams et al., 1991; McDonal JEB-2014; Butler et al., 1992; McDonal JEB-2014; Fahlman et al Aquat Mam</t>
  </si>
  <si>
    <t>average of 3 black bears, a month after emergence from hibernation</t>
  </si>
  <si>
    <t>BMR (kcal/day)</t>
  </si>
  <si>
    <t>Heart Rate (bpm)</t>
  </si>
  <si>
    <t>Stroke Volume (ml)</t>
  </si>
  <si>
    <t>Tidal Volume (ml)</t>
  </si>
  <si>
    <t>Breathing Frequency (br/min)</t>
  </si>
  <si>
    <t>Habitat</t>
  </si>
  <si>
    <t>Zhu, W.-L., Jia, T., Xiao, L. &amp; Wang, Z.-K. (2008). Evaporative water loss and energy metabolic in two small mammals, voles (Eothenomys miletus) and mice (Apodemus chevrieri), in Hengduan mountains region. Journal of Thermal Biology 33, 324–331.</t>
  </si>
  <si>
    <t>Zhu, W.-L., Wang, Z.-K., Zhang, L. &amp; Yang, G. (2013b). Metabolism, thermoregulation and evaporative water loss in the Chaotung vole (Eothenomys olitor) in Yunnan–Kweichow Plateau in summer. Journal of Thermal Biology 38, 318 – 323.</t>
  </si>
  <si>
    <t>Zub, K., Fletcher, Q. E., Szafrańska, P. A., Konarzewski, M. (2013). Male weasels decrease activity and energy expenditure in response to high ambient temperatures. PloS one, 8(8), e72646. https://doi.org/10.1371/journal.pone.0072646</t>
  </si>
  <si>
    <t>Williams, R. W. D. (2020). Physiological resiliency in diving mammals: Insights on hypoxia protection using the Krogh principle to understand COVID-19 symptoms. Comparative Biochemistry and Physiology Part A: Molecular &amp; Integrative Physiology, 253. doi:10.1016/j.cbpa.2020.110849</t>
  </si>
  <si>
    <t>Williams, J. B., Ostrowski, S., Bedin, E. &amp; Ismail, K. (2001a). Seasonal variation in energy expenditure, water flux and food consumption of Arabian Oryx leucoryx. Journal of Experimental Biology 204, 2301–2311.</t>
  </si>
  <si>
    <t>Willis, C. K. R., Turbill, C. &amp; Geiser, F. (2005b). Torpor and thermal energetics in a tiny Australian vespertilionid, the little forest bat (Vespadelus vulturnus). Journal of Comparative Physiology B 175, 479–486.</t>
  </si>
  <si>
    <t>Withers, P. C. &amp; Cooper, C. E. (2009b). Thermal, metabolic, hygric and ventilatory physiology of the sandhill dunnart (Sminthopsis psammophila; Marsupialia, Dasyuridae). Comparative Biochemistry and Physiology A 153, 317–323.</t>
  </si>
  <si>
    <t>Wunder, B. A., Dobkin, D. S. &amp; Gettinger, R. D. (1977). Shifts of thermogenesis in the prairie vole (Microtus ochrogaster). Strategies for survival in a seasonal environment. Oecologia 29, 11–26.</t>
  </si>
  <si>
    <t>Yeates, L. C. &amp; Houser, D. S. (2008). Thermal tolerance in bottlenose dolphins (Tursiops truncatus). Journal of Experimental Biology 211, 3249–3257.</t>
  </si>
  <si>
    <t>Zelova, J., Sumbera, R., Sedlacek, F. &amp; Burda, H. (2007). Energetics in a solitary subterranean rodent, the silvery mole-rat, Heliophobius argenteocinereus, and allometry of RMR in African mole-rats (Bathyergidae). Comparative Biochemistry and Physiology A 147, 412–419.</t>
  </si>
  <si>
    <t>Zervanos, S. M. (1975). Seasonal effects of temperature on the respiratory metabolism of the collared peccary (Tayassu tajacu). Comparative Biochemistry and Physiology A 50, 365–371.</t>
  </si>
  <si>
    <t>Wang, L. C.-H. &amp; Hudson, J. W. (1971). Temperature regulation in normthermic and hibernating eastern chipmunk, Tamias striatus. Comparative Biochemistry and Physiology A 38, 59–90.</t>
  </si>
  <si>
    <t>Webb, P. I. &amp; Skinner, J. D. (1995). Resting metabolism and thermal conductance in southern Africa’s smallest rodent, the pygmy mouse (Mus minutoides). Zeitschrift fu ̈r Sa ̈ugetierkunde 60, 251–254.</t>
  </si>
  <si>
    <t>Weigold, H. (1979). Ko ̈rpertemperatur, Sauerstoffverbrauch und Herzfrequenz bei Tupaia belangeri Wagner, 1841 im Tagesverlauf. Zeitschrift fu ̈r Sa ̈ugetierkunde 44, 343 – 353.</t>
  </si>
  <si>
    <t xml:space="preserve">Weiner, J. (1977). Energy metabolism of the roe deer. Acta Theriologica 22, 3–24. </t>
  </si>
  <si>
    <t>White, C. R., Matthews, P. G. D. &amp; Seymour, R. S. (2006). Balancing the competing requirements of saltatorial and fossorial specialisation: burrowing costs in the spinifex hopping mouse, Notomys alexis. Journal of Experimental Biology 209, 2103 – 2113.</t>
  </si>
  <si>
    <t>Whitford, W. G. &amp; Conley, M. I. (1971). Oxygen consumption and water metabolism in a carnivorous mouse. Comparative Biochemistry and Physiology A 40, 797 – 803.</t>
  </si>
  <si>
    <t>Whittington-Jones, C. A. &amp; Brown, C. R. (1999). Thermoregulatory capabilities of the woodland dormouse, Graphiurus murinus. South African Journal of Zoology 34, 34–38.</t>
  </si>
  <si>
    <t>Williams, J. B., Lenain, D., Ostrowski, S., Tieleman, B. I. &amp; Seddon, P. J. (2002). Energy expenditure and water flux of Ru ̈ppell’s foxes in Saudi Arabia. Physiological and Biochemical Zoology 75, 479–488.</t>
  </si>
  <si>
    <t xml:space="preserve">Tegowska, E. &amp; Gebczynski, M. (1975). Oxygen consumption and behaviour of the golden hamster at different ambient temperatures. Acta Theriologica 20, 227 – 235. </t>
  </si>
  <si>
    <t>Thompson, S. D. (1985). Subspecific differences in metabolism, thermoregulation, and torpor in the western harvest mouse Reithrodontomys megalotis. Physiological Zoology 58, 430–444.</t>
  </si>
  <si>
    <t>Thompson, S. D. (1988). Thermoregulation in the water opossum (Chironectes minimus): an exception that ‘proves’ a rule. Physiological Zoology 61, 450–460.</t>
  </si>
  <si>
    <t>Thompson, S. D., Power, M. L., Rutledge, C. E. &amp; Kleiman, D. G. (1994). Energy metabolism and thermoregulation in the golden lion tamarin (Leontopithecus rosalia). Folia Primatologica 63, 131–143.</t>
  </si>
  <si>
    <t>Tirado, C., Corte ́s, A. &amp; Bozinovic, F. (2007). Metabolic rate, thermoregulation and water balance in Lagidium viscacia inhabiting the arid Andean plateau. Journal of Thermal Biology 32, 220–226.</t>
  </si>
  <si>
    <t>Tomlinson, S., Withers, P. C. &amp; Maloney, S. K. (2012). Flexibility in thermoregulatory physiology of two dunnarts, Sminthopsis macroura and Sminthopsis ooldea (Marsupialia; Dasyuridae). Journal of Experimental Biology 215, 2236–2246.</t>
  </si>
  <si>
    <t>Toussaint, D. C. &amp; McKechnie, A. E. (2012). Interspecific variation in thermoregulation among three sympatric bats inhabiting a hot, semi-arid environment. Journal of Comparative Physiology B 182, 1129–1140.</t>
  </si>
  <si>
    <t>Trojan, M. (1977). Vergleichende Untersuchungen u ̈ber den Wasserhaushalt und die Nierenfunktion der pala ̈arktischen Hamster Cricetus cricetus (Leske 1779), Mesocricetus auratus (Waterhouse 1839), Cricetulus griseus (Milne-Edwards 1867) und Phodopus sungorus (Pallas 1770). PhD Thesis: Eberhard-Karls-Universita ̈ t Tu ̈ bingen, Tu ̈bingen, Germany.</t>
  </si>
  <si>
    <t>Sparti, A. (1990). Comparative temperature regulation of African and European shrews. Comparative Biochemistry and Physiology A 97, 391–397.</t>
  </si>
  <si>
    <t xml:space="preserve">Stawski, C. &amp; Geiser, F. (2011). Do season and distribution affect thermal energetics of a hibernating bat endemic to the tropics and subtropics? American Journal of Physiology. Regulatory, Integrative and Comparative Physiology 301, R542–R547. </t>
  </si>
  <si>
    <t>Stephenson, P. J. (1994b). Resting metabolic rate and body temperature in the aquatic tenrec Limnogale mergulus (Insectivora: Tenrecidae). Acta Theriologica 39, 89–92.</t>
  </si>
  <si>
    <t>Stephenson, P. J. &amp; Racey, P. A. (1993a). Reproductive energetics of the Tenrecidae (Mammalia: Insectivora). I. The large-eared tenrec, Geogale aurita. Physiological Zoology 66, 643–663.</t>
  </si>
  <si>
    <t>Stephenson, P. J. &amp; Racey, P. A. (1993b). Reproductive energetics of the Tenrecidae (Mammalia: Insectivora). II. The shrew-tenrecs, Microgale spp. Physiological Zoology 66, 664–685.</t>
  </si>
  <si>
    <t>Sekijima, T. (1995). Metabolic rates of two congeneric woodmice, Apodemus argenteus and A. speciosus (Rodentia: Muridae), in Japan. Journal of the Mammalogical Society of Japan 20, 143–149.</t>
  </si>
  <si>
    <t>Sheriff, M. J., Kuchel, L., Boutin, S. &amp; Humphries, M. M. (2009). Seasonal metabolic acclimatization in a northern population of free-ranging snowshoe hares, Lepus americanus. Journal of Mammalogy 90, 761–767.</t>
  </si>
  <si>
    <t>Shkolnik, A. &amp; Borut, A. (1969). Temperature and water relations in two species of spiny mice (Acomys). Journal of Mammalogy 50, 245–255.</t>
  </si>
  <si>
    <t xml:space="preserve">Shkolnik, A. &amp; Schmidt-Nielsen, K. (1976). Temperature regulation in hedgehogs from temperate and desert environments. Physiological Zoology 49, 56–64. </t>
  </si>
  <si>
    <t>Silva, S. I., Jaksic, F. M. &amp; Bozinovic, F. (2004). Interplay between metabolic rate and diet quality in the South American fox, Pseudalopex culpaeus. Comparative</t>
  </si>
  <si>
    <t xml:space="preserve">Smith, A. P., Nagy, K. A., Fleming, M. R. &amp; Green, B. (1982). Energy requirements and water turnover in free-living Leadbeater’s possums, Gymnobelideus leadbeateri (Marsupialia: Petauridae). Australian Journal of Zoology 30, 737–749. </t>
  </si>
  <si>
    <t>Song, X., Ko ̈rtner, G. &amp; Geiser, F. (1997). Thermal relations of metabolic rate reduction in a hibernating marsupial. American Journal of Physiology. Regulatory, Integrative and Comparative Physiology 273, R2097–R2104.</t>
  </si>
  <si>
    <t>Soriano, P. J., Ruiz, A. &amp; Arends, A. (2002). Physiological responses to ambient temperature manipulation by three species of bats from Andean cloud forest. Journal of Mammalogy 83, 445–457.</t>
  </si>
  <si>
    <t>Ru ̈ bsamen, U., Hume, I. D. &amp; Ru ̈ bsamen, K. (1983). Effect of ambient temperature on autonomic thermoregulation and activity patterns in the rufous rat-kangaroo (Aepyprymnus rufescens: Marsupialia). Journal of Comparative Physiology B 153, 175–179.</t>
  </si>
  <si>
    <t>Saarela, S. &amp; Hissa, R. (1993). Metabolism, thermogenesis and daily rhythm of body temperature in the wood lemming, Myopus schisticolor. Journal of Comparative Physiology B 163, 546–555.</t>
  </si>
  <si>
    <t>Scantlebury, M., Oosthuizen, M. K., Speakman, J. R., Jackson, C. R. &amp; Bennett, N. C. (2005). Seasonal energetics of the Hottentot golden mole at 1500 m altitude. Physiology &amp; Behavior 84, 739–745.</t>
  </si>
  <si>
    <t>Scheck, S. H. (1982). A comparison of thermoregulation and evaporative water loss in the hispid cotton rat, Sigmodon hispidus texianus, from northern Kansas and south-central Texas. Ecology 63, 361–369.</t>
  </si>
  <si>
    <t>Rezende, E. L., Silva-Duran, I., Novoa, F. F. &amp; Rosenmann, M. (2001). Does thermal history affect metabolic plasticity?: a study in three Phyllotis species along an altitudinal gradient. Journal of Thermal Biology 26, 103–108.</t>
  </si>
  <si>
    <t>Ribeiro, M. C. P. &amp; Bicudo, J. E. P. W. (2007). Oxygen consumption and thermoregulatory responses in three species of South American marsupials. Comparative Biochemistry and Physiology A 147, 658–664.</t>
  </si>
  <si>
    <t>Richter, T. A., Webb, P. I. &amp; Skinner, J. D. (1997). Limits to the distribution of the southern African ice rat (Otomys sloggetti): thermal physiology or competitive exclusion? Functional Ecology 11, 240–246.</t>
  </si>
  <si>
    <t xml:space="preserve">Riek, A., Ko ̈ rtner, G. &amp; Geiser, F. (2010). Thermobiology, energetics and activity patterns of the eastern tube-nosed bat (Nyctimene robinsoni) in the Australian tropics: effect of temperature and lunar cycle. Journal of Experimental Biology 213, 2557 – 2564. </t>
  </si>
  <si>
    <t>Rodriguez-Duran, A. (1995). Metabolic rates and thermal conductance in four species of neotropical bats roosting in hot caves. Comparative Biochemistry and Physiology A 110, 347–355.</t>
  </si>
  <si>
    <t>Rogowitz, G. L. (1990). Seasonal energetics of the white-tailed jackrabbit (Lepus townsendii). Journal of Mammalogy 71, 277–285.</t>
  </si>
  <si>
    <t>Rosenmann, M., Morrison, P. &amp; Feist, D. (1975). Seasonal changes in the metabolic capacity of red-backed voles. Physiological Zoology 48, 303–310.</t>
  </si>
  <si>
    <t>Pauls, R. W. (1981). Energetics of the red squirrel: a laboratory study of the effects of temperature, seasonal acclimatization, use of the nest and exercise. Journal of Thermal Biology 6, 79–86.</t>
  </si>
  <si>
    <t>Perrin, M. R. &amp; Downs, C. T. (1994). Comparative aspects of the thermal biology of the Cape spiny mouse, Acomys subspinosus, and the common spiny mouse, A. spinosissimus. Israel Journal of Zoology 40, 151–160.</t>
  </si>
  <si>
    <t>Perrin, M. R. &amp; Ridgard, B. W. (1999). Thermoregulation and patterns of torpor in the spectacled dormouse, Graphiurus ocularis (A. Smith 1829)(Gliridae). Tropical Zoology 12, 253–266.</t>
  </si>
  <si>
    <t>Petry, H., Riehl, I. &amp; Zucker, H. (1986). Energieumsatzmessungen an Weissbu ̈schela ̈ffchen (Callithrix jacchus). Journal of Animal Physiology and Animal Nutrition 55, 214–224.</t>
  </si>
  <si>
    <t>Platt, W. J. (1974). Metabolic rates of short-tailed shrews. Physiological Zoology 47, 75–90.</t>
  </si>
  <si>
    <t xml:space="preserve">Pusey, H., Cooper, C. E. &amp; Withers, P. C. (2013). Metabolic, hygric and ventilarory physiology of the red-tailed phascogale (Phascogale calura; Marsupialia, Dasyuridae): adaptations to aridity or arboreality? Mammalian Biology 78, 397–405. </t>
  </si>
  <si>
    <t>Pyo ̈ rnila ̈ , A., Putaala, A., Hissa, R. &amp; Sulkava, S. (1992). Adaptations to environment in the mountain hare (Lepus timidus): thermal physiology and histochemical properties of locomotory muscles. Canadian Journal of Zoology 70, 1325 – 1330.</t>
  </si>
  <si>
    <t>Noll-Banholzer, U. (1979). Body temperature, oxygen consumption, evaporative water loss and heart rate in the fennec. Comparative Biochemistry and Physiology A 62, 585 – 592.</t>
  </si>
  <si>
    <t>Ochoa-Acuna, H. G., McNab, B. K. &amp; Miller, E. H. (2009). Seasonal energetics of northern phocid seals. Comparative Biochemistry and Physiology A 152, 341–350.</t>
  </si>
  <si>
    <t>Ochocinska, D. &amp; Taylor, J. R. E. (2005). Living at the physiological limits: field and maximum metabolic rates of the common shrew (Sorex araneus). Physiological and Biochemical Zoology 78, 808–818.</t>
  </si>
  <si>
    <t>Oelkrug, R., Meyer, C. W., Heldmaier, G. &amp; Mzilikazi, N. (2012). Seasonal changes in thermogenesis of a free-ranging afrotherian small mammal, the western rock elephant shrew (Elephantulus rupestris). Journal of Comparative Physiology B 182, 715 – 727.</t>
  </si>
  <si>
    <t>Okarma, H. &amp; Koteja, P. (1987). Basal metabolic rate in the gray wolf in Poland. Journal of Wildlife Management 51, 800–801.</t>
  </si>
  <si>
    <t>Ostrowski, S., Me ́ sochina, P. &amp; Williams, J. B. (2006a). Physiological adjustments of sand gazelles (Gazella subgutturosa) to a boom-or-burst economy: standard fasting metabolic rate, total evaporative water loss, and changes in sizes of organs during food and water restriction. Physiologial and Biochemical Zoology 79, 810 – 819.</t>
  </si>
  <si>
    <t>Musser, G. G. &amp; Shoemaker, V. H. (1965). Oxygen consumption and body temperature in relation to ambient temperature in the Mexican deer mice, Peromyscus thomasi and P. megalops. Occasional Papers of the Museum of Zoology, University of Michigan 643, 1–15.</t>
  </si>
  <si>
    <t>Mzilikazi, N. &amp; Lovegrove, B. G. (2002). Reproductive activity influences thermoregulation and torpor in pouched mice, Saccostomus campestris. Journal of Comparative Physiology B 172, 7–16.</t>
  </si>
  <si>
    <t>Mu ̈ ller, E. F. &amp; Jaksche, H. (1980). Thermoregulation, oxygen consumption, heart rate and evaporative water loss in the thick-tailed bushbaby (Galago crassicaudatus Geoffroy, 1812). Zeitschrift fu ̈r Sa ̈ugetierkunde 45, 269–278.</t>
  </si>
  <si>
    <t>Mu ̈ ller, E. F., Kamau, J. M. Z. &amp; Maloiy, G. M. O. (1983). A comparative study of basal metabolism and thermoregulation in a folivorous (Colobus guereza) and an omnivorous (Cercopithecus mitis) primate species. Comparative Biochemistry and Physiology A 74A, 319–322.</t>
  </si>
  <si>
    <t>McNab, B. K. (1988b). Energy conservation in a tree-kangaroo (Dendrolagus matschiei) and the red panda (Ailurus fulgens). Physiological Zoology 61, 280–292.</t>
  </si>
  <si>
    <t>McNab, B. K. (1989). Temperature regulation and rate of metabolism in three Bornean bats. Journal of Mammalogy 70, 153–161.</t>
  </si>
  <si>
    <t>McNab, B. K. (1991). The energy expenditure of shrews. In The Biology of the Soricidae, Special Publication Museum of Southwestern Biology (eds J. S. Findley and T. L. Yates), pp. 35–45. University of New Mexico, Albuquerque.</t>
  </si>
  <si>
    <t>McNab, B. K. (1992c). The comparative energetics of rigid endothermy: the Arvicolidae. Journal of Zoology 227, 585–606.</t>
  </si>
  <si>
    <t>McNab, B. K. (1995). Energy expenditure and conservation in frugivorous and mixed-diet carnivorans. Journal of Mammalogy 76, 206–222.</t>
  </si>
  <si>
    <t>McNab, B. K. (2000). The standard energetics of mammalian carnivores: Felidae and Hyaenidae. Canadian Journal of Zoology 78, 2227–2239.</t>
  </si>
  <si>
    <t>McNab, B. K. (2008b). The comparative energetics of New Guinean cuscuses (Metatheria: Phalangeridae). Journal of Mammalogy 89, 1145–1151.</t>
  </si>
  <si>
    <t>McNab, B. K. &amp; Morrison, P. (1963). Body temperature and metabolism in subspecies of Peromyscus from arid and mesic environments. Ecological Monographs 33, 63–82.</t>
  </si>
  <si>
    <t xml:space="preserve">McNab, B. K. &amp; Wright, P. C. (1987). Temperature regulation and oxygen consumption in the Philippine tarsier Tarsius syrichta. Physiological Zoology 60, 596 – 600. </t>
  </si>
  <si>
    <t>Mejsnar, J. &amp; Jansky, L. (1967). Seasonal changes of temperature regulation in the bat Myotis myotis Borkh. Physiologia Bohemoslovaca 16, 147–152.</t>
  </si>
  <si>
    <t>McCormick, S. A. (1981). Oxygen consumption and torpor in the fat-tailed dwarf lemur (Cheirogaleus medius): rethinking prosimian metabolism. Comparative Biochemistry and Physiology A 68, 605–610.</t>
  </si>
  <si>
    <t>McDevitt, R. M. &amp; Speakman, J. R. (1996). Summer acclimatization in the short-tailed field vole, Microtus agrestis. Journal of Comparative Physiology B 166, 286 – 293.</t>
  </si>
  <si>
    <t>McLean, J. A. &amp; Speakman, J. R. (2000). Effects of body mass and reproduction on the basal metabolic rate of brown long-eared bats (Plecotus auritus). Physiological and Biochemical Zoology 73, 112–121.</t>
  </si>
  <si>
    <t>McNab, B. K. (1969). The economics of temperature regulation in neotropical bats. Comparative Biochemistry and Physiology 31, 227–268.</t>
  </si>
  <si>
    <t>McNab, B. K. (1978a). Energetics of arboreal folivores: physiological problems and ecological consequences of feeding on an ubiquitous food supply. In The Ecology of Arboreal Folivores (ed. G. G. Montgomery), pp. 153–162. Smithsonian Institution Press, Washington.</t>
  </si>
  <si>
    <t>McNab, B. K. (1978b). The comparative energetics of Neotropical marsupials. Journal of Comparative Physiology 125, 115–128.</t>
  </si>
  <si>
    <t>McNab, B. K. (1980). Energetics and the limits to a temperate distribution in armadillos. Journal of Mammalogy 61, 606–627.</t>
  </si>
  <si>
    <t>McNab, B. K. (1984). Physiological convergence amongst ant-eating and termite-eating mammals. Journal of Zoology 203, 485–510.</t>
  </si>
  <si>
    <t>McNab, B. K. (1988a). Complications inherent in scaling the basal rate of metabolism in mammals. Quarterly Review of Biology 63, 25–54.</t>
  </si>
  <si>
    <t>Maloney, S. K., Bronner, G. N. &amp; Buffenstein, R. (1999). Thermoregulation in the Angolan free-tailed bat Mops condylurus: a small mammal that uses hot roosts. Physiological and Biochemical Zoology 72, 385–396.</t>
  </si>
  <si>
    <t>Mathias, M. L., Klunder, M. &amp; Santos, S. M. (2003). Metabolism and thermoregulation in the Cabrera vole (Rodentia: Microtus cabrerae). Comparative Biochemistry and Physiology A 136, 441–446.</t>
  </si>
  <si>
    <t>Lobban, K. D., Lovegrove, B. G. &amp; Rakotondravony, D. (2014). The energetics of a Malagasy rodent, Macrotarsomys ingens (Nesomyinae): a test of island and zoogeographical effects on metabolism. Journal of Comparative Physiology, B 184, 1077 – 1089.</t>
  </si>
  <si>
    <t>Lovegrove, B. G. (1986a). The metabolism of social subterranean rodents: adaptation to aridity. Oecologia 69, 551–555.</t>
  </si>
  <si>
    <t>Lovegrove, B. G. (1986b). Thermoregulation of the subterranean rodent genus Bathyergus (Bathyergidae). South African Journal of Zoology 21, 283–288.</t>
  </si>
  <si>
    <t>Lovegrove, B. G. (2003). The influence of climate on the basal metabolic rate of small mammals: a slow-fast metabolic continuum. Journal of Comparative Physiology B 173, 87–112.</t>
  </si>
  <si>
    <t>Lovegrove, B. G., Heldmaier, G. &amp; Knight, M. (1991). Seasonal and circadian energetic patterns in an arboreal rodent, Thallomys paedulcus, and a burrow-dwelling rodent, Aethomys namaquensis, from the Kalahari desert. Journal of Thermal Biology 16, 199 – 209.</t>
  </si>
  <si>
    <t>Luna, F., Roca, P., Oliver, J. &amp; Antenucci, C. D. (2012). Maximal thermogenic capacity and non-shivering thermogenesis in the South American subterranean rodent Ctenomys talarum. Journal of Comparative Physiology B 182, 971–983.</t>
  </si>
  <si>
    <t>MacArthur, R. A. (1989). Energy metabolism and thermoregulation of beaver (Castor canadensis). Canadian Journal of Zoology 67, 651–657.</t>
  </si>
  <si>
    <t>MacMillen, R. E. &amp; Lee, A. K. (1970). Energy metabolism and pulmocutaneous water loss of Australian hopping mice. Comparative Biochemistry and Physiology 35, 355 – 369.</t>
  </si>
  <si>
    <t>MacMillen, R. E. &amp; Nelson, J. E. (1969). Bioenergetics and body size in dasyurid marsupials. American Journal of Physiology 217, 1246–1251.</t>
  </si>
  <si>
    <t>Larcombe, A. N. &amp; Withers, P. C. (2006). Thermoregulatory, metabolic and ventilatory physiology of the western barred bandicoot (Perameles bougainville bougainville) in summer and winter. Australian Journal of Zoology 54, 15–21.</t>
  </si>
  <si>
    <t>Layne, J. N. &amp; Dolan, P. G. (1975). Thermoregulation, metabolism, and water economy in the golden mouse (Ochrotomys nuttalli). Comparative Biochemistry and Physiology A 52, 153–163.</t>
  </si>
  <si>
    <t>Lee, A. K. (1963). The adaptations to arid environments in wood rats of the genus Neotoma. University of California Publications in Zoology 64, 57–96.</t>
  </si>
  <si>
    <t>Le Maho, Y., Goffart, M., Rochas, A., Felbabel, H. &amp; Chatonnet, J. (1981). Thermoregulation in the only nocturnal simian: the night monkey Aotus trivirgatus. American Journal of Physiology. Regulatory, Integrative and Comparative Physiology 240, R156–R165.</t>
  </si>
  <si>
    <t>Levesque, D. L. &amp; Lovegrove, B. G. (2014). Increased homeothermy during reproduction in a basal placental mammal. Journal of Experimental Biology 217, 1535 – 1542.</t>
  </si>
  <si>
    <t>Li, Y.-G., Yan, Z.-C. &amp; Wang, D.-H. (2010). Physiological and biochemical basis of basal metabolic rates in Brandt’s voles (Lasiopodomys brandtii) and Mongolian gerbils (Meriones unguiculatus). Comparative Biochemistry and Physiology A 157, 204–211.</t>
  </si>
  <si>
    <t>Lindstedt, S. L. (1980). Energetics and water economy of the smallest desert mammal. Physiological Zoology 53, 82–97.</t>
  </si>
  <si>
    <t>Knudsen, K. L. (1979). Temperature regulation in skunks (Mephitis mephitis and Spilogale putorius): re-examination of metabolism and body size in mustelids. MA Thesis: University of Montana, Missoula, Montana, USA.</t>
  </si>
  <si>
    <t>Knudsen, K. L. &amp; Kilgore, D. L. Jr. (1990). Temperature regulation and basal metabolic rate in the spotted skunk, Spilogale putorius. Comparative Biochemistry and Physiology A 97, 27–33.</t>
  </si>
  <si>
    <t>Kobbe, S., Nowack, J. &amp; Dausmann, K. H. (2014). Torpor is not the only option: seasonal variations of the thermoneutral zone in a small primate. Journal of Comparative Physiology B 184, 789–797.</t>
  </si>
  <si>
    <t>Krol, E. (1994). Metabolism and thermoregulation in the eastern hedgehog Erinaceus concolor. Journal of Comparative Physiology B 164, 503–507.</t>
  </si>
  <si>
    <t>Kurta, A. &amp; Ferkin, M. (1991). The correlation between demography and metabolic rate: a test using the beach vole (Microtus breweri) and the meadow vole (Microtus pennsylvanicus). Oecologia 87, 102–105.</t>
  </si>
  <si>
    <t>Labocha, M. K., Sadowska, E. T., Baliga, K., Semer, A. K. &amp; Koteja, P. (2004). Individual variation and repeatability of basal metabolism in the bank vole, Clethrionomys glareolus. Proceedings of the Royal Society of London, Series B: Biological Sciences 271, 367–372.</t>
  </si>
  <si>
    <t>Ka ̈lin, N., Martin, R. D. &amp; Genoud, M. (2003). Basal rate of metabolism and temperature regulation in Goeldi’s monkey (Callimico goeldii). Comparative Biochemistry and Physiology A 135, 279–290.</t>
  </si>
  <si>
    <t>Kenagy, G. L. &amp; Vleck, D. (1982). Daily temporal organization of metabolism in small mammals: adaptation and diversity. In Vertebrate Circadian Systems. Structure and Physiology, Chapter 8.2. (eds J. Aschoff, S. Daan and G. A. Groos ), pp. 322 – 338. Springer-Verlag, Berlin.</t>
  </si>
  <si>
    <t>Kinnear, A. &amp; Shield, J. W. (1975). Metabolism and temperature regulation in marsupials. Comparative Biochemistry and Physiology A 52, 235–245.</t>
  </si>
  <si>
    <t>Hudson, J. W. (1965). Temperature regulation and torpidity in the pygmy mouse, Baiomys taylori. Physiological Zoology 38, 243–254.</t>
  </si>
  <si>
    <t>Hulbert, A. J. &amp; Dawson, T. J. (1974). Standard metabolism and body temperature of perameloid marsupials from different environments. Comparative Biochemistry and Physiology A 47, 583–590.</t>
  </si>
  <si>
    <t>Hennemann, W. W. III &amp; Konecny, M. J. (1980). Oxygen consumption in large spotted genets, Genetta tigrina. Journal of Mammalogy 61, 747–750.</t>
  </si>
  <si>
    <t>Hennemann, W. W. III, Thompson, S. D. &amp; Konecny, M. J. (1983). Metabolism of crab-eating foxes, Cerdocyon thous: ecological influences on the energetics of canids. Physiological Zoology 56, 319–324.</t>
  </si>
  <si>
    <t>Hildwein, G. (1972b). Me ́tabolisme e ́nerge ́tique de quelques mammife`res et oiseaux de la foreˆt e ́quatoriale. II. – Re ́sultats expe ́rimentaux et discussion. Archives des Sciences Physiologiques 26, 387–400.</t>
  </si>
  <si>
    <t xml:space="preserve">Hildwein, G. (1974). Resting metabolic rate in pangolins (Pholidota) and squirrels of the equatorial rain forest. Archives des Sciences Physiologiques 28, 183–195. </t>
  </si>
  <si>
    <t>Hill, R. W. (1975). Metabolism, thermal conductance, and body temperature in one of the largest species of Peromyscus, P. pirrensis. Journal of Thermal Biology 1, 109–112.</t>
  </si>
  <si>
    <t>Hinds, D. S., Baudinette, R. V., MacMillen, R. E. &amp; Halpern, E. A. (1993). Maximum metabolism and the aerobic scope of endotherms. Journal of Experimental Biology 182, 41–56.</t>
  </si>
  <si>
    <t>Hooper, E. T. &amp; El Hilali, M. (1972). Temperature regulation and habits in two species of jerboa, genus Jaculus. Journal of Mammalogy 53, 574–593.</t>
  </si>
  <si>
    <t>Hosken, D. J. (1997). Thermal biology and metabolism of the greater long-eared bat, Nycophilus major (Chiroptera: Vespertilionidae). Australian Journal of Zoology 45, 145 – 156.</t>
  </si>
  <si>
    <t>Hudson, J. W. (1962). The role of water in the biology of the antelope ground squirrel Citellus leucurus. University of California Publications in Zoology 64, 1–56.</t>
  </si>
  <si>
    <t>Haim, A., Shabtay, A. &amp; Arad, Z. (1999). The thermoregulatory and metabolic responses to photoperiod manipulations of the Macedonian mouse (Mus macedonicus), a post-fire invader. Journal of Thermal Biology 24, 279–286.</t>
  </si>
  <si>
    <t>Harlow, H. J. (1981). Torpor and other physiological adaptations of the badger (Taxidea taxus) to cold environments. Physiological Zoology 54, 267–275.</t>
  </si>
  <si>
    <t>Harrington, L. A., Biggins, D. E. &amp; Alldredge, A. W. (2003). Basal metabolism of the black-footed ferret (Mustela nigripes) and the Siberian polecat (M. eversmannii). Journal of Mammalogy 84, 497–504.</t>
  </si>
  <si>
    <t>Hayward, J. S. (1965). Metabolic rate and its temperature-adaptive significance in six geographic races of Peromyscus. Canadian Journal of Zoology 43, 309–323.</t>
  </si>
  <si>
    <t>Goyal, S. P., Ghosh, P. K. &amp; Prakash, I. (1981). Significance of body fat in relation to basal metabolic rate in some Indian desert rodents. Journal of Arid Environments 4, 59–62.</t>
  </si>
  <si>
    <t>Grant, T. R. &amp; Dawson, T. J. (1978). Temperature regulation in the platypus, Ornithorhynchus anatinus: production and loss of metabolic heat in air and water. Physiological Zoology 51, 315–332.</t>
  </si>
  <si>
    <t>Haim, A. (1984). Adaptive variations in heat production within gerbils (genus Gerbillus) from different habitats. Oecologia 61, 49–52.</t>
  </si>
  <si>
    <t>Haim, A. (1987). Thermoregulation and metabolism of Wagner’s gerbil (Gerbillus dasyurus): a rock dwelling rodent adapted to arid and mesic environments. Journal of Thermal Biology 12, 45–48.</t>
  </si>
  <si>
    <t>Haim, A. &amp; Borut, A. (1986). Reduced heat production in the bushy-tailed gerbil Sekeetamys calurus (Rodentia) as an adaptation to arid environments. Mammalia 50, 27–33.</t>
  </si>
  <si>
    <t xml:space="preserve">Haim, A. &amp; Izhaki, I. (1993). The ecological significance of resting metabolic rate and non-shivering thermogenesis for rodents. Journal of Thermal Biology 18, 71–81. </t>
  </si>
  <si>
    <t>Haim, A. &amp; Le R. Fourie, F. (1980). Heat production in nocturnal (Praomys natalensis) and diurnal (Rhabdomys pumilio) South African murids. South African Journal of Zoology 15, 91–94.</t>
  </si>
  <si>
    <t>Haim, A. &amp; Martinez, J. J. (1992). Seasonal acclimatization in the migratory hamster Cricetulus migratorius – The role of photoperiod. Journal of Thermal Biology 17, 347 – 351.</t>
  </si>
  <si>
    <t>Haim, A., McDevitt, R. M. &amp; Speakman, J. R. (1995). Thermoregulatory responses to manipulations of photoperiod in woodmice Apodemus sylvaticus from high latitudes (57◦N). Journal of Thermal Biology 20, 437–443.</t>
  </si>
  <si>
    <t>Haim, A., Racey, P. A., Speakman, J. R., Ellison, G. T. H. &amp; Skinner, J. D. (1991). Seasonal acclimatization and thermoregulation in the pouched mouse Saccostomus campestris. Journal of Thermal Biology 16, 13–17.</t>
  </si>
  <si>
    <t>Genoud, M. (2014). Thermal energetics of the New-Guinean moss-forest rat (Rattus niobe) in comparison with other tropical murid rodents. Journal of Thermal Biology 41, 95 – 103.</t>
  </si>
  <si>
    <t>Genoud, M. &amp; Bonaccorso, F. J. (1986). Temperature regulation, rate of metabolism, and roost temperature in the greater white-lined bat Saccopteryx bilineata (Emballonuridae). Physiological Zoology 59, 49–54.</t>
  </si>
  <si>
    <t>Genoud, M., Bonaccorso, F. J. &amp; Arends, A. (1990). Rate of metabolism and temperature regulation in two small tropical insectivorous bats (Peropteryx macrotis and Natalus tumidirostris). Comparative Biochemistry and Physiology A 97, 229–234.</t>
  </si>
  <si>
    <t>Genoud, M. &amp; Christe, P. (2011). Thermal energetics and torpor in the common pipistrelle bat, Pipistrellus pipistrellus (Vespertilionidae: Mammalia). Comparative Biochemistry and Physiology A 160, 252–259.</t>
  </si>
  <si>
    <t>Genoud, M., Martin, R. D. &amp; Glaser, D. (1997). Rate of metabolism in the smallest simian primate, the pygmy marmoset (Cebuella pygmaea). American Journal of Primatology 41, 229–245.</t>
  </si>
  <si>
    <t>Glenn, M. E. (1970). Water relations in three species of deer mice (Peromyscus). Comparative Biochemistry and Physiology 33, 231–248.</t>
  </si>
  <si>
    <t xml:space="preserve">Golightly, R. T. Jr. &amp; Ohmart, R. D. (1983). Metabolism and body temperature of two desert canids: coyotes and kit foxes. Journal of Mammalogy 64, 624–635. </t>
  </si>
  <si>
    <t>Fuglesteg, B. N., Haga, O. E., Folkow, L. P., Fuglei, E. &amp; Blix, A. S. (2006). Seasonal variations in basal metabolic rate, lower critical temperature and responses to temporary starvation in the arctic fox (Alopex lagopus) from Svalbard. Polar Biology 29, 308–319.</t>
  </si>
  <si>
    <t xml:space="preserve">Gebczynski, M. &amp; Szuma, E. (1993). Metabolic rate in Pitymys subterraneus of two coat-colour morphs. Acta Theriologica 38, 291–296. </t>
  </si>
  <si>
    <t>Geiser, F. (1987). Hibernation and daily torpor in two pygmy possums (Cercartetus spp., Marsupialia). Physiological Zoology 60, 93–102.</t>
  </si>
  <si>
    <t>Geiser, F. (1988). Daily torpor and thermoregulation in Antechinus (Marsupialia): influence of body mass, season, development, reproduction, and sex. Oecologia 77, 395 – 399.</t>
  </si>
  <si>
    <t>Geiser, F. &amp; Brigham, R. M. (2000). Torpor, thermal biology, and energetics in Australian long–eared bats (Nyctophilus). Journal of Comparative Physiology B 170, 153 – 162.</t>
  </si>
  <si>
    <t>Downs, C. T., Zungu, M. M. &amp; Brown, M. (2012). Seasonal effects on thermoregulatory abilities of the Wahlberg’s epauletted fruit bat (Epomophorus wahlbergi) in KwaZulu-Natal, South Africa. Journal of Thermal Biology 37, 144–150.</t>
  </si>
  <si>
    <t>Drozdz, A., Gorecki, A., Grodzinski, W. &amp; Pelikan, J. (1971). Bioenergetics of water voles (Arvicola terrestris L.) from southern Moravia. Annales Zoologici Fennici 8, 97 – 103.</t>
  </si>
  <si>
    <t>Du Plessis, A., Erasmus, T. &amp; Kerley, G. I. H. (1989). Thermoregulatory patterns of two sympatric rodents: Otomys unisulcatus and Parotomys brantsii. Comparative Biochemistry and Physiology A 94, 215–220.</t>
  </si>
  <si>
    <t xml:space="preserve">Duxbury, K. J. &amp; Perrin, M. R. (1992). Thermal biology and water turnover rate in the Cape gerbil, Tatera afra (Gerbillidae). Journal of Thermal Biology 17, 199–208. </t>
  </si>
  <si>
    <t>Ellison, G. T. H. (1995). Thermoregulatory responses of cold-acclimated fat mice (Steatomys pratensis). Journal of Mammalogy 76, 240–247.</t>
  </si>
  <si>
    <t>Fahlman, A., Sva ̈rd, C., Rosen, D. A. S., Jones, D. R. &amp; Trites, A. W. (2008). Metabolic costs of foraging and the management of O2 and CO2 stores in Steller sea lions. Journal of Experimental Biology 211, 3573–3580.</t>
  </si>
  <si>
    <t>Fergusson-Laguna, A. (1981). Tasa metabolica y balance energetico del armadillo Dasypus sabanicola (Mammalia – Edentata) en cautiverio. Acta Científica Venezolana 32, 100 – 104.</t>
  </si>
  <si>
    <t>Fielden, L. J., Waggoner, J. P., Perrin, M. R. &amp; Hickman, G. C. (1990). Thermoregulation in the Namib desert golden mole, Eremitalpa granti namibensis (Chrysochloridae). Journal of Arid Environments 18, 221–237.</t>
  </si>
  <si>
    <t>Fleming, M. R. (1985). The thermal physiology of the feathertail glider, Acrobates pygmaeus (Marsupialia: Burramyidae). Australian Journal of Zoology 33, 667–681.</t>
  </si>
  <si>
    <t>Dawson, T. J. &amp; Fanning, F. D. (1981). Thermal and energetic problems of semiaquatic mammals: a study of the Australian water rat, including comparisons with the Platypus. Physiological Zoology 54, 285–296.</t>
  </si>
  <si>
    <t>Dawson, T. J. &amp; Hulbert, A. J. (1970). Standard metabolism, body temperature, and surface areas of Australian marsupials. American Journal of Physiology 218, 1233 – 1238.</t>
  </si>
  <si>
    <t>Dawson, T. J. &amp; Olson, J. M. (1988). Thermogenic capabilities of the opossum Monodelphis domestica when warm and cold acclimated: similarities between American and Australian marsupials. Comparative Biochemistry and Physiology A 89, 85–91.</t>
  </si>
  <si>
    <t>Deavers, D. R. &amp; Hudson, J. W. (1981). Temperature regulation in two rodents (Clethrionomys gapperi and Peromyscus leucopus) and a shrew (Blarina brevicauda) inhabiting the same environment. Physiological Zoology 54, 94–108.</t>
  </si>
  <si>
    <t>Doty, A. C. (2012). Aspects of heterothermy in four species of afrotropical bats. MSc Thesis: Nelson Mandela Metropolitan University, Port Elizabeth, South Africa.</t>
  </si>
  <si>
    <t>Downs, C. T., Bowland, J. M., Bowland, A. E. &amp; Perrin, M. R. (1991). Thermal parameters of serval Felis serval (Felidae) and blackbacked jackal Canis mesomelas (Canidae). Journal of Thermal Biology 16, 277–279.</t>
  </si>
  <si>
    <t>Downs, C. T. &amp; Perrin, M. R. (1990). Thermal parameters of four species of Gerbillurus. Journal of Thermal Biology 15, 291–300.</t>
  </si>
  <si>
    <t>Cooper, C. E. &amp; Withers, P. C. (2009). Effects of measurement duration on the determination of basal metabolic rate and evaporative water loss of small marsupials: how long is long enough? Physiological and Biochemical Zoology 82, 438–446.</t>
  </si>
  <si>
    <t>Cooper, C. E. &amp; Withers, P. C. (2010). Comparative physiology of Australian quolls (Dasyurus; Marsupialia). Journal of Comparative Physiology B 180, 857–868.</t>
  </si>
  <si>
    <t xml:space="preserve">Corte ́s, A., Tirado, C. &amp; Rosenmann, M. (2003). Energy metabolism and thermoregulation in Chinchilla brevicaudata. Journal of Thermal Biology 28, 489–495. </t>
  </si>
  <si>
    <t>Cretegny, C. &amp; Genoud, M. (2006). Rate of metabolism during lactation in small terrestrial mammals (Crocidura russula, Mus domesticus and Microtus arvalis). Comparative Biochemistry and Physiology A 144, 125–134.</t>
  </si>
  <si>
    <t>Daniels, H. L. (1984). Oxygen consumption in Lemur fulvus: deviation from the ideal model. Journal of Mammalogy 65, 584–592.</t>
  </si>
  <si>
    <t>Dawson, T. J. (1973). Thermoregulatory responses of the arid zone kangaroos, Megaleia rufa and Macropus robustus. Comparative Biochemistry and Physiology A 46, 153 – 169.</t>
  </si>
  <si>
    <t>Dawson, T. J., Blaney, C. E., McCarron, H. C. K. &amp; Maloney, S. K. (2007). Dehydration, with and without heat, in kangaroos from mesic and arid habitats: different thermal responses including varying patterns in heterothermy in the field and laboratory. Journal of Comparative Physiology B 177, 797–807.</t>
  </si>
  <si>
    <t>Chappell, M. A. &amp; Roverud, R. C. (1990). Temperature effects on metabolism, ventilation, and oxygen extraction in a Neotropical bat. Respiration Physiology 81, 401 – 412.</t>
  </si>
  <si>
    <t>Chevalier, C. D. (1985). Thermoregulation in desert-adapted ringtail cats (Bassariscus astutus). American Zoologist 25, 58A.</t>
  </si>
  <si>
    <t>Chevalier, C. D. (1987). Comparative thermoregulation in tropical procyonids. American Zoologist 27, 146A.</t>
  </si>
  <si>
    <t>Chevillard-Hugot, M.-C., Mu ̈ller, E. F. &amp; Kulzer, E. (1980). Oxygen consumption, body temperature and heart rate in the coati (Nasua nasua). Comparative Biochemistry and Physiology A 65, 305–309.</t>
  </si>
  <si>
    <t>Chew, R. M., Lindberg, R. G. &amp; Hayden, P. (1967). Temperature regulation in the little pocket mouse, Perognathus longimembris. Comparative Biochemistry and Physiology 21, 487–505.</t>
  </si>
  <si>
    <t>Chi, Q.-S. &amp; Wang, D.-H. (2011). Thermal physiology and energetics in male desert hamsters (Phodopus roborovskii) during cold acclimation. Journal of Comparative Physiology B 181, 91–103.</t>
  </si>
  <si>
    <t>Collins, B. G. (1973a). Physiological responses to temperature stress by an Australian murid, Rattus lutreolus. Journal of Mammalogy 54, 356–368.</t>
  </si>
  <si>
    <t>Collins, B. G. (1973b). The ecological significance of thermoregulatory responses to heat stress shown by two populations of an Australian murid, Rattus fuscipes. Comparative Biochemistry and Physiology A 44, 1129–1140.</t>
  </si>
  <si>
    <t>Collins, B. G. &amp; Bradshaw, S. D. (1973). Studies on the metabolism, thermoregulation, and evaporative water losses of two species of Australian rats Rattus villosissimus and Rattus rattus. Physiological Zoology 46, 1–21.</t>
  </si>
  <si>
    <t>Connolly, M. K. &amp; Cooper, C. E. (2014). How do measurement duration and timing interact to influence estimation of basal physiological variables of a nocturnal rodent? Comparative Biochemistry and Physiology A 178, 24–29.</t>
  </si>
  <si>
    <t>Contreras, L. C. (1983). Physiological ecology of fossorial mammals: a comparative study. PhD Thesis: University of Florida, Gainesville, Florida, USA.</t>
  </si>
  <si>
    <t>Cooper, C. E. &amp; Cruz-Neto, A. P. (2009). Metabolic, hygric and ventilatory physiology of a hypermetabolic marsupial, the honey possum (Tarsipes rostratus). Journal of Comparative Physiology B 179, 773–781.</t>
  </si>
  <si>
    <t>Bozinovic, F., Contreras, L. C., Rosenmann, M. &amp; Torres-Mura, J. C. (1985). Bioenerge ́tica de Myotis chiloensis (Quiroptera: Vespertilionidae). Revista Chilena de Historia Natural 58, 39–45.</t>
  </si>
  <si>
    <t>Bozinovic, F. &amp; Marquet, P. A. (1991). Energetics and torpor in the Atacama desert-dwelling rodent Phyllotis darwini rupestris. Journal of Mammalogy 72, 734–738.</t>
  </si>
  <si>
    <t>Bozinovic, F., Munoz, J. L. P. &amp; Cruz-Neto, A. P. (2007). Intraspecific variability in the basal metabolic rate: testing the food habits hypothesis. Physiological and Biochemical Zoology 80, 452–460.</t>
  </si>
  <si>
    <t xml:space="preserve">Bozinovic, F. &amp; Rosenmann, M. (1988a). Comparative energetics of South American cricetid rodents. Comparative Biochemistry and Physiology A 91, 195–202. </t>
  </si>
  <si>
    <t>Bozinovic, F. &amp; Rosenmann, M. (1988b). Daily torpor in Calomys musculinus, a South American rodent. Journal of Mammalogy 69, 150–152.</t>
  </si>
  <si>
    <t>Bradley, S. R. (1976). Temperature regulation and bioenergetics of some microtine rodents. PhD Thesis: Cornell University, Ithaca, New York, USA.</t>
  </si>
  <si>
    <t>Bradley, S. R. &amp; Hudson, J. W. (1974). Temperature regulation in the tree shrew Tupaia glis. Comparative Biochemistry and Physiology A 48, 55–60.</t>
  </si>
  <si>
    <t xml:space="preserve">Bradley, W. G. &amp; Yousef, M. K. (1975). Thermoregulatory responses in the plains pocket gopher, Geomys bursarius. Comparative Biochemistry and Physiology A 52, 35–38. </t>
  </si>
  <si>
    <t>Bradley, W. G., Yousef, M. K. &amp; Scott, I. M. (1975). Physiological studies on the rock pocket mouse, Perognathus intermedius. Comparative Biochemistry and Physiology A 50, 331 – 337.</t>
  </si>
  <si>
    <t>Brockway, J. M. &amp; Maloiy, G. M. O. (1968). Energy metabolism of the red deer. Journal of Physiology (London) 194, 22P–24P.</t>
  </si>
  <si>
    <t>Brower, J. E. &amp; Cade, T. J. (1966). Ecology and physiology of Napaeozapus insignis (Miller) and other woodland mice. Ecology 47, 46–63.</t>
  </si>
  <si>
    <t>Brown, C. R. (1999). Metabolism and thermoregulation of individual and clustered long-fingered bats, Miniopterus schreibersii, and the implications for roosting. South African Journal of Zoology 34, 166–172.</t>
  </si>
  <si>
    <t>Brown, C. R., Hunter, E. M. &amp; Baxter, R. M. (1997). Metabolism and thermoregulation in the forest shrew Myosorex varius (Soricidae: Crocidurinae). Comparative Biochemistry and Physiology A 118, 1285–1290.</t>
  </si>
  <si>
    <t>Brown, J. H. &amp; Lasiewski, R. C. (1972). Metabolism of weasels: the cost of being long and thin. Ecology 53, 939–943.</t>
  </si>
  <si>
    <t>Buffenstein, R. (1984). The importance of microhabitat in thermoregulation and thermal conductance in two Namid rodents–a crevice dweller, Aethomys namaquensis, and a burrow dweller, Gerbillurus paeba. Journal of Thermal Biology 9, 235–241.</t>
  </si>
  <si>
    <t>Buffenstein, R. (1985). The effect of starvation, food restriction, and water deprivation on thermoregulation and average daily metabolic rates in Gerbillus pusillus. Physiological Zoology 58, 320–328.</t>
  </si>
  <si>
    <t>Campbell, K. L., McIntyre, I. W. &amp; MacArthur, R. A. (1999). Fasting metabolism and thermoregulatory competence of the star-nosed mole Condylura cristata (Talpidae: Condylurinae). Comparative Biochemistry and Physiology A 123, 293 – 298.</t>
  </si>
  <si>
    <t>Carpenter, R. E. &amp; Graham, J. B. (1967). Physiological responses to temperature in the long-nosed bat, Leptonycteris sandborni. Comparative Biochemistry and Physiology 22, 709 – 722.</t>
  </si>
  <si>
    <t>Casey, T. M. &amp; Casey, K. K. (1979). Thermoregulation of arctic weasels. Physiological Zoology 52, 153–164.</t>
  </si>
  <si>
    <t>Caviedes-Vidal, E., Bozinovic, F. &amp; Rosenmann, M. (1987). Thermal freedom of Graomys griseoflavus in a seasonal environment. Comparative Biochemistry and Physiology A 87, 257–259.</t>
  </si>
  <si>
    <t>Caviedes-Vidal, E., Caviedes Codelia, E., Roig, V. &amp; Dona, R. (1990). Facultative torpor in the South American rodent Calomys venustus (Rodentia: Cricetidae). Journal of Mammalogy 71, 72–75.</t>
  </si>
  <si>
    <t>Chappell, M. A. &amp; Dawson, T. J. (1994). Ventilatory accommodation of changing oxygen consumption in dasyurid marsupials. Physiological Zoology 67, 418–437.</t>
  </si>
  <si>
    <t>Barker, J. M., Cooper, C. E., Withers, P. C. &amp; Cruz-Neto, A. P. (2012). Thermoregulation by an Australian murine rodent, the ash-grey mouse (Pseudomys albocinereus). Comparative Biochemistry and Physiology A 163, 336–342.</t>
  </si>
  <si>
    <t>Barrickman, N. L. &amp; Lin, M. J. (2010). Encephalization, expensive tissues, and energetics: an examination of the relative costs of brain size in strepsirrhines. American Journal of Physical Anthropology 143, 579–590.</t>
  </si>
  <si>
    <t>Bartholomew, G. A. &amp; MacMillen, R. E. (1961). Oxygen consumption, estivation, and hibernation in the kangaroo mouse, Microdipodops pallidus. Physiological Zoology 34, 177–183.</t>
  </si>
  <si>
    <t>Becker, N. I., Encarnac ̧ao, J. A., Tschapka, M. &amp; Kalko, E. K. V. (2013a). Energetics and life-history of bats in comparison to small mammals. Ecological Research 28, 249–258.</t>
  </si>
  <si>
    <t>Becker, N. I., Tschapka, M., Kalko, E. K. V. &amp; Encarnac ̧ao, J. A. (2013b). Balancing the energy budget in free-ranging male Myotis daubentonii bats. Physiological and Biochemical Zoology 86, 361–369.</t>
  </si>
  <si>
    <t>Bennett, N. C., Aguilar, G. H., Jarvis, J. U. M. &amp; Faulkes, C. G. (1994). Thermoregulation in three species of Afrotropical subterranean mole–rats (Rodentia: Bathyergidae) from Zambia and Angola and scaling within the genus Cryptomys. Oecologia 97, 222–227.</t>
  </si>
  <si>
    <t xml:space="preserve">Bennett, N. C. &amp; Spinks, A. C. (1995). Thermoregulation and metabolism in the Cape golden mole (Insectivora: Chrysochloris asiatica). Journal of Zoology 236, 521–529. </t>
  </si>
  <si>
    <t xml:space="preserve">Bonaccorso, F. J. &amp; McNab, B. K. (1997). Plasticity of energetics in blossom bats (Pteropodidae): impact on distribution. Journal of Mammalogy 78, 1073–1088. </t>
  </si>
  <si>
    <t>Bonaccorso, F. J. &amp; McNab, B. K. (2003). Standard energetics of leaf-nosed bats (Hipposideridae): its relationship to intermittent- and protracted-foraging tactics in bats and birds. Journal of Comparative Physiology B 173, 43–53.</t>
  </si>
  <si>
    <t>Bozinovic, F. (1992a). Rate of basal metabolism of grazing rodents from different habitats. Journal of Mammalogy 73, 379–384.</t>
  </si>
  <si>
    <t>Bozinovic, F. (1992b). Scaling of basal and maximum metabolic rate in rodents and the aerobic capacity model for the evolution of endothermy. Physiological Zoology 65, 921 – 932.</t>
  </si>
  <si>
    <t>Aeschimann, J., Bourquin, L., Engels, B., Thomas, C. &amp; Vogel, P. (1998). Comparative winter thermoregulation and body temperature in three sympatric Apodemus species (A. alpicola, A. flavicollis, and A. sylvaticus). Zeitschrift fu ̈r Sa ̈ugetierkunde 63, 273–284.</t>
  </si>
  <si>
    <t>Anderson, M. D., Williams, J. B. &amp; Richardson, P. R. K. (1997). Laboratory metabolism and evaporative water loss of the aardwolf, Proteles cristatus. Physiological Zoology 70, 464–469.</t>
  </si>
  <si>
    <t>Antinuchi, C. D. &amp; Busch, C. (2000). Metabolic rates and thermoregulatory characteristics of Akodon azarae (Rodentia: Sigmodontinae). Revista Chilena de Historia Natural 73, 131–138.</t>
  </si>
  <si>
    <t>Arends, A., Bonaccorso, F. J. &amp; Genoud, M. (1995). Basal rates of metabolism of nectarivorous bats (Phyllostomidae) from a semiarid thorn forest in Venezuela. Journal of Mammalogy 76, 947–956.</t>
  </si>
  <si>
    <t>Arends, A. &amp; McNab, B. K. (2001). The comparative energetics of ‘caviomorph’ rodents. Comparative Biochemistry and Physiology A 130, 105–122.</t>
  </si>
  <si>
    <t xml:space="preserve">Silver, H., Colovos, N. F., Holter, J. B. &amp; Hayes, H. H. (1969). Fasting metabolism of white-tailed deer. Journal of Wildlife Management 33, 490–498. </t>
  </si>
  <si>
    <t>Nilssen, K. J., Mathiesen, S. D. &amp; Blix, A. S. (1994). Metabolic rate and plasma T3 in ad lib. fed and starved muskoxen. Rangifer 14, 79–81.</t>
  </si>
  <si>
    <t>Morrison, P., Rosenmann, M. &amp; Estes, J. A. (1974). Metabolism and thermoregulation in the sea otter. Physiological Zoology 47, 218–229.</t>
  </si>
  <si>
    <t>Lee, R. C. (1940). The rectal temperature and the metabolism of the wild cottontail rabbit. Journal of Nutrition 19, 173–177.</t>
  </si>
  <si>
    <t>Hudson, J. W., Deavers, D. R. &amp; Bradley, S. R. (1972). A comparative study of temperature regulation in ground squirrels with special reference to the desert species. In Comparative Physiology of Desert Animals, Symposia of the Zoological Society of London 31 (ed. G. M. O. Maloiy), pp. 191–213. Academic Press, New York.</t>
  </si>
  <si>
    <t>Hudson, J. W. &amp; Rummel, J. A. (1966). Water metabolism and temperature regulation of the primitive heteromyids, Liomys salvani and Liomys irroratus. Ecology 47, 345 – 354.</t>
  </si>
  <si>
    <t>Gusztak, R. W., MacArthur, R. A. &amp; Campbell, K. L. (2005). Bioenergetics and thermal physiology of American water shrews (Sorex palustris). Journal of Comparative Physiology B 175, 87–95.</t>
  </si>
  <si>
    <t>Genoud, M. &amp; Ruedi, M. (1996). Rate of metabolism, temperature regulation, and evaporative water loss in the lesser gymnure Hylomys suillus (Insectivora, Mammalia). Journal of Zoology 240, 309–316.</t>
  </si>
  <si>
    <t>Farrell, D. J. &amp; Wood, A. J. (1968). The nutrition of the female mink (Mustela vison). I. The metabolic rate of the mink. Canadian Journal of Zoology 46, 41–45.</t>
  </si>
  <si>
    <t>Campbell, K. L. &amp; Hochachka, P. W. (2000). Thermal biology and metabolism of the American shrew-mole, Neurotrichus gibbsii. Journal of Mammalogy 81, 578–585.</t>
  </si>
  <si>
    <t>Boily, P. &amp; Lavigne, D. M. (1995). Resting metabolic rates and respiratory quotients of gray seals (Halichoerus grypus) in relation to time of day and duration of food deprivation. Physiological Zoology 68, 1181–1193.</t>
  </si>
  <si>
    <t>Williams, J. B., Munoz-Garcia, A., Ostrowski, S. &amp; Tieleman, B. I. (2004a). A phylogenetic analysis of basal metabolism, total evaporative water loss, and life-history among foxes from desert and mesic regions. Physiology B 174, 29–39. Journal of Comparative</t>
  </si>
  <si>
    <t>Sources</t>
  </si>
  <si>
    <t>Bartholomew et al. 1983. Condor 56: 370–379.</t>
  </si>
  <si>
    <t>Brown &amp; Adams. 1984. Condor 86: 182–186.</t>
  </si>
  <si>
    <t>Bryant et al. 1984. Auk 101: 25–37.</t>
  </si>
  <si>
    <t>Buttemer et al. 2003. J. Comp. Physiol. B. 173: 223–230.</t>
  </si>
  <si>
    <t xml:space="preserve">Ambrose &amp; Bradshaw.1988. Comp. Biochem. Physiol. A 89: 79–83. </t>
  </si>
  <si>
    <t>Adams &amp; Brown. 1984. Comp. Biochem. Physiol. A 77: 169–173.</t>
  </si>
  <si>
    <t>Bartholomew et al. 1962. Condor 64: 117–125.</t>
  </si>
  <si>
    <t xml:space="preserve">Bech. &amp; Nichol. 1999. Austral. J. Zool. 47: 143–153. </t>
  </si>
  <si>
    <t xml:space="preserve">Boismenu et al. 1992. Auk 109: 511–521. </t>
  </si>
  <si>
    <t xml:space="preserve">Boix-Hinzen et al. 1998. J. Zool., Lond. 244: 33–41. </t>
  </si>
  <si>
    <t xml:space="preserve">Baudinette et al. 1986. Austral. J. Zool. 34: 35–45. </t>
  </si>
  <si>
    <t>Bosque et al. 1999. Auk 116: 246–252.</t>
  </si>
  <si>
    <t xml:space="preserve">Brown, 1984. Comp. Biochem. Physiol. A 77 345–350. </t>
  </si>
  <si>
    <t>Brown. 1988. Ostrich 59: 67–70.</t>
  </si>
  <si>
    <t>Carpenter. 1976. Univ. Calif. Publ. Zool.</t>
  </si>
  <si>
    <t>Grajal. 1991. Ph.D. Diss., Univ. Florida, Gainesville.</t>
  </si>
  <si>
    <t>Calder. 1964. Physiol. Zool. 37: 400–413.</t>
  </si>
  <si>
    <t>Chaplin. 1982. Auk 99: 424–430.</t>
  </si>
  <si>
    <t>Collins et al. 1980. Comp. Biochem. Physiol. A 67, 629–635.</t>
  </si>
  <si>
    <t>Coulombe. 1970. Comp. Biochem. Physiol. 35: 307–337.</t>
  </si>
  <si>
    <t>Daan et al. 1990. Am. J. Physiol. 259: R333–R340.</t>
  </si>
  <si>
    <t>Dawson &amp; Carey. 1976. J.Comp. Physiol. B. 112: 317–333.</t>
  </si>
  <si>
    <t>Dawson &amp; Tordoff. 1964. Auk 81: 26–35.</t>
  </si>
  <si>
    <t>Dawson, &amp; Fisher. 1969. Condor 71: 49–53.</t>
  </si>
  <si>
    <t>Drent &amp; Stonehouse. 1971. Comp. Biochem. Physiol. A 40: 689–710.</t>
  </si>
  <si>
    <t>Eberhardt 1994. Auk 111: 124–130.</t>
  </si>
  <si>
    <t>Edwards. 1987. Wilson Bull. 99: 704–706.</t>
  </si>
  <si>
    <t>Ehlers &amp; Morton. 1982. Comp. Biochem. Physiol. A 73: 233–235.</t>
  </si>
  <si>
    <t>Ellis &amp; Jehl. 2003. Waterbirds 26: 275–279.</t>
  </si>
  <si>
    <t>Ellis. 1980. Physiol. Zool. 53: 358–372.</t>
  </si>
  <si>
    <t>Gabrielsen et al. 1991. Auk 108: 71–78.</t>
  </si>
  <si>
    <t>Ganey et al. 1993. Wilson Bull.105: 645–656.</t>
  </si>
  <si>
    <t>Gavrilov &amp; Dol’nik. 1985. Proc. XVIII Intl Ornith. Congr., Moscow: 421–466.</t>
  </si>
  <si>
    <t>Gessaman. 1972. Arctic Alpine Res. 4: 223–238.</t>
  </si>
  <si>
    <t>Hayworth &amp; Weathers. 1984. Condor 86: 19–26.</t>
  </si>
  <si>
    <t>Hennemann. 1983. Physiol. Zool. 56: 201–216.</t>
  </si>
  <si>
    <t>Hinds &amp; Calder. 1973. Physiol. Zool. 46: 55–71.</t>
  </si>
  <si>
    <t>Hinsley et al. 1993. Physiol. Zool. 66: 20–42.</t>
  </si>
  <si>
    <t>Hohtola et al. 1994. J. Comp. Physiol. B, 164: 430–437.</t>
  </si>
  <si>
    <t>Hudson &amp; Brush. 1964. Comp. Biochem. Physiol. 12:157–170.</t>
  </si>
  <si>
    <t>Jenssen et al. 1989. Can. J. Zool. 67: 669–673.</t>
  </si>
  <si>
    <t>Johnson 1968. Comp. Biochem. Physiol. 24: 1003–1014.</t>
  </si>
  <si>
    <t>Kendeigh et al. 1977, In: Pinowski, J. &amp; Kendeigh, S.C. (eds.) Granivorous Birds in Ecosystems. Cambridge Univ. Press, N.Y., 129–204.</t>
  </si>
  <si>
    <t>Kersten &amp; Piersma. 1987. Ardea 75: 175–187.</t>
  </si>
  <si>
    <t>Klaassen. 1995. Oecologia 104: 424–432.</t>
  </si>
  <si>
    <t>Kooyman et al. 1976. Comp. Biochem. Physiol. A 54: 75–80.</t>
  </si>
  <si>
    <t>Lasiewski &amp; Dawson. 1964. Condor 66: 477–490.</t>
  </si>
  <si>
    <t>Lasiewski et al. 1967.Comp. Biochem. Physiol. 23: 797–813.</t>
  </si>
  <si>
    <t>Lasiewski et al. 1970. Condor 72: 332–338.</t>
  </si>
  <si>
    <t>Ligon. 1968. Misc. Publ., Mus. Zool., Univ. Michigan. 136: 1–70.</t>
  </si>
  <si>
    <t>Ligon. 1969. Auk 86: 458–472.</t>
  </si>
  <si>
    <t>Liknes &amp; Swanson. 1996. J. Avian Biol. 27: 279–288.</t>
  </si>
  <si>
    <t>Lindström &amp; Kvist. 1995. Proc. Roy. Soc. London B 261: 337–343.</t>
  </si>
  <si>
    <t>Lopez-Calleja &amp; Bozinovic. 1995. Auk 112: 1034–1036.</t>
  </si>
  <si>
    <t>Lovegrove &amp; Smith. 2003. Ibis 145: 547–557.</t>
  </si>
  <si>
    <t>MacMillen &amp; Trost. 1967. Comp. Biochem. Physiol. 20: 263–273.</t>
  </si>
  <si>
    <t>Maddocks &amp; Geiser. 1997. Condor 99: 104–112.</t>
  </si>
  <si>
    <t>Maloney &amp; Dawson. 1994. J. Comp. Physiol. B 164: 464–472.</t>
  </si>
  <si>
    <t>Marden &amp; Berstein. 1983. Comp. Biochem. Physiol. A 74: 149–154.</t>
  </si>
  <si>
    <t>Marschall &amp; Prinzinger. 1991. J. Ornith. 132: 319–323.</t>
  </si>
  <si>
    <t>McKechnie &amp; Lovegrove. 2001a. J. Comp. Physiol. B 171: 507–518.</t>
  </si>
  <si>
    <t>McKechnie &amp; Lovegrove. 2001b. Physiol. Biochem. Zool. 74: 238–249.</t>
  </si>
  <si>
    <t>McKechnie &amp; Lovegrove. 2003. J. Comp. Physiol. B 173: 339–346.</t>
  </si>
  <si>
    <t>McNab &amp; Bonaccorso. 1995. Physiol. Zool. 68: 245–261.</t>
  </si>
  <si>
    <t>McNab &amp; Ellis. 2006. Comp. Biochem.Physiol. A 145: 295–311.</t>
  </si>
  <si>
    <t>McNab &amp; Salisbury. 1995. New Zeal. J. Zool. 22: 339–349. McNab. 1996. Auk 113: 687–692.</t>
  </si>
  <si>
    <t>McNab. 2000. Comp. Biochem. Phsiol. A 127: 309–329. McNab. 2001. Auk 118: 916–933.</t>
  </si>
  <si>
    <t>Misch. 1960. Physiol. Zool. 33: 252–259.</t>
  </si>
  <si>
    <t>Mock. 1991. Condor 93: 598–611.</t>
  </si>
  <si>
    <t>Mortensen &amp; Blix. 1986. Ornis Scand. 17: 8–13.</t>
  </si>
  <si>
    <t>Ohmart &amp; Lasiewski. 1971. Science 172: 67–69.</t>
  </si>
  <si>
    <t>Pekins et al. 1992. Can. J. Zool. 70: 22–24.</t>
  </si>
  <si>
    <t>Piersma et al. 1995. J. Comp. Physiol. B 165:37–45.</t>
  </si>
  <si>
    <t>Pinshow et al. 1976. Am. J. Physiol. 231: 903–912.</t>
  </si>
  <si>
    <t>Prinzinger. 1988. J. Comp. Physiol. B 157: 801–806.</t>
  </si>
  <si>
    <t>Rising &amp; Hudson. 1974. Condor 76: 198–203.</t>
  </si>
  <si>
    <t>Rising. 1969. Comp. Biochem. Physiol. 31: 915–925.</t>
  </si>
  <si>
    <t>Roberts &amp; Baudinette. 1986. Aust. J. Zool. 34: 25–33.</t>
  </si>
  <si>
    <t>Ryan, P.G. et al. 1989. Condor 91: 465–467.</t>
  </si>
  <si>
    <t>Schleucher. 2002. Comp. Biochem. Physiol. A 131: 417–428.</t>
  </si>
  <si>
    <t>Seavy &amp; McNab. 2007. Biotropica 39: 114–119.</t>
  </si>
  <si>
    <t>Seavy. 2006. J. Zool., Lond. 270: 290–297.</t>
  </si>
  <si>
    <t>Tieleman et al. 2002. Proc. Roy. Soc. Lond. B 270: 207–214.</t>
  </si>
  <si>
    <t>Trost. 1972. Auk 89: 506–527.</t>
  </si>
  <si>
    <t>Vander Hagen et al. 1994. Wilson Bull. 106: 338–343.</t>
  </si>
  <si>
    <t>Vitali et al. 1999. Aust. J. Zool. 47: 385–391.</t>
  </si>
  <si>
    <t>Vleck &amp; Kenagy. 1980. Physiol. Zool. 53: 32–42.</t>
  </si>
  <si>
    <t>Vleck &amp; Vleck. 1979. Condor 81: 89–91.</t>
  </si>
  <si>
    <t>Wasser. 1986. Condor 88: 57–62.</t>
  </si>
  <si>
    <t>Weathers &amp; Caccamise. 1978. Oecologia 35: 173–183.</t>
  </si>
  <si>
    <t>Weathers et al. 1983. Auk 100: 977–978.</t>
  </si>
  <si>
    <t>Weathers et al. 1996. Aust. J. Zool. 44: 445–460.</t>
  </si>
  <si>
    <t>Weathers. 1977. Aust. J. Zool. 25: 193–199.</t>
  </si>
  <si>
    <t>Weathers. 1981. Physiol. Zool. 54: 345–361.</t>
  </si>
  <si>
    <t>West &amp; Hart. 1966. Physiol. Zool. 39: 171–184.</t>
  </si>
  <si>
    <t>Williams. 1999. Condor 101: 432–438.</t>
  </si>
  <si>
    <t>Withers &amp; Williams. 1990. Condor 92: 961–969.</t>
  </si>
  <si>
    <t>Withers 1983. Physiol. Zool 56: 568–579.</t>
  </si>
  <si>
    <t>Withers et al. 1987. Condor 89: 424–426.</t>
  </si>
  <si>
    <t>Yarbrough. Comp. Biochem. Physiol. A 39: 235–266.</t>
  </si>
  <si>
    <t xml:space="preserve">Gavrilov. 1977. In: Il’ichev. (ed.) The Adaptation of Penguins. Nauka, Moscow, 102–110. </t>
  </si>
  <si>
    <t>Gavrilov. 1996. Biol. Bull.23: 55–59.</t>
  </si>
  <si>
    <t xml:space="preserve">McNab. 2003. Comp. Biochem. Physiol. A 135: 229–247. </t>
  </si>
  <si>
    <t xml:space="preserve">McNab. 2005. J. Comp. Physiol. B 175, 117–132. </t>
  </si>
  <si>
    <t xml:space="preserve">Merola-Zwartjes &amp; Ligon. 2000. Ecology 81: 990–1003. </t>
  </si>
  <si>
    <t>Merola-Zwartjes. 1998. Auk 115: 780–786.</t>
  </si>
  <si>
    <t xml:space="preserve">Prinzinger &amp; Hänssler. 1980. Experientia 36: 1299–1300. </t>
  </si>
  <si>
    <t xml:space="preserve">Prinzinger et al. 1981. Comp. Biochem. Physiol. A 69, 689–692. </t>
  </si>
  <si>
    <t xml:space="preserve">Prinzinger et al. 1989. Comp. Biochem. Physiol. A 92: 393–402. </t>
  </si>
  <si>
    <t>Prinzinger et al. 1993. J. Ornithol. 13:4: 79–84.</t>
  </si>
  <si>
    <t xml:space="preserve">Reinertsen &amp; Haftorn. 1986. J. Comp. Physiol. B 156: 655–663. </t>
  </si>
  <si>
    <t>Rezende et al. 2001. Auk 118: 781–785.</t>
  </si>
  <si>
    <t xml:space="preserve">Schleucher &amp; Withers. 2002. Physiol. Biochem. Zool. 75: 439–450. </t>
  </si>
  <si>
    <t>Schleucher. 2001. J.Therm. Biol. 26: 287–293.</t>
  </si>
  <si>
    <t xml:space="preserve">Weathers &amp; Schoenbaechler. 1976. Aust. J. Zool. 24: 39–47. </t>
  </si>
  <si>
    <t>Weathers &amp; vanRiper. 1982. Auk 99: 667–674.</t>
  </si>
  <si>
    <t xml:space="preserve">Wiersma et al. 2007. Proc. Natl Acad. Sci. USA 104: 9340–9345. </t>
  </si>
  <si>
    <t>Wijnandts. 1984. Ardea 72: 1–92.</t>
  </si>
  <si>
    <t xml:space="preserve">Williams &amp; Hansell 1981. Comp. Biochem. Physiol. A 69: 783–787. </t>
  </si>
  <si>
    <t>Williams et al. 1991. Aust. J. Zool. 39: 131–142.</t>
  </si>
  <si>
    <t>Y</t>
  </si>
  <si>
    <t>N</t>
  </si>
  <si>
    <t>Mortola, J. P. (2015). The heart rate - breathing rate relationship in aquatic mammals: A comparative analysis with terrestrial species. Current Zoology 61(4), 569-577.</t>
  </si>
  <si>
    <t>Akita M, Ishii K, Kuwahara M, Tsubone H, 2002. The daily pat- tern of cardiovascular parameters in Kurosawa and Kusanagi- hypercholesterolemic (KHC) rabbits. Exp. Anim. 51: 353–360.</t>
  </si>
  <si>
    <t>Merck, 2012. The Merck Veterinary Manual for Vet Professionals. http://www.merckmanuals.com/vet/appendixes/reference_guides/resting_heart_rates.html</t>
  </si>
  <si>
    <t>Bartholomew GA, 1954. Body temperature and respiration and heart rates in the Northern elephant seal. J. Mammal. 35: 211–218.</t>
  </si>
  <si>
    <t>Le Boeuf BJ, Crocker DE, Grayson J, Gedamke J, Webb PM, et al., 2000. Respiration and heart rate at the surface between dives in northern elephant seals. J. Exp. Biol. 203: 3265–3274.</t>
  </si>
  <si>
    <t>Currie SE, Körtner G, Geiser F, 2014. Heart rate as a predictor of metabolic rate in heterothermic bats. J. Exp. Biol. 217: 1519– 1524.</t>
  </si>
  <si>
    <t>Deacon NL, Arnould JPY, 2009. Terrestrial apnoeas and the de- velopment of cardiac control in Australian fur seal Arctoce- phalus pusillus doriferus pups. J. Comp. Physiol. B 179: 287– 295.</t>
  </si>
  <si>
    <t>Elsner R, 1966. Diving bradycardia in the unrestrained hippopo- tamus. Nature 212: 408.</t>
  </si>
  <si>
    <t>Evans BK, Jones DR, Baldwin J, Gabbott GRJ, 1994. Diving ability of the platypus. Aust. J. Zool. 42: 17–27.</t>
  </si>
  <si>
    <t>Evans JW, Winget CM, De Roshia C, Holley DC, 1976. Ovulation and equine body temperature and heart rate circadian rhythms. J. Interdiscipl. Cycle Res. 7: 25–37.</t>
  </si>
  <si>
    <t>Folk GE, Dickson EW, Hunt JM, Nilles EJ, Thrift DL, 2008. QT intervals compared in small and large hibernators and humans. Biol. Rhythm Res. 39: 427–438.</t>
  </si>
  <si>
    <t>Folk GE, 1967. Physiological observations of subartic bears under winter den conditions. In: Fisher KC, Dawe AR,Lyman CP, Schőnbaum E, South FE, Jr ed. Mammalian Hibernation, III. New York: Am. Elsevier Publ. Co., 75–85.</t>
  </si>
  <si>
    <t>Fuller CA, Hoban-Higgins TM, Klimovitsky VY, Griffin DW, Alpatov AM, 1996. Primate circadian rhythms during space- flight: Results from Cosmos 2044 and 2229. J. Appl. Physiol. 81: 188–193.</t>
  </si>
  <si>
    <t>Hampton JK Jr, 1973. Diurnal heart rate and body temperature in marmosets. Am. J. Phys. Anthrop. 38: 339–342.</t>
  </si>
  <si>
    <t>Malinow MR, Hill JD, Ochsner AJ, 1974. Heart rate in caged rhesus monkey Macaca mulatta. Lab. Anim. Sci. 24: 537–540.</t>
  </si>
  <si>
    <t>Galantsev VP, Mukhametov LM, 1984. On functional and struc- tural adaptations of cardio-vascular system in the manatee Trichecus manatus. Zhurnal Evolyutsionnoi Biokhimii i Fizi- ologii 20: 288–293.</t>
  </si>
  <si>
    <t>Galantsev VP, Kupin AG, Protasov VA, Shereshkov VI, 1983. Studies of peculiarities of bioelectrical activity of the heart in</t>
  </si>
  <si>
    <t>Williams TM, Friedl WA, Haun JE, 1993. The physiology of bottlenose dolphins Tursiops truncatus: Heart rate, metabolic rate and plasma lactate concentration during exercise. J. Exp. Biol. 179: 31–46.</t>
  </si>
  <si>
    <t>Noren SR, Kendall T, Cuccurullo V, Williams TM, 2012. The dive response redefined: Underwater behavior influences cardiac variability in freely diving dolphins. J. Exp. Biol. 215: 2735– 2741.</t>
  </si>
  <si>
    <t>Galantsev VP, Kupin AG, Koval EZ, Kuz’min DA, Shereshkov VI et al., 1991. Studies on electrical activity of the heart in the white whale Delphinapterus leucas. Zhurnal Evolyutsionnoi Biokhimii i Fiziologii 27: 774–778.</t>
  </si>
  <si>
    <t>Lyamin OI, Korneva SM, Rozhnov VV, Mukhametov LM, 2011. Cardiorespiratory changes in Beluga in response to acoustic noise. Doklady Biol. Sci. 440: 275–278.</t>
  </si>
  <si>
    <t>Gallivan GJ, Kanwisher JW, Best RC, 1986. Heart rate and gas exchange in the Amazonian manatee Trichechus inunguis in relation to diving. J. Comp. Physiol. B 156: 415– 423.</t>
  </si>
  <si>
    <t>Geddes LA, 2002. Electrocardiograms from the turtle to the ele- phant that illustrate interesting physiological phenomena. Pac- ing &amp; Clin. Electrophysiol. 25: 1762–1770.</t>
  </si>
  <si>
    <t>Yathiraj S, Choudhurl PC, Rao DST, Roddy PK, 1992. Clinico- haematological observations on Indian elephant Elephas maximus indicus. Indian Vet. J. 69: 995–997.</t>
  </si>
  <si>
    <t>Gehrmann J, Hammer PE, Maguire CT, Wakimoto H, Triedman JK et al., 2000. Phenotypic screening for heart rate variability in the mouse. Am. J. Physiol. 279: H733–H740.</t>
  </si>
  <si>
    <t>Tankersley CG, Irizarry R, Flanders S, Rabold R, 2002. Selected contribution: Circadian Rhythm variation in activity, body temperature, and heart rate between C3H/HeJ and C57BL/6J inbred strains. J. Appl. Physiol. 92: 870–877.</t>
  </si>
  <si>
    <t>Akita M, Ishii K, Kuwahara M, Tsubone H, 2001. The daily pat- tern of heart rate, body temperature, and locomotor activity in guinea pigs. Exp. Anim. 50: 409–415.</t>
  </si>
  <si>
    <t>Folk GE, Dickson EW, Hunt JM, Nilles EJ, Thrift DL, 2008. QT intervals compared in small and large hibernators andhumans. Biol. Rhythm Res. 39: 427–438.</t>
  </si>
  <si>
    <t>Furley CW, 1986. Effect of chemical immobilisation on the heart rate and haematological values in captive gazelles. Vet. Rec. 118: 178–180.</t>
  </si>
  <si>
    <t>Fuse YK, Sakamoto KQ, Sato K, Habara Y, 2012. Cardiorespira- tory pattern of rest-associated apnea in a Weddell seal: A case study at an ice hole in Antarctica. Polar Biol. 35: 969–972.</t>
  </si>
  <si>
    <t>Gilbert FF, Gofton N, 1982. Heart rate values for beaver, mink and muskrat. Comp. Biochem. Physiol. A 73: 249–251.</t>
  </si>
  <si>
    <t>Gompf RE, Tilley LP, 1979.  Comparison of lateral and sternal recumbent positions for electrocardiography of the cat. Am. J. Vet. Res. 40:1483–1486.</t>
  </si>
  <si>
    <t>Greaves DK, Hughson RL, Topor Z, Schreer JF, Burns JM et al., 2004. Changes in heart rate variability during diving in young harbor seals Phoca vitulina. Marine Mammal Sci. 20: 861– 871.</t>
  </si>
  <si>
    <t>Greaves DK, Schreer JF, Hammill MO, Burns JF, 2005. Diving heart rate development in postnatal Harbour seals Phoca vitu- lina. Physiol. Biochem. Zool. 78: 9–17.</t>
  </si>
  <si>
    <t>Harlow HJ, Thorne ET, Williams ES, Belden EL, Gern WA, 1987. Cardiac frequency: A potential predictor of blood cortisol le- vels during acute and chronic stress exposure in Rocky Moun- tain bighorn sheep Ovis canadensis canadensis. Can. J. Zool. 65: 2028–2034.</t>
  </si>
  <si>
    <t>Ishikawa N, Tajima A, Kanai Y, Homma H, Bunyavejchewin P et al., 1990. Comparative study on intrinsic heart rate and auto- nomic nervous tone in swamp buffaloes Bubalus bubalis and cattle Bos taurus. Jap. J. Zootech. Sci. 61: 1028–1032.</t>
  </si>
  <si>
    <t>Johnston RH, MacArthur RA, Geist V, 1980. A biotelemetry sys- tem for monitoring heart rates in unrestrained ungulates. Biotel. Pat. Monitg. 7: 188–198.</t>
  </si>
  <si>
    <t>Kamau JMZ, Maloiy GMO, 1982. The relationship between rate of oxygen consumption, heart rate and thermal conductance of the dik-dik antelope Rhynchotragus kirkii at various ambient temperatures. Comp. Biochem. Physiol. A 73: 21–24.</t>
  </si>
  <si>
    <t>Kooyman GL, 1985. Physiology without restraint in diving mammals. Mar. Mammal Sci. 1: 166–178.</t>
  </si>
  <si>
    <t>Kooyman GL, Campbell WB, 1972. Heart rates in freely divingWeddell seals Leptonychotes weddelli. Comp. Biochem. Physiol. A 43: 31–36.</t>
  </si>
  <si>
    <t>Krishnan G, Ramesha KP, Chakravarty P, Chouhan VS, Jayakumar S, 2009. Diurnal variation in the physiological responses of jaks. Ind. J. An. Sci. 79: 1132–1133.</t>
  </si>
  <si>
    <t>Kvadsheim PH, Sevaldsen EM, Folkow LP, Blix AS, 2010. Behavioural and physiological responses of hooded seals Cysto- phora cristata to 1 to 7 kHz sonar signals. Aquatic Mammals 36: 239–247.</t>
  </si>
  <si>
    <t>Lacuata AQ, Libo RN, 1983. Electrocardiographic patterns of Philippine swamp buffalo. Phil. J. Vet. Med. 22: 76–99.</t>
  </si>
  <si>
    <t>Lanyon JM, Sneath HL, Long T, Bonde RK, 2010. Physiological response of wild dugongs Dugong dugon to out-of-water sampling for health assessment. Aquatic Mammals 36: 46–58.</t>
  </si>
  <si>
    <t>Lyamin OI, Oleksenko AI, Polyakova IG, 1989. Sleep and wake- fulness in Greenland seal pups. Zhurnal Vysshei Nervnoi Deyatel'nosti Imeni I. P. Pavlova 39: 1061–1069.</t>
  </si>
  <si>
    <t>Lyamin OI, Lapierre JL, Mukhametov LM, 2013. Sleep in aquatic species. In: Kushida C ed. The Encyclopedia ofSleep. Vol. 1. Waltham, MA: Academic Press, 57–62.</t>
  </si>
  <si>
    <t>MacArthur RA, Johnston RH, Geist V, 1979. Factors influencing heart rate in free-ranging bighorn sheep: A physiological ap- proach to the study of wildlife harassment. Can. J. Zool. 57: 2010–2021.</t>
  </si>
  <si>
    <t>Matsunaga T, Harada T, Mitsui T, Inokuma M, Hashimoto M et al., 2001. Spectral analysis of circadian rhythms in heart rate variability of dogs. Am. J. Vet. Res. 62: 37–42.</t>
  </si>
  <si>
    <t>McKean T, 1982. Cardiovascular adjustments to laboratory diving in beavers and nutria. Am. J. Physiol. 242: R434–R440.</t>
  </si>
  <si>
    <t>Morishima MS, Gale CC, 1972. Relationship of blood pressure and heart rate to body temperature in baboons. Am. J. Physiol. 223: 387–395.</t>
  </si>
  <si>
    <t>Mortola JP, Lanthier C, 2004. Scaling the amplitudes of the circa- dian pattern of resting oxygen consumption, body temperature and heart rate in mammals. Comp. Biochem Physiol. A 139: 83–95.</t>
  </si>
  <si>
    <t>Noll-Banholzer U, 1979. Body temperature, oxygen consumption, evaporative water loss and heart rate in the fennec. Comp. Biochem. Physiol. A 62: 585–592.</t>
  </si>
  <si>
    <t>Ørtsland NA, Stallman RK, Jonkel CJ, 1977. Polar bears: Heart activity during rest and exercise. Comp. Biochem. Physiol. A 57: 139–141.</t>
  </si>
  <si>
    <t>Ponganis PJ, Kooyman GL, 1999. Heart rate and electrocardio- gram characteristics of a young California gray whale Esch- richtius robustus. Marine Mammal Sci. 15: 1198–1207.</t>
  </si>
  <si>
    <t>Ponganis PJ, Kooyman GL, Zornow MH, 1991. Cardiac output in swimming California sea lions Zalophus californianus. Phy- siol. Zool. 64: 1296–1306.</t>
  </si>
  <si>
    <t>Reefmann N, Bütikofer Kaszàs F, Wechsler B, Gygax L, 2009. Physiological expression of emotional reactions in sheep. Phy- siol. Behav. 98: 235–241.</t>
  </si>
  <si>
    <t>Refinetti R, Menaker M, 1993. Independence of heart rate and circadian period in the golden hamster. Am. J. Physiol. 264: R235–R238.</t>
  </si>
  <si>
    <t>Reite M, Short R, 1980. A biobehavioral developmental profile (BDP) for the pigtailed monkey. Devel. Psychobiol. 13: 243– 285.</t>
  </si>
  <si>
    <t>Reite M, Short R, 1986. Behaviour and physiology in young bon- net monkey. Devel. Psychobiol. 19: 567–579.</t>
  </si>
  <si>
    <t>Rezakhani A, Szabuniewicz M, 1977.  The electro cardiogram of the camel Camelus dromedarius Zentralbl. Veterinaermediz. Reihe A. 24: 277–286.</t>
  </si>
  <si>
    <t>Salwicka K, Stonehouse B, 2000. Visual monitoring of heartbeat and respiration in Antarctic seals. Polish Polar Res. 21: 189– 197.</t>
  </si>
  <si>
    <t>Santamarina G, Espino L, Suarez ML, 2001. Electrocardiographic parameters of free-ranging roe deer Capreolus capreolus. J. Zoo Wildlife Med. 32: 441–446.</t>
  </si>
  <si>
    <t>Signer C, Ruf T, Arnold W, 2011. Hypometabolism and basking:The strategies of Alpine ibex to endure harsh overwintering conditions. Funct. Ecol. 25: 537–547.</t>
  </si>
  <si>
    <t>Singh SP, Sharma KB, Rastogi SK, Narang MP, 1989. A few physiological parameters of Yak. Ind. J. An. Sci. 59: 1108–1109.</t>
  </si>
  <si>
    <t>Spencer MP, Gornall TA, Poulter TC, 1967. Respiratory and car- diac activity of killer whales. J. Appl. Physiol. 22: 974–981.</t>
  </si>
  <si>
    <t>Thomas PR, Cook RA, Burney DA, Doherty JG, Koontz FW, 1996. Biotelemetric monitoring of physiological function in gaur Bos gaurus. J. Zoo Wildlife Med. 27: 513–521.</t>
  </si>
  <si>
    <t>Toback JM, Clark JC, Moorman WJ, 1978. The electrocardio- gram of Macaca fascicularis. Lab. An. Sci. 28: 182–185.</t>
  </si>
  <si>
    <t>Tumanov IL, Sorina EA, 1999. Age dynamics in body weight and physiological indices in some mustelid species (Mustelidae). Zool. Rec. Small Carn. Conserv. 20: 33–37.</t>
  </si>
  <si>
    <t>Winget CM, Card DH, Hetherington NW, 1968. Circadian oscil- lations of deep-body temperature and heart rate in a primate Cebus albafrons. Aerosp. Med. 39: 350–353.</t>
  </si>
  <si>
    <t>Yousef MK, Dill DB, 1969. Resting energy metabolism and car- diorespiratory activity in the burro Equus asinus. J. Appl. Physiol. 27: 229–232.</t>
  </si>
  <si>
    <t>Zapol WM, Liggins GC, Schneider RC, Qvist J, Snider MT et al., 1979. Regional blood flow during simulated diving in the conscious Weddell seal. J. Appl. Physiol. 47: 968–973.</t>
  </si>
  <si>
    <t xml:space="preserve">Olivares, M. K.-W. a. A. (2019). Evaluation of heart rates to measure emotionality and “stress” in semi-domestic african elephants engaged in activities with humans. Journal of Veterinary Research Advances, 1(1), 62-79. </t>
  </si>
  <si>
    <t>Mortola, J.P., Seguin, J.B. (2009). End-tidal CO2 in some aquatic mammals of large size. Zoology, 112(2), 77-85. doi:https://doi.org/10.1016/j.zool.2008.06.001</t>
  </si>
  <si>
    <t xml:space="preserve">Meijler FL, W. F., Brennen KR, Baker V, Wassenaar C, Bakken EE. (1992). Electrocardiogram of the humpback whale (Megaptera novaeangliae), with specific reference to atrioventricular transmission and ventricular excitation. J Am Coll Cardiol, 20(2), 475-479. </t>
  </si>
  <si>
    <t xml:space="preserve">McDonald BI, J. M., Madsen PT. (2018). Dive heart rate in harbour porpoises is influenced by exercise and expectations. J Exp Biol, 221. </t>
  </si>
  <si>
    <t xml:space="preserve">Kaczmarek J, R. C., McDonald BI, et al. (2018). Drivers of the dive response in pinnipeds; apnea, submergence or temperature? J Exp Biol, 221. </t>
  </si>
  <si>
    <t xml:space="preserve">Jones DR, F. H., McTaggart S, West NH. (1973). Heart rate during breath-holding and diving in the unrestrained harbor seal (Phoco vitulina richardi). Can J Zool., 51(7), 671-680. </t>
  </si>
  <si>
    <t xml:space="preserve">Irving, L. J. P., Bahn, C.H., and Peterson, R.S. (1963). Action of the Heart and Breathing during the Development of Fur Seals (Callorhinus ursinus). Physiological Zoology, 36(1), 1-20. </t>
  </si>
  <si>
    <t xml:space="preserve">Virginia L. Honeyman, G. R. P. a. D. H. D. (1992). Arterial Blood Pressure and Blood Gas Values in Normal Standing and Laterally Recumbent African (Loxodonta africana) and Asian (Elephas maximus) Elephants. Journal of Zoo and Wildlife Medicine, 23(2), 205-210. </t>
  </si>
  <si>
    <t>Halsey, L. G., Butler, P. J., &amp; Blackburn, T. M. (2006). A phylogenetic analysis of the allometry of diving. Am Nat, 167(2), 276-287. doi:10.1086/499439</t>
  </si>
  <si>
    <t xml:space="preserve">B. Grubb, D. D. J., M. Conner. (1983). Cardiovascular changes in the exercising emu. Journal of Experimental Biology, 104, 193-201. </t>
  </si>
  <si>
    <t>Goldbogen JA, C. D., Calambokidis J, et al.  Proc Natl Acad Sci U S A. 2019;116(50):. (2019). Extreme bradycardia and tachycardia in the world's largest animal. PNAS, 116(50), 25329-25332. Retrieved from https://www.pnas.org/content/pnas/116/50/25329.full.pdf</t>
  </si>
  <si>
    <t xml:space="preserve">Fedak, M., Pullen, M., &amp; Kanwisher, J. (1988). Circulatory responses of seals to periodic breathing: Heart rate and breathing during exercise and diving in the laboratory and open sea. Canadian Journal of Zoology, 66, 53-60. </t>
  </si>
  <si>
    <t xml:space="preserve">Elmegaard SL, J. M., Madsen PT, McDonald BI. (2016). Cognitive control of heart rate in diving harbor porpoises. Curr Biol. ,26(22), 1175-1176. </t>
  </si>
  <si>
    <t xml:space="preserve">Elliott, N.M., R. D. A., David R. Jones. (2002). Pharmacological blockade of the dive response: effects on heart rate and diving behaviour in the harbour seal (Phoca vitulina). Journal of Experimental Biology. , 205, 3757-3765. </t>
  </si>
  <si>
    <t xml:space="preserve">Bickett, N.J., Tift, M.S., Legar, J.S., Ponganis, P.J. (2019). Heart rates, heart rate profiles, and electrocardiograms in three killer whales, a beluga, and a pilot whale: An exploratory investigation. Marine Mammal Science, 35(3), 1112-1132. </t>
  </si>
  <si>
    <t xml:space="preserve">Butler, R.M., Butler, P.J. (1992). The Effects of Temperature on the Oxygen Consumption, Heart Rate and Deep Body Temperature During Diving in the Tufted Duck Aythya Fuligula. Journal of Experimental Biology, 163, 139-151. </t>
  </si>
  <si>
    <t xml:space="preserve">Bertelsen, M.F., Acquarone, M., Born, E.W. (2006). Resting Heart and Respiratory Rate in Wild Adult Male Walruses (Odobenus Rosmarus Rosmarus). Marine Mammal Science, 22(3), 714-718. </t>
  </si>
  <si>
    <t>Lasiewski, R. C., and W. A. Calder. 1971. A preliminary allometric analysis of respiratory variables in resting birds. Respiration Physiology 11:152–166.</t>
  </si>
  <si>
    <t>Halsey, L. G., O. J. Brand, A. J. Woakes, and P. J. Butler. (2008). Experiments on single diving animals in the laboratory often mea- sure dives of decreased effort. Ibis.</t>
  </si>
  <si>
    <t>Kanwisher, J., and Senft, A. (1960). Physiological measurements on a live whale. Science 131: 1379-1380, 1960.</t>
  </si>
  <si>
    <t>Frappell, P., Hinds, D., Boggs, D. (2001). Scaling of Respiratory Variables and the Breathing Pattern in Birds: An Allometric and Phylogenetic Approach. Physiological and biochemical zoology. Doi: 10.1086/319300</t>
  </si>
  <si>
    <t>Enstipp, M. R., Andrews, R. D., &amp; Jones, D. R. (2001). The effects of depth on the cardiac and behavioural responses of double-crested cormorants (Phalacrocorax auritus) during voluntary diving. The Journal of experimental biology, 204(Pt 23), 4081–4092.</t>
  </si>
  <si>
    <t>Elsner, R. 1965. Heart rate response in forced versus trained experimental dives in pinnipeds. Hvalradets Skrifter 48:24-29.</t>
  </si>
  <si>
    <t>Benedict F.G. (1938). Vital Energetics. Publication 503. Carnegie Institute, Washington, D.C.</t>
  </si>
  <si>
    <t>Brody, S. (1945). Bioenergetics and growth. Waverly Press, Baltimore, Md. p.642.</t>
  </si>
  <si>
    <t>Hindle, A.G., B. L. Y., Rosen, D.A.S., Haulena, M.,  Trites, A.W. (2010). Dive response differs between shallow- and deep-diving Steller sea lions (Eumetopias jubatus). Biology. doi:10.1016/j.jembe.2010.08.006</t>
  </si>
  <si>
    <t>Khaliq, I. S. A. Fritz, R. Prinzinger, M. Pfenninger, K. Böhning- Gaese, and C. Hof. (2015). Global variation in thermal physiology of birds and mammals: evidence for phylogenetic niche conser- vatism only in the tropics. Journal of Biogeography 42:2187– 2196.</t>
  </si>
  <si>
    <t>Kriete, B. (1994). Bioenergetics in the killer whale, orcinus orca. </t>
  </si>
  <si>
    <t>Luna, F., H. Naya, and D. E. Naya. (2017). Understanding evolution- ary variation in basal metabolic rate: an analysis in subterranean rodents. Comparative Biochemistry and Physiology A 206:87–94.</t>
  </si>
  <si>
    <r>
      <t xml:space="preserve">Gallivan, G. J. (1980). Hypoxia and Hypercapnia in the Respiratory Control of the Amazonian Manatee (Trichechus inunguis). </t>
    </r>
    <r>
      <rPr>
        <i/>
        <sz val="12"/>
        <color theme="1"/>
        <rFont val="Calibri"/>
        <family val="2"/>
        <scheme val="minor"/>
      </rPr>
      <t>Physiological Zoology, 53</t>
    </r>
    <r>
      <rPr>
        <sz val="12"/>
        <color theme="1"/>
        <rFont val="Calibri"/>
        <family val="2"/>
        <scheme val="minor"/>
      </rPr>
      <t>(3), 254-261. </t>
    </r>
  </si>
  <si>
    <r>
      <t xml:space="preserve">Hennemann W.W. (1983). Relationship among body mass, metabolic rate and the intrinsic rate of natural increase in mammals. </t>
    </r>
    <r>
      <rPr>
        <i/>
        <sz val="12"/>
        <color theme="1"/>
        <rFont val="Calibri"/>
        <family val="2"/>
        <scheme val="minor"/>
      </rPr>
      <t xml:space="preserve">Oecologia </t>
    </r>
    <r>
      <rPr>
        <sz val="12"/>
        <color theme="1"/>
        <rFont val="Calibri"/>
        <family val="2"/>
        <scheme val="minor"/>
      </rPr>
      <t>(Berlin) 56:104-108</t>
    </r>
  </si>
  <si>
    <r>
      <t xml:space="preserve">Hurley, J.A., D. P. C. (2001). Standard metabolic rate at the surface and during trained submersions in adult California sea lions (Zalophus californianus). </t>
    </r>
    <r>
      <rPr>
        <i/>
        <sz val="12"/>
        <color theme="1"/>
        <rFont val="Calibri"/>
        <family val="2"/>
        <scheme val="minor"/>
      </rPr>
      <t>Journal of Experimental Biology 204</t>
    </r>
    <r>
      <rPr>
        <sz val="12"/>
        <color theme="1"/>
        <rFont val="Calibri"/>
        <family val="2"/>
        <scheme val="minor"/>
      </rPr>
      <t>, 3273-3281. </t>
    </r>
  </si>
  <si>
    <r>
      <t xml:space="preserve">Kasting, N., Adderley, S., Safford, T., &amp; Hewlett, K. (1989). Thermoregulation in Beluga (Delphinapterus leucas) and Killer (Orcinus orca) Whales. </t>
    </r>
    <r>
      <rPr>
        <i/>
        <sz val="12"/>
        <color theme="1"/>
        <rFont val="Calibri"/>
        <family val="2"/>
        <scheme val="minor"/>
      </rPr>
      <t>Physiological Zoology,</t>
    </r>
    <r>
      <rPr>
        <sz val="12"/>
        <color theme="1"/>
        <rFont val="Calibri"/>
        <family val="2"/>
        <scheme val="minor"/>
      </rPr>
      <t xml:space="preserve"> </t>
    </r>
    <r>
      <rPr>
        <i/>
        <sz val="12"/>
        <color theme="1"/>
        <rFont val="Calibri"/>
        <family val="2"/>
        <scheme val="minor"/>
      </rPr>
      <t>62</t>
    </r>
    <r>
      <rPr>
        <sz val="12"/>
        <color theme="1"/>
        <rFont val="Calibri"/>
        <family val="2"/>
        <scheme val="minor"/>
      </rPr>
      <t>(3), 687-701</t>
    </r>
  </si>
  <si>
    <r>
      <t xml:space="preserve">McNab, B.K. (2009). Ecological factors affect the level and scaling of avian BMR. </t>
    </r>
    <r>
      <rPr>
        <i/>
        <sz val="12"/>
        <color theme="1"/>
        <rFont val="Calibri"/>
        <family val="2"/>
        <scheme val="minor"/>
      </rPr>
      <t>Comp Biochem Physiol A Mol Integr Physiol., 152</t>
    </r>
    <r>
      <rPr>
        <sz val="12"/>
        <color theme="1"/>
        <rFont val="Calibri"/>
        <family val="2"/>
        <scheme val="minor"/>
      </rPr>
      <t>(1), 22-45. doi:10.1016/j.cbpa.2008.08.021</t>
    </r>
  </si>
  <si>
    <r>
      <t xml:space="preserve">Naya, D.E., Naya, H., White, C.R. (2018). On the Interplay among Ambient Temperature, Basal Metabolic Rate, and Body Mass. </t>
    </r>
    <r>
      <rPr>
        <i/>
        <sz val="12"/>
        <color theme="1"/>
        <rFont val="Calibri"/>
        <family val="2"/>
        <scheme val="minor"/>
      </rPr>
      <t>Am Nat. , 192</t>
    </r>
    <r>
      <rPr>
        <sz val="12"/>
        <color theme="1"/>
        <rFont val="Calibri"/>
        <family val="2"/>
        <scheme val="minor"/>
      </rPr>
      <t>(4), 518-524. doi:10.1086/698372</t>
    </r>
  </si>
  <si>
    <r>
      <t xml:space="preserve">Pedersen, M., Fahlman, A., Borque-Espinosa, A., Madsen, P., Jensen, F. (2019). Whistling is metabolically cheap for communicating bottlenose dolphins ( Tursiops truncatus). </t>
    </r>
    <r>
      <rPr>
        <i/>
        <sz val="12"/>
        <color theme="1"/>
        <rFont val="Calibri"/>
        <family val="2"/>
        <scheme val="minor"/>
      </rPr>
      <t>The Journal of Experimental Biology</t>
    </r>
    <r>
      <rPr>
        <sz val="12"/>
        <color theme="1"/>
        <rFont val="Calibri"/>
        <family val="2"/>
        <scheme val="minor"/>
      </rPr>
      <t>. 223. jeb.212498. 10.1242/jeb.212498.</t>
    </r>
  </si>
  <si>
    <r>
      <t xml:space="preserve">Rosen, D., Trites, A. (2013). Resting metabolic rate of a mature male Beluga whale (Delphinapterus leucas). </t>
    </r>
    <r>
      <rPr>
        <i/>
        <sz val="12"/>
        <color theme="1"/>
        <rFont val="Calibri"/>
        <family val="2"/>
        <scheme val="minor"/>
      </rPr>
      <t>Aquatic Mammals</t>
    </r>
    <r>
      <rPr>
        <sz val="12"/>
        <color theme="1"/>
        <rFont val="Calibri"/>
        <family val="2"/>
        <scheme val="minor"/>
      </rPr>
      <t>. 39. 85-88. (doi:10.1578/AM.39.1.2013.85)</t>
    </r>
  </si>
  <si>
    <r>
      <t xml:space="preserve">Schmidt-Nielsen, K. (1997). </t>
    </r>
    <r>
      <rPr>
        <i/>
        <sz val="12"/>
        <color theme="1"/>
        <rFont val="Calibri"/>
        <family val="2"/>
        <scheme val="minor"/>
      </rPr>
      <t>Animal physiology: adaptation and environment</t>
    </r>
    <r>
      <rPr>
        <sz val="12"/>
        <color theme="1"/>
        <rFont val="Calibri"/>
        <family val="2"/>
        <scheme val="minor"/>
      </rPr>
      <t>. Cambridge University Press.</t>
    </r>
  </si>
  <si>
    <r>
      <t xml:space="preserve">Schmitz, O., &amp; Lavigne, D. (1984). Intrinsic Rate of Increase, Body Size, and Specific Metabolic Rate in Marine Mammals. </t>
    </r>
    <r>
      <rPr>
        <i/>
        <sz val="12"/>
        <color theme="1"/>
        <rFont val="Calibri"/>
        <family val="2"/>
        <scheme val="minor"/>
      </rPr>
      <t>Oecologia,</t>
    </r>
    <r>
      <rPr>
        <sz val="12"/>
        <color theme="1"/>
        <rFont val="Calibri"/>
        <family val="2"/>
        <scheme val="minor"/>
      </rPr>
      <t xml:space="preserve"> </t>
    </r>
    <r>
      <rPr>
        <i/>
        <sz val="12"/>
        <color theme="1"/>
        <rFont val="Calibri"/>
        <family val="2"/>
        <scheme val="minor"/>
      </rPr>
      <t>62</t>
    </r>
    <r>
      <rPr>
        <sz val="12"/>
        <color theme="1"/>
        <rFont val="Calibri"/>
        <family val="2"/>
        <scheme val="minor"/>
      </rPr>
      <t>(3), 305-309. </t>
    </r>
  </si>
  <si>
    <r>
      <t xml:space="preserve">Scholander, P., Hock, R., Walters, V., &amp; Irving, L. (1950). Adaptation to Cold in Arctic and Tropical Mammals and Birds in Relation to Body Temperature, Insulation, and Basal Metabolic Rate. </t>
    </r>
    <r>
      <rPr>
        <i/>
        <sz val="12"/>
        <color theme="1"/>
        <rFont val="Calibri"/>
        <family val="2"/>
        <scheme val="minor"/>
      </rPr>
      <t>Biological Bulletin,</t>
    </r>
    <r>
      <rPr>
        <sz val="12"/>
        <color theme="1"/>
        <rFont val="Calibri"/>
        <family val="2"/>
        <scheme val="minor"/>
      </rPr>
      <t xml:space="preserve"> </t>
    </r>
    <r>
      <rPr>
        <i/>
        <sz val="12"/>
        <color theme="1"/>
        <rFont val="Calibri"/>
        <family val="2"/>
        <scheme val="minor"/>
      </rPr>
      <t>99</t>
    </r>
    <r>
      <rPr>
        <sz val="12"/>
        <color theme="1"/>
        <rFont val="Calibri"/>
        <family val="2"/>
        <scheme val="minor"/>
      </rPr>
      <t>(2), 259-271. doi:10.2307/1538742</t>
    </r>
  </si>
  <si>
    <r>
      <t xml:space="preserve">Thometz, N. M., Hermann-Sorensen, H., Russell, B., Rosen, D. A. S., &amp; Reichmuth, C. (2021). Molting strategies of Arctic seals drive annual patterns in metabolism. </t>
    </r>
    <r>
      <rPr>
        <i/>
        <sz val="12"/>
        <color theme="1"/>
        <rFont val="Calibri"/>
        <family val="2"/>
        <scheme val="minor"/>
      </rPr>
      <t>Conservation Physiology, 9</t>
    </r>
    <r>
      <rPr>
        <sz val="12"/>
        <color theme="1"/>
        <rFont val="Calibri"/>
        <family val="2"/>
        <scheme val="minor"/>
      </rPr>
      <t>(1). doi:10.1093/conphys/coaa112</t>
    </r>
  </si>
  <si>
    <r>
      <t xml:space="preserve">White, C., &amp; Seymour, R. (2003). Mammalian Basal Metabolic Rate Is Proportional to BodyMass^{2/3}. </t>
    </r>
    <r>
      <rPr>
        <i/>
        <sz val="12"/>
        <color theme="1"/>
        <rFont val="Calibri"/>
        <family val="2"/>
        <scheme val="minor"/>
      </rPr>
      <t>Proceedings of the National Academy of Sciences of the United States of America,</t>
    </r>
    <r>
      <rPr>
        <sz val="12"/>
        <color theme="1"/>
        <rFont val="Calibri"/>
        <family val="2"/>
        <scheme val="minor"/>
      </rPr>
      <t xml:space="preserve"> </t>
    </r>
    <r>
      <rPr>
        <i/>
        <sz val="12"/>
        <color theme="1"/>
        <rFont val="Calibri"/>
        <family val="2"/>
        <scheme val="minor"/>
      </rPr>
      <t>100</t>
    </r>
    <r>
      <rPr>
        <sz val="12"/>
        <color theme="1"/>
        <rFont val="Calibri"/>
        <family val="2"/>
        <scheme val="minor"/>
      </rPr>
      <t>(7), 4046-4049.</t>
    </r>
  </si>
  <si>
    <t>Grubb B., D.D. Jorgensen, and M. Conner. 1983. Cardiovas- cular changes in the exercising emu. J Exp Biol 104:193–201.</t>
  </si>
  <si>
    <t>Grubb B.R. 1982. Cardiac output and stroke volume in exer- cising ducks and pigeons. J Appl Physiol 53:207–211.</t>
  </si>
  <si>
    <t>Jones J.H., K.E. Longworth, A. Lindholm, K.E. Conley, R.H. Karas, S.R. Kayar, and C.R. Taylor. 1989. Oxygen transport during exercise in large mammals. I. Adaptive variation in oxygen demand. J Appl Physiol 67:862–870.</t>
  </si>
  <si>
    <t>Murdaugh, H.V., Jr., E.D. Robin, J.E. Millen, W.F. Drewry, and E. Weiss. 1966. Adaptations to diving in the harbour seal: cardiac output during diving. Am J Physiol 210:176–180.</t>
  </si>
  <si>
    <t xml:space="preserve">Ponganis P.J., G.L. Kooyman, M.H. Zornow, M.A. Castellini, and D.A. Croll. 1990. Cardiac output and stroke volume in swimming harbor seals. J Comp Physiol B 160:473–482. </t>
  </si>
  <si>
    <t xml:space="preserve">Seymour, R., Blaylock, A. (2000). The Principle of Laplace and Scaling of Ventricular Wall Stress and Blood Pressure in Mammals and Birds. Physiological and Biochemical Zoology, 73(4), 389-405. </t>
  </si>
  <si>
    <t>Hillman, S.S., Hedrick, M.S. (2015 ). A meta-analysis of in vivo vertebrate cardiac performance: implications for cardiovascular support in the evolution of endothermy. Journal of Experimental Biology, 218, 1143-1150.</t>
  </si>
  <si>
    <t>Blix, A. S., Kjekshus, J., Enge, I. and Bergan, A. (1976). Myocardial blood flow in the diving seal. Acta Physiol. Scand. 96, 277-288.</t>
  </si>
  <si>
    <t>Blix, A. S., Elsner, R. and Kjekshus, J. K. (1983). Cardiac output and its distribution through capillaries and AV shunts in diving seals. Acta Physiol. Scand. 118, 109-116.</t>
  </si>
  <si>
    <t>Sinnett, E. E., Kooyman, G. L. and Wahrenbrock, E. A. (1978). Pulmonary circulation in the harbour seal. J. Appl. Physiol. 45, 718-727.</t>
  </si>
  <si>
    <t>Thornton, S. J., Spielman, D. M., Pelc, N. J., Block, W. F., Crocker, D. E., Costa, D. P., LeBoeuf, B. J. and Hochachka, P. W. (2001). Effects of forced diving on the spleen and hepatic sinus in northern elephant seal pups. Proc. Natl. Acad. Sci. USA 98, 9413-9418.</t>
  </si>
  <si>
    <t xml:space="preserve">Wahrenbrock, E., Maruschak, G., Elsner, R., &amp; Kenney, D. (1974). Respiration and Metabolism in Two Baleen Whale Calves. Marine Fisheries Review, 36. </t>
  </si>
  <si>
    <t>Smerup, M., Damkjær, M., Brøndum, E., Baandrup, U. T., Kristiansen, S. B., Nygaard, H., Funder, J., Aalkjær, C., Sauer, C., Buchanan, R., Bertelsen, M. F., Østergaard, K., Grøndahl, C., Candy, G., Hasenkam, J. M., Secher, N. H., Bie, P., &amp; Wang, T. (2016). The thick left ventricular wall of the giraffe heart normalises wall tension, but limits stroke volume and cardiac output. The Journal of experimental biology, 219(Pt 3), 457–463. https://doi.org/10.1242/jeb.132753</t>
  </si>
  <si>
    <t>Mortola, J.P., Limoges, M. (2006). Resting breathing frequency in aquatic mammals: a comparative analysis with terrestrial species. Respir Physiol Neurobiol., 154(3), 500-514. doi:10.1016/j.resp.2005.12.005</t>
  </si>
  <si>
    <t>Mortola, J.P., Seguin, J. (2009). End-tidal CO2 in some aquatic mammals of large size. Zoology, 112(2), 77-85. doi:https://doi.org/10.1016/j.zool.2008.06.001</t>
  </si>
  <si>
    <t xml:space="preserve">Mortola, J.P., Lanthier, C. (2005). Breathing frequency in ruminants: a comparative analysis with non-ruminant mammals. Respiratory Physiology &amp; Neurobiology, 145(2-3), 265-277. </t>
  </si>
  <si>
    <t>Andersen, H.T., 1966. Physiological adaptations in diving verte- brates. Physiol. Rev. 46, 212–243.</t>
  </si>
  <si>
    <t>Andrews, R.D., Costa, D.P., Le Boeuf, B.J., Jones, D.R., 2000. Breathing frequencies of northern elephant seals at sea and on land revealed by heart rate spectral analysis. Respir. Physiol. 123, 71–85.</t>
  </si>
  <si>
    <t xml:space="preserve">Andrews, R.D., Jones, D.R., Williams, J.D., Thorson, P.H., Oliver, G.W., Costa, D.P., and Le Boeuf, B.J. (1997). Heart Rates of Northern Elephant Seals Diving at Sea and Resting on the Beach. The Journal of Experimental Biology, 200, 2083–2095. </t>
  </si>
  <si>
    <t>Butterworth, A., Kestin, S.C., McBain, J.F., 2004. Evaluation of base- line indices of sensibility in captive cetaceans. Vet. Rec. 155, 513–518.</t>
  </si>
  <si>
    <t>Kooyman, G.L., Kerem, D.H., Campbell, W.B., Wright, J.J., 1971. Pulmonary function in freely diving Weddell seals, Leptony- chotes weddelli. Respir. Physiol. 12, 271–282.</t>
  </si>
  <si>
    <t>Le Boeuf, B.J., Crocker, D.E., Grayson, J., Gedamke, J., Webb, P.M., Blackwell, S.B., Costa, D.P., 2000. Respiration and heart rate at the surface between dives in northern elephant seals. J. Exp. Biol. 203, 3265–3274.</t>
  </si>
  <si>
    <t>Mortola, J.P., Lanthier, C., 1989. Normoxic and hypoxic breathing pattern in newborn grey seals. Can. J. Zool. 67, 483–487.</t>
  </si>
  <si>
    <t>Pa ̊sche, A., 1976a. The effect of hypercapnia on respiratory char- acteristics and diving behaviour of freely diving seals. Respir. Physiol. 26, 183–194.</t>
  </si>
  <si>
    <t>Pa ̊sche, A., 1976b. Hypoxia in freely diving hooded seal, Cystophora cristata. Comp. Biochem. Physiol. A 55, 319–322.</t>
  </si>
  <si>
    <t>Scholander, P.F., Irving, L., 1941. Experimental investigations on the respiration and diving of the Florida manatee. J. Cell. Comp. Physiol. 17, 169–191.</t>
  </si>
  <si>
    <t>Stahl, W.R., 1967. Scaling of respiratory variables in mammals. J. Appl. Physiol. 22, 453–460.</t>
  </si>
  <si>
    <t>Fahlman, A., Loring, S.H., Levine, G., Rocho-Levine, J., Austin, T., Brodsky, M. (2015). Lung mechanics and pulmonary function testing in cetaceans. J Exp Biol, 218, 2030-2038.</t>
  </si>
  <si>
    <t xml:space="preserve">Fahlman, A., Borque-Espinosa, A., Facchin, F., Fernandez, D. F., Caballero, P. M., Haulena, M., &amp; Rocho-Levine, J. (2020a). Comparative Respiratory Physiology in Cetaceans. Frontiers in Physiology,, 11, 142. </t>
  </si>
  <si>
    <t>Fahlman, A., Moore, J.M., Garcia-Parraga, D. (2017). Respiratory function and mechanics in pinnipeds and cetaceans. Journal of Experimental Biology, 220, pp. 1761-1773.</t>
  </si>
  <si>
    <t>Fahlman, A., Epple, A., García-Párraga, D., Robeck, T., Haulena, M., Pitscitelli-Doshkov, M., Brodsky, M. (2019). Characterizing respiratory capacity in belugas (Delphinapterus leucas). Respir Physiol Neurobiol, 260, 63-69.</t>
  </si>
  <si>
    <t xml:space="preserve">Williams, R.W., Noren, D.P. (2009). Swimming speed, respiration rate, and estimated cost of transport in adult killer whales. Marine Mammal Science 25(2), 327-250. </t>
  </si>
  <si>
    <t>Sumich, J.L. 1983. Swimming velocities, breathing patterns, and estimated costs of locomotion in migrating gray whales, Eschrichtius robustus. Canadian Journal of Zoology. 61(3): 647-652. https://doi.org/10.1139/z83-086</t>
  </si>
  <si>
    <t xml:space="preserve">McDonald, B.I. and Ponganis, P.J. (2014). Deep-diving sea lions exhibit extreme bradycardia in long-duration dives. Journal of Experimental Biology}, 217, 1525 - 1534. </t>
  </si>
  <si>
    <t>Lafortuna, C. L., Jahoda, M., Azzellino, A., Saibene, F., &amp; Colombini, A. (2003). Locomotor behaviours and respiratory pattern of the Mediterranean fin whale (Balaenoptera physalus). European journal of applied physiology, 90(3-4), 387–395. https://doi.org/10.1007/s00421-003-0887-2</t>
  </si>
  <si>
    <t xml:space="preserve">Hugh-Jones, P., Barter, C.E., Hime, J.M., Rusbridge, M.M. (1978). Dead space and tidal volume of the giraffe compared with some other mammals. Respiration Physiology, 35(1), 53-58. </t>
  </si>
  <si>
    <t>Horton TW, Hauser N, Cassel S, Klaus KF, Fettermann T and Key N (2019) Doctor Drone: Non-invasive Measurement of Humpback Whale Vital Signs Using Unoccupied Aerial System Infrared Thermography. Front. Mar. Sci. 6:466. doi: 10.3389/fmars.2019.00466</t>
  </si>
  <si>
    <t>Blix, A.S. and Folkow, L.P. (1995), Daily energy expenditure in free living minke whales. Acta Physiologica Scandinavica, 153: 61-66. https://doi.org/10.1111/j.1748-1716.1995.tb09834.x</t>
  </si>
  <si>
    <t>Crosfill, ML, Widdicombe, JG. 1961. Physical characteristics of the chest and lungs and the work of breathing in different mammalian species. The Journal of Physiology. 158:1-14. DOI: 10.1113/jphysiol.1961.sp006750.</t>
  </si>
  <si>
    <t>Culik, B., Wilson, R.P. Energetics of under-water swimming in Adélie penguins (Pygoscelis adeliae) . J Comp Physiol B 161, 285–291 (1991). https://doi.org/10.1007/BF00262310</t>
  </si>
  <si>
    <t>Elmegaard, S. L., McDonald, B. I., &amp; Madsen, P. T. (2019). Drivers of the dive response in trained harbour porpoises (Phocoena phocoena). The Journal of experimental biology, 222(Pt 19), jeb208637. https://doi.org/10.1242/jeb.208637</t>
  </si>
  <si>
    <t>Fahlman, A., &amp; Madigan, J. Respiratory Function in Voluntary Participating Patagonia Sea Lions (Otaria flavescens) in Sternal Recumbency. Frontiers in physiology. (2016). Respiratory Function in Voluntary Participating Patagonia Sea Lions (Otaria flavescens) in Sternal Recumbency. Frontiers in physiology, 7, 528. Retrieved from https://www.ncbi.nlm.nih.gov/pmc/articles/PMC5110536/pdf/fphys-07-00528.pdf</t>
  </si>
  <si>
    <t>Falke KJ, B. T., Hoffmann O, et al. . (2008). Breathing pattern, CO2 elimination and the absence of exhaled NO in freely diving Weddell seals. Respir Physiol Neurobiol, 162(1), 85-92. Retrieved from https://www.sciencedirect.com/science/article/abs/pii/S1569904808001031?via%3Dihub</t>
  </si>
  <si>
    <t xml:space="preserve">Folkow, LP., Blix, A.S. (1992). Metabolic rates of minke whales (Balaenoptera acutorostrata ) in cold water. Acta Physiologica Scandinavica, 146(1), 141-150. </t>
  </si>
  <si>
    <t>Giese, M. (1998). Guidelines for people approaching breeding groups of Adélie penguins (Pygoscelis adeliae). Polar Record, 34(191), 287-292. doi:10.1017/S0032247400025973</t>
  </si>
  <si>
    <t>Kooyman, G. L., Kerem, D. H., Campbell, W. B., &amp; Wright, J. J. (1973). Pulmonary gas exchange in freely diving Weddell seals, Leptonychotes weddelli. Respiration physiology, 17(3), 283–290. https://doi.org/10.1016/0034-5687(73)90003-0</t>
  </si>
  <si>
    <t xml:space="preserve">Gallivan, G. J. (1981). Ventilation and gas exchange in unrestrained harp seals (Phoca groenlandica). Comparative Biochemistry and Physiology Part A: Physiology, 69(4), 809-813. </t>
  </si>
  <si>
    <t xml:space="preserve">Armstrong, A. and Siegfried, W.R. (1991). Consumption of Antarctic krill by Minke whales. Antarctic Science, 3(18). </t>
  </si>
  <si>
    <t>Halmagyi, D.F., Colebatch, H.J. (1961). Some cardiorespiratory parameters in anesthetized sheep. J Appl Physiol. , 16, 45-47. doi:10.1152/jappl.1961.16.1.45</t>
  </si>
  <si>
    <t xml:space="preserve">Cook, C.D., Mead, J., Schreiner, G.L., Frank, N.R., Craig, J.M. (1959). Pulmonary mechanics during induced pulmonary edema in anesthetized dogs. Journal of Applied Physiology 14(2), 177-186. </t>
  </si>
  <si>
    <t>Drorbaugh, J.E. (1960). Pulmonary function in different animals. J Appl Physiol, 15, 1069-1072. doi:10.1152/jappl.1960.15.6.1069</t>
  </si>
  <si>
    <t>Frappell P.B., Baudinette, R. (1995). Scaling of Respiratory Variables and the Breathing Pattern in Adult Marsupials. Respir Physiol, 100, 83-90.</t>
  </si>
  <si>
    <t>Lim, T.P.K., Luft, U. C., Grodins, F.S. (1958). Effects of Cervical Vagotomy on Pulmonary Ventilation and Mechanics. Journal of Applied Physiology 13(3), 317-324. doi:https://doi.org/10.1152/jappl.1958.13.3.317</t>
  </si>
  <si>
    <t>Primary Source</t>
  </si>
  <si>
    <t>Brody 1945</t>
  </si>
  <si>
    <t>Schmidt-Nielsen, 1997</t>
  </si>
  <si>
    <t>Worthy, 2014</t>
  </si>
  <si>
    <t>Rosen and Trites, 2013</t>
  </si>
  <si>
    <t>old, well trained whale, 11 trials, overnight fast</t>
  </si>
  <si>
    <t>27-year old male killer whale, awake, rested, with overnight fasting conditions, measured in the water next to surface, with water temperature of 13 degrees celsius, average of 3 trials</t>
  </si>
  <si>
    <t>Williams et al., 2001</t>
  </si>
  <si>
    <t>Genoud, 2017</t>
  </si>
  <si>
    <t>Renecker and Hudson, 1986</t>
  </si>
  <si>
    <t>Scholander and Irving, 1941</t>
  </si>
  <si>
    <t>Rogerson, 1968</t>
  </si>
  <si>
    <t>Nilssen et al., 1994</t>
  </si>
  <si>
    <t>two 12 yrs., semidomesticated, female muskoxen, faster for 6 days, resting</t>
  </si>
  <si>
    <t>pre-apnea, resting, overnight fast, on water surface, average of 3 dolphins</t>
  </si>
  <si>
    <t>Pedersen et al., 2020</t>
  </si>
  <si>
    <t>Secondary Source (if used)</t>
  </si>
  <si>
    <t>y</t>
  </si>
  <si>
    <t>Boily and Lavigne 1995</t>
  </si>
  <si>
    <t>Gallivan &amp; Best, 1980</t>
  </si>
  <si>
    <t>White and Seymour, 2003; Genoud, 2017</t>
  </si>
  <si>
    <t>McNab, 2000</t>
  </si>
  <si>
    <t>Chappel and Hudson, 1978</t>
  </si>
  <si>
    <t>Silver et al., 1969</t>
  </si>
  <si>
    <t>McNab, 1984</t>
  </si>
  <si>
    <t>McNab, 1980</t>
  </si>
  <si>
    <t>Benedict (1938)</t>
  </si>
  <si>
    <t>McNab 2000</t>
  </si>
  <si>
    <t>Wesley et al., 1973</t>
  </si>
  <si>
    <t>Okarma and Koteja, 1987</t>
  </si>
  <si>
    <t>Dawson and Hurbert, 1970</t>
  </si>
  <si>
    <t>Dawson et al., 2007</t>
  </si>
  <si>
    <t>Arends and McNab, 2001</t>
  </si>
  <si>
    <t>Wells, 1978</t>
  </si>
  <si>
    <t>Dawson, 1973</t>
  </si>
  <si>
    <t>Weiner, 1977</t>
  </si>
  <si>
    <t>Zervanos, 1975</t>
  </si>
  <si>
    <t>Morrison et al., 1974</t>
  </si>
  <si>
    <t>Ostrowski et al., 2006</t>
  </si>
  <si>
    <t>Goldstone et al., 1967</t>
  </si>
  <si>
    <t>MacArthur, 1989</t>
  </si>
  <si>
    <t>McNab, 1995</t>
  </si>
  <si>
    <t>Heusner, 1991</t>
  </si>
  <si>
    <t>Iversen, 1972</t>
  </si>
  <si>
    <t>Haim et al., 1990</t>
  </si>
  <si>
    <t>Muller et al., 1983</t>
  </si>
  <si>
    <t>Golightly and Ohmart 1938</t>
  </si>
  <si>
    <t>Adult (y/n/m)</t>
  </si>
  <si>
    <t>Fasted, Postabsorptive (y/n/m)</t>
  </si>
  <si>
    <t>Resting (y/n/m)</t>
  </si>
  <si>
    <t>Thermoneutral (y/n/m)</t>
  </si>
  <si>
    <t>Nonreproductive (y/n/m)</t>
  </si>
  <si>
    <t>m</t>
  </si>
  <si>
    <t xml:space="preserve">Brockway &amp; Maloiy, 1968 </t>
  </si>
  <si>
    <t>some doubt of whether animal was fully resting</t>
  </si>
  <si>
    <t>some doubt of whether data was measured during thermoneutral conditions</t>
  </si>
  <si>
    <t>some doubt of whether data was measured during thermoneutral conditions as well as if female was non-reproductive</t>
  </si>
  <si>
    <t>some doubt of whether animal was an adult</t>
  </si>
  <si>
    <t>some doubt of whether animal was an adult and non-reproductive</t>
  </si>
  <si>
    <t>some doubt of whether animal was non-reproductive</t>
  </si>
  <si>
    <t>38.6 degrees celsius, some doubt on whether animal was adult</t>
  </si>
  <si>
    <t>no comment was made on whether animal was in a postabsorptive state</t>
  </si>
  <si>
    <t>Khaliq et al., 2014; Naya, 2018</t>
  </si>
  <si>
    <t>Taylor and Sale, 1969</t>
  </si>
  <si>
    <t>no comment was made on whether animal was in a postabsorptive state or nonreproductive</t>
  </si>
  <si>
    <t>White and Seymour, 2003; Khaliq et al., 2014; Naya, 2018; Genoud, 2017</t>
  </si>
  <si>
    <t>Lagenorhynchus</t>
  </si>
  <si>
    <t>obliquidens</t>
  </si>
  <si>
    <t>pactific white-sided dolphin</t>
  </si>
  <si>
    <t>Stenella</t>
  </si>
  <si>
    <t>coeruleoalba</t>
  </si>
  <si>
    <t>striped dolphin</t>
  </si>
  <si>
    <t>Maresh thesis, 2014</t>
  </si>
  <si>
    <t>Ridgway and Patton, 1971</t>
  </si>
  <si>
    <t>Kastelein et al., 2002</t>
  </si>
  <si>
    <t>rosmarus divergens</t>
  </si>
  <si>
    <t>pacific walrus</t>
  </si>
  <si>
    <t>Borque-Espinosa et al., 2021</t>
  </si>
  <si>
    <t>Ochoa-Acuna et al., 2009</t>
  </si>
  <si>
    <t>n</t>
  </si>
  <si>
    <t>Sedated or anesthesized (y/n)</t>
  </si>
  <si>
    <t>Ponganis and Kooyman, 1999</t>
  </si>
  <si>
    <t>Mortola, 2015</t>
  </si>
  <si>
    <t>whale was out of water for some trials and in water for other trials</t>
  </si>
  <si>
    <t>Yathiraj et al., 1992</t>
  </si>
  <si>
    <t>Salwicka and Stonehouse, 2000</t>
  </si>
  <si>
    <t>Elsner, 1966</t>
  </si>
  <si>
    <t>averaged between morning and evening observations at rest, with 208 observances</t>
  </si>
  <si>
    <t>Lacuata Libo, 1983</t>
  </si>
  <si>
    <t>Hindle et al., 2010</t>
  </si>
  <si>
    <t>resting at surface</t>
  </si>
  <si>
    <t>Le Boeuf et al., 2000</t>
  </si>
  <si>
    <t>Randall Davis, 2019</t>
  </si>
  <si>
    <t>Reed, 2000</t>
  </si>
  <si>
    <t>some doubt of whether animal was an adult, non-reproductive, and measured in thermoneutrality</t>
  </si>
  <si>
    <t>Evans et al., 1976</t>
  </si>
  <si>
    <t>Rezakhani and Szabuniewicz, 1977</t>
  </si>
  <si>
    <t>Ishikawa et al., 1990</t>
  </si>
  <si>
    <t>Lanyon et al., 2010</t>
  </si>
  <si>
    <t>Galantsev and Mukhametov, 1984</t>
  </si>
  <si>
    <t>Merck, 2012</t>
  </si>
  <si>
    <t>Glover and Haigh, 1984</t>
  </si>
  <si>
    <t>Kvadsheim et al., 2010</t>
  </si>
  <si>
    <t>Wassenaar, 1993</t>
  </si>
  <si>
    <t>Signer et al., 2011</t>
  </si>
  <si>
    <t>Folk, 1967</t>
  </si>
  <si>
    <t>Weisenberger et al., 1996</t>
  </si>
  <si>
    <t>Lyamin et al., 1989</t>
  </si>
  <si>
    <t>Deacon and Arnould, 2008</t>
  </si>
  <si>
    <t>Furley, 1986</t>
  </si>
  <si>
    <t>Santamarina et al., 2001</t>
  </si>
  <si>
    <t>Galantsev and Maminov, 1979</t>
  </si>
  <si>
    <t>Kaczmarek, 2018</t>
  </si>
  <si>
    <t>McDonald et al., 2018</t>
  </si>
  <si>
    <t>Yousef and Dill, 1969</t>
  </si>
  <si>
    <t>Gallivan et al., 1986</t>
  </si>
  <si>
    <t>no mention of all reproductive conditions</t>
  </si>
  <si>
    <t>two out of 30 dugongs were pregnant, restrained on deck</t>
  </si>
  <si>
    <t>some yak cows lactating</t>
  </si>
  <si>
    <t>Krishnan et al., 2009</t>
  </si>
  <si>
    <t>Fuse et al., 2012</t>
  </si>
  <si>
    <t>spontaneous apnea</t>
  </si>
  <si>
    <t>Ortsland et al., 1977</t>
  </si>
  <si>
    <t>Olivares, Kiley-Worthington, and Worthington, 2019</t>
  </si>
  <si>
    <t>average between measurements in normal resting standing condition, after fasting for 24 hrs, and after fasting for 48 hrs</t>
  </si>
  <si>
    <t>averaged bed and standing rest data for summer, late summer, and spring</t>
  </si>
  <si>
    <t>averaged between hibernation and summer resting rates</t>
  </si>
  <si>
    <t>Bosco et al., 2003</t>
  </si>
  <si>
    <t>Mortola and Lanthier, 2004</t>
  </si>
  <si>
    <t>Reefmann et al., 2009</t>
  </si>
  <si>
    <t>eupneic heart rate, one of three porpoises pregnant</t>
  </si>
  <si>
    <t>McDonald and Ponganis, 2014</t>
  </si>
  <si>
    <t>Fedak, Pullen, and Kanwisher, 1988</t>
  </si>
  <si>
    <t>Gilbert and Gofton, 1982</t>
  </si>
  <si>
    <t>Matsunaga et al., 2001</t>
  </si>
  <si>
    <t>Hillman and Hedrick, 2015</t>
  </si>
  <si>
    <t>measured on bed in air</t>
  </si>
  <si>
    <t>Blix et al., 1976</t>
  </si>
  <si>
    <t>Zapol et al., 1979</t>
  </si>
  <si>
    <t>Ponganis et al., 1990</t>
  </si>
  <si>
    <t>Cardiac Output from same study (ml/min)</t>
  </si>
  <si>
    <t>measured on bed with head in water tube, seemingly under sedation</t>
  </si>
  <si>
    <t>Jones et al., 1989</t>
  </si>
  <si>
    <t>Stray-Gunderson et al., 1986</t>
  </si>
  <si>
    <t>Altman and Dittmer, 1971</t>
  </si>
  <si>
    <t>Maxwell, Elliot, and Kneebone, 1964</t>
  </si>
  <si>
    <t>Holt, Rhode, and Kines, 1968</t>
  </si>
  <si>
    <t>Gavier et al., 1988</t>
  </si>
  <si>
    <t>Metcalfe et al., 1968</t>
  </si>
  <si>
    <t>Andersen, 1966</t>
  </si>
  <si>
    <t>Lafortuna et al., 2003</t>
  </si>
  <si>
    <t>Elmegaard, McDonald, and Madsen, 2019</t>
  </si>
  <si>
    <t>Sumich, 1982</t>
  </si>
  <si>
    <t>lying down</t>
  </si>
  <si>
    <t>resting, on land</t>
  </si>
  <si>
    <t>Blix and Folkow 1995</t>
  </si>
  <si>
    <t>Honeyman, Pettifer, and Dyson, 1992</t>
  </si>
  <si>
    <t>Fahlmen et al., 2019</t>
  </si>
  <si>
    <t>Falke et al., 2008</t>
  </si>
  <si>
    <t>Scholander and Irving 1941</t>
  </si>
  <si>
    <t>Le Bouef et al., 2000</t>
  </si>
  <si>
    <t>Fahlman et al Aquat Mam 2020</t>
  </si>
  <si>
    <t>8 adults, 5 juveniles, measured on land, authors noted breathing frequency did not differ when measured on land versus in water</t>
  </si>
  <si>
    <t>Fahlman and Madigan, 2016</t>
  </si>
  <si>
    <t>Gallivan et al., 1980</t>
  </si>
  <si>
    <t>Pasche 1976</t>
  </si>
  <si>
    <t>Kooyman, Norris, and Gentry, 1975</t>
  </si>
  <si>
    <t>Fahlman et al., 2015</t>
  </si>
  <si>
    <t>Fahlman et al., 2019</t>
  </si>
  <si>
    <t>Kriete 1995 thesis</t>
  </si>
  <si>
    <t>breathing frequency also observed to average 60.75 breaths/min</t>
  </si>
  <si>
    <t>Olsen, Hale, and Elsner, 1969</t>
  </si>
  <si>
    <t>Reed et al., 1994</t>
  </si>
  <si>
    <t>latirostris</t>
  </si>
  <si>
    <t>florida manatee</t>
  </si>
  <si>
    <t>Irving et al., 1935</t>
  </si>
  <si>
    <t>southern/patagonia sea lion</t>
  </si>
  <si>
    <t>Reed et al., 2000</t>
  </si>
  <si>
    <t>Blix and Folkow, 1995</t>
  </si>
  <si>
    <t>Gallivan and Best, 1980</t>
  </si>
  <si>
    <t>Fahlman et al., 2020</t>
  </si>
  <si>
    <t>Family</t>
  </si>
  <si>
    <t>Orycteropodidae</t>
  </si>
  <si>
    <t>Trichechidae</t>
  </si>
  <si>
    <t>Phocidae</t>
  </si>
  <si>
    <t>Monodontidae</t>
  </si>
  <si>
    <t>Bovidae</t>
  </si>
  <si>
    <t>Viverridae</t>
  </si>
  <si>
    <t>Ursidae</t>
  </si>
  <si>
    <t>Delphinidae</t>
  </si>
  <si>
    <t>Otariidae</t>
  </si>
  <si>
    <t>Hystricidae</t>
  </si>
  <si>
    <t>Caviidae</t>
  </si>
  <si>
    <t>Felidae</t>
  </si>
  <si>
    <t>Hominidae</t>
  </si>
  <si>
    <t>Tayassuidae</t>
  </si>
  <si>
    <t>Macropodidae</t>
  </si>
  <si>
    <t>Canidae</t>
  </si>
  <si>
    <t>Mustelidae</t>
  </si>
  <si>
    <t>Myrmecophagidae</t>
  </si>
  <si>
    <t>Dasypodidae</t>
  </si>
  <si>
    <t>Phocoenidae</t>
  </si>
  <si>
    <t>Equidae</t>
  </si>
  <si>
    <t>Manidae</t>
  </si>
  <si>
    <t>Colobinae</t>
  </si>
  <si>
    <t>Cervidae</t>
  </si>
  <si>
    <t>Castoridae</t>
  </si>
  <si>
    <t>Odobenidae</t>
  </si>
  <si>
    <t>Antilocapridae</t>
  </si>
  <si>
    <t>Vombatidae</t>
  </si>
  <si>
    <t>Hyaenidae</t>
  </si>
  <si>
    <t>Tenrecidae</t>
  </si>
  <si>
    <t>Elephantidae</t>
  </si>
  <si>
    <t>Balaenopteridae</t>
  </si>
  <si>
    <t>Hippopotamidae</t>
  </si>
  <si>
    <t>Camelidae</t>
  </si>
  <si>
    <t>Giraffidae</t>
  </si>
  <si>
    <t>Dugongidae</t>
  </si>
  <si>
    <t>Suidae</t>
  </si>
  <si>
    <t>Ziphiidae</t>
  </si>
  <si>
    <t>Rhinocerotidae</t>
  </si>
  <si>
    <t>Pongidae</t>
  </si>
  <si>
    <t>Cercopithecidae</t>
  </si>
  <si>
    <t>Rogerson, A. (1968) Symposia of the Zoological Society of London 21, 153-161.</t>
  </si>
  <si>
    <t>Wells, R. T. (1978). Thermoregulation and activity rhythms in the hairy-nosed wombat, Lasiorhinus latifrons (Owen), (Vombatidae). Australian Journal of Zoology 26, 639 – 651.</t>
  </si>
  <si>
    <t>Glover GJ, Haigh JC, 1984. Clinical program: Western college of veterinary medicine muskox project. In: Klein DR, White RG, Keller S ed. Proceeding of the First International Muskox Symposium. Fairbanks: University of Alaska, 4: 173–175.</t>
  </si>
  <si>
    <t xml:space="preserve">Maxwell G.M., R.B. Elliot, and G.M. Kneebone. 1964. Hemodynamics of kangaroos and wallabies. Am J Physiol 206: 967–970. </t>
  </si>
  <si>
    <t>Holt J.P., E.A. Rhode, and H. Kines. 1968. Ventricular volumes and body weight in mammals. Am J Physiol 215:704–715.</t>
  </si>
  <si>
    <t>heart rate 135 bpm</t>
  </si>
  <si>
    <t>some resting some moving</t>
  </si>
  <si>
    <t>Metcalfe J., J.T. Parer, M. Rur, D. El-Yassin, J. Oufi, H. Bartels, K. Riegel, and E. Kleihauer. 1968. Cardiodynamics of the dromedary camel (Camelus dromedarius) during phencyclidine analgesia. Am J Vet Res 29:2063–2066.</t>
  </si>
  <si>
    <t>Wassenaar C, 1993. Comparative Electrocardiography in Mammals: Atrioventricular Transmission and Heart Size. Thesis, University of Utrecht, Utrecht, Netherlands, pp 1–161.</t>
  </si>
  <si>
    <t>Galantsev VP, Maminov MK, 1979. Adaptive changes of cardiac automatism in the sea otter Enhydra lutris. Zhurnal Evolyutsionnoi Biokhimii i Fiziologii 15: 513–519.</t>
  </si>
  <si>
    <t>17 among 19 kangaroos adults, 2 younger</t>
  </si>
  <si>
    <t xml:space="preserve">some doubt of whether animal was an adult, 8 mentioned wombats, not all participated in each trial </t>
  </si>
  <si>
    <t>some lactating females, some not</t>
  </si>
  <si>
    <t>some doubt of whether data was measured during thermoneutral conditions, but most likely so, all respiration experiments used with 28 degrees Celsius</t>
  </si>
  <si>
    <t>bear died three days after examination'</t>
  </si>
  <si>
    <t>resting average sitting and lying down, 'insufficient depth of sedation' led to shivering</t>
  </si>
  <si>
    <t>massive interstitial pneumonia', died</t>
  </si>
  <si>
    <t>Blawas et al., 2021</t>
  </si>
  <si>
    <t>Bickett and Tift, 2019, Blawas et al., 2020</t>
  </si>
  <si>
    <t>Blawas et al., ; Cauture et al., 2019</t>
  </si>
  <si>
    <t>Fahlman et al., 2020; Blawas et al., 2021</t>
  </si>
  <si>
    <t>swimming during southward migration</t>
  </si>
  <si>
    <t>standing still</t>
  </si>
  <si>
    <t>seated</t>
  </si>
  <si>
    <t>combination of in water and on land, 25 degrees celsius</t>
  </si>
  <si>
    <t>either on land or in water</t>
  </si>
  <si>
    <t>very low activity</t>
  </si>
  <si>
    <t>newborn, in water</t>
  </si>
  <si>
    <t>newborn</t>
  </si>
  <si>
    <t>Hydrictis</t>
  </si>
  <si>
    <t>Fahlman et al., 2020; Fahlman et al., 2019; Miedler et al., 2015</t>
  </si>
  <si>
    <t>after-dive surface heart rate</t>
  </si>
  <si>
    <t>Goldbogen, 2019</t>
  </si>
  <si>
    <t>stranded whale, unsure if measured on land</t>
  </si>
  <si>
    <t>Senft, 1960</t>
  </si>
  <si>
    <t>Fahlman et al., 2019, Fahlman et al., 2018</t>
  </si>
  <si>
    <t>McDonald and Ponganis, 2014; Fahlman et al Aquat Mam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</si>
</sst>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b/>
      <sz val="12"/>
      <color rgb="FF000000"/>
      <name val="Calibri"/>
      <family val="2"/>
    </font>
    <font>
      <sz val="10"/>
      <color theme="1"/>
      <name val="Arial"/>
      <family val="2"/>
    </font>
    <font>
      <sz val="12"/>
      <color rgb="FF000000"/>
      <name val="Calibri"/>
      <family val="2"/>
    </font>
    <font>
      <sz val="12"/>
      <color theme="1"/>
      <name val="Calibri"/>
      <family val="2"/>
    </font>
    <font>
      <sz val="12"/>
      <color rgb="FF000000"/>
      <name val="Docs-Calibri"/>
    </font>
    <font>
      <sz val="12"/>
      <color rgb="FF211D1E"/>
      <name val="Calibri"/>
      <family val="2"/>
    </font>
    <font>
      <b/>
      <sz val="12"/>
      <color rgb="FF000000"/>
      <name val="Calibri"/>
      <family val="2"/>
      <scheme val="minor"/>
    </font>
    <font>
      <sz val="12"/>
      <color rgb="FF000000"/>
      <name val="Calibri"/>
      <family val="2"/>
      <scheme val="minor"/>
    </font>
    <font>
      <sz val="12"/>
      <color rgb="FF211D1E"/>
      <name val="Calibri"/>
      <family val="2"/>
      <scheme val="minor"/>
    </font>
    <font>
      <sz val="12"/>
      <color theme="1"/>
      <name val="Calibri (Body)"/>
    </font>
    <font>
      <i/>
      <sz val="12"/>
      <color theme="1"/>
      <name val="Calibri"/>
      <family val="2"/>
      <scheme val="minor"/>
    </font>
    <font>
      <sz val="10"/>
      <color rgb="FF000000"/>
      <name val="Arial"/>
      <family val="2"/>
    </font>
    <font>
      <sz val="12"/>
      <color rgb="FFFF0000"/>
      <name val="Calibri"/>
      <family val="2"/>
      <scheme val="minor"/>
    </font>
    <font>
      <sz val="12"/>
      <color rgb="FFFF0000"/>
      <name val="Calibri"/>
      <family val="2"/>
    </font>
    <font>
      <sz val="10"/>
      <color rgb="FFFF0000"/>
      <name val="Arial"/>
      <family val="2"/>
    </font>
    <font>
      <sz val="12"/>
      <color rgb="FFC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0" xfId="0" applyFont="1"/>
    <xf numFmtId="0" fontId="1" fillId="0" borderId="0" xfId="0" applyFont="1"/>
    <xf numFmtId="0" fontId="8" fillId="0" borderId="0" xfId="0" applyFont="1"/>
    <xf numFmtId="0" fontId="9" fillId="0" borderId="0" xfId="0" applyFont="1"/>
    <xf numFmtId="0" fontId="10" fillId="0" borderId="0" xfId="0" applyFont="1"/>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Font="1" applyFill="1"/>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1" fillId="0" borderId="0" xfId="0" applyFont="1" applyFill="1"/>
    <xf numFmtId="0" fontId="11" fillId="0" borderId="0" xfId="0" applyFont="1" applyFill="1"/>
    <xf numFmtId="0" fontId="11" fillId="0" borderId="0" xfId="0" applyFont="1"/>
    <xf numFmtId="0" fontId="9" fillId="0" borderId="0" xfId="0" applyFont="1" applyFill="1"/>
    <xf numFmtId="0" fontId="9" fillId="0" borderId="0" xfId="0" applyFont="1" applyFill="1" applyAlignment="1">
      <alignment horizontal="center"/>
    </xf>
    <xf numFmtId="0" fontId="0" fillId="0" borderId="0" xfId="0" applyFill="1"/>
    <xf numFmtId="0" fontId="0" fillId="0" borderId="0" xfId="0" applyFill="1" applyAlignment="1">
      <alignment horizontal="center"/>
    </xf>
    <xf numFmtId="0" fontId="0" fillId="0" borderId="0" xfId="0" applyFont="1" applyFill="1" applyAlignment="1">
      <alignment horizontal="center"/>
    </xf>
    <xf numFmtId="0" fontId="13" fillId="0" borderId="0" xfId="0" applyFont="1"/>
    <xf numFmtId="0" fontId="4" fillId="0" borderId="0" xfId="0" applyFont="1" applyFill="1"/>
    <xf numFmtId="0" fontId="4" fillId="0" borderId="0" xfId="0" applyFont="1" applyFill="1" applyAlignment="1">
      <alignment horizontal="center"/>
    </xf>
    <xf numFmtId="0" fontId="3" fillId="0" borderId="0" xfId="0" applyFont="1" applyFill="1"/>
    <xf numFmtId="0" fontId="2" fillId="0" borderId="0" xfId="0" applyFont="1" applyFill="1" applyAlignment="1">
      <alignment horizontal="center"/>
    </xf>
    <xf numFmtId="0" fontId="11" fillId="0" borderId="0" xfId="0" applyFont="1" applyAlignment="1">
      <alignment horizontal="center"/>
    </xf>
    <xf numFmtId="0" fontId="0" fillId="0" borderId="0" xfId="0" applyAlignment="1">
      <alignment vertical="center"/>
    </xf>
    <xf numFmtId="0" fontId="4" fillId="2" borderId="0" xfId="0" applyFont="1" applyFill="1"/>
    <xf numFmtId="0" fontId="9" fillId="2" borderId="0" xfId="0" applyFont="1" applyFill="1"/>
    <xf numFmtId="0" fontId="4" fillId="2" borderId="0" xfId="0" applyFont="1" applyFill="1" applyAlignment="1">
      <alignment horizontal="center"/>
    </xf>
    <xf numFmtId="0" fontId="13" fillId="2" borderId="0" xfId="0" applyFont="1" applyFill="1"/>
    <xf numFmtId="0" fontId="0" fillId="2" borderId="0" xfId="0" applyFill="1" applyAlignment="1">
      <alignment horizontal="center"/>
    </xf>
    <xf numFmtId="0" fontId="0" fillId="2" borderId="0" xfId="0" applyFill="1"/>
    <xf numFmtId="0" fontId="3" fillId="2" borderId="0" xfId="0" applyFont="1" applyFill="1"/>
    <xf numFmtId="0" fontId="4" fillId="2" borderId="0" xfId="0" quotePrefix="1" applyFont="1" applyFill="1"/>
    <xf numFmtId="0" fontId="15" fillId="0" borderId="0" xfId="0" applyFont="1"/>
    <xf numFmtId="0" fontId="14" fillId="0" borderId="0" xfId="0" applyFont="1"/>
    <xf numFmtId="0" fontId="15" fillId="0" borderId="0" xfId="0" applyFont="1" applyFill="1" applyAlignment="1">
      <alignment horizontal="center"/>
    </xf>
    <xf numFmtId="0" fontId="15" fillId="0" borderId="0" xfId="0" applyFont="1" applyAlignment="1">
      <alignment horizontal="center"/>
    </xf>
    <xf numFmtId="0" fontId="16" fillId="0" borderId="0" xfId="0" applyFont="1"/>
    <xf numFmtId="0" fontId="16" fillId="0" borderId="0" xfId="0" applyFont="1" applyAlignment="1">
      <alignment horizontal="center"/>
    </xf>
    <xf numFmtId="0" fontId="15" fillId="0" borderId="0" xfId="0" applyFont="1" applyFill="1"/>
    <xf numFmtId="0" fontId="14" fillId="0" borderId="0" xfId="0" applyFont="1" applyAlignment="1">
      <alignment horizontal="center"/>
    </xf>
    <xf numFmtId="0" fontId="17" fillId="0" borderId="0" xfId="0" applyFont="1"/>
    <xf numFmtId="0" fontId="9" fillId="2" borderId="0" xfId="0" applyFont="1" applyFill="1" applyAlignment="1">
      <alignment horizontal="center"/>
    </xf>
    <xf numFmtId="0" fontId="0" fillId="2" borderId="0" xfId="0" applyFont="1" applyFill="1" applyAlignment="1">
      <alignment horizontal="center"/>
    </xf>
    <xf numFmtId="0" fontId="3" fillId="2" borderId="0" xfId="0" applyFont="1" applyFill="1" applyAlignment="1">
      <alignment horizontal="center"/>
    </xf>
    <xf numFmtId="0" fontId="5" fillId="2" borderId="0" xfId="0" applyFont="1" applyFill="1"/>
    <xf numFmtId="0" fontId="5" fillId="2" borderId="0" xfId="0" applyFont="1" applyFill="1" applyAlignment="1">
      <alignment horizontal="center"/>
    </xf>
    <xf numFmtId="0" fontId="0" fillId="2" borderId="0" xfId="0" applyFont="1" applyFill="1"/>
    <xf numFmtId="0" fontId="11" fillId="2" borderId="0" xfId="0" applyFont="1" applyFill="1"/>
    <xf numFmtId="0" fontId="1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asfahlman/Desktop/bmr_cardio_reduced-Aug14-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R"/>
      <sheetName val="Heart Rate"/>
      <sheetName val="Stroke Volume"/>
      <sheetName val="Breathing Frequency"/>
      <sheetName val="Tidal Volume"/>
      <sheetName val="Sources"/>
    </sheetNames>
    <sheetDataSet>
      <sheetData sheetId="0">
        <row r="2">
          <cell r="F2">
            <v>5318</v>
          </cell>
        </row>
        <row r="4">
          <cell r="F4">
            <v>1341</v>
          </cell>
        </row>
        <row r="6">
          <cell r="F6">
            <v>650</v>
          </cell>
        </row>
        <row r="8">
          <cell r="F8">
            <v>325</v>
          </cell>
        </row>
        <row r="10">
          <cell r="F10">
            <v>196.5</v>
          </cell>
        </row>
        <row r="12">
          <cell r="F12">
            <v>190.7</v>
          </cell>
        </row>
        <row r="14">
          <cell r="F14">
            <v>170.5</v>
          </cell>
        </row>
        <row r="16">
          <cell r="F16">
            <v>149.5</v>
          </cell>
        </row>
        <row r="18">
          <cell r="F18">
            <v>121.7</v>
          </cell>
        </row>
        <row r="20">
          <cell r="F20">
            <v>98</v>
          </cell>
        </row>
        <row r="22">
          <cell r="F22">
            <v>86.8</v>
          </cell>
        </row>
        <row r="24">
          <cell r="F24">
            <v>70</v>
          </cell>
        </row>
        <row r="26">
          <cell r="F26">
            <v>69.125</v>
          </cell>
        </row>
        <row r="28">
          <cell r="F28">
            <v>58</v>
          </cell>
        </row>
        <row r="30">
          <cell r="F30">
            <v>48</v>
          </cell>
        </row>
        <row r="32">
          <cell r="F32">
            <v>42.97</v>
          </cell>
        </row>
        <row r="34">
          <cell r="F34">
            <v>38</v>
          </cell>
        </row>
        <row r="36">
          <cell r="F36">
            <v>37.799999999999997</v>
          </cell>
        </row>
        <row r="38">
          <cell r="F38">
            <v>35.5</v>
          </cell>
        </row>
        <row r="40">
          <cell r="F40">
            <v>32.49</v>
          </cell>
        </row>
        <row r="42">
          <cell r="F42">
            <v>28.38</v>
          </cell>
        </row>
        <row r="44">
          <cell r="F44">
            <v>26.4</v>
          </cell>
        </row>
        <row r="46">
          <cell r="F46">
            <v>25.25</v>
          </cell>
        </row>
        <row r="48">
          <cell r="F48">
            <v>21.5</v>
          </cell>
        </row>
        <row r="50">
          <cell r="F50">
            <v>18</v>
          </cell>
        </row>
        <row r="52">
          <cell r="F52">
            <v>16.899999999999999</v>
          </cell>
        </row>
        <row r="54">
          <cell r="F54">
            <v>15.27</v>
          </cell>
        </row>
        <row r="56">
          <cell r="F56">
            <v>12.7</v>
          </cell>
        </row>
        <row r="58">
          <cell r="F58">
            <v>11.05</v>
          </cell>
        </row>
        <row r="60">
          <cell r="F60">
            <v>10.48625</v>
          </cell>
        </row>
        <row r="62">
          <cell r="F62">
            <v>10.1</v>
          </cell>
        </row>
        <row r="64">
          <cell r="F64">
            <v>10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45FB-C3B9-1145-B515-3B3D15421125}">
  <dimension ref="A1:U723"/>
  <sheetViews>
    <sheetView tabSelected="1" workbookViewId="0">
      <pane ySplit="1" topLeftCell="A2" activePane="bottomLeft" state="frozen"/>
      <selection pane="bottomLeft" activeCell="U1" sqref="U1:U64"/>
    </sheetView>
  </sheetViews>
  <sheetFormatPr baseColWidth="10" defaultRowHeight="16"/>
  <cols>
    <col min="6" max="9" width="10.83203125" style="14"/>
    <col min="11" max="11" width="20.1640625" customWidth="1"/>
    <col min="12" max="12" width="10.1640625" customWidth="1"/>
    <col min="13" max="13" width="11.83203125" customWidth="1"/>
    <col min="14" max="14" width="10.83203125" customWidth="1"/>
    <col min="15" max="16" width="10.33203125" customWidth="1"/>
    <col min="17" max="17" width="9.83203125" customWidth="1"/>
    <col min="18" max="18" width="23.1640625" customWidth="1"/>
    <col min="19" max="19" width="29.5" style="14" customWidth="1"/>
    <col min="20" max="20" width="10.83203125" style="14"/>
  </cols>
  <sheetData>
    <row r="1" spans="1:21">
      <c r="A1" s="9" t="s">
        <v>6</v>
      </c>
      <c r="B1" s="9" t="s">
        <v>1311</v>
      </c>
      <c r="C1" s="9" t="s">
        <v>0</v>
      </c>
      <c r="D1" s="9" t="s">
        <v>1</v>
      </c>
      <c r="E1" s="9" t="s">
        <v>2</v>
      </c>
      <c r="F1" s="12" t="s">
        <v>3</v>
      </c>
      <c r="G1" s="12" t="s">
        <v>4</v>
      </c>
      <c r="H1" s="12" t="s">
        <v>599</v>
      </c>
      <c r="I1" s="12" t="s">
        <v>5</v>
      </c>
      <c r="J1" s="9" t="s">
        <v>604</v>
      </c>
      <c r="K1" s="9" t="s">
        <v>8</v>
      </c>
      <c r="L1" s="9" t="s">
        <v>1177</v>
      </c>
      <c r="M1" s="9" t="s">
        <v>1178</v>
      </c>
      <c r="N1" s="9" t="s">
        <v>1179</v>
      </c>
      <c r="O1" s="9" t="s">
        <v>1180</v>
      </c>
      <c r="P1" s="9" t="s">
        <v>1181</v>
      </c>
      <c r="Q1" s="9" t="s">
        <v>1130</v>
      </c>
      <c r="R1" s="9" t="s">
        <v>1146</v>
      </c>
      <c r="S1" s="9"/>
      <c r="T1" s="12"/>
    </row>
    <row r="2" spans="1:21" s="25" customFormat="1">
      <c r="A2" s="10" t="s">
        <v>79</v>
      </c>
      <c r="B2" s="10" t="s">
        <v>1319</v>
      </c>
      <c r="C2" s="10" t="s">
        <v>25</v>
      </c>
      <c r="D2" s="10" t="s">
        <v>26</v>
      </c>
      <c r="E2" s="10" t="s">
        <v>27</v>
      </c>
      <c r="F2" s="13">
        <v>5318</v>
      </c>
      <c r="G2" s="13">
        <v>3.7257483329999999</v>
      </c>
      <c r="H2" s="13">
        <v>46954</v>
      </c>
      <c r="I2" s="13">
        <v>4.6716725959999996</v>
      </c>
      <c r="J2" s="10" t="s">
        <v>14</v>
      </c>
      <c r="K2" s="10" t="s">
        <v>1136</v>
      </c>
      <c r="L2" s="10" t="s">
        <v>1147</v>
      </c>
      <c r="M2" s="10" t="s">
        <v>1147</v>
      </c>
      <c r="N2" s="10" t="s">
        <v>1147</v>
      </c>
      <c r="O2" s="10" t="s">
        <v>1147</v>
      </c>
      <c r="P2" s="10" t="s">
        <v>1147</v>
      </c>
      <c r="Q2" s="10" t="s">
        <v>1133</v>
      </c>
      <c r="R2" s="10"/>
      <c r="S2" s="10"/>
      <c r="T2" s="27"/>
      <c r="U2" s="25" t="str">
        <f>IF(F2-[1]BMR!$F2=0,"",111)</f>
        <v/>
      </c>
    </row>
    <row r="3" spans="1:21" s="25" customFormat="1">
      <c r="A3" s="10" t="s">
        <v>118</v>
      </c>
      <c r="B3" s="10" t="s">
        <v>1342</v>
      </c>
      <c r="C3" s="10" t="s">
        <v>116</v>
      </c>
      <c r="D3" s="10" t="s">
        <v>60</v>
      </c>
      <c r="E3" s="10" t="s">
        <v>117</v>
      </c>
      <c r="F3" s="13">
        <v>3833</v>
      </c>
      <c r="G3" s="13">
        <v>3.5835388190000002</v>
      </c>
      <c r="H3" s="13">
        <v>32160</v>
      </c>
      <c r="I3" s="13">
        <v>4.5073160400000001</v>
      </c>
      <c r="J3" s="10" t="s">
        <v>66</v>
      </c>
      <c r="K3" s="10"/>
      <c r="L3" s="10" t="s">
        <v>1147</v>
      </c>
      <c r="M3" s="10" t="s">
        <v>1147</v>
      </c>
      <c r="N3" s="10" t="s">
        <v>1147</v>
      </c>
      <c r="O3" s="10" t="s">
        <v>1147</v>
      </c>
      <c r="P3" s="10" t="s">
        <v>1147</v>
      </c>
      <c r="Q3" s="10" t="s">
        <v>1131</v>
      </c>
      <c r="R3" s="10" t="s">
        <v>1132</v>
      </c>
      <c r="S3" s="10"/>
      <c r="T3" s="27"/>
      <c r="U3"/>
    </row>
    <row r="4" spans="1:21" s="25" customFormat="1">
      <c r="A4" s="10" t="s">
        <v>79</v>
      </c>
      <c r="B4" s="10" t="s">
        <v>1315</v>
      </c>
      <c r="C4" s="10" t="s">
        <v>11</v>
      </c>
      <c r="D4" s="10" t="s">
        <v>12</v>
      </c>
      <c r="E4" s="10" t="s">
        <v>13</v>
      </c>
      <c r="F4" s="13">
        <v>1341</v>
      </c>
      <c r="G4" s="13">
        <v>3.1274287780000001</v>
      </c>
      <c r="H4" s="13">
        <v>17459</v>
      </c>
      <c r="I4" s="13">
        <v>4.242019365</v>
      </c>
      <c r="J4" s="10" t="s">
        <v>14</v>
      </c>
      <c r="K4" s="10" t="s">
        <v>1135</v>
      </c>
      <c r="L4" s="10" t="s">
        <v>1147</v>
      </c>
      <c r="M4" s="10" t="s">
        <v>1147</v>
      </c>
      <c r="N4" s="10" t="s">
        <v>1147</v>
      </c>
      <c r="O4" s="10" t="s">
        <v>1147</v>
      </c>
      <c r="P4" s="10" t="s">
        <v>1147</v>
      </c>
      <c r="Q4" s="10" t="s">
        <v>1134</v>
      </c>
      <c r="R4" s="10"/>
      <c r="S4" s="10"/>
      <c r="T4" s="27"/>
      <c r="U4" s="25" t="str">
        <f>IF(F4-[1]BMR!$F4=0,"",111)</f>
        <v/>
      </c>
    </row>
    <row r="5" spans="1:21">
      <c r="A5" s="10" t="s">
        <v>73</v>
      </c>
      <c r="B5" s="10" t="s">
        <v>1337</v>
      </c>
      <c r="C5" s="10" t="s">
        <v>247</v>
      </c>
      <c r="D5" s="10" t="s">
        <v>1205</v>
      </c>
      <c r="E5" s="10" t="s">
        <v>1206</v>
      </c>
      <c r="F5" s="13">
        <v>975</v>
      </c>
      <c r="G5" s="13">
        <v>2.9890046159999999</v>
      </c>
      <c r="H5" s="13">
        <v>40104</v>
      </c>
      <c r="I5" s="13">
        <v>4.6031876919999997</v>
      </c>
      <c r="J5" s="10" t="s">
        <v>14</v>
      </c>
      <c r="K5" s="10"/>
      <c r="L5" s="10" t="s">
        <v>1147</v>
      </c>
      <c r="M5" s="10" t="s">
        <v>1147</v>
      </c>
      <c r="N5" s="10" t="s">
        <v>1147</v>
      </c>
      <c r="O5" s="10" t="s">
        <v>1147</v>
      </c>
      <c r="P5" s="10" t="s">
        <v>1147</v>
      </c>
      <c r="Q5" s="10" t="s">
        <v>1207</v>
      </c>
      <c r="R5" s="10"/>
      <c r="S5" s="10"/>
      <c r="T5" s="15"/>
    </row>
    <row r="6" spans="1:21" s="25" customFormat="1">
      <c r="A6" s="10" t="s">
        <v>315</v>
      </c>
      <c r="B6" s="10" t="s">
        <v>1332</v>
      </c>
      <c r="C6" s="10" t="s">
        <v>119</v>
      </c>
      <c r="D6" s="10" t="s">
        <v>120</v>
      </c>
      <c r="E6" s="10" t="s">
        <v>121</v>
      </c>
      <c r="F6" s="13">
        <v>650</v>
      </c>
      <c r="G6" s="13">
        <v>2.8129133569999998</v>
      </c>
      <c r="H6" s="13">
        <v>8532</v>
      </c>
      <c r="I6" s="13">
        <v>3.9310508469999998</v>
      </c>
      <c r="J6" s="10" t="s">
        <v>66</v>
      </c>
      <c r="K6" s="10"/>
      <c r="L6" s="10" t="s">
        <v>1147</v>
      </c>
      <c r="M6" s="10" t="s">
        <v>1147</v>
      </c>
      <c r="N6" s="10" t="s">
        <v>1147</v>
      </c>
      <c r="O6" s="10" t="s">
        <v>1147</v>
      </c>
      <c r="P6" s="10" t="s">
        <v>1147</v>
      </c>
      <c r="Q6" s="10" t="s">
        <v>1131</v>
      </c>
      <c r="R6" s="10" t="s">
        <v>1132</v>
      </c>
      <c r="S6" s="10"/>
      <c r="T6" s="27"/>
      <c r="U6" s="25" t="str">
        <f>IF(F6-[1]BMR!$F6=0,"",111)</f>
        <v/>
      </c>
    </row>
    <row r="7" spans="1:21">
      <c r="A7" s="10" t="s">
        <v>73</v>
      </c>
      <c r="B7" s="10" t="s">
        <v>1314</v>
      </c>
      <c r="C7" s="10" t="s">
        <v>22</v>
      </c>
      <c r="D7" s="10" t="s">
        <v>23</v>
      </c>
      <c r="E7" s="10" t="s">
        <v>24</v>
      </c>
      <c r="F7" s="13">
        <v>388.5</v>
      </c>
      <c r="G7" s="13">
        <v>2.5893910230000001</v>
      </c>
      <c r="H7" s="13">
        <v>8951.0400000000009</v>
      </c>
      <c r="I7" s="13">
        <v>3.9518734979999999</v>
      </c>
      <c r="J7" s="10" t="s">
        <v>14</v>
      </c>
      <c r="K7" s="10" t="s">
        <v>1184</v>
      </c>
      <c r="L7" s="10" t="s">
        <v>1147</v>
      </c>
      <c r="M7" s="10" t="s">
        <v>1147</v>
      </c>
      <c r="N7" s="10" t="s">
        <v>1182</v>
      </c>
      <c r="O7" s="10" t="s">
        <v>1147</v>
      </c>
      <c r="P7" s="10" t="s">
        <v>1147</v>
      </c>
      <c r="Q7" s="10" t="s">
        <v>1137</v>
      </c>
      <c r="R7" s="10" t="s">
        <v>1138</v>
      </c>
      <c r="S7" s="10"/>
      <c r="T7" s="13"/>
    </row>
    <row r="8" spans="1:21">
      <c r="A8" s="10" t="s">
        <v>79</v>
      </c>
      <c r="B8" s="10" t="s">
        <v>1335</v>
      </c>
      <c r="C8" s="10" t="s">
        <v>76</v>
      </c>
      <c r="D8" s="10" t="s">
        <v>77</v>
      </c>
      <c r="E8" s="10" t="s">
        <v>78</v>
      </c>
      <c r="F8" s="13">
        <v>325</v>
      </c>
      <c r="G8" s="13">
        <v>2.5118833610000002</v>
      </c>
      <c r="H8" s="13">
        <v>6170.28</v>
      </c>
      <c r="I8" s="13">
        <v>3.7903048720000001</v>
      </c>
      <c r="J8" s="10" t="s">
        <v>66</v>
      </c>
      <c r="K8" s="10" t="s">
        <v>1190</v>
      </c>
      <c r="L8" s="10" t="s">
        <v>1182</v>
      </c>
      <c r="M8" s="10" t="s">
        <v>1147</v>
      </c>
      <c r="N8" s="10" t="s">
        <v>1147</v>
      </c>
      <c r="O8" s="10" t="s">
        <v>1147</v>
      </c>
      <c r="P8" s="10" t="s">
        <v>1147</v>
      </c>
      <c r="Q8" s="10" t="s">
        <v>1139</v>
      </c>
      <c r="R8" s="10" t="s">
        <v>68</v>
      </c>
      <c r="S8" s="10"/>
      <c r="T8" s="15"/>
      <c r="U8" s="25" t="str">
        <f>IF(F8-[1]BMR!$F8=0,"",111)</f>
        <v/>
      </c>
    </row>
    <row r="9" spans="1:21">
      <c r="A9" s="10" t="s">
        <v>40</v>
      </c>
      <c r="B9" s="10" t="s">
        <v>1313</v>
      </c>
      <c r="C9" s="10" t="s">
        <v>37</v>
      </c>
      <c r="D9" s="10" t="s">
        <v>38</v>
      </c>
      <c r="E9" s="10" t="s">
        <v>39</v>
      </c>
      <c r="F9" s="13">
        <v>250</v>
      </c>
      <c r="G9" s="13">
        <v>2.397940009</v>
      </c>
      <c r="H9" s="13">
        <v>2779</v>
      </c>
      <c r="I9" s="13">
        <v>3.4438885469999998</v>
      </c>
      <c r="J9" s="10" t="s">
        <v>14</v>
      </c>
      <c r="K9" s="10"/>
      <c r="L9" s="10" t="s">
        <v>1147</v>
      </c>
      <c r="M9" s="10" t="s">
        <v>1147</v>
      </c>
      <c r="N9" s="10" t="s">
        <v>1147</v>
      </c>
      <c r="O9" s="10" t="s">
        <v>1147</v>
      </c>
      <c r="P9" s="10" t="s">
        <v>1147</v>
      </c>
      <c r="Q9" s="10" t="s">
        <v>1140</v>
      </c>
      <c r="R9" s="10" t="s">
        <v>41</v>
      </c>
      <c r="S9" s="10"/>
      <c r="T9" s="15"/>
    </row>
    <row r="10" spans="1:21">
      <c r="A10" s="10" t="s">
        <v>79</v>
      </c>
      <c r="B10" s="10" t="s">
        <v>1316</v>
      </c>
      <c r="C10" s="10" t="s">
        <v>111</v>
      </c>
      <c r="D10" s="10" t="s">
        <v>112</v>
      </c>
      <c r="E10" s="10" t="s">
        <v>113</v>
      </c>
      <c r="F10" s="13">
        <v>196.5</v>
      </c>
      <c r="G10" s="13">
        <v>2.2933625549999999</v>
      </c>
      <c r="H10" s="13">
        <v>4949.04</v>
      </c>
      <c r="I10" s="13">
        <v>3.6945209640000001</v>
      </c>
      <c r="J10" s="10" t="s">
        <v>66</v>
      </c>
      <c r="K10" s="10" t="s">
        <v>1366</v>
      </c>
      <c r="L10" s="10" t="s">
        <v>1147</v>
      </c>
      <c r="M10" s="10" t="s">
        <v>1147</v>
      </c>
      <c r="N10" s="10" t="s">
        <v>1147</v>
      </c>
      <c r="O10" s="10" t="s">
        <v>1182</v>
      </c>
      <c r="P10" s="10" t="s">
        <v>1147</v>
      </c>
      <c r="Q10" s="10" t="s">
        <v>1141</v>
      </c>
      <c r="R10" s="10" t="s">
        <v>68</v>
      </c>
      <c r="S10" s="10"/>
      <c r="T10" s="15"/>
      <c r="U10" s="25" t="str">
        <f>IF(F10-[1]BMR!$F10=0,"",111)</f>
        <v/>
      </c>
    </row>
    <row r="11" spans="1:21" s="25" customFormat="1">
      <c r="A11" s="10" t="s">
        <v>79</v>
      </c>
      <c r="B11" s="10" t="s">
        <v>1316</v>
      </c>
      <c r="C11" s="10" t="s">
        <v>179</v>
      </c>
      <c r="D11" s="10" t="s">
        <v>180</v>
      </c>
      <c r="E11" s="10" t="s">
        <v>181</v>
      </c>
      <c r="F11" s="13">
        <v>195.5</v>
      </c>
      <c r="G11" s="13">
        <v>2.2911467619999999</v>
      </c>
      <c r="H11" s="13">
        <v>3238.56</v>
      </c>
      <c r="I11" s="13">
        <v>3.5103519479999998</v>
      </c>
      <c r="J11" s="10" t="s">
        <v>66</v>
      </c>
      <c r="K11" s="10" t="s">
        <v>1143</v>
      </c>
      <c r="L11" s="10" t="s">
        <v>1147</v>
      </c>
      <c r="M11" s="10" t="s">
        <v>1147</v>
      </c>
      <c r="N11" s="10" t="s">
        <v>1147</v>
      </c>
      <c r="O11" s="10" t="s">
        <v>1147</v>
      </c>
      <c r="P11" s="10" t="s">
        <v>1147</v>
      </c>
      <c r="Q11" s="10" t="s">
        <v>1142</v>
      </c>
      <c r="R11" s="10" t="s">
        <v>1138</v>
      </c>
      <c r="S11" s="10"/>
      <c r="T11" s="27"/>
      <c r="U11"/>
    </row>
    <row r="12" spans="1:21" s="25" customFormat="1">
      <c r="A12" s="10" t="s">
        <v>73</v>
      </c>
      <c r="B12" s="10" t="s">
        <v>1314</v>
      </c>
      <c r="C12" s="10" t="s">
        <v>19</v>
      </c>
      <c r="D12" s="10" t="s">
        <v>20</v>
      </c>
      <c r="E12" s="10" t="s">
        <v>21</v>
      </c>
      <c r="F12" s="13">
        <v>190.7</v>
      </c>
      <c r="G12" s="13">
        <v>2.2803506929999999</v>
      </c>
      <c r="H12" s="13">
        <v>4056.72</v>
      </c>
      <c r="I12" s="13">
        <v>3.6081750330000002</v>
      </c>
      <c r="J12" s="10" t="s">
        <v>14</v>
      </c>
      <c r="K12" s="10"/>
      <c r="L12" s="10" t="s">
        <v>1147</v>
      </c>
      <c r="M12" s="10" t="s">
        <v>1147</v>
      </c>
      <c r="N12" s="10" t="s">
        <v>1147</v>
      </c>
      <c r="O12" s="10" t="s">
        <v>1147</v>
      </c>
      <c r="P12" s="10" t="s">
        <v>1147</v>
      </c>
      <c r="Q12" s="10" t="s">
        <v>1148</v>
      </c>
      <c r="R12" s="10" t="s">
        <v>1138</v>
      </c>
      <c r="S12" s="10"/>
      <c r="T12" s="27"/>
      <c r="U12" s="25" t="str">
        <f>IF(F12-[1]BMR!$F12=0,"",111)</f>
        <v/>
      </c>
    </row>
    <row r="13" spans="1:21">
      <c r="A13" s="10" t="s">
        <v>79</v>
      </c>
      <c r="B13" s="10" t="s">
        <v>1319</v>
      </c>
      <c r="C13" s="10" t="s">
        <v>44</v>
      </c>
      <c r="D13" s="10" t="s">
        <v>45</v>
      </c>
      <c r="E13" s="10" t="s">
        <v>46</v>
      </c>
      <c r="F13" s="13">
        <v>176.96700000000001</v>
      </c>
      <c r="G13" s="13">
        <v>2.2478922890000002</v>
      </c>
      <c r="H13" s="13">
        <v>3708</v>
      </c>
      <c r="I13" s="13">
        <v>3.5691397249999999</v>
      </c>
      <c r="J13" s="10" t="s">
        <v>14</v>
      </c>
      <c r="K13" s="10" t="s">
        <v>1144</v>
      </c>
      <c r="L13" s="10" t="s">
        <v>1147</v>
      </c>
      <c r="M13" s="10" t="s">
        <v>1147</v>
      </c>
      <c r="N13" s="10" t="s">
        <v>1147</v>
      </c>
      <c r="O13" s="10" t="s">
        <v>1147</v>
      </c>
      <c r="P13" s="10" t="s">
        <v>1147</v>
      </c>
      <c r="Q13" s="10" t="s">
        <v>1145</v>
      </c>
      <c r="R13" s="10"/>
      <c r="S13" s="10"/>
      <c r="T13" s="15"/>
    </row>
    <row r="14" spans="1:21" s="25" customFormat="1">
      <c r="A14" s="10" t="s">
        <v>40</v>
      </c>
      <c r="B14" s="10" t="s">
        <v>1313</v>
      </c>
      <c r="C14" s="10" t="s">
        <v>37</v>
      </c>
      <c r="D14" s="10" t="s">
        <v>42</v>
      </c>
      <c r="E14" s="10" t="s">
        <v>43</v>
      </c>
      <c r="F14" s="13">
        <v>170.5</v>
      </c>
      <c r="G14" s="13">
        <v>2.231724383</v>
      </c>
      <c r="H14" s="13">
        <v>1023.72</v>
      </c>
      <c r="I14" s="13">
        <v>3.0101811879999998</v>
      </c>
      <c r="J14" s="10" t="s">
        <v>14</v>
      </c>
      <c r="K14" s="10"/>
      <c r="L14" s="10" t="s">
        <v>1147</v>
      </c>
      <c r="M14" s="10" t="s">
        <v>1147</v>
      </c>
      <c r="N14" s="10" t="s">
        <v>1147</v>
      </c>
      <c r="O14" s="10" t="s">
        <v>1147</v>
      </c>
      <c r="P14" s="10" t="s">
        <v>1147</v>
      </c>
      <c r="Q14" s="10" t="s">
        <v>1149</v>
      </c>
      <c r="R14" s="10" t="s">
        <v>1138</v>
      </c>
      <c r="S14" s="10"/>
      <c r="T14" s="24"/>
      <c r="U14" s="25" t="str">
        <f>IF(F14-[1]BMR!$F14=0,"",111)</f>
        <v/>
      </c>
    </row>
    <row r="15" spans="1:21">
      <c r="A15" s="10" t="s">
        <v>79</v>
      </c>
      <c r="B15" s="10" t="s">
        <v>1319</v>
      </c>
      <c r="C15" s="10" t="s">
        <v>1199</v>
      </c>
      <c r="D15" s="10" t="s">
        <v>1200</v>
      </c>
      <c r="E15" s="10" t="s">
        <v>1201</v>
      </c>
      <c r="F15" s="13">
        <v>150</v>
      </c>
      <c r="G15" s="13">
        <v>2.1760912590000001</v>
      </c>
      <c r="H15" s="13">
        <v>8100</v>
      </c>
      <c r="I15" s="13">
        <v>3.908485019</v>
      </c>
      <c r="J15" s="10" t="s">
        <v>14</v>
      </c>
      <c r="K15" s="10"/>
      <c r="L15" s="10" t="s">
        <v>1147</v>
      </c>
      <c r="M15" s="10" t="s">
        <v>1147</v>
      </c>
      <c r="N15" s="10" t="s">
        <v>1147</v>
      </c>
      <c r="O15" s="10" t="s">
        <v>1147</v>
      </c>
      <c r="P15" s="10" t="s">
        <v>1147</v>
      </c>
      <c r="Q15" s="10" t="s">
        <v>1204</v>
      </c>
      <c r="R15" s="10" t="s">
        <v>1202</v>
      </c>
      <c r="S15" s="10"/>
      <c r="T15" s="13"/>
    </row>
    <row r="16" spans="1:21">
      <c r="A16" s="10" t="s">
        <v>73</v>
      </c>
      <c r="B16" s="10" t="s">
        <v>1314</v>
      </c>
      <c r="C16" s="10" t="s">
        <v>31</v>
      </c>
      <c r="D16" s="10" t="s">
        <v>32</v>
      </c>
      <c r="E16" s="10" t="s">
        <v>33</v>
      </c>
      <c r="F16" s="13">
        <v>149.5</v>
      </c>
      <c r="G16" s="13">
        <v>2.1746411929999998</v>
      </c>
      <c r="H16" s="13">
        <v>4108.32</v>
      </c>
      <c r="I16" s="13">
        <v>3.6136642640000001</v>
      </c>
      <c r="J16" s="10" t="s">
        <v>14</v>
      </c>
      <c r="K16" s="10"/>
      <c r="L16" s="10" t="s">
        <v>1147</v>
      </c>
      <c r="M16" s="10" t="s">
        <v>1147</v>
      </c>
      <c r="N16" s="10" t="s">
        <v>1147</v>
      </c>
      <c r="O16" s="10" t="s">
        <v>1147</v>
      </c>
      <c r="P16" s="10" t="s">
        <v>1147</v>
      </c>
      <c r="Q16" s="10" t="s">
        <v>1208</v>
      </c>
      <c r="R16" s="10" t="s">
        <v>1138</v>
      </c>
      <c r="S16" s="10"/>
      <c r="T16" s="15"/>
      <c r="U16" s="25" t="str">
        <f>IF(F16-[1]BMR!$F16=0,"",111)</f>
        <v/>
      </c>
    </row>
    <row r="17" spans="1:21">
      <c r="A17" s="10" t="s">
        <v>73</v>
      </c>
      <c r="B17" s="10" t="s">
        <v>1323</v>
      </c>
      <c r="C17" s="10" t="s">
        <v>188</v>
      </c>
      <c r="D17" s="10" t="s">
        <v>193</v>
      </c>
      <c r="E17" s="10" t="s">
        <v>194</v>
      </c>
      <c r="F17" s="13">
        <v>137.9</v>
      </c>
      <c r="G17" s="13">
        <v>2.1395642659999998</v>
      </c>
      <c r="H17" s="13">
        <v>2879.4</v>
      </c>
      <c r="I17" s="13">
        <v>3.4593020000000001</v>
      </c>
      <c r="J17" s="10" t="s">
        <v>66</v>
      </c>
      <c r="K17" s="10"/>
      <c r="L17" s="10" t="s">
        <v>1147</v>
      </c>
      <c r="M17" s="10" t="s">
        <v>1147</v>
      </c>
      <c r="N17" s="10" t="s">
        <v>1147</v>
      </c>
      <c r="O17" s="10" t="s">
        <v>1147</v>
      </c>
      <c r="P17" s="10" t="s">
        <v>1147</v>
      </c>
      <c r="Q17" s="10" t="s">
        <v>1151</v>
      </c>
      <c r="R17" s="10" t="s">
        <v>1150</v>
      </c>
      <c r="S17" s="10"/>
      <c r="T17" s="15"/>
    </row>
    <row r="18" spans="1:21">
      <c r="A18" s="10" t="s">
        <v>73</v>
      </c>
      <c r="B18" s="10" t="s">
        <v>1314</v>
      </c>
      <c r="C18" s="10" t="s">
        <v>222</v>
      </c>
      <c r="D18" s="10" t="s">
        <v>61</v>
      </c>
      <c r="E18" s="10" t="s">
        <v>223</v>
      </c>
      <c r="F18" s="13">
        <v>121.7</v>
      </c>
      <c r="G18" s="13">
        <v>2.085290578</v>
      </c>
      <c r="H18" s="13">
        <v>3103</v>
      </c>
      <c r="I18" s="13">
        <v>3.4917817759999998</v>
      </c>
      <c r="J18" s="10" t="s">
        <v>14</v>
      </c>
      <c r="K18" s="10"/>
      <c r="L18" s="10" t="s">
        <v>1147</v>
      </c>
      <c r="M18" s="10" t="s">
        <v>1147</v>
      </c>
      <c r="N18" s="10" t="s">
        <v>1147</v>
      </c>
      <c r="O18" s="10" t="s">
        <v>1147</v>
      </c>
      <c r="P18" s="10" t="s">
        <v>1147</v>
      </c>
      <c r="Q18" s="10" t="s">
        <v>224</v>
      </c>
      <c r="R18" s="10"/>
      <c r="S18" s="10"/>
      <c r="T18" s="13"/>
      <c r="U18" s="25" t="str">
        <f>IF(F18-[1]BMR!$F18=0,"",111)</f>
        <v/>
      </c>
    </row>
    <row r="19" spans="1:21">
      <c r="A19" s="10" t="s">
        <v>79</v>
      </c>
      <c r="B19" s="10" t="s">
        <v>1316</v>
      </c>
      <c r="C19" s="10" t="s">
        <v>142</v>
      </c>
      <c r="D19" s="10" t="s">
        <v>143</v>
      </c>
      <c r="E19" s="10" t="s">
        <v>144</v>
      </c>
      <c r="F19" s="13">
        <v>100</v>
      </c>
      <c r="G19" s="13">
        <v>2</v>
      </c>
      <c r="H19" s="13">
        <v>3200.8358210000001</v>
      </c>
      <c r="I19" s="13">
        <v>3.5052633989999999</v>
      </c>
      <c r="J19" s="10" t="s">
        <v>66</v>
      </c>
      <c r="K19" s="10" t="s">
        <v>1194</v>
      </c>
      <c r="L19" s="10" t="s">
        <v>1147</v>
      </c>
      <c r="M19" s="10" t="s">
        <v>1182</v>
      </c>
      <c r="N19" s="10" t="s">
        <v>1147</v>
      </c>
      <c r="O19" s="10" t="s">
        <v>1147</v>
      </c>
      <c r="P19" s="10" t="s">
        <v>1182</v>
      </c>
      <c r="Q19" s="10" t="s">
        <v>1193</v>
      </c>
      <c r="R19" s="10" t="s">
        <v>1192</v>
      </c>
      <c r="S19" s="10"/>
      <c r="T19" s="15"/>
    </row>
    <row r="20" spans="1:21" s="25" customFormat="1">
      <c r="A20" s="10" t="s">
        <v>73</v>
      </c>
      <c r="B20" s="10" t="s">
        <v>1323</v>
      </c>
      <c r="C20" s="10" t="s">
        <v>188</v>
      </c>
      <c r="D20" s="10" t="s">
        <v>189</v>
      </c>
      <c r="E20" s="10" t="s">
        <v>190</v>
      </c>
      <c r="F20" s="13">
        <v>98</v>
      </c>
      <c r="G20" s="13">
        <v>1.991226076</v>
      </c>
      <c r="H20" s="13">
        <v>2034.48</v>
      </c>
      <c r="I20" s="13">
        <v>3.3084534250000002</v>
      </c>
      <c r="J20" s="10" t="s">
        <v>66</v>
      </c>
      <c r="K20" s="10"/>
      <c r="L20" s="10" t="s">
        <v>1147</v>
      </c>
      <c r="M20" s="10" t="s">
        <v>1147</v>
      </c>
      <c r="N20" s="10" t="s">
        <v>1147</v>
      </c>
      <c r="O20" s="10" t="s">
        <v>1147</v>
      </c>
      <c r="P20" s="10" t="s">
        <v>1147</v>
      </c>
      <c r="Q20" s="10" t="s">
        <v>1151</v>
      </c>
      <c r="R20" s="10" t="s">
        <v>1150</v>
      </c>
      <c r="S20" s="10"/>
      <c r="T20" s="24"/>
      <c r="U20" s="25" t="str">
        <f>IF(F20-[1]BMR!$F20=0,"",111)</f>
        <v/>
      </c>
    </row>
    <row r="21" spans="1:21">
      <c r="A21" s="10" t="s">
        <v>73</v>
      </c>
      <c r="B21" s="10" t="s">
        <v>1320</v>
      </c>
      <c r="C21" s="10" t="s">
        <v>47</v>
      </c>
      <c r="D21" s="10" t="s">
        <v>48</v>
      </c>
      <c r="E21" s="10" t="s">
        <v>49</v>
      </c>
      <c r="F21" s="13">
        <v>96.75</v>
      </c>
      <c r="G21" s="13">
        <v>1.9856509739999999</v>
      </c>
      <c r="H21" s="13">
        <v>5367.7825000000003</v>
      </c>
      <c r="I21" s="13">
        <v>3.7297949099999999</v>
      </c>
      <c r="J21" s="10" t="s">
        <v>14</v>
      </c>
      <c r="K21" s="10"/>
      <c r="L21" s="10" t="s">
        <v>1147</v>
      </c>
      <c r="M21" s="10" t="s">
        <v>1147</v>
      </c>
      <c r="N21" s="10" t="s">
        <v>1147</v>
      </c>
      <c r="O21" s="10" t="s">
        <v>1147</v>
      </c>
      <c r="P21" s="10" t="s">
        <v>1147</v>
      </c>
      <c r="Q21" s="10" t="s">
        <v>50</v>
      </c>
      <c r="R21" s="10"/>
      <c r="S21" s="10"/>
      <c r="T21" s="15"/>
    </row>
    <row r="22" spans="1:21">
      <c r="A22" s="10" t="s">
        <v>73</v>
      </c>
      <c r="B22" s="10" t="s">
        <v>1314</v>
      </c>
      <c r="C22" s="10" t="s">
        <v>28</v>
      </c>
      <c r="D22" s="10" t="s">
        <v>29</v>
      </c>
      <c r="E22" s="10" t="s">
        <v>30</v>
      </c>
      <c r="F22" s="13">
        <v>86.8</v>
      </c>
      <c r="G22" s="13">
        <v>1.9385197249999999</v>
      </c>
      <c r="H22" s="13">
        <v>3614.4</v>
      </c>
      <c r="I22" s="13">
        <v>3.5580362139999999</v>
      </c>
      <c r="J22" s="10" t="s">
        <v>14</v>
      </c>
      <c r="K22" s="10"/>
      <c r="L22" s="10" t="s">
        <v>1147</v>
      </c>
      <c r="M22" s="10" t="s">
        <v>1147</v>
      </c>
      <c r="N22" s="10" t="s">
        <v>1147</v>
      </c>
      <c r="O22" s="10" t="s">
        <v>1147</v>
      </c>
      <c r="P22" s="10" t="s">
        <v>1147</v>
      </c>
      <c r="Q22" s="10" t="s">
        <v>1208</v>
      </c>
      <c r="R22" s="10" t="s">
        <v>1138</v>
      </c>
      <c r="S22" s="10"/>
      <c r="T22" s="15"/>
      <c r="U22" s="25" t="str">
        <f>IF(F22-[1]BMR!$F22=0,"",111)</f>
        <v/>
      </c>
    </row>
    <row r="23" spans="1:21">
      <c r="A23" s="10" t="s">
        <v>79</v>
      </c>
      <c r="B23" s="10" t="s">
        <v>1319</v>
      </c>
      <c r="C23" s="10" t="s">
        <v>1196</v>
      </c>
      <c r="D23" s="10" t="s">
        <v>1197</v>
      </c>
      <c r="E23" s="10" t="s">
        <v>1198</v>
      </c>
      <c r="F23" s="13">
        <v>80</v>
      </c>
      <c r="G23" s="13">
        <v>1.903089987</v>
      </c>
      <c r="H23" s="13">
        <v>7700</v>
      </c>
      <c r="I23" s="13">
        <v>3.8864907249999998</v>
      </c>
      <c r="J23" s="10" t="s">
        <v>14</v>
      </c>
      <c r="K23" s="10"/>
      <c r="L23" s="10" t="s">
        <v>1147</v>
      </c>
      <c r="M23" s="10" t="s">
        <v>1147</v>
      </c>
      <c r="N23" s="10" t="s">
        <v>1147</v>
      </c>
      <c r="O23" s="10" t="s">
        <v>1147</v>
      </c>
      <c r="P23" s="10" t="s">
        <v>1147</v>
      </c>
      <c r="Q23" s="10" t="s">
        <v>1203</v>
      </c>
      <c r="R23" s="10" t="s">
        <v>1202</v>
      </c>
      <c r="S23" s="10"/>
      <c r="T23" s="15"/>
    </row>
    <row r="24" spans="1:21">
      <c r="A24" s="10" t="s">
        <v>80</v>
      </c>
      <c r="B24" s="10" t="s">
        <v>1324</v>
      </c>
      <c r="C24" s="10" t="s">
        <v>131</v>
      </c>
      <c r="D24" s="10" t="s">
        <v>132</v>
      </c>
      <c r="E24" s="10" t="s">
        <v>133</v>
      </c>
      <c r="F24" s="13">
        <v>70</v>
      </c>
      <c r="G24" s="13">
        <v>1.8450980400000001</v>
      </c>
      <c r="H24" s="13">
        <v>1771.2</v>
      </c>
      <c r="I24" s="13">
        <v>3.248267604</v>
      </c>
      <c r="J24" s="10" t="s">
        <v>66</v>
      </c>
      <c r="K24" s="10"/>
      <c r="L24" s="10" t="s">
        <v>1147</v>
      </c>
      <c r="M24" s="10" t="s">
        <v>1147</v>
      </c>
      <c r="N24" s="10" t="s">
        <v>1147</v>
      </c>
      <c r="O24" s="10" t="s">
        <v>1147</v>
      </c>
      <c r="P24" s="10" t="s">
        <v>1147</v>
      </c>
      <c r="Q24" s="10" t="s">
        <v>1131</v>
      </c>
      <c r="R24" s="10" t="s">
        <v>1132</v>
      </c>
      <c r="S24" s="10"/>
      <c r="T24" s="15"/>
      <c r="U24" s="25" t="str">
        <f>IF(F24-[1]BMR!$F24=0,"",111)</f>
        <v/>
      </c>
    </row>
    <row r="25" spans="1:21">
      <c r="A25" s="10" t="s">
        <v>73</v>
      </c>
      <c r="B25" s="10" t="s">
        <v>1314</v>
      </c>
      <c r="C25" s="10" t="s">
        <v>28</v>
      </c>
      <c r="D25" s="10" t="s">
        <v>225</v>
      </c>
      <c r="E25" s="10" t="s">
        <v>226</v>
      </c>
      <c r="F25" s="13">
        <v>69.5</v>
      </c>
      <c r="G25" s="13">
        <v>1.8419848050000001</v>
      </c>
      <c r="H25" s="13">
        <v>2497</v>
      </c>
      <c r="I25" s="13">
        <v>3.397418542</v>
      </c>
      <c r="J25" s="10" t="s">
        <v>14</v>
      </c>
      <c r="K25" s="10"/>
      <c r="L25" s="10" t="s">
        <v>1147</v>
      </c>
      <c r="M25" s="10" t="s">
        <v>1147</v>
      </c>
      <c r="N25" s="10" t="s">
        <v>1147</v>
      </c>
      <c r="O25" s="10" t="s">
        <v>1147</v>
      </c>
      <c r="P25" s="10" t="s">
        <v>1147</v>
      </c>
      <c r="Q25" s="10" t="s">
        <v>224</v>
      </c>
      <c r="R25" s="10"/>
      <c r="S25" s="10"/>
      <c r="T25" s="15"/>
    </row>
    <row r="26" spans="1:21">
      <c r="A26" s="10" t="s">
        <v>79</v>
      </c>
      <c r="B26" s="10" t="s">
        <v>1316</v>
      </c>
      <c r="C26" s="10" t="s">
        <v>182</v>
      </c>
      <c r="D26" s="10" t="s">
        <v>51</v>
      </c>
      <c r="E26" s="10" t="s">
        <v>185</v>
      </c>
      <c r="F26" s="13">
        <v>69.125</v>
      </c>
      <c r="G26" s="13">
        <v>1.8396351440000001</v>
      </c>
      <c r="H26" s="13">
        <v>2294.4</v>
      </c>
      <c r="I26" s="13">
        <v>3.3606691340000001</v>
      </c>
      <c r="J26" s="10" t="s">
        <v>66</v>
      </c>
      <c r="K26" s="10"/>
      <c r="L26" s="10" t="s">
        <v>1147</v>
      </c>
      <c r="M26" s="10" t="s">
        <v>1147</v>
      </c>
      <c r="N26" s="10" t="s">
        <v>1147</v>
      </c>
      <c r="O26" s="10" t="s">
        <v>1147</v>
      </c>
      <c r="P26" s="10" t="s">
        <v>1147</v>
      </c>
      <c r="Q26" s="10" t="s">
        <v>1152</v>
      </c>
      <c r="R26" s="10" t="s">
        <v>68</v>
      </c>
      <c r="S26" s="10"/>
      <c r="T26" s="13"/>
      <c r="U26" s="25" t="str">
        <f>IF(F26-[1]BMR!$F26=0,"",111)</f>
        <v/>
      </c>
    </row>
    <row r="27" spans="1:21">
      <c r="A27" s="10" t="s">
        <v>73</v>
      </c>
      <c r="B27" s="10" t="s">
        <v>1323</v>
      </c>
      <c r="C27" s="10" t="s">
        <v>188</v>
      </c>
      <c r="D27" s="10" t="s">
        <v>191</v>
      </c>
      <c r="E27" s="10" t="s">
        <v>192</v>
      </c>
      <c r="F27" s="13">
        <v>69</v>
      </c>
      <c r="G27" s="13">
        <v>1.8388490909999999</v>
      </c>
      <c r="H27" s="13">
        <v>1540.08</v>
      </c>
      <c r="I27" s="13">
        <v>3.187543281</v>
      </c>
      <c r="J27" s="10" t="s">
        <v>66</v>
      </c>
      <c r="K27" s="10"/>
      <c r="L27" s="10" t="s">
        <v>1147</v>
      </c>
      <c r="M27" s="10" t="s">
        <v>1147</v>
      </c>
      <c r="N27" s="10" t="s">
        <v>1147</v>
      </c>
      <c r="O27" s="10" t="s">
        <v>1147</v>
      </c>
      <c r="P27" s="10" t="s">
        <v>1147</v>
      </c>
      <c r="Q27" s="10" t="s">
        <v>1151</v>
      </c>
      <c r="R27" s="10" t="s">
        <v>1150</v>
      </c>
      <c r="S27" s="10"/>
      <c r="T27" s="13"/>
    </row>
    <row r="28" spans="1:21">
      <c r="A28" s="10" t="s">
        <v>79</v>
      </c>
      <c r="B28" s="10" t="s">
        <v>1335</v>
      </c>
      <c r="C28" s="10" t="s">
        <v>105</v>
      </c>
      <c r="D28" s="10" t="s">
        <v>106</v>
      </c>
      <c r="E28" s="10" t="s">
        <v>107</v>
      </c>
      <c r="F28" s="13">
        <v>58</v>
      </c>
      <c r="G28" s="13">
        <v>1.7634279939999999</v>
      </c>
      <c r="H28" s="13">
        <v>1970.4</v>
      </c>
      <c r="I28" s="13">
        <v>3.2945543989999999</v>
      </c>
      <c r="J28" s="10" t="s">
        <v>66</v>
      </c>
      <c r="K28" s="10" t="s">
        <v>1184</v>
      </c>
      <c r="L28" s="10" t="s">
        <v>1147</v>
      </c>
      <c r="M28" s="10" t="s">
        <v>1147</v>
      </c>
      <c r="N28" s="10" t="s">
        <v>1182</v>
      </c>
      <c r="O28" s="10" t="s">
        <v>1147</v>
      </c>
      <c r="P28" s="10" t="s">
        <v>1147</v>
      </c>
      <c r="Q28" s="10" t="s">
        <v>1183</v>
      </c>
      <c r="R28" s="10" t="s">
        <v>1138</v>
      </c>
      <c r="S28" s="10"/>
      <c r="T28" s="13"/>
      <c r="U28" s="25" t="str">
        <f>IF(F28-[1]BMR!$F28=0,"",111)</f>
        <v/>
      </c>
    </row>
    <row r="29" spans="1:21">
      <c r="A29" s="10" t="s">
        <v>79</v>
      </c>
      <c r="B29" s="10" t="s">
        <v>1335</v>
      </c>
      <c r="C29" s="10" t="s">
        <v>172</v>
      </c>
      <c r="D29" s="10" t="s">
        <v>56</v>
      </c>
      <c r="E29" s="10" t="s">
        <v>173</v>
      </c>
      <c r="F29" s="13">
        <v>51.19</v>
      </c>
      <c r="G29" s="13">
        <v>1.7091851300000001</v>
      </c>
      <c r="H29" s="13">
        <v>1377.72</v>
      </c>
      <c r="I29" s="13">
        <v>3.1391609630000001</v>
      </c>
      <c r="J29" s="10" t="s">
        <v>66</v>
      </c>
      <c r="K29" s="10"/>
      <c r="L29" s="10" t="s">
        <v>1147</v>
      </c>
      <c r="M29" s="10" t="s">
        <v>1147</v>
      </c>
      <c r="N29" s="10" t="s">
        <v>1147</v>
      </c>
      <c r="O29" s="10" t="s">
        <v>1147</v>
      </c>
      <c r="P29" s="10" t="s">
        <v>1147</v>
      </c>
      <c r="Q29" s="10" t="s">
        <v>1153</v>
      </c>
      <c r="R29" s="10" t="s">
        <v>1138</v>
      </c>
      <c r="S29" s="10"/>
      <c r="T29" s="15"/>
    </row>
    <row r="30" spans="1:21">
      <c r="A30" s="10" t="s">
        <v>178</v>
      </c>
      <c r="B30" s="10" t="s">
        <v>1312</v>
      </c>
      <c r="C30" s="10" t="s">
        <v>175</v>
      </c>
      <c r="D30" s="10" t="s">
        <v>176</v>
      </c>
      <c r="E30" s="10" t="s">
        <v>177</v>
      </c>
      <c r="F30" s="13">
        <v>48</v>
      </c>
      <c r="G30" s="13">
        <v>1.6812412370000001</v>
      </c>
      <c r="H30" s="13">
        <v>737.28</v>
      </c>
      <c r="I30" s="13">
        <v>2.8676324530000001</v>
      </c>
      <c r="J30" s="10" t="s">
        <v>66</v>
      </c>
      <c r="K30" s="10"/>
      <c r="L30" s="10" t="s">
        <v>1147</v>
      </c>
      <c r="M30" s="10" t="s">
        <v>1147</v>
      </c>
      <c r="N30" s="10" t="s">
        <v>1147</v>
      </c>
      <c r="O30" s="10" t="s">
        <v>1147</v>
      </c>
      <c r="P30" s="10" t="s">
        <v>1147</v>
      </c>
      <c r="Q30" s="10" t="s">
        <v>1154</v>
      </c>
      <c r="R30" s="10" t="s">
        <v>1150</v>
      </c>
      <c r="S30" s="10"/>
      <c r="T30" s="15"/>
      <c r="U30" s="25" t="str">
        <f>IF(F30-[1]BMR!$F30=0,"",111)</f>
        <v/>
      </c>
    </row>
    <row r="31" spans="1:21">
      <c r="A31" s="10" t="s">
        <v>93</v>
      </c>
      <c r="B31" s="10" t="s">
        <v>1330</v>
      </c>
      <c r="C31" s="10" t="s">
        <v>201</v>
      </c>
      <c r="D31" s="10" t="s">
        <v>60</v>
      </c>
      <c r="E31" s="10" t="s">
        <v>202</v>
      </c>
      <c r="F31" s="13">
        <v>45.19</v>
      </c>
      <c r="G31" s="13">
        <v>1.6550423409999999</v>
      </c>
      <c r="H31" s="13">
        <v>363.23</v>
      </c>
      <c r="I31" s="13">
        <v>2.5601817109999998</v>
      </c>
      <c r="J31" s="10" t="s">
        <v>66</v>
      </c>
      <c r="K31" s="10"/>
      <c r="L31" s="10" t="s">
        <v>1147</v>
      </c>
      <c r="M31" s="10" t="s">
        <v>1147</v>
      </c>
      <c r="N31" s="10" t="s">
        <v>1147</v>
      </c>
      <c r="O31" s="10" t="s">
        <v>1147</v>
      </c>
      <c r="P31" s="10" t="s">
        <v>1147</v>
      </c>
      <c r="Q31" s="10" t="s">
        <v>1155</v>
      </c>
      <c r="R31" s="10" t="s">
        <v>1195</v>
      </c>
      <c r="S31" s="10"/>
      <c r="T31" s="15"/>
    </row>
    <row r="32" spans="1:21">
      <c r="A32" s="10" t="s">
        <v>73</v>
      </c>
      <c r="B32" s="10" t="s">
        <v>1318</v>
      </c>
      <c r="C32" s="10" t="s">
        <v>207</v>
      </c>
      <c r="D32" s="10" t="s">
        <v>153</v>
      </c>
      <c r="E32" s="10" t="s">
        <v>208</v>
      </c>
      <c r="F32" s="13">
        <v>42.97</v>
      </c>
      <c r="G32" s="13">
        <v>1.633165354</v>
      </c>
      <c r="H32" s="13">
        <v>1423.17</v>
      </c>
      <c r="I32" s="13">
        <v>3.15325678</v>
      </c>
      <c r="J32" s="10" t="s">
        <v>66</v>
      </c>
      <c r="K32" s="10" t="s">
        <v>598</v>
      </c>
      <c r="L32" s="10" t="s">
        <v>1147</v>
      </c>
      <c r="M32" s="10" t="s">
        <v>1147</v>
      </c>
      <c r="N32" s="10" t="s">
        <v>1147</v>
      </c>
      <c r="O32" s="10" t="s">
        <v>1147</v>
      </c>
      <c r="P32" s="10" t="s">
        <v>1147</v>
      </c>
      <c r="Q32" s="10" t="s">
        <v>209</v>
      </c>
      <c r="R32" s="10"/>
      <c r="S32" s="10"/>
      <c r="T32" s="15"/>
      <c r="U32" s="25" t="str">
        <f>IF(F32-[1]BMR!$F32=0,"",111)</f>
        <v/>
      </c>
    </row>
    <row r="33" spans="1:21">
      <c r="A33" s="10" t="s">
        <v>79</v>
      </c>
      <c r="B33" s="10" t="s">
        <v>1316</v>
      </c>
      <c r="C33" s="10" t="s">
        <v>182</v>
      </c>
      <c r="D33" s="10" t="s">
        <v>183</v>
      </c>
      <c r="E33" s="10" t="s">
        <v>184</v>
      </c>
      <c r="F33" s="13">
        <v>42.7</v>
      </c>
      <c r="G33" s="13">
        <v>1.6304278750000001</v>
      </c>
      <c r="H33" s="13">
        <v>1150.8</v>
      </c>
      <c r="I33" s="13">
        <v>3.0609998530000002</v>
      </c>
      <c r="J33" s="10" t="s">
        <v>66</v>
      </c>
      <c r="K33" s="10"/>
      <c r="L33" s="10" t="s">
        <v>1147</v>
      </c>
      <c r="M33" s="10" t="s">
        <v>1147</v>
      </c>
      <c r="N33" s="10" t="s">
        <v>1147</v>
      </c>
      <c r="O33" s="10" t="s">
        <v>1147</v>
      </c>
      <c r="P33" s="10" t="s">
        <v>1147</v>
      </c>
      <c r="Q33" s="10" t="s">
        <v>1131</v>
      </c>
      <c r="R33" s="10" t="s">
        <v>1132</v>
      </c>
      <c r="S33" s="10"/>
      <c r="T33" s="13"/>
    </row>
    <row r="34" spans="1:21">
      <c r="A34" s="10" t="s">
        <v>80</v>
      </c>
      <c r="B34" s="10" t="s">
        <v>1324</v>
      </c>
      <c r="C34" s="10" t="s">
        <v>186</v>
      </c>
      <c r="D34" s="10" t="s">
        <v>62</v>
      </c>
      <c r="E34" s="10" t="s">
        <v>187</v>
      </c>
      <c r="F34" s="13">
        <v>38</v>
      </c>
      <c r="G34" s="13">
        <v>1.579783597</v>
      </c>
      <c r="H34" s="13">
        <v>1135.44</v>
      </c>
      <c r="I34" s="13">
        <v>3.0551641900000002</v>
      </c>
      <c r="J34" s="10" t="s">
        <v>66</v>
      </c>
      <c r="K34" s="10" t="s">
        <v>1184</v>
      </c>
      <c r="L34" s="10" t="s">
        <v>1147</v>
      </c>
      <c r="M34" s="10" t="s">
        <v>1147</v>
      </c>
      <c r="N34" s="10" t="s">
        <v>1182</v>
      </c>
      <c r="O34" s="10" t="s">
        <v>1147</v>
      </c>
      <c r="P34" s="10" t="s">
        <v>1147</v>
      </c>
      <c r="Q34" s="10" t="s">
        <v>1156</v>
      </c>
      <c r="R34" s="10" t="s">
        <v>1138</v>
      </c>
      <c r="S34" s="10"/>
      <c r="T34" s="15"/>
      <c r="U34" s="25" t="str">
        <f>IF(F34-[1]BMR!$F34=0,"",111)</f>
        <v/>
      </c>
    </row>
    <row r="35" spans="1:21">
      <c r="A35" s="10" t="s">
        <v>73</v>
      </c>
      <c r="B35" s="10" t="s">
        <v>1323</v>
      </c>
      <c r="C35" s="10" t="s">
        <v>70</v>
      </c>
      <c r="D35" s="10" t="s">
        <v>71</v>
      </c>
      <c r="E35" s="10" t="s">
        <v>72</v>
      </c>
      <c r="F35" s="13">
        <v>37.9</v>
      </c>
      <c r="G35" s="13">
        <v>1.57863921</v>
      </c>
      <c r="H35" s="13">
        <v>1077.8399999999999</v>
      </c>
      <c r="I35" s="13">
        <v>3.0325542969999999</v>
      </c>
      <c r="J35" s="10" t="s">
        <v>66</v>
      </c>
      <c r="K35" s="10"/>
      <c r="L35" s="10" t="s">
        <v>1147</v>
      </c>
      <c r="M35" s="10" t="s">
        <v>1147</v>
      </c>
      <c r="N35" s="10" t="s">
        <v>1147</v>
      </c>
      <c r="O35" s="10" t="s">
        <v>1147</v>
      </c>
      <c r="P35" s="10" t="s">
        <v>1147</v>
      </c>
      <c r="Q35" s="10" t="s">
        <v>1157</v>
      </c>
      <c r="R35" s="10" t="s">
        <v>1150</v>
      </c>
      <c r="S35" s="10"/>
      <c r="T35" s="13"/>
    </row>
    <row r="36" spans="1:21">
      <c r="A36" s="10" t="s">
        <v>79</v>
      </c>
      <c r="B36" s="10" t="s">
        <v>1338</v>
      </c>
      <c r="C36" s="10" t="s">
        <v>81</v>
      </c>
      <c r="D36" s="10" t="s">
        <v>65</v>
      </c>
      <c r="E36" s="10" t="s">
        <v>82</v>
      </c>
      <c r="F36" s="13">
        <v>37.799999999999997</v>
      </c>
      <c r="G36" s="13">
        <v>1.5774918</v>
      </c>
      <c r="H36" s="13">
        <v>1239.8900000000001</v>
      </c>
      <c r="I36" s="13">
        <v>3.0933831569999999</v>
      </c>
      <c r="J36" s="10" t="s">
        <v>66</v>
      </c>
      <c r="K36" s="10"/>
      <c r="L36" s="10" t="s">
        <v>1147</v>
      </c>
      <c r="M36" s="10" t="s">
        <v>1147</v>
      </c>
      <c r="N36" s="10" t="s">
        <v>1147</v>
      </c>
      <c r="O36" s="10" t="s">
        <v>1147</v>
      </c>
      <c r="P36" s="10" t="s">
        <v>1147</v>
      </c>
      <c r="Q36" s="10" t="s">
        <v>1158</v>
      </c>
      <c r="R36" s="10" t="s">
        <v>1150</v>
      </c>
      <c r="S36" s="10"/>
      <c r="T36" s="15"/>
      <c r="U36" s="25" t="str">
        <f>IF(F36-[1]BMR!$F36=0,"",111)</f>
        <v/>
      </c>
    </row>
    <row r="37" spans="1:21" s="25" customFormat="1">
      <c r="A37" s="10" t="s">
        <v>73</v>
      </c>
      <c r="B37" s="10" t="s">
        <v>1323</v>
      </c>
      <c r="C37" s="10" t="s">
        <v>204</v>
      </c>
      <c r="D37" s="10" t="s">
        <v>90</v>
      </c>
      <c r="E37" s="10" t="s">
        <v>205</v>
      </c>
      <c r="F37" s="13">
        <v>37.200000000000003</v>
      </c>
      <c r="G37" s="13">
        <v>1.5705429399999999</v>
      </c>
      <c r="H37" s="13">
        <v>1061.04</v>
      </c>
      <c r="I37" s="13">
        <v>3.025731757</v>
      </c>
      <c r="J37" s="10" t="s">
        <v>66</v>
      </c>
      <c r="K37" s="10"/>
      <c r="L37" s="10" t="s">
        <v>1147</v>
      </c>
      <c r="M37" s="10" t="s">
        <v>1147</v>
      </c>
      <c r="N37" s="10" t="s">
        <v>1147</v>
      </c>
      <c r="O37" s="10" t="s">
        <v>1147</v>
      </c>
      <c r="P37" s="10" t="s">
        <v>1147</v>
      </c>
      <c r="Q37" s="10" t="s">
        <v>1157</v>
      </c>
      <c r="R37" s="10" t="s">
        <v>1150</v>
      </c>
      <c r="S37" s="10"/>
      <c r="T37" s="27"/>
      <c r="U37"/>
    </row>
    <row r="38" spans="1:21">
      <c r="A38" s="10" t="s">
        <v>73</v>
      </c>
      <c r="B38" s="10" t="s">
        <v>1327</v>
      </c>
      <c r="C38" s="10" t="s">
        <v>94</v>
      </c>
      <c r="D38" s="10" t="s">
        <v>98</v>
      </c>
      <c r="E38" s="10" t="s">
        <v>99</v>
      </c>
      <c r="F38" s="13">
        <v>35.5</v>
      </c>
      <c r="G38" s="13">
        <v>1.5502283530000001</v>
      </c>
      <c r="H38" s="13">
        <v>993.86519999999996</v>
      </c>
      <c r="I38" s="13">
        <v>2.9973274839999999</v>
      </c>
      <c r="J38" s="10" t="s">
        <v>66</v>
      </c>
      <c r="K38" s="10" t="s">
        <v>1185</v>
      </c>
      <c r="L38" s="10" t="s">
        <v>1147</v>
      </c>
      <c r="M38" s="10" t="s">
        <v>1147</v>
      </c>
      <c r="N38" s="10" t="s">
        <v>1147</v>
      </c>
      <c r="O38" s="10" t="s">
        <v>1182</v>
      </c>
      <c r="P38" s="10" t="s">
        <v>1147</v>
      </c>
      <c r="Q38" s="10" t="s">
        <v>1159</v>
      </c>
      <c r="R38" s="10" t="s">
        <v>1138</v>
      </c>
      <c r="S38" s="10"/>
      <c r="T38" s="13"/>
      <c r="U38" s="25" t="str">
        <f>IF(F38-[1]BMR!$F38=0,"",111)</f>
        <v/>
      </c>
    </row>
    <row r="39" spans="1:21">
      <c r="A39" s="10" t="s">
        <v>73</v>
      </c>
      <c r="B39" s="10" t="s">
        <v>1340</v>
      </c>
      <c r="C39" s="10" t="s">
        <v>134</v>
      </c>
      <c r="D39" s="10" t="s">
        <v>135</v>
      </c>
      <c r="E39" s="10" t="s">
        <v>136</v>
      </c>
      <c r="F39" s="13">
        <v>34.299999999999997</v>
      </c>
      <c r="G39" s="13">
        <v>1.5352941200000001</v>
      </c>
      <c r="H39" s="13">
        <v>687.36</v>
      </c>
      <c r="I39" s="13">
        <v>2.8371842549999999</v>
      </c>
      <c r="J39" s="10" t="s">
        <v>66</v>
      </c>
      <c r="K39" s="10"/>
      <c r="L39" s="10" t="s">
        <v>1147</v>
      </c>
      <c r="M39" s="10" t="s">
        <v>1147</v>
      </c>
      <c r="N39" s="10" t="s">
        <v>1147</v>
      </c>
      <c r="O39" s="10" t="s">
        <v>1147</v>
      </c>
      <c r="P39" s="10" t="s">
        <v>1147</v>
      </c>
      <c r="Q39" s="10" t="s">
        <v>1157</v>
      </c>
      <c r="R39" s="10" t="s">
        <v>1150</v>
      </c>
      <c r="S39" s="10"/>
      <c r="T39" s="13"/>
    </row>
    <row r="40" spans="1:21" s="25" customFormat="1">
      <c r="A40" s="10" t="s">
        <v>91</v>
      </c>
      <c r="B40" s="10" t="s">
        <v>1326</v>
      </c>
      <c r="C40" s="10" t="s">
        <v>159</v>
      </c>
      <c r="D40" s="10" t="s">
        <v>158</v>
      </c>
      <c r="E40" s="10" t="s">
        <v>162</v>
      </c>
      <c r="F40" s="13">
        <v>32.49</v>
      </c>
      <c r="G40" s="13">
        <v>1.511749711</v>
      </c>
      <c r="H40" s="13">
        <v>695.58</v>
      </c>
      <c r="I40" s="13">
        <v>2.8423470860000002</v>
      </c>
      <c r="J40" s="10" t="s">
        <v>66</v>
      </c>
      <c r="K40" s="10" t="s">
        <v>1186</v>
      </c>
      <c r="L40" s="10" t="s">
        <v>1147</v>
      </c>
      <c r="M40" s="10" t="s">
        <v>1147</v>
      </c>
      <c r="N40" s="10" t="s">
        <v>1147</v>
      </c>
      <c r="O40" s="10" t="s">
        <v>1182</v>
      </c>
      <c r="P40" s="10" t="s">
        <v>1182</v>
      </c>
      <c r="Q40" s="10" t="s">
        <v>1160</v>
      </c>
      <c r="R40" s="10" t="s">
        <v>1195</v>
      </c>
      <c r="S40" s="10"/>
      <c r="T40" s="24"/>
      <c r="U40" s="25" t="str">
        <f>IF(F40-[1]BMR!$F40=0,"",111)</f>
        <v/>
      </c>
    </row>
    <row r="41" spans="1:21">
      <c r="A41" s="10" t="s">
        <v>92</v>
      </c>
      <c r="B41" s="10" t="s">
        <v>1329</v>
      </c>
      <c r="C41" s="10" t="s">
        <v>170</v>
      </c>
      <c r="D41" s="10" t="s">
        <v>53</v>
      </c>
      <c r="E41" s="10" t="s">
        <v>171</v>
      </c>
      <c r="F41" s="13">
        <v>30.6</v>
      </c>
      <c r="G41" s="13">
        <v>1.485721426</v>
      </c>
      <c r="H41" s="13">
        <v>312.48</v>
      </c>
      <c r="I41" s="13">
        <v>2.4948222260000001</v>
      </c>
      <c r="J41" s="10" t="s">
        <v>66</v>
      </c>
      <c r="K41" s="10"/>
      <c r="L41" s="10" t="s">
        <v>1147</v>
      </c>
      <c r="M41" s="10" t="s">
        <v>1147</v>
      </c>
      <c r="N41" s="10" t="s">
        <v>1147</v>
      </c>
      <c r="O41" s="10" t="s">
        <v>1147</v>
      </c>
      <c r="P41" s="10" t="s">
        <v>1147</v>
      </c>
      <c r="Q41" s="10" t="s">
        <v>1154</v>
      </c>
      <c r="R41" s="10" t="s">
        <v>1150</v>
      </c>
      <c r="S41" s="10"/>
      <c r="T41" s="15"/>
    </row>
    <row r="42" spans="1:21">
      <c r="A42" s="10" t="s">
        <v>73</v>
      </c>
      <c r="B42" s="10" t="s">
        <v>1314</v>
      </c>
      <c r="C42" s="10" t="s">
        <v>34</v>
      </c>
      <c r="D42" s="10" t="s">
        <v>35</v>
      </c>
      <c r="E42" s="10" t="s">
        <v>36</v>
      </c>
      <c r="F42" s="13">
        <v>28.38</v>
      </c>
      <c r="G42" s="13">
        <v>1.4530123909999999</v>
      </c>
      <c r="H42" s="13">
        <v>1440</v>
      </c>
      <c r="I42" s="13">
        <v>3.1583624920000002</v>
      </c>
      <c r="J42" s="10" t="s">
        <v>14</v>
      </c>
      <c r="K42" s="10"/>
      <c r="L42" s="10" t="s">
        <v>1147</v>
      </c>
      <c r="M42" s="10" t="s">
        <v>1147</v>
      </c>
      <c r="N42" s="10" t="s">
        <v>1147</v>
      </c>
      <c r="O42" s="10" t="s">
        <v>1147</v>
      </c>
      <c r="P42" s="10" t="s">
        <v>1147</v>
      </c>
      <c r="Q42" s="10" t="s">
        <v>224</v>
      </c>
      <c r="R42" s="10"/>
      <c r="S42" s="10"/>
      <c r="T42" s="13"/>
      <c r="U42" s="25" t="str">
        <f>IF(F42-[1]BMR!$F42=0,"",111)</f>
        <v/>
      </c>
    </row>
    <row r="43" spans="1:21" s="25" customFormat="1">
      <c r="A43" s="10" t="s">
        <v>79</v>
      </c>
      <c r="B43" s="10" t="s">
        <v>1331</v>
      </c>
      <c r="C43" s="10" t="s">
        <v>219</v>
      </c>
      <c r="D43" s="10" t="s">
        <v>220</v>
      </c>
      <c r="E43" s="10" t="s">
        <v>221</v>
      </c>
      <c r="F43" s="13">
        <v>28.1</v>
      </c>
      <c r="G43" s="13">
        <v>1.4487063200000001</v>
      </c>
      <c r="H43" s="13">
        <v>1513.7280000000001</v>
      </c>
      <c r="I43" s="13">
        <v>3.1800478440000002</v>
      </c>
      <c r="J43" s="10" t="s">
        <v>14</v>
      </c>
      <c r="K43" s="10"/>
      <c r="L43" s="10" t="s">
        <v>1209</v>
      </c>
      <c r="M43" s="10" t="s">
        <v>1147</v>
      </c>
      <c r="N43" s="10" t="s">
        <v>1147</v>
      </c>
      <c r="O43" s="10" t="s">
        <v>1182</v>
      </c>
      <c r="P43" s="10" t="s">
        <v>1147</v>
      </c>
      <c r="Q43" s="10" t="s">
        <v>1223</v>
      </c>
      <c r="R43" s="10" t="s">
        <v>1222</v>
      </c>
      <c r="S43" s="10"/>
      <c r="T43" s="24"/>
      <c r="U43"/>
    </row>
    <row r="44" spans="1:21">
      <c r="A44" s="10" t="s">
        <v>91</v>
      </c>
      <c r="B44" s="10" t="s">
        <v>1326</v>
      </c>
      <c r="C44" s="10" t="s">
        <v>159</v>
      </c>
      <c r="D44" s="10" t="s">
        <v>52</v>
      </c>
      <c r="E44" s="10" t="s">
        <v>163</v>
      </c>
      <c r="F44" s="13">
        <v>26.4</v>
      </c>
      <c r="G44" s="13">
        <v>1.421603927</v>
      </c>
      <c r="H44" s="13">
        <v>703.32</v>
      </c>
      <c r="I44" s="13">
        <v>2.847152967</v>
      </c>
      <c r="J44" s="10" t="s">
        <v>66</v>
      </c>
      <c r="K44" s="10" t="s">
        <v>1185</v>
      </c>
      <c r="L44" s="10" t="s">
        <v>1147</v>
      </c>
      <c r="M44" s="10" t="s">
        <v>1147</v>
      </c>
      <c r="N44" s="10" t="s">
        <v>1147</v>
      </c>
      <c r="O44" s="10" t="s">
        <v>1182</v>
      </c>
      <c r="P44" s="10" t="s">
        <v>1147</v>
      </c>
      <c r="Q44" s="10" t="s">
        <v>1161</v>
      </c>
      <c r="R44" s="10" t="s">
        <v>1138</v>
      </c>
      <c r="S44" s="10"/>
      <c r="T44" s="13"/>
      <c r="U44" s="25" t="str">
        <f>IF(F44-[1]BMR!$F44=0,"",111)</f>
        <v/>
      </c>
    </row>
    <row r="45" spans="1:21">
      <c r="A45" s="10" t="s">
        <v>67</v>
      </c>
      <c r="B45" s="10" t="s">
        <v>1322</v>
      </c>
      <c r="C45" s="10" t="s">
        <v>228</v>
      </c>
      <c r="D45" s="10" t="s">
        <v>137</v>
      </c>
      <c r="E45" s="10" t="s">
        <v>138</v>
      </c>
      <c r="F45" s="13">
        <v>26.39</v>
      </c>
      <c r="G45" s="13">
        <v>1.42143939</v>
      </c>
      <c r="H45" s="13">
        <v>791.29</v>
      </c>
      <c r="I45" s="13">
        <v>2.8983356769999999</v>
      </c>
      <c r="J45" s="10" t="s">
        <v>66</v>
      </c>
      <c r="K45" s="10"/>
      <c r="L45" s="10" t="s">
        <v>1147</v>
      </c>
      <c r="M45" s="10" t="s">
        <v>1147</v>
      </c>
      <c r="N45" s="10" t="s">
        <v>1147</v>
      </c>
      <c r="O45" s="10" t="s">
        <v>1147</v>
      </c>
      <c r="P45" s="10" t="s">
        <v>1147</v>
      </c>
      <c r="Q45" s="10" t="s">
        <v>1162</v>
      </c>
      <c r="R45" s="10" t="s">
        <v>1195</v>
      </c>
      <c r="S45" s="10"/>
      <c r="T45" s="15"/>
    </row>
    <row r="46" spans="1:21">
      <c r="A46" s="10" t="s">
        <v>91</v>
      </c>
      <c r="B46" s="10" t="s">
        <v>1339</v>
      </c>
      <c r="C46" s="10" t="s">
        <v>145</v>
      </c>
      <c r="D46" s="10" t="s">
        <v>146</v>
      </c>
      <c r="E46" s="10" t="s">
        <v>147</v>
      </c>
      <c r="F46" s="13">
        <v>25.25</v>
      </c>
      <c r="G46" s="13">
        <v>1.4022613820000001</v>
      </c>
      <c r="H46" s="13">
        <v>310.52999999999997</v>
      </c>
      <c r="I46" s="13">
        <v>2.4921035630000001</v>
      </c>
      <c r="J46" s="10" t="s">
        <v>66</v>
      </c>
      <c r="K46" s="10" t="s">
        <v>1364</v>
      </c>
      <c r="L46" s="10" t="s">
        <v>1182</v>
      </c>
      <c r="M46" s="10" t="s">
        <v>1147</v>
      </c>
      <c r="N46" s="10" t="s">
        <v>1147</v>
      </c>
      <c r="O46" s="10" t="s">
        <v>1147</v>
      </c>
      <c r="P46" s="10" t="s">
        <v>1147</v>
      </c>
      <c r="Q46" s="10" t="s">
        <v>1163</v>
      </c>
      <c r="R46" s="10" t="s">
        <v>1138</v>
      </c>
      <c r="S46" s="10"/>
      <c r="T46" s="13"/>
      <c r="U46" s="25" t="str">
        <f>IF(F46-[1]BMR!$F46=0,"",111)</f>
        <v/>
      </c>
    </row>
    <row r="47" spans="1:21">
      <c r="A47" s="10" t="s">
        <v>91</v>
      </c>
      <c r="B47" s="10" t="s">
        <v>1326</v>
      </c>
      <c r="C47" s="10" t="s">
        <v>159</v>
      </c>
      <c r="D47" s="10" t="s">
        <v>160</v>
      </c>
      <c r="E47" s="10" t="s">
        <v>161</v>
      </c>
      <c r="F47" s="13">
        <v>23.222461500000001</v>
      </c>
      <c r="G47" s="13">
        <v>1.3659082520000001</v>
      </c>
      <c r="H47" s="13">
        <v>555.69000000000005</v>
      </c>
      <c r="I47" s="13">
        <v>2.7448325809999998</v>
      </c>
      <c r="J47" s="10" t="s">
        <v>66</v>
      </c>
      <c r="K47" s="10" t="s">
        <v>1187</v>
      </c>
      <c r="L47" s="10" t="s">
        <v>1182</v>
      </c>
      <c r="M47" s="10" t="s">
        <v>1147</v>
      </c>
      <c r="N47" s="10" t="s">
        <v>1147</v>
      </c>
      <c r="O47" s="10" t="s">
        <v>1147</v>
      </c>
      <c r="P47" s="10" t="s">
        <v>1147</v>
      </c>
      <c r="Q47" s="10" t="s">
        <v>1164</v>
      </c>
      <c r="R47" s="10" t="s">
        <v>1150</v>
      </c>
      <c r="S47" s="10"/>
      <c r="T47" s="15"/>
    </row>
    <row r="48" spans="1:21">
      <c r="A48" s="10" t="s">
        <v>79</v>
      </c>
      <c r="B48" s="10" t="s">
        <v>1335</v>
      </c>
      <c r="C48" s="10" t="s">
        <v>100</v>
      </c>
      <c r="D48" s="10" t="s">
        <v>101</v>
      </c>
      <c r="E48" s="10" t="s">
        <v>102</v>
      </c>
      <c r="F48" s="13">
        <v>21.5</v>
      </c>
      <c r="G48" s="13">
        <v>1.3324384600000001</v>
      </c>
      <c r="H48" s="13">
        <v>1027.76</v>
      </c>
      <c r="I48" s="13">
        <v>3.0118917110000001</v>
      </c>
      <c r="J48" s="10" t="s">
        <v>66</v>
      </c>
      <c r="K48" s="10" t="s">
        <v>1184</v>
      </c>
      <c r="L48" s="10" t="s">
        <v>1147</v>
      </c>
      <c r="M48" s="10" t="s">
        <v>1147</v>
      </c>
      <c r="N48" s="10" t="s">
        <v>1182</v>
      </c>
      <c r="O48" s="10" t="s">
        <v>1147</v>
      </c>
      <c r="P48" s="10" t="s">
        <v>1147</v>
      </c>
      <c r="Q48" s="10" t="s">
        <v>1165</v>
      </c>
      <c r="R48" s="10" t="s">
        <v>1150</v>
      </c>
      <c r="S48" s="10"/>
      <c r="T48" s="15"/>
      <c r="U48" s="25" t="str">
        <f>IF(F48-[1]BMR!$F48=0,"",111)</f>
        <v/>
      </c>
    </row>
    <row r="49" spans="1:21" s="25" customFormat="1">
      <c r="A49" s="10" t="s">
        <v>79</v>
      </c>
      <c r="B49" s="10" t="s">
        <v>1325</v>
      </c>
      <c r="C49" s="10" t="s">
        <v>198</v>
      </c>
      <c r="D49" s="10" t="s">
        <v>199</v>
      </c>
      <c r="E49" s="10" t="s">
        <v>200</v>
      </c>
      <c r="F49" s="13">
        <v>20.214285700000001</v>
      </c>
      <c r="G49" s="13">
        <v>1.3056584</v>
      </c>
      <c r="H49" s="13">
        <v>703.66</v>
      </c>
      <c r="I49" s="13">
        <v>2.8473628639999999</v>
      </c>
      <c r="J49" s="10" t="s">
        <v>66</v>
      </c>
      <c r="K49" s="10" t="s">
        <v>1188</v>
      </c>
      <c r="L49" s="10" t="s">
        <v>1182</v>
      </c>
      <c r="M49" s="10" t="s">
        <v>1147</v>
      </c>
      <c r="N49" s="10" t="s">
        <v>1147</v>
      </c>
      <c r="O49" s="10" t="s">
        <v>1147</v>
      </c>
      <c r="P49" s="10" t="s">
        <v>1182</v>
      </c>
      <c r="Q49" s="10" t="s">
        <v>1166</v>
      </c>
      <c r="R49" s="10" t="s">
        <v>1150</v>
      </c>
      <c r="S49" s="10"/>
      <c r="U49"/>
    </row>
    <row r="50" spans="1:21">
      <c r="A50" s="10" t="s">
        <v>73</v>
      </c>
      <c r="B50" s="10" t="s">
        <v>1328</v>
      </c>
      <c r="C50" s="10" t="s">
        <v>15</v>
      </c>
      <c r="D50" s="10" t="s">
        <v>16</v>
      </c>
      <c r="E50" s="10" t="s">
        <v>17</v>
      </c>
      <c r="F50" s="13">
        <v>18</v>
      </c>
      <c r="G50" s="13">
        <v>1.255272505</v>
      </c>
      <c r="H50" s="13">
        <v>1555.2</v>
      </c>
      <c r="I50" s="13">
        <v>3.1917862480000001</v>
      </c>
      <c r="J50" s="10" t="s">
        <v>14</v>
      </c>
      <c r="K50" s="10" t="s">
        <v>1187</v>
      </c>
      <c r="L50" s="10" t="s">
        <v>1182</v>
      </c>
      <c r="M50" s="10" t="s">
        <v>1147</v>
      </c>
      <c r="N50" s="10" t="s">
        <v>1147</v>
      </c>
      <c r="O50" s="10" t="s">
        <v>1147</v>
      </c>
      <c r="P50" s="10" t="s">
        <v>1147</v>
      </c>
      <c r="Q50" s="10" t="s">
        <v>1167</v>
      </c>
      <c r="R50" s="10" t="s">
        <v>1138</v>
      </c>
      <c r="S50" s="10"/>
      <c r="T50" s="13"/>
      <c r="U50" s="25" t="str">
        <f>IF(F50-[1]BMR!$F50=0,"",111)</f>
        <v/>
      </c>
    </row>
    <row r="51" spans="1:21">
      <c r="A51" s="10" t="s">
        <v>79</v>
      </c>
      <c r="B51" s="10" t="s">
        <v>1316</v>
      </c>
      <c r="C51" s="10" t="s">
        <v>122</v>
      </c>
      <c r="D51" s="10" t="s">
        <v>123</v>
      </c>
      <c r="E51" s="10" t="s">
        <v>124</v>
      </c>
      <c r="F51" s="13">
        <v>17.100000000000001</v>
      </c>
      <c r="G51" s="13">
        <v>1.23299611</v>
      </c>
      <c r="H51" s="13">
        <v>551.49599999999998</v>
      </c>
      <c r="I51" s="13">
        <v>2.7415423670000001</v>
      </c>
      <c r="J51" s="10" t="s">
        <v>66</v>
      </c>
      <c r="K51" s="10" t="s">
        <v>1185</v>
      </c>
      <c r="L51" s="10" t="s">
        <v>1147</v>
      </c>
      <c r="M51" s="10" t="s">
        <v>1147</v>
      </c>
      <c r="N51" s="10" t="s">
        <v>1147</v>
      </c>
      <c r="O51" s="10" t="s">
        <v>1182</v>
      </c>
      <c r="P51" s="10" t="s">
        <v>1147</v>
      </c>
      <c r="Q51" s="10" t="s">
        <v>1168</v>
      </c>
      <c r="R51" s="10" t="s">
        <v>1138</v>
      </c>
      <c r="S51" s="10"/>
      <c r="T51" s="15"/>
    </row>
    <row r="52" spans="1:21">
      <c r="A52" s="10" t="s">
        <v>80</v>
      </c>
      <c r="B52" s="10" t="s">
        <v>1352</v>
      </c>
      <c r="C52" s="10" t="s">
        <v>195</v>
      </c>
      <c r="D52" s="10" t="s">
        <v>196</v>
      </c>
      <c r="E52" s="10" t="s">
        <v>197</v>
      </c>
      <c r="F52" s="13">
        <v>16.899999999999999</v>
      </c>
      <c r="G52" s="13">
        <v>1.227886705</v>
      </c>
      <c r="H52" s="13">
        <v>617.64</v>
      </c>
      <c r="I52" s="13">
        <v>2.7907354139999998</v>
      </c>
      <c r="J52" s="10" t="s">
        <v>66</v>
      </c>
      <c r="K52" s="10"/>
      <c r="L52" s="10" t="s">
        <v>1147</v>
      </c>
      <c r="M52" s="10" t="s">
        <v>1147</v>
      </c>
      <c r="N52" s="10" t="s">
        <v>1147</v>
      </c>
      <c r="O52" s="10" t="s">
        <v>1147</v>
      </c>
      <c r="P52" s="10" t="s">
        <v>1147</v>
      </c>
      <c r="Q52" s="10" t="s">
        <v>1169</v>
      </c>
      <c r="R52" s="10" t="s">
        <v>68</v>
      </c>
      <c r="S52" s="10"/>
      <c r="T52" s="13"/>
      <c r="U52" s="25" t="str">
        <f>IF(F52-[1]BMR!$F52=0,"",111)</f>
        <v/>
      </c>
    </row>
    <row r="53" spans="1:21">
      <c r="A53" s="10" t="s">
        <v>166</v>
      </c>
      <c r="B53" s="10" t="s">
        <v>1333</v>
      </c>
      <c r="C53" s="10" t="s">
        <v>164</v>
      </c>
      <c r="D53" s="10" t="s">
        <v>157</v>
      </c>
      <c r="E53" s="10" t="s">
        <v>165</v>
      </c>
      <c r="F53" s="13">
        <v>15.91</v>
      </c>
      <c r="G53" s="13">
        <v>1.20167018</v>
      </c>
      <c r="H53" s="13">
        <v>148.91999999999999</v>
      </c>
      <c r="I53" s="13">
        <v>2.1729530279999998</v>
      </c>
      <c r="J53" s="10" t="s">
        <v>66</v>
      </c>
      <c r="K53" s="10" t="s">
        <v>1185</v>
      </c>
      <c r="L53" s="10" t="s">
        <v>1147</v>
      </c>
      <c r="M53" s="10" t="s">
        <v>1147</v>
      </c>
      <c r="N53" s="10" t="s">
        <v>1147</v>
      </c>
      <c r="O53" s="10" t="s">
        <v>1182</v>
      </c>
      <c r="P53" s="10" t="s">
        <v>1147</v>
      </c>
      <c r="Q53" s="10" t="s">
        <v>1154</v>
      </c>
      <c r="R53" s="10" t="s">
        <v>1150</v>
      </c>
      <c r="S53" s="10"/>
      <c r="T53" s="15"/>
    </row>
    <row r="54" spans="1:21">
      <c r="A54" s="10" t="s">
        <v>67</v>
      </c>
      <c r="B54" s="10" t="s">
        <v>1336</v>
      </c>
      <c r="C54" s="10" t="s">
        <v>103</v>
      </c>
      <c r="D54" s="10" t="s">
        <v>51</v>
      </c>
      <c r="E54" s="10" t="s">
        <v>104</v>
      </c>
      <c r="F54" s="13">
        <v>15.27</v>
      </c>
      <c r="G54" s="13">
        <v>1.183839037</v>
      </c>
      <c r="H54" s="13">
        <v>562.55999999999995</v>
      </c>
      <c r="I54" s="13">
        <v>2.750168849</v>
      </c>
      <c r="J54" s="10" t="s">
        <v>14</v>
      </c>
      <c r="K54" s="10" t="s">
        <v>1189</v>
      </c>
      <c r="L54" s="10" t="s">
        <v>1147</v>
      </c>
      <c r="M54" s="10" t="s">
        <v>1147</v>
      </c>
      <c r="N54" s="10" t="s">
        <v>1147</v>
      </c>
      <c r="O54" s="10" t="s">
        <v>1147</v>
      </c>
      <c r="P54" s="10" t="s">
        <v>1182</v>
      </c>
      <c r="Q54" s="10" t="s">
        <v>1170</v>
      </c>
      <c r="R54" s="10" t="s">
        <v>1138</v>
      </c>
      <c r="S54" s="10"/>
      <c r="T54" s="15"/>
      <c r="U54" s="25" t="str">
        <f>IF(F54-[1]BMR!$F54=0,"",111)</f>
        <v/>
      </c>
    </row>
    <row r="55" spans="1:21" s="25" customFormat="1">
      <c r="A55" s="10" t="s">
        <v>73</v>
      </c>
      <c r="B55" s="10" t="s">
        <v>1317</v>
      </c>
      <c r="C55" s="10" t="s">
        <v>87</v>
      </c>
      <c r="D55" s="10" t="s">
        <v>88</v>
      </c>
      <c r="E55" s="10" t="s">
        <v>88</v>
      </c>
      <c r="F55" s="13">
        <v>14.28</v>
      </c>
      <c r="G55" s="13">
        <v>1.154728207</v>
      </c>
      <c r="H55" s="13">
        <v>158.49</v>
      </c>
      <c r="I55" s="13">
        <v>2.2000018649999999</v>
      </c>
      <c r="J55" s="10" t="s">
        <v>66</v>
      </c>
      <c r="K55" s="10"/>
      <c r="L55" s="10" t="s">
        <v>1147</v>
      </c>
      <c r="M55" s="10" t="s">
        <v>1147</v>
      </c>
      <c r="N55" s="10" t="s">
        <v>1147</v>
      </c>
      <c r="O55" s="10" t="s">
        <v>1147</v>
      </c>
      <c r="P55" s="10" t="s">
        <v>1147</v>
      </c>
      <c r="Q55" s="10" t="s">
        <v>1171</v>
      </c>
      <c r="R55" s="10" t="s">
        <v>1195</v>
      </c>
      <c r="S55" s="10"/>
      <c r="T55" s="24"/>
      <c r="U55"/>
    </row>
    <row r="56" spans="1:21">
      <c r="A56" s="10" t="s">
        <v>73</v>
      </c>
      <c r="B56" s="10" t="s">
        <v>1328</v>
      </c>
      <c r="C56" s="10" t="s">
        <v>128</v>
      </c>
      <c r="D56" s="10" t="s">
        <v>129</v>
      </c>
      <c r="E56" s="10" t="s">
        <v>130</v>
      </c>
      <c r="F56" s="13">
        <v>12.7</v>
      </c>
      <c r="G56" s="13">
        <v>1.103803721</v>
      </c>
      <c r="H56" s="13">
        <v>683.28</v>
      </c>
      <c r="I56" s="13">
        <v>2.8345987090000002</v>
      </c>
      <c r="J56" s="10" t="s">
        <v>66</v>
      </c>
      <c r="K56" s="10"/>
      <c r="L56" s="10" t="s">
        <v>1147</v>
      </c>
      <c r="M56" s="10" t="s">
        <v>1147</v>
      </c>
      <c r="N56" s="10" t="s">
        <v>1147</v>
      </c>
      <c r="O56" s="10" t="s">
        <v>1147</v>
      </c>
      <c r="P56" s="10" t="s">
        <v>1147</v>
      </c>
      <c r="Q56" s="10" t="s">
        <v>1172</v>
      </c>
      <c r="R56" s="10" t="s">
        <v>68</v>
      </c>
      <c r="S56" s="10"/>
      <c r="T56" s="13"/>
      <c r="U56" s="25" t="str">
        <f>IF(F56-[1]BMR!$F56=0,"",111)</f>
        <v/>
      </c>
    </row>
    <row r="57" spans="1:21">
      <c r="A57" s="10" t="s">
        <v>67</v>
      </c>
      <c r="B57" s="10" t="s">
        <v>1321</v>
      </c>
      <c r="C57" s="10" t="s">
        <v>139</v>
      </c>
      <c r="D57" s="10" t="s">
        <v>140</v>
      </c>
      <c r="E57" s="10" t="s">
        <v>141</v>
      </c>
      <c r="F57" s="13">
        <v>11.3</v>
      </c>
      <c r="G57" s="13">
        <v>1.053078443</v>
      </c>
      <c r="H57" s="13">
        <v>263.55</v>
      </c>
      <c r="I57" s="13">
        <v>2.4208630210000002</v>
      </c>
      <c r="J57" s="10" t="s">
        <v>66</v>
      </c>
      <c r="K57" s="10" t="s">
        <v>1191</v>
      </c>
      <c r="L57" s="10" t="s">
        <v>1147</v>
      </c>
      <c r="M57" s="10" t="s">
        <v>1182</v>
      </c>
      <c r="N57" s="10" t="s">
        <v>1147</v>
      </c>
      <c r="O57" s="10" t="s">
        <v>1147</v>
      </c>
      <c r="P57" s="10" t="s">
        <v>1147</v>
      </c>
      <c r="Q57" s="10" t="s">
        <v>1174</v>
      </c>
      <c r="R57" s="10" t="s">
        <v>68</v>
      </c>
      <c r="S57" s="10"/>
      <c r="T57" s="13"/>
    </row>
    <row r="58" spans="1:21">
      <c r="A58" s="10" t="s">
        <v>73</v>
      </c>
      <c r="B58" s="10" t="s">
        <v>1328</v>
      </c>
      <c r="C58" s="10" t="s">
        <v>167</v>
      </c>
      <c r="D58" s="10" t="s">
        <v>168</v>
      </c>
      <c r="E58" s="10" t="s">
        <v>169</v>
      </c>
      <c r="F58" s="13">
        <v>11.05</v>
      </c>
      <c r="G58" s="13">
        <v>1.043362278</v>
      </c>
      <c r="H58" s="13">
        <v>358.08</v>
      </c>
      <c r="I58" s="13">
        <v>2.5539800650000002</v>
      </c>
      <c r="J58" s="10" t="s">
        <v>66</v>
      </c>
      <c r="K58" s="10"/>
      <c r="L58" s="10" t="s">
        <v>1147</v>
      </c>
      <c r="M58" s="10" t="s">
        <v>1147</v>
      </c>
      <c r="N58" s="10" t="s">
        <v>1147</v>
      </c>
      <c r="O58" s="10" t="s">
        <v>1147</v>
      </c>
      <c r="P58" s="10" t="s">
        <v>1147</v>
      </c>
      <c r="Q58" s="10" t="s">
        <v>1173</v>
      </c>
      <c r="R58" s="10" t="s">
        <v>68</v>
      </c>
      <c r="S58" s="10"/>
      <c r="T58" s="13"/>
      <c r="U58" s="25" t="str">
        <f>IF(F58-[1]BMR!$F58=0,"",111)</f>
        <v/>
      </c>
    </row>
    <row r="59" spans="1:21" s="25" customFormat="1">
      <c r="A59" s="10" t="s">
        <v>73</v>
      </c>
      <c r="B59" s="10" t="s">
        <v>1323</v>
      </c>
      <c r="C59" s="10" t="s">
        <v>148</v>
      </c>
      <c r="D59" s="10" t="s">
        <v>149</v>
      </c>
      <c r="E59" s="10" t="s">
        <v>150</v>
      </c>
      <c r="F59" s="13">
        <v>10.5</v>
      </c>
      <c r="G59" s="13">
        <v>1.021189299</v>
      </c>
      <c r="H59" s="13">
        <v>375.12</v>
      </c>
      <c r="I59" s="13">
        <v>2.5741702200000001</v>
      </c>
      <c r="J59" s="10" t="s">
        <v>66</v>
      </c>
      <c r="K59" s="10"/>
      <c r="L59" s="10" t="s">
        <v>1147</v>
      </c>
      <c r="M59" s="10" t="s">
        <v>1147</v>
      </c>
      <c r="N59" s="10" t="s">
        <v>1147</v>
      </c>
      <c r="O59" s="10" t="s">
        <v>1147</v>
      </c>
      <c r="P59" s="10" t="s">
        <v>1147</v>
      </c>
      <c r="Q59" s="10" t="s">
        <v>1157</v>
      </c>
      <c r="R59" s="10" t="s">
        <v>1150</v>
      </c>
      <c r="S59" s="10"/>
      <c r="T59" s="27"/>
      <c r="U59"/>
    </row>
    <row r="60" spans="1:21" s="25" customFormat="1">
      <c r="A60" s="10" t="s">
        <v>80</v>
      </c>
      <c r="B60" s="10" t="s">
        <v>1334</v>
      </c>
      <c r="C60" s="10" t="s">
        <v>108</v>
      </c>
      <c r="D60" s="10" t="s">
        <v>109</v>
      </c>
      <c r="E60" s="10" t="s">
        <v>110</v>
      </c>
      <c r="F60" s="13">
        <v>10.48625</v>
      </c>
      <c r="G60" s="13">
        <v>1.0206202069999999</v>
      </c>
      <c r="H60" s="13">
        <v>357.83</v>
      </c>
      <c r="I60" s="13">
        <v>2.553676748</v>
      </c>
      <c r="J60" s="10" t="s">
        <v>66</v>
      </c>
      <c r="K60" s="10"/>
      <c r="L60" s="10" t="s">
        <v>1147</v>
      </c>
      <c r="M60" s="10" t="s">
        <v>1147</v>
      </c>
      <c r="N60" s="10" t="s">
        <v>1147</v>
      </c>
      <c r="O60" s="10" t="s">
        <v>1147</v>
      </c>
      <c r="P60" s="10" t="s">
        <v>1147</v>
      </c>
      <c r="Q60" s="10" t="s">
        <v>1175</v>
      </c>
      <c r="R60" s="10" t="s">
        <v>1195</v>
      </c>
      <c r="S60" s="10"/>
      <c r="T60" s="24"/>
      <c r="U60" s="25" t="str">
        <f>IF(F60-[1]BMR!$F60=0,"",111)</f>
        <v/>
      </c>
    </row>
    <row r="61" spans="1:21">
      <c r="A61" s="10" t="s">
        <v>174</v>
      </c>
      <c r="B61" s="10" t="s">
        <v>1341</v>
      </c>
      <c r="C61" s="10" t="s">
        <v>211</v>
      </c>
      <c r="D61" s="10" t="s">
        <v>230</v>
      </c>
      <c r="E61" s="10" t="s">
        <v>212</v>
      </c>
      <c r="F61" s="13">
        <v>10.3</v>
      </c>
      <c r="G61" s="13">
        <v>1.012837225</v>
      </c>
      <c r="H61" s="13">
        <v>145.80000000000001</v>
      </c>
      <c r="I61" s="13">
        <v>2.1637575240000002</v>
      </c>
      <c r="J61" s="10" t="s">
        <v>66</v>
      </c>
      <c r="K61" s="10"/>
      <c r="L61" s="10" t="s">
        <v>1147</v>
      </c>
      <c r="M61" s="10" t="s">
        <v>1147</v>
      </c>
      <c r="N61" s="10" t="s">
        <v>1147</v>
      </c>
      <c r="O61" s="10" t="s">
        <v>1147</v>
      </c>
      <c r="P61" s="10" t="s">
        <v>1147</v>
      </c>
      <c r="Q61" s="10" t="s">
        <v>1154</v>
      </c>
      <c r="R61" s="10" t="s">
        <v>1150</v>
      </c>
      <c r="S61" s="10"/>
      <c r="T61" s="13"/>
    </row>
    <row r="62" spans="1:21">
      <c r="A62" s="10" t="s">
        <v>73</v>
      </c>
      <c r="B62" s="10" t="s">
        <v>1323</v>
      </c>
      <c r="C62" s="10" t="s">
        <v>151</v>
      </c>
      <c r="D62" s="10" t="s">
        <v>152</v>
      </c>
      <c r="E62" s="10" t="s">
        <v>152</v>
      </c>
      <c r="F62" s="13">
        <v>10.1</v>
      </c>
      <c r="G62" s="13">
        <v>1.0043213740000001</v>
      </c>
      <c r="H62" s="13">
        <v>376.50865199999998</v>
      </c>
      <c r="I62" s="13">
        <v>2.575774961</v>
      </c>
      <c r="J62" s="10" t="s">
        <v>66</v>
      </c>
      <c r="K62" s="10"/>
      <c r="L62" s="10" t="s">
        <v>1147</v>
      </c>
      <c r="M62" s="10" t="s">
        <v>1147</v>
      </c>
      <c r="N62" s="10" t="s">
        <v>1147</v>
      </c>
      <c r="O62" s="10" t="s">
        <v>1147</v>
      </c>
      <c r="P62" s="10" t="s">
        <v>1147</v>
      </c>
      <c r="Q62" s="10" t="s">
        <v>1151</v>
      </c>
      <c r="R62" s="10" t="s">
        <v>68</v>
      </c>
      <c r="S62" s="10"/>
      <c r="T62" s="13"/>
      <c r="U62" s="25" t="str">
        <f>IF(F62-[1]BMR!$F62=0,"",111)</f>
        <v/>
      </c>
    </row>
    <row r="63" spans="1:21">
      <c r="A63" s="10" t="s">
        <v>73</v>
      </c>
      <c r="B63" s="10" t="s">
        <v>1327</v>
      </c>
      <c r="C63" s="10" t="s">
        <v>154</v>
      </c>
      <c r="D63" s="10" t="s">
        <v>155</v>
      </c>
      <c r="E63" s="10" t="s">
        <v>156</v>
      </c>
      <c r="F63" s="13">
        <v>10</v>
      </c>
      <c r="G63" s="13">
        <v>1</v>
      </c>
      <c r="H63" s="13">
        <v>540</v>
      </c>
      <c r="I63" s="13">
        <v>2.7323937599999999</v>
      </c>
      <c r="J63" s="10" t="s">
        <v>14</v>
      </c>
      <c r="K63" s="10" t="s">
        <v>1224</v>
      </c>
      <c r="L63" s="10" t="s">
        <v>1182</v>
      </c>
      <c r="M63" s="10" t="s">
        <v>1147</v>
      </c>
      <c r="N63" s="10" t="s">
        <v>1147</v>
      </c>
      <c r="O63" s="10" t="s">
        <v>1182</v>
      </c>
      <c r="P63" s="10" t="s">
        <v>1182</v>
      </c>
      <c r="Q63" s="10" t="s">
        <v>1173</v>
      </c>
      <c r="R63" s="10" t="s">
        <v>1138</v>
      </c>
      <c r="S63" s="10"/>
      <c r="T63" s="15"/>
    </row>
    <row r="64" spans="1:21">
      <c r="A64" s="10" t="s">
        <v>73</v>
      </c>
      <c r="B64" s="10" t="s">
        <v>1328</v>
      </c>
      <c r="C64" s="10" t="s">
        <v>94</v>
      </c>
      <c r="D64" s="10" t="s">
        <v>96</v>
      </c>
      <c r="E64" s="10" t="s">
        <v>97</v>
      </c>
      <c r="F64" s="13">
        <v>10</v>
      </c>
      <c r="G64" s="13">
        <v>1</v>
      </c>
      <c r="H64" s="13">
        <v>322.44</v>
      </c>
      <c r="I64" s="13">
        <v>2.508448912</v>
      </c>
      <c r="J64" s="10" t="s">
        <v>66</v>
      </c>
      <c r="K64" s="10"/>
      <c r="L64" s="10" t="s">
        <v>1147</v>
      </c>
      <c r="M64" s="10" t="s">
        <v>1147</v>
      </c>
      <c r="N64" s="10" t="s">
        <v>1147</v>
      </c>
      <c r="O64" s="10" t="s">
        <v>1147</v>
      </c>
      <c r="P64" s="10" t="s">
        <v>1147</v>
      </c>
      <c r="Q64" s="10" t="s">
        <v>1176</v>
      </c>
      <c r="R64" s="10" t="s">
        <v>1195</v>
      </c>
      <c r="S64" s="10"/>
      <c r="T64" s="15"/>
      <c r="U64" s="25" t="str">
        <f>IF(F64-[1]BMR!$F64=0,"",111)</f>
        <v/>
      </c>
    </row>
    <row r="65" spans="1:20">
      <c r="A65" s="10"/>
      <c r="B65" s="10"/>
      <c r="C65" s="10"/>
      <c r="D65" s="10"/>
      <c r="E65" s="10"/>
      <c r="F65" s="13"/>
      <c r="G65" s="13"/>
      <c r="H65" s="13"/>
      <c r="I65" s="13"/>
      <c r="J65" s="10"/>
      <c r="K65" s="10"/>
      <c r="L65" s="10"/>
      <c r="M65" s="10"/>
      <c r="N65" s="10"/>
      <c r="O65" s="10"/>
      <c r="P65" s="10"/>
      <c r="Q65" s="10"/>
      <c r="R65" s="10"/>
      <c r="S65" s="13"/>
      <c r="T65" s="13"/>
    </row>
    <row r="66" spans="1:20">
      <c r="A66" s="10"/>
      <c r="B66" s="10"/>
      <c r="C66" s="10"/>
      <c r="D66" s="10"/>
      <c r="E66" s="10"/>
      <c r="F66" s="13"/>
      <c r="G66" s="13"/>
      <c r="H66" s="13"/>
      <c r="I66" s="13"/>
      <c r="J66" s="10"/>
      <c r="K66" s="10"/>
      <c r="L66" s="10"/>
      <c r="M66" s="10"/>
      <c r="N66" s="10"/>
      <c r="O66" s="10"/>
      <c r="P66" s="10"/>
      <c r="Q66" s="10"/>
      <c r="R66" s="10"/>
      <c r="S66" s="13"/>
      <c r="T66" s="13"/>
    </row>
    <row r="67" spans="1:20">
      <c r="A67" s="10"/>
      <c r="B67" s="10"/>
      <c r="C67" s="10"/>
      <c r="D67" s="10"/>
      <c r="E67" s="10"/>
      <c r="F67" s="13"/>
      <c r="G67" s="13"/>
      <c r="H67" s="13"/>
      <c r="I67" s="13"/>
      <c r="J67" s="10"/>
      <c r="K67" s="10"/>
      <c r="L67" s="10"/>
      <c r="M67" s="10"/>
      <c r="N67" s="10"/>
      <c r="O67" s="10"/>
      <c r="P67" s="10"/>
      <c r="Q67" s="10"/>
      <c r="R67" s="10"/>
      <c r="S67" s="13"/>
      <c r="T67" s="13"/>
    </row>
    <row r="68" spans="1:20">
      <c r="A68" s="10"/>
      <c r="B68" s="13"/>
      <c r="C68" s="24"/>
      <c r="D68" s="23"/>
      <c r="E68" s="10"/>
      <c r="F68" s="13"/>
      <c r="G68" s="13"/>
      <c r="H68" s="13"/>
      <c r="I68" s="13"/>
      <c r="J68" s="10"/>
      <c r="K68" s="10"/>
      <c r="L68" s="10"/>
      <c r="M68" s="10"/>
      <c r="N68" s="10"/>
      <c r="O68" s="10"/>
      <c r="P68" s="10"/>
      <c r="Q68" s="7"/>
      <c r="R68" s="7"/>
      <c r="S68" s="13"/>
      <c r="T68" s="15"/>
    </row>
    <row r="69" spans="1:20">
      <c r="A69" s="10"/>
      <c r="B69" s="10"/>
      <c r="C69" s="23"/>
      <c r="D69" s="23"/>
      <c r="E69" s="10"/>
      <c r="F69" s="13"/>
      <c r="G69" s="13"/>
      <c r="H69" s="13"/>
      <c r="I69" s="13"/>
      <c r="J69" s="10"/>
      <c r="K69" s="10"/>
      <c r="L69" s="10"/>
      <c r="M69" s="10"/>
      <c r="N69" s="10"/>
      <c r="O69" s="10"/>
      <c r="P69" s="10"/>
      <c r="Q69" s="10"/>
      <c r="R69" s="10"/>
      <c r="S69" s="13"/>
      <c r="T69" s="13"/>
    </row>
    <row r="70" spans="1:20">
      <c r="A70" s="10"/>
      <c r="B70" s="10"/>
      <c r="C70" s="23"/>
      <c r="D70" s="23"/>
      <c r="E70" s="10"/>
      <c r="F70" s="13"/>
      <c r="G70" s="13"/>
      <c r="H70" s="13"/>
      <c r="I70" s="13"/>
      <c r="J70" s="10"/>
      <c r="K70" s="10"/>
      <c r="L70" s="10"/>
      <c r="M70" s="10"/>
      <c r="N70" s="10"/>
      <c r="O70" s="10"/>
      <c r="P70" s="10"/>
      <c r="Q70" s="10"/>
      <c r="R70" s="10"/>
      <c r="S70" s="13"/>
      <c r="T70" s="13"/>
    </row>
    <row r="71" spans="1:20">
      <c r="A71" s="10"/>
      <c r="B71" s="10"/>
      <c r="C71" s="10"/>
      <c r="D71" s="10"/>
      <c r="E71" s="10"/>
      <c r="F71" s="13"/>
      <c r="G71" s="13"/>
      <c r="H71" s="13"/>
      <c r="I71" s="13"/>
      <c r="J71" s="10"/>
      <c r="K71" s="10"/>
      <c r="L71" s="10"/>
      <c r="M71" s="10"/>
      <c r="N71" s="10"/>
      <c r="O71" s="10"/>
      <c r="P71" s="10"/>
      <c r="Q71" s="10"/>
      <c r="R71" s="10"/>
      <c r="S71" s="13"/>
      <c r="T71" s="13"/>
    </row>
    <row r="72" spans="1:20">
      <c r="A72" s="10"/>
      <c r="B72" s="10"/>
      <c r="C72" s="10"/>
      <c r="D72" s="10"/>
      <c r="E72" s="10"/>
      <c r="F72" s="13"/>
      <c r="G72" s="13"/>
      <c r="H72" s="13"/>
      <c r="I72" s="13"/>
      <c r="J72" s="10"/>
      <c r="K72" s="10"/>
      <c r="L72" s="10"/>
      <c r="M72" s="10"/>
      <c r="N72" s="10"/>
      <c r="O72" s="10"/>
      <c r="P72" s="10"/>
      <c r="Q72" s="10"/>
      <c r="R72" s="10"/>
      <c r="S72" s="13"/>
      <c r="T72" s="13"/>
    </row>
    <row r="73" spans="1:20">
      <c r="A73" s="10"/>
      <c r="B73" s="10"/>
      <c r="C73" s="10"/>
      <c r="D73" s="10"/>
      <c r="E73" s="10"/>
      <c r="F73" s="13"/>
      <c r="G73" s="13"/>
      <c r="H73" s="13"/>
      <c r="I73" s="13"/>
      <c r="J73" s="10"/>
      <c r="K73" s="10"/>
      <c r="L73" s="10"/>
      <c r="M73" s="10"/>
      <c r="N73" s="10"/>
      <c r="O73" s="10"/>
      <c r="P73" s="10"/>
      <c r="Q73" s="10"/>
      <c r="R73" s="10"/>
      <c r="S73" s="13"/>
      <c r="T73" s="13"/>
    </row>
    <row r="74" spans="1:20">
      <c r="A74" s="10"/>
      <c r="B74" s="10"/>
      <c r="C74" s="10"/>
      <c r="D74" s="10"/>
      <c r="E74" s="10"/>
      <c r="F74" s="13"/>
      <c r="G74" s="13"/>
      <c r="H74" s="13"/>
      <c r="I74" s="13"/>
      <c r="J74" s="10"/>
      <c r="K74" s="7"/>
      <c r="L74" s="7"/>
      <c r="M74" s="7"/>
      <c r="N74" s="7"/>
      <c r="O74" s="7"/>
      <c r="P74" s="7"/>
      <c r="Q74" s="10"/>
      <c r="R74" s="10"/>
      <c r="S74" s="13"/>
      <c r="T74" s="13"/>
    </row>
    <row r="75" spans="1:20">
      <c r="A75" s="10"/>
      <c r="B75" s="10"/>
      <c r="C75" s="10"/>
      <c r="D75" s="10"/>
      <c r="E75" s="10"/>
      <c r="F75" s="13"/>
      <c r="G75" s="13"/>
      <c r="H75" s="13"/>
      <c r="I75" s="13"/>
      <c r="J75" s="10"/>
      <c r="K75" s="7"/>
      <c r="L75" s="7"/>
      <c r="M75" s="7"/>
      <c r="N75" s="7"/>
      <c r="O75" s="7"/>
      <c r="P75" s="7"/>
      <c r="Q75" s="10"/>
      <c r="R75" s="10"/>
      <c r="S75" s="13"/>
      <c r="T75" s="15"/>
    </row>
    <row r="76" spans="1:20">
      <c r="A76" s="10"/>
      <c r="B76" s="10"/>
      <c r="C76" s="10"/>
      <c r="D76" s="10"/>
      <c r="E76" s="10"/>
      <c r="F76" s="13"/>
      <c r="G76" s="13"/>
      <c r="H76" s="13"/>
      <c r="I76" s="13"/>
      <c r="J76" s="10"/>
      <c r="K76" s="10"/>
      <c r="L76" s="10"/>
      <c r="M76" s="10"/>
      <c r="N76" s="10"/>
      <c r="O76" s="10"/>
      <c r="P76" s="10"/>
      <c r="Q76" s="10"/>
      <c r="R76" s="10"/>
      <c r="S76" s="13"/>
      <c r="T76" s="13"/>
    </row>
    <row r="77" spans="1:20">
      <c r="A77" s="7"/>
      <c r="B77" s="10"/>
      <c r="C77" s="10"/>
      <c r="D77" s="10"/>
      <c r="E77" s="10"/>
      <c r="F77" s="13"/>
      <c r="G77" s="13"/>
      <c r="H77" s="13"/>
      <c r="I77" s="13"/>
      <c r="J77" s="10"/>
      <c r="K77" s="7"/>
      <c r="L77" s="7"/>
      <c r="M77" s="7"/>
      <c r="N77" s="7"/>
      <c r="O77" s="7"/>
      <c r="P77" s="7"/>
      <c r="Q77" s="10"/>
      <c r="R77" s="10"/>
      <c r="S77" s="13"/>
      <c r="T77" s="13"/>
    </row>
    <row r="78" spans="1:20">
      <c r="A78" s="10"/>
      <c r="C78" s="7"/>
      <c r="D78" s="7"/>
      <c r="E78" s="7"/>
      <c r="F78" s="13"/>
      <c r="G78" s="13"/>
      <c r="H78" s="13"/>
      <c r="I78" s="13"/>
      <c r="J78" s="10"/>
      <c r="K78" s="10"/>
      <c r="L78" s="10"/>
      <c r="M78" s="10"/>
      <c r="N78" s="10"/>
      <c r="O78" s="10"/>
      <c r="P78" s="10"/>
      <c r="Q78" s="7"/>
      <c r="R78" s="7"/>
      <c r="S78" s="15"/>
      <c r="T78" s="15"/>
    </row>
    <row r="79" spans="1:20">
      <c r="A79" s="10"/>
      <c r="B79" s="10"/>
      <c r="C79" s="10"/>
      <c r="D79" s="10"/>
      <c r="E79" s="10"/>
      <c r="F79" s="13"/>
      <c r="G79" s="13"/>
      <c r="H79" s="13"/>
      <c r="I79" s="13"/>
      <c r="J79" s="10"/>
      <c r="K79" s="10"/>
      <c r="L79" s="10"/>
      <c r="M79" s="10"/>
      <c r="N79" s="10"/>
      <c r="O79" s="10"/>
      <c r="P79" s="10"/>
      <c r="Q79" s="10"/>
      <c r="R79" s="10"/>
      <c r="S79" s="13"/>
      <c r="T79" s="13"/>
    </row>
    <row r="80" spans="1:20">
      <c r="A80" s="10"/>
      <c r="C80" s="7"/>
      <c r="D80" s="7"/>
      <c r="E80" s="7"/>
      <c r="F80" s="13"/>
      <c r="G80" s="13"/>
      <c r="H80" s="13"/>
      <c r="I80" s="13"/>
      <c r="J80" s="10"/>
      <c r="K80" s="10"/>
      <c r="L80" s="10"/>
      <c r="M80" s="10"/>
      <c r="N80" s="10"/>
      <c r="O80" s="10"/>
      <c r="P80" s="10"/>
      <c r="Q80" s="7"/>
      <c r="R80" s="7"/>
      <c r="S80" s="15"/>
      <c r="T80" s="15"/>
    </row>
    <row r="81" spans="1:20">
      <c r="A81" s="10"/>
      <c r="B81" s="10"/>
      <c r="C81" s="10"/>
      <c r="D81" s="10"/>
      <c r="E81" s="10"/>
      <c r="F81" s="13"/>
      <c r="G81" s="13"/>
      <c r="H81" s="13"/>
      <c r="I81" s="13"/>
      <c r="J81" s="10"/>
      <c r="K81" s="10"/>
      <c r="L81" s="10"/>
      <c r="M81" s="10"/>
      <c r="N81" s="10"/>
      <c r="O81" s="10"/>
      <c r="P81" s="10"/>
      <c r="Q81" s="10"/>
      <c r="R81" s="10"/>
      <c r="S81" s="13"/>
      <c r="T81" s="13"/>
    </row>
    <row r="82" spans="1:20">
      <c r="A82" s="10"/>
      <c r="B82" s="10"/>
      <c r="C82" s="10"/>
      <c r="D82" s="10"/>
      <c r="E82" s="10"/>
      <c r="F82" s="13"/>
      <c r="G82" s="13"/>
      <c r="H82" s="13"/>
      <c r="I82" s="13"/>
      <c r="J82" s="10"/>
      <c r="K82" s="10"/>
      <c r="L82" s="10"/>
      <c r="M82" s="10"/>
      <c r="N82" s="10"/>
      <c r="O82" s="10"/>
      <c r="P82" s="10"/>
      <c r="Q82" s="10"/>
      <c r="R82" s="10"/>
      <c r="S82" s="13"/>
      <c r="T82" s="13"/>
    </row>
    <row r="83" spans="1:20">
      <c r="A83" s="10"/>
      <c r="B83" s="10"/>
      <c r="C83" s="10"/>
      <c r="D83" s="10"/>
      <c r="E83" s="10"/>
      <c r="F83" s="13"/>
      <c r="G83" s="13"/>
      <c r="H83" s="13"/>
      <c r="I83" s="13"/>
      <c r="J83" s="10"/>
      <c r="K83" s="10"/>
      <c r="L83" s="10"/>
      <c r="M83" s="10"/>
      <c r="N83" s="10"/>
      <c r="O83" s="10"/>
      <c r="P83" s="10"/>
      <c r="Q83" s="10"/>
      <c r="R83" s="10"/>
      <c r="S83" s="13"/>
      <c r="T83" s="13"/>
    </row>
    <row r="84" spans="1:20">
      <c r="A84" s="10"/>
      <c r="B84" s="10"/>
      <c r="C84" s="10"/>
      <c r="D84" s="10"/>
      <c r="E84" s="10"/>
      <c r="F84" s="13"/>
      <c r="G84" s="13"/>
      <c r="H84" s="13"/>
      <c r="I84" s="13"/>
      <c r="J84" s="10"/>
      <c r="K84" s="7"/>
      <c r="L84" s="7"/>
      <c r="M84" s="7"/>
      <c r="N84" s="7"/>
      <c r="O84" s="7"/>
      <c r="P84" s="7"/>
      <c r="Q84" s="10"/>
      <c r="R84" s="10"/>
      <c r="S84" s="13"/>
      <c r="T84" s="15"/>
    </row>
    <row r="85" spans="1:20">
      <c r="A85" s="10"/>
      <c r="C85" s="7"/>
      <c r="D85" s="10"/>
      <c r="E85" s="10"/>
      <c r="F85" s="13"/>
      <c r="G85" s="13"/>
      <c r="H85" s="13"/>
      <c r="I85" s="13"/>
      <c r="J85" s="10"/>
      <c r="K85" s="10"/>
      <c r="L85" s="10"/>
      <c r="M85" s="10"/>
      <c r="N85" s="10"/>
      <c r="O85" s="10"/>
      <c r="P85" s="10"/>
      <c r="Q85" s="7"/>
      <c r="R85" s="7"/>
      <c r="S85" s="13"/>
      <c r="T85" s="15"/>
    </row>
    <row r="86" spans="1:20">
      <c r="A86" s="10"/>
      <c r="B86" s="10"/>
      <c r="C86" s="10"/>
      <c r="D86" s="10"/>
      <c r="E86" s="10"/>
      <c r="F86" s="13"/>
      <c r="G86" s="13"/>
      <c r="H86" s="13"/>
      <c r="I86" s="13"/>
      <c r="J86" s="10"/>
      <c r="K86" s="10"/>
      <c r="L86" s="10"/>
      <c r="M86" s="10"/>
      <c r="N86" s="10"/>
      <c r="O86" s="10"/>
      <c r="P86" s="10"/>
      <c r="Q86" s="10"/>
      <c r="R86" s="10"/>
      <c r="S86" s="13"/>
      <c r="T86" s="13"/>
    </row>
    <row r="87" spans="1:20">
      <c r="A87" s="10"/>
      <c r="C87" s="7"/>
      <c r="D87" s="10"/>
      <c r="E87" s="10"/>
      <c r="F87" s="13"/>
      <c r="G87" s="13"/>
      <c r="H87" s="13"/>
      <c r="I87" s="13"/>
      <c r="J87" s="10"/>
      <c r="K87" s="10"/>
      <c r="L87" s="10"/>
      <c r="M87" s="10"/>
      <c r="N87" s="10"/>
      <c r="O87" s="10"/>
      <c r="P87" s="10"/>
      <c r="Q87" s="7"/>
      <c r="R87" s="7"/>
      <c r="S87" s="13"/>
      <c r="T87" s="15"/>
    </row>
    <row r="88" spans="1:20">
      <c r="A88" s="10"/>
      <c r="B88" s="10"/>
      <c r="C88" s="10"/>
      <c r="D88" s="10"/>
      <c r="E88" s="10"/>
      <c r="F88" s="13"/>
      <c r="G88" s="13"/>
      <c r="H88" s="13"/>
      <c r="I88" s="13"/>
      <c r="J88" s="10"/>
      <c r="K88" s="7"/>
      <c r="L88" s="7"/>
      <c r="M88" s="7"/>
      <c r="N88" s="7"/>
      <c r="O88" s="7"/>
      <c r="P88" s="7"/>
      <c r="Q88" s="10"/>
      <c r="R88" s="10"/>
      <c r="S88" s="13"/>
      <c r="T88" s="13"/>
    </row>
    <row r="89" spans="1:20">
      <c r="A89" s="10"/>
      <c r="B89" s="10"/>
      <c r="C89" s="10"/>
      <c r="D89" s="10"/>
      <c r="E89" s="10"/>
      <c r="F89" s="13"/>
      <c r="G89" s="13"/>
      <c r="H89" s="13"/>
      <c r="I89" s="13"/>
      <c r="J89" s="10"/>
      <c r="K89" s="10"/>
      <c r="L89" s="10"/>
      <c r="M89" s="10"/>
      <c r="N89" s="10"/>
      <c r="O89" s="10"/>
      <c r="P89" s="10"/>
      <c r="Q89" s="10"/>
      <c r="R89" s="10"/>
      <c r="S89" s="13"/>
      <c r="T89" s="15"/>
    </row>
    <row r="90" spans="1:20">
      <c r="A90" s="10"/>
      <c r="B90" s="10"/>
      <c r="C90" s="10"/>
      <c r="D90" s="10"/>
      <c r="E90" s="10"/>
      <c r="F90" s="13"/>
      <c r="G90" s="13"/>
      <c r="H90" s="13"/>
      <c r="I90" s="13"/>
      <c r="J90" s="10"/>
      <c r="K90" s="10"/>
      <c r="L90" s="10"/>
      <c r="M90" s="10"/>
      <c r="N90" s="10"/>
      <c r="O90" s="10"/>
      <c r="P90" s="10"/>
      <c r="Q90" s="10"/>
      <c r="R90" s="10"/>
      <c r="S90" s="13"/>
      <c r="T90" s="13"/>
    </row>
    <row r="91" spans="1:20">
      <c r="A91" s="10"/>
      <c r="B91" s="10"/>
      <c r="C91" s="10"/>
      <c r="D91" s="10"/>
      <c r="E91" s="10"/>
      <c r="F91" s="13"/>
      <c r="G91" s="13"/>
      <c r="H91" s="13"/>
      <c r="I91" s="13"/>
      <c r="J91" s="10"/>
      <c r="K91" s="10"/>
      <c r="L91" s="10"/>
      <c r="M91" s="10"/>
      <c r="N91" s="10"/>
      <c r="O91" s="10"/>
      <c r="P91" s="10"/>
      <c r="Q91" s="10"/>
      <c r="R91" s="10"/>
      <c r="S91" s="13"/>
      <c r="T91" s="13"/>
    </row>
    <row r="92" spans="1:20">
      <c r="A92" s="10"/>
      <c r="B92" s="10"/>
      <c r="C92" s="10"/>
      <c r="D92" s="10"/>
      <c r="E92" s="10"/>
      <c r="F92" s="13"/>
      <c r="G92" s="13"/>
      <c r="H92" s="13"/>
      <c r="I92" s="13"/>
      <c r="J92" s="10"/>
      <c r="K92" s="10"/>
      <c r="L92" s="10"/>
      <c r="M92" s="10"/>
      <c r="N92" s="10"/>
      <c r="O92" s="10"/>
      <c r="P92" s="10"/>
      <c r="Q92" s="10"/>
      <c r="R92" s="10"/>
      <c r="S92" s="13"/>
      <c r="T92" s="13"/>
    </row>
    <row r="93" spans="1:20">
      <c r="A93" s="10"/>
      <c r="B93" s="10"/>
      <c r="C93" s="10"/>
      <c r="D93" s="10"/>
      <c r="E93" s="10"/>
      <c r="F93" s="13"/>
      <c r="G93" s="13"/>
      <c r="H93" s="13"/>
      <c r="I93" s="13"/>
      <c r="J93" s="10"/>
      <c r="K93" s="10"/>
      <c r="L93" s="10"/>
      <c r="M93" s="10"/>
      <c r="N93" s="10"/>
      <c r="O93" s="10"/>
      <c r="P93" s="10"/>
      <c r="Q93" s="10"/>
      <c r="R93" s="10"/>
      <c r="S93" s="13"/>
      <c r="T93" s="13"/>
    </row>
    <row r="94" spans="1:20">
      <c r="A94" s="10"/>
      <c r="B94" s="10"/>
      <c r="C94" s="10"/>
      <c r="D94" s="10"/>
      <c r="E94" s="10"/>
      <c r="F94" s="13"/>
      <c r="G94" s="13"/>
      <c r="H94" s="13"/>
      <c r="I94" s="13"/>
      <c r="J94" s="10"/>
      <c r="K94" s="10"/>
      <c r="L94" s="10"/>
      <c r="M94" s="10"/>
      <c r="N94" s="10"/>
      <c r="O94" s="10"/>
      <c r="P94" s="10"/>
      <c r="Q94" s="10"/>
      <c r="R94" s="10"/>
      <c r="S94" s="13"/>
      <c r="T94" s="15"/>
    </row>
    <row r="95" spans="1:20">
      <c r="A95" s="10"/>
      <c r="B95" s="10"/>
      <c r="C95" s="10"/>
      <c r="D95" s="10"/>
      <c r="E95" s="10"/>
      <c r="F95" s="13"/>
      <c r="G95" s="13"/>
      <c r="H95" s="13"/>
      <c r="I95" s="13"/>
      <c r="J95" s="10"/>
      <c r="K95" s="10"/>
      <c r="L95" s="10"/>
      <c r="M95" s="10"/>
      <c r="N95" s="10"/>
      <c r="O95" s="10"/>
      <c r="P95" s="10"/>
      <c r="Q95" s="10"/>
      <c r="R95" s="10"/>
      <c r="S95" s="13"/>
      <c r="T95" s="13"/>
    </row>
    <row r="96" spans="1:20">
      <c r="A96" s="10"/>
      <c r="B96" s="10"/>
      <c r="C96" s="10"/>
      <c r="D96" s="10"/>
      <c r="E96" s="10"/>
      <c r="F96" s="13"/>
      <c r="G96" s="13"/>
      <c r="H96" s="13"/>
      <c r="I96" s="13"/>
      <c r="J96" s="10"/>
      <c r="K96" s="10"/>
      <c r="L96" s="10"/>
      <c r="M96" s="10"/>
      <c r="N96" s="10"/>
      <c r="O96" s="10"/>
      <c r="P96" s="10"/>
      <c r="Q96" s="10"/>
      <c r="R96" s="10"/>
      <c r="S96" s="13"/>
      <c r="T96" s="13"/>
    </row>
    <row r="97" spans="1:20">
      <c r="A97" s="10"/>
      <c r="B97" s="10"/>
      <c r="C97" s="10"/>
      <c r="D97" s="10"/>
      <c r="E97" s="10"/>
      <c r="F97" s="13"/>
      <c r="G97" s="13"/>
      <c r="H97" s="13"/>
      <c r="I97" s="13"/>
      <c r="J97" s="10"/>
      <c r="K97" s="7"/>
      <c r="L97" s="7"/>
      <c r="M97" s="7"/>
      <c r="N97" s="7"/>
      <c r="O97" s="7"/>
      <c r="P97" s="7"/>
      <c r="Q97" s="10"/>
      <c r="R97" s="10"/>
      <c r="S97" s="13"/>
      <c r="T97" s="13"/>
    </row>
    <row r="98" spans="1:20">
      <c r="A98" s="10"/>
      <c r="B98" s="10"/>
      <c r="C98" s="10"/>
      <c r="D98" s="10"/>
      <c r="E98" s="10"/>
      <c r="F98" s="13"/>
      <c r="G98" s="13"/>
      <c r="H98" s="13"/>
      <c r="I98" s="13"/>
      <c r="J98" s="10"/>
      <c r="K98" s="10"/>
      <c r="L98" s="10"/>
      <c r="M98" s="10"/>
      <c r="N98" s="10"/>
      <c r="O98" s="10"/>
      <c r="P98" s="10"/>
      <c r="Q98" s="10"/>
      <c r="R98" s="10"/>
      <c r="S98" s="13"/>
      <c r="T98" s="13"/>
    </row>
    <row r="99" spans="1:20">
      <c r="A99" s="10"/>
      <c r="B99" s="10"/>
      <c r="C99" s="10"/>
      <c r="D99" s="10"/>
      <c r="E99" s="10"/>
      <c r="F99" s="13"/>
      <c r="G99" s="13"/>
      <c r="H99" s="13"/>
      <c r="I99" s="13"/>
      <c r="J99" s="10"/>
      <c r="K99" s="10"/>
      <c r="L99" s="10"/>
      <c r="M99" s="10"/>
      <c r="N99" s="10"/>
      <c r="O99" s="10"/>
      <c r="P99" s="10"/>
      <c r="Q99" s="10"/>
      <c r="R99" s="10"/>
      <c r="S99" s="13"/>
      <c r="T99" s="13"/>
    </row>
    <row r="100" spans="1:20">
      <c r="A100" s="10"/>
      <c r="B100" s="10"/>
      <c r="C100" s="10"/>
      <c r="D100" s="10"/>
      <c r="E100" s="10"/>
      <c r="F100" s="13"/>
      <c r="G100" s="13"/>
      <c r="H100" s="13"/>
      <c r="I100" s="13"/>
      <c r="J100" s="10"/>
      <c r="K100" s="10"/>
      <c r="L100" s="10"/>
      <c r="M100" s="10"/>
      <c r="N100" s="10"/>
      <c r="O100" s="10"/>
      <c r="P100" s="10"/>
      <c r="Q100" s="10"/>
      <c r="R100" s="10"/>
      <c r="S100" s="13"/>
      <c r="T100" s="13"/>
    </row>
    <row r="101" spans="1:20">
      <c r="A101" s="10"/>
      <c r="B101" s="10"/>
      <c r="C101" s="10"/>
      <c r="D101" s="10"/>
      <c r="E101" s="10"/>
      <c r="F101" s="13"/>
      <c r="G101" s="13"/>
      <c r="H101" s="13"/>
      <c r="I101" s="13"/>
      <c r="J101" s="10"/>
      <c r="K101" s="10"/>
      <c r="L101" s="10"/>
      <c r="M101" s="10"/>
      <c r="N101" s="10"/>
      <c r="O101" s="10"/>
      <c r="P101" s="10"/>
      <c r="Q101" s="10"/>
      <c r="R101" s="10"/>
      <c r="S101" s="13"/>
      <c r="T101" s="13"/>
    </row>
    <row r="102" spans="1:20">
      <c r="A102" s="10"/>
      <c r="B102" s="10"/>
      <c r="C102" s="10"/>
      <c r="D102" s="10"/>
      <c r="E102" s="10"/>
      <c r="F102" s="13"/>
      <c r="G102" s="13"/>
      <c r="H102" s="13"/>
      <c r="I102" s="13"/>
      <c r="J102" s="10"/>
      <c r="K102" s="7"/>
      <c r="L102" s="7"/>
      <c r="M102" s="7"/>
      <c r="N102" s="7"/>
      <c r="O102" s="7"/>
      <c r="P102" s="7"/>
      <c r="Q102" s="10"/>
      <c r="R102" s="10"/>
      <c r="S102" s="13"/>
      <c r="T102" s="13"/>
    </row>
    <row r="103" spans="1:20">
      <c r="A103" s="7"/>
      <c r="B103" s="10"/>
      <c r="C103" s="10"/>
      <c r="D103" s="10"/>
      <c r="E103" s="10"/>
      <c r="F103" s="13"/>
      <c r="G103" s="13"/>
      <c r="H103" s="13"/>
      <c r="I103" s="13"/>
      <c r="J103" s="10"/>
      <c r="K103" s="7"/>
      <c r="L103" s="7"/>
      <c r="M103" s="7"/>
      <c r="N103" s="7"/>
      <c r="O103" s="7"/>
      <c r="P103" s="7"/>
      <c r="Q103" s="10"/>
      <c r="R103" s="10"/>
      <c r="S103" s="13"/>
      <c r="T103" s="13"/>
    </row>
    <row r="104" spans="1:20">
      <c r="A104" s="10"/>
      <c r="B104" s="10"/>
      <c r="C104" s="10"/>
      <c r="D104" s="10"/>
      <c r="E104" s="10"/>
      <c r="F104" s="13"/>
      <c r="G104" s="13"/>
      <c r="H104" s="13"/>
      <c r="I104" s="13"/>
      <c r="J104" s="10"/>
      <c r="K104" s="10"/>
      <c r="L104" s="10"/>
      <c r="M104" s="10"/>
      <c r="N104" s="10"/>
      <c r="O104" s="10"/>
      <c r="P104" s="10"/>
      <c r="Q104" s="10"/>
      <c r="R104" s="10"/>
      <c r="S104" s="13"/>
      <c r="T104" s="13"/>
    </row>
    <row r="105" spans="1:20">
      <c r="A105" s="10"/>
      <c r="B105" s="10"/>
      <c r="C105" s="10"/>
      <c r="D105" s="10"/>
      <c r="E105" s="10"/>
      <c r="F105" s="13"/>
      <c r="G105" s="13"/>
      <c r="H105" s="13"/>
      <c r="I105" s="13"/>
      <c r="J105" s="10"/>
      <c r="K105" s="10"/>
      <c r="L105" s="10"/>
      <c r="M105" s="10"/>
      <c r="N105" s="10"/>
      <c r="O105" s="10"/>
      <c r="P105" s="10"/>
      <c r="Q105" s="10"/>
      <c r="R105" s="10"/>
      <c r="S105" s="13"/>
      <c r="T105" s="13"/>
    </row>
    <row r="106" spans="1:20">
      <c r="A106" s="10"/>
      <c r="B106" s="10"/>
      <c r="C106" s="10"/>
      <c r="D106" s="10"/>
      <c r="E106" s="10"/>
      <c r="F106" s="13"/>
      <c r="G106" s="13"/>
      <c r="H106" s="13"/>
      <c r="I106" s="13"/>
      <c r="J106" s="10"/>
      <c r="K106" s="10"/>
      <c r="L106" s="10"/>
      <c r="M106" s="10"/>
      <c r="N106" s="10"/>
      <c r="O106" s="10"/>
      <c r="P106" s="10"/>
      <c r="Q106" s="10"/>
      <c r="R106" s="10"/>
      <c r="S106" s="13"/>
      <c r="T106" s="13"/>
    </row>
    <row r="107" spans="1:20">
      <c r="A107" s="10"/>
      <c r="B107" s="10"/>
      <c r="C107" s="10"/>
      <c r="D107" s="10"/>
      <c r="E107" s="10"/>
      <c r="F107" s="13"/>
      <c r="G107" s="13"/>
      <c r="H107" s="13"/>
      <c r="I107" s="13"/>
      <c r="J107" s="10"/>
      <c r="K107" s="7"/>
      <c r="L107" s="7"/>
      <c r="M107" s="7"/>
      <c r="N107" s="7"/>
      <c r="O107" s="7"/>
      <c r="P107" s="7"/>
      <c r="Q107" s="10"/>
      <c r="R107" s="10"/>
      <c r="S107" s="13"/>
      <c r="T107" s="15"/>
    </row>
    <row r="108" spans="1:20">
      <c r="A108" s="10"/>
      <c r="B108" s="10"/>
      <c r="C108" s="10"/>
      <c r="D108" s="10"/>
      <c r="E108" s="10"/>
      <c r="F108" s="13"/>
      <c r="G108" s="13"/>
      <c r="H108" s="13"/>
      <c r="I108" s="13"/>
      <c r="J108" s="10"/>
      <c r="K108" s="10"/>
      <c r="L108" s="10"/>
      <c r="M108" s="10"/>
      <c r="N108" s="10"/>
      <c r="O108" s="10"/>
      <c r="P108" s="10"/>
      <c r="Q108" s="10"/>
      <c r="R108" s="10"/>
      <c r="S108" s="13"/>
      <c r="T108" s="13"/>
    </row>
    <row r="109" spans="1:20">
      <c r="A109" s="10"/>
      <c r="B109" s="10"/>
      <c r="C109" s="10"/>
      <c r="D109" s="10"/>
      <c r="E109" s="10"/>
      <c r="F109" s="13"/>
      <c r="G109" s="13"/>
      <c r="H109" s="13"/>
      <c r="I109" s="13"/>
      <c r="J109" s="10"/>
      <c r="K109" s="10"/>
      <c r="L109" s="10"/>
      <c r="M109" s="10"/>
      <c r="N109" s="10"/>
      <c r="O109" s="10"/>
      <c r="P109" s="10"/>
      <c r="Q109" s="10"/>
      <c r="R109" s="10"/>
      <c r="S109" s="13"/>
      <c r="T109" s="13"/>
    </row>
    <row r="110" spans="1:20">
      <c r="A110" s="10"/>
      <c r="B110" s="10"/>
      <c r="C110" s="10"/>
      <c r="D110" s="10"/>
      <c r="E110" s="10"/>
      <c r="F110" s="13"/>
      <c r="G110" s="13"/>
      <c r="H110" s="13"/>
      <c r="I110" s="13"/>
      <c r="J110" s="10"/>
      <c r="K110" s="10"/>
      <c r="L110" s="10"/>
      <c r="M110" s="10"/>
      <c r="N110" s="10"/>
      <c r="O110" s="10"/>
      <c r="P110" s="10"/>
      <c r="Q110" s="10"/>
      <c r="R110" s="10"/>
      <c r="S110" s="13"/>
      <c r="T110" s="13"/>
    </row>
    <row r="111" spans="1:20">
      <c r="A111" s="10"/>
      <c r="B111" s="10"/>
      <c r="C111" s="10"/>
      <c r="D111" s="10"/>
      <c r="E111" s="10"/>
      <c r="F111" s="13"/>
      <c r="G111" s="13"/>
      <c r="H111" s="13"/>
      <c r="I111" s="13"/>
      <c r="J111" s="10"/>
      <c r="K111" s="10"/>
      <c r="L111" s="10"/>
      <c r="M111" s="10"/>
      <c r="N111" s="10"/>
      <c r="O111" s="10"/>
      <c r="P111" s="10"/>
      <c r="Q111" s="10"/>
      <c r="R111" s="10"/>
      <c r="S111" s="13"/>
      <c r="T111" s="13"/>
    </row>
    <row r="112" spans="1:20">
      <c r="A112" s="10"/>
      <c r="B112" s="10"/>
      <c r="C112" s="10"/>
      <c r="D112" s="10"/>
      <c r="E112" s="10"/>
      <c r="F112" s="13"/>
      <c r="G112" s="13"/>
      <c r="H112" s="13"/>
      <c r="I112" s="13"/>
      <c r="J112" s="10"/>
      <c r="K112" s="10"/>
      <c r="L112" s="10"/>
      <c r="M112" s="10"/>
      <c r="N112" s="10"/>
      <c r="O112" s="10"/>
      <c r="P112" s="10"/>
      <c r="Q112" s="10"/>
      <c r="R112" s="10"/>
      <c r="S112" s="13"/>
      <c r="T112" s="13"/>
    </row>
    <row r="113" spans="1:20">
      <c r="A113" s="10"/>
      <c r="B113" s="10"/>
      <c r="C113" s="10"/>
      <c r="D113" s="10"/>
      <c r="E113" s="10"/>
      <c r="F113" s="13"/>
      <c r="G113" s="13"/>
      <c r="H113" s="13"/>
      <c r="I113" s="13"/>
      <c r="J113" s="10"/>
      <c r="K113" s="7"/>
      <c r="L113" s="7"/>
      <c r="M113" s="7"/>
      <c r="N113" s="7"/>
      <c r="O113" s="7"/>
      <c r="P113" s="7"/>
      <c r="Q113" s="10"/>
      <c r="R113" s="10"/>
      <c r="S113" s="13"/>
      <c r="T113" s="13"/>
    </row>
    <row r="114" spans="1:20">
      <c r="A114" s="10"/>
      <c r="B114" s="10"/>
      <c r="C114" s="10"/>
      <c r="D114" s="10"/>
      <c r="E114" s="10"/>
      <c r="F114" s="13"/>
      <c r="G114" s="13"/>
      <c r="H114" s="13"/>
      <c r="I114" s="13"/>
      <c r="J114" s="10"/>
      <c r="K114" s="7"/>
      <c r="L114" s="7"/>
      <c r="M114" s="7"/>
      <c r="N114" s="7"/>
      <c r="O114" s="7"/>
      <c r="P114" s="7"/>
      <c r="Q114" s="10"/>
      <c r="R114" s="10"/>
      <c r="S114" s="13"/>
      <c r="T114" s="13"/>
    </row>
    <row r="115" spans="1:20">
      <c r="A115" s="10"/>
      <c r="B115" s="10"/>
      <c r="C115" s="10"/>
      <c r="D115" s="10"/>
      <c r="E115" s="10"/>
      <c r="F115" s="13"/>
      <c r="G115" s="13"/>
      <c r="H115" s="13"/>
      <c r="I115" s="13"/>
      <c r="J115" s="10"/>
      <c r="K115" s="10"/>
      <c r="L115" s="10"/>
      <c r="M115" s="10"/>
      <c r="N115" s="10"/>
      <c r="O115" s="10"/>
      <c r="P115" s="10"/>
      <c r="Q115" s="10"/>
      <c r="R115" s="10"/>
      <c r="S115" s="13"/>
      <c r="T115" s="13"/>
    </row>
    <row r="116" spans="1:20">
      <c r="A116" s="10"/>
      <c r="B116" s="10"/>
      <c r="C116" s="10"/>
      <c r="D116" s="10"/>
      <c r="E116" s="10"/>
      <c r="F116" s="13"/>
      <c r="G116" s="13"/>
      <c r="H116" s="13"/>
      <c r="I116" s="13"/>
      <c r="J116" s="10"/>
      <c r="K116" s="7"/>
      <c r="L116" s="7"/>
      <c r="M116" s="7"/>
      <c r="N116" s="7"/>
      <c r="O116" s="7"/>
      <c r="P116" s="7"/>
      <c r="Q116" s="10"/>
      <c r="R116" s="10"/>
      <c r="S116" s="13"/>
      <c r="T116" s="13"/>
    </row>
    <row r="117" spans="1:20">
      <c r="A117" s="10"/>
      <c r="B117" s="10"/>
      <c r="C117" s="10"/>
      <c r="D117" s="10"/>
      <c r="E117" s="10"/>
      <c r="F117" s="13"/>
      <c r="G117" s="13"/>
      <c r="H117" s="13"/>
      <c r="I117" s="13"/>
      <c r="J117" s="10"/>
      <c r="K117" s="7"/>
      <c r="L117" s="7"/>
      <c r="M117" s="7"/>
      <c r="N117" s="7"/>
      <c r="O117" s="7"/>
      <c r="P117" s="7"/>
      <c r="Q117" s="10"/>
      <c r="R117" s="10"/>
      <c r="S117" s="13"/>
      <c r="T117" s="13"/>
    </row>
    <row r="118" spans="1:20">
      <c r="A118" s="10"/>
      <c r="B118" s="10"/>
      <c r="C118" s="10"/>
      <c r="D118" s="10"/>
      <c r="E118" s="10"/>
      <c r="F118" s="13"/>
      <c r="G118" s="13"/>
      <c r="H118" s="13"/>
      <c r="I118" s="13"/>
      <c r="J118" s="10"/>
      <c r="K118" s="10"/>
      <c r="L118" s="10"/>
      <c r="M118" s="10"/>
      <c r="N118" s="10"/>
      <c r="O118" s="10"/>
      <c r="P118" s="10"/>
      <c r="Q118" s="10"/>
      <c r="R118" s="10"/>
      <c r="S118" s="13"/>
      <c r="T118" s="13"/>
    </row>
    <row r="119" spans="1:20">
      <c r="A119" s="10"/>
      <c r="B119" s="10"/>
      <c r="C119" s="10"/>
      <c r="D119" s="10"/>
      <c r="E119" s="10"/>
      <c r="F119" s="13"/>
      <c r="G119" s="13"/>
      <c r="H119" s="13"/>
      <c r="I119" s="13"/>
      <c r="J119" s="10"/>
      <c r="K119" s="10"/>
      <c r="L119" s="10"/>
      <c r="M119" s="10"/>
      <c r="N119" s="10"/>
      <c r="O119" s="10"/>
      <c r="P119" s="10"/>
      <c r="Q119" s="10"/>
      <c r="R119" s="10"/>
      <c r="S119" s="13"/>
      <c r="T119" s="13"/>
    </row>
    <row r="120" spans="1:20">
      <c r="A120" s="10"/>
      <c r="B120" s="10"/>
      <c r="C120" s="10"/>
      <c r="D120" s="10"/>
      <c r="E120" s="10"/>
      <c r="F120" s="13"/>
      <c r="G120" s="13"/>
      <c r="H120" s="13"/>
      <c r="I120" s="13"/>
      <c r="J120" s="10"/>
      <c r="K120" s="10"/>
      <c r="L120" s="10"/>
      <c r="M120" s="10"/>
      <c r="N120" s="10"/>
      <c r="O120" s="10"/>
      <c r="P120" s="10"/>
      <c r="Q120" s="10"/>
      <c r="R120" s="10"/>
      <c r="S120" s="13"/>
      <c r="T120" s="13"/>
    </row>
    <row r="121" spans="1:20">
      <c r="A121" s="10"/>
      <c r="B121" s="10"/>
      <c r="C121" s="10"/>
      <c r="D121" s="10"/>
      <c r="E121" s="10"/>
      <c r="F121" s="13"/>
      <c r="G121" s="13"/>
      <c r="H121" s="13"/>
      <c r="I121" s="13"/>
      <c r="J121" s="10"/>
      <c r="K121" s="10"/>
      <c r="L121" s="10"/>
      <c r="M121" s="10"/>
      <c r="N121" s="10"/>
      <c r="O121" s="10"/>
      <c r="P121" s="10"/>
      <c r="Q121" s="10"/>
      <c r="R121" s="10"/>
      <c r="S121" s="13"/>
      <c r="T121" s="13"/>
    </row>
    <row r="122" spans="1:20">
      <c r="A122" s="10"/>
      <c r="B122" s="10"/>
      <c r="C122" s="10"/>
      <c r="D122" s="10"/>
      <c r="E122" s="10"/>
      <c r="F122" s="13"/>
      <c r="G122" s="13"/>
      <c r="H122" s="13"/>
      <c r="I122" s="13"/>
      <c r="J122" s="10"/>
      <c r="K122" s="10"/>
      <c r="L122" s="10"/>
      <c r="M122" s="10"/>
      <c r="N122" s="10"/>
      <c r="O122" s="10"/>
      <c r="P122" s="10"/>
      <c r="Q122" s="10"/>
      <c r="R122" s="10"/>
      <c r="S122" s="13"/>
      <c r="T122" s="13"/>
    </row>
    <row r="123" spans="1:20">
      <c r="A123" s="7"/>
      <c r="C123" s="7"/>
      <c r="D123" s="10"/>
      <c r="E123" s="7"/>
      <c r="F123" s="13"/>
      <c r="G123" s="13"/>
      <c r="H123" s="13"/>
      <c r="I123" s="13"/>
      <c r="J123" s="10"/>
      <c r="K123" s="10"/>
      <c r="L123" s="10"/>
      <c r="M123" s="10"/>
      <c r="N123" s="10"/>
      <c r="O123" s="10"/>
      <c r="P123" s="10"/>
      <c r="Q123" s="7"/>
      <c r="R123" s="7"/>
      <c r="S123" s="15"/>
      <c r="T123" s="15"/>
    </row>
    <row r="124" spans="1:20">
      <c r="A124" s="7"/>
      <c r="C124" s="7"/>
      <c r="D124" s="10"/>
      <c r="E124" s="7"/>
      <c r="F124" s="13"/>
      <c r="G124" s="13"/>
      <c r="H124" s="13"/>
      <c r="I124" s="13"/>
      <c r="J124" s="10"/>
      <c r="K124" s="10"/>
      <c r="L124" s="10"/>
      <c r="M124" s="10"/>
      <c r="N124" s="10"/>
      <c r="O124" s="10"/>
      <c r="P124" s="10"/>
      <c r="Q124" s="7"/>
      <c r="R124" s="7"/>
      <c r="S124" s="15"/>
      <c r="T124" s="15"/>
    </row>
    <row r="125" spans="1:20">
      <c r="A125" s="10"/>
      <c r="B125" s="10"/>
      <c r="C125" s="10"/>
      <c r="D125" s="10"/>
      <c r="E125" s="10"/>
      <c r="F125" s="13"/>
      <c r="G125" s="13"/>
      <c r="H125" s="13"/>
      <c r="I125" s="13"/>
      <c r="J125" s="10"/>
      <c r="K125" s="10"/>
      <c r="L125" s="10"/>
      <c r="M125" s="10"/>
      <c r="N125" s="10"/>
      <c r="O125" s="10"/>
      <c r="P125" s="10"/>
      <c r="Q125" s="10"/>
      <c r="R125" s="10"/>
      <c r="S125" s="13"/>
      <c r="T125" s="15"/>
    </row>
    <row r="126" spans="1:20">
      <c r="A126" s="10"/>
      <c r="B126" s="10"/>
      <c r="C126" s="10"/>
      <c r="D126" s="10"/>
      <c r="E126" s="10"/>
      <c r="F126" s="13"/>
      <c r="G126" s="13"/>
      <c r="H126" s="13"/>
      <c r="I126" s="13"/>
      <c r="J126" s="10"/>
      <c r="K126" s="7"/>
      <c r="L126" s="7"/>
      <c r="M126" s="7"/>
      <c r="N126" s="7"/>
      <c r="O126" s="7"/>
      <c r="P126" s="7"/>
      <c r="Q126" s="10"/>
      <c r="R126" s="10"/>
      <c r="S126" s="13"/>
      <c r="T126" s="15"/>
    </row>
    <row r="127" spans="1:20">
      <c r="A127" s="10"/>
      <c r="B127" s="10"/>
      <c r="C127" s="10"/>
      <c r="D127" s="10"/>
      <c r="E127" s="10"/>
      <c r="F127" s="13"/>
      <c r="G127" s="13"/>
      <c r="H127" s="13"/>
      <c r="I127" s="13"/>
      <c r="J127" s="10"/>
      <c r="K127" s="10"/>
      <c r="L127" s="10"/>
      <c r="M127" s="10"/>
      <c r="N127" s="10"/>
      <c r="O127" s="10"/>
      <c r="P127" s="10"/>
      <c r="Q127" s="10"/>
      <c r="R127" s="10"/>
      <c r="S127" s="13"/>
      <c r="T127" s="13"/>
    </row>
    <row r="128" spans="1:20">
      <c r="A128" s="10"/>
      <c r="B128" s="10"/>
      <c r="C128" s="10"/>
      <c r="D128" s="10"/>
      <c r="E128" s="10"/>
      <c r="F128" s="13"/>
      <c r="G128" s="13"/>
      <c r="H128" s="13"/>
      <c r="I128" s="13"/>
      <c r="J128" s="10"/>
      <c r="K128" s="10"/>
      <c r="L128" s="10"/>
      <c r="M128" s="10"/>
      <c r="N128" s="10"/>
      <c r="O128" s="10"/>
      <c r="P128" s="10"/>
      <c r="Q128" s="10"/>
      <c r="R128" s="10"/>
      <c r="S128" s="13"/>
      <c r="T128" s="13"/>
    </row>
    <row r="129" spans="1:20">
      <c r="A129" s="10"/>
      <c r="B129" s="10"/>
      <c r="C129" s="10"/>
      <c r="D129" s="10"/>
      <c r="E129" s="10"/>
      <c r="F129" s="13"/>
      <c r="G129" s="13"/>
      <c r="H129" s="13"/>
      <c r="I129" s="13"/>
      <c r="J129" s="10"/>
      <c r="K129" s="10"/>
      <c r="L129" s="10"/>
      <c r="M129" s="10"/>
      <c r="N129" s="10"/>
      <c r="O129" s="10"/>
      <c r="P129" s="10"/>
      <c r="Q129" s="10"/>
      <c r="R129" s="10"/>
      <c r="S129" s="13"/>
      <c r="T129" s="13"/>
    </row>
    <row r="130" spans="1:20">
      <c r="A130" s="10"/>
      <c r="B130" s="10"/>
      <c r="C130" s="10"/>
      <c r="D130" s="10"/>
      <c r="E130" s="10"/>
      <c r="F130" s="13"/>
      <c r="G130" s="13"/>
      <c r="H130" s="13"/>
      <c r="I130" s="13"/>
      <c r="J130" s="10"/>
      <c r="K130" s="10"/>
      <c r="L130" s="10"/>
      <c r="M130" s="10"/>
      <c r="N130" s="10"/>
      <c r="O130" s="10"/>
      <c r="P130" s="10"/>
      <c r="Q130" s="10"/>
      <c r="R130" s="10"/>
      <c r="S130" s="13"/>
      <c r="T130" s="13"/>
    </row>
    <row r="131" spans="1:20">
      <c r="A131" s="10"/>
      <c r="B131" s="10"/>
      <c r="C131" s="10"/>
      <c r="D131" s="10"/>
      <c r="E131" s="10"/>
      <c r="F131" s="13"/>
      <c r="G131" s="13"/>
      <c r="H131" s="13"/>
      <c r="I131" s="13"/>
      <c r="J131" s="10"/>
      <c r="K131" s="7"/>
      <c r="L131" s="7"/>
      <c r="M131" s="7"/>
      <c r="N131" s="7"/>
      <c r="O131" s="7"/>
      <c r="P131" s="7"/>
      <c r="Q131" s="10"/>
      <c r="R131" s="10"/>
      <c r="S131" s="13"/>
      <c r="T131" s="13"/>
    </row>
    <row r="132" spans="1:20">
      <c r="A132" s="10"/>
      <c r="B132" s="10"/>
      <c r="C132" s="10"/>
      <c r="D132" s="10"/>
      <c r="E132" s="10"/>
      <c r="F132" s="13"/>
      <c r="G132" s="13"/>
      <c r="H132" s="13"/>
      <c r="I132" s="13"/>
      <c r="J132" s="10"/>
      <c r="K132" s="10"/>
      <c r="L132" s="10"/>
      <c r="M132" s="10"/>
      <c r="N132" s="10"/>
      <c r="O132" s="10"/>
      <c r="P132" s="10"/>
      <c r="Q132" s="10"/>
      <c r="R132" s="10"/>
      <c r="S132" s="13"/>
      <c r="T132" s="13"/>
    </row>
    <row r="133" spans="1:20">
      <c r="A133" s="10"/>
      <c r="B133" s="10"/>
      <c r="C133" s="10"/>
      <c r="D133" s="10"/>
      <c r="E133" s="10"/>
      <c r="F133" s="13"/>
      <c r="G133" s="13"/>
      <c r="H133" s="13"/>
      <c r="I133" s="13"/>
      <c r="J133" s="10"/>
      <c r="K133" s="10"/>
      <c r="L133" s="10"/>
      <c r="M133" s="10"/>
      <c r="N133" s="10"/>
      <c r="O133" s="10"/>
      <c r="P133" s="10"/>
      <c r="Q133" s="10"/>
      <c r="R133" s="10"/>
      <c r="S133" s="13"/>
      <c r="T133" s="13"/>
    </row>
    <row r="134" spans="1:20">
      <c r="A134" s="10"/>
      <c r="B134" s="10"/>
      <c r="C134" s="10"/>
      <c r="D134" s="10"/>
      <c r="E134" s="10"/>
      <c r="F134" s="13"/>
      <c r="G134" s="13"/>
      <c r="H134" s="13"/>
      <c r="I134" s="13"/>
      <c r="J134" s="10"/>
      <c r="K134" s="10"/>
      <c r="L134" s="10"/>
      <c r="M134" s="10"/>
      <c r="N134" s="10"/>
      <c r="O134" s="10"/>
      <c r="P134" s="10"/>
      <c r="Q134" s="10"/>
      <c r="R134" s="10"/>
      <c r="S134" s="13"/>
      <c r="T134" s="15"/>
    </row>
    <row r="135" spans="1:20">
      <c r="A135" s="7"/>
      <c r="C135" s="7"/>
      <c r="D135" s="10"/>
      <c r="E135" s="7"/>
      <c r="F135" s="13"/>
      <c r="G135" s="13"/>
      <c r="H135" s="13"/>
      <c r="I135" s="13"/>
      <c r="J135" s="10"/>
      <c r="K135" s="10"/>
      <c r="L135" s="10"/>
      <c r="M135" s="10"/>
      <c r="N135" s="10"/>
      <c r="O135" s="10"/>
      <c r="P135" s="10"/>
      <c r="Q135" s="7"/>
      <c r="R135" s="7"/>
      <c r="S135" s="15"/>
      <c r="T135" s="15"/>
    </row>
    <row r="136" spans="1:20">
      <c r="A136" s="10"/>
      <c r="B136" s="10"/>
      <c r="C136" s="10"/>
      <c r="D136" s="10"/>
      <c r="E136" s="10"/>
      <c r="F136" s="13"/>
      <c r="G136" s="13"/>
      <c r="H136" s="13"/>
      <c r="I136" s="13"/>
      <c r="J136" s="10"/>
      <c r="K136" s="10"/>
      <c r="L136" s="10"/>
      <c r="M136" s="10"/>
      <c r="N136" s="10"/>
      <c r="O136" s="10"/>
      <c r="P136" s="10"/>
      <c r="Q136" s="10"/>
      <c r="R136" s="10"/>
      <c r="S136" s="13"/>
      <c r="T136" s="13"/>
    </row>
    <row r="137" spans="1:20">
      <c r="A137" s="7"/>
      <c r="C137" s="7"/>
      <c r="D137" s="10"/>
      <c r="E137" s="7"/>
      <c r="F137" s="13"/>
      <c r="G137" s="13"/>
      <c r="H137" s="13"/>
      <c r="I137" s="13"/>
      <c r="J137" s="10"/>
      <c r="K137" s="10"/>
      <c r="L137" s="10"/>
      <c r="M137" s="10"/>
      <c r="N137" s="10"/>
      <c r="O137" s="10"/>
      <c r="P137" s="10"/>
      <c r="Q137" s="7"/>
      <c r="R137" s="7"/>
      <c r="S137" s="15"/>
      <c r="T137" s="15"/>
    </row>
    <row r="138" spans="1:20">
      <c r="A138" s="10"/>
      <c r="B138" s="10"/>
      <c r="C138" s="10"/>
      <c r="D138" s="10"/>
      <c r="E138" s="10"/>
      <c r="F138" s="13"/>
      <c r="G138" s="13"/>
      <c r="H138" s="13"/>
      <c r="I138" s="13"/>
      <c r="J138" s="10"/>
      <c r="K138" s="10"/>
      <c r="L138" s="10"/>
      <c r="M138" s="10"/>
      <c r="N138" s="10"/>
      <c r="O138" s="10"/>
      <c r="P138" s="10"/>
      <c r="Q138" s="10"/>
      <c r="R138" s="10"/>
      <c r="S138" s="13"/>
      <c r="T138" s="13"/>
    </row>
    <row r="139" spans="1:20">
      <c r="A139" s="7"/>
      <c r="B139" s="10"/>
      <c r="C139" s="10"/>
      <c r="D139" s="10"/>
      <c r="E139" s="10"/>
      <c r="F139" s="13"/>
      <c r="G139" s="13"/>
      <c r="H139" s="13"/>
      <c r="I139" s="13"/>
      <c r="J139" s="10"/>
      <c r="K139" s="7"/>
      <c r="L139" s="7"/>
      <c r="M139" s="7"/>
      <c r="N139" s="7"/>
      <c r="O139" s="7"/>
      <c r="P139" s="7"/>
      <c r="Q139" s="10"/>
      <c r="R139" s="10"/>
      <c r="S139" s="13"/>
      <c r="T139" s="13"/>
    </row>
    <row r="140" spans="1:20">
      <c r="A140" s="10"/>
      <c r="B140" s="10"/>
      <c r="C140" s="10"/>
      <c r="D140" s="10"/>
      <c r="E140" s="10"/>
      <c r="F140" s="13"/>
      <c r="G140" s="13"/>
      <c r="H140" s="13"/>
      <c r="I140" s="13"/>
      <c r="J140" s="10"/>
      <c r="K140" s="10"/>
      <c r="L140" s="10"/>
      <c r="M140" s="10"/>
      <c r="N140" s="10"/>
      <c r="O140" s="10"/>
      <c r="P140" s="10"/>
      <c r="Q140" s="10"/>
      <c r="R140" s="10"/>
      <c r="S140" s="13"/>
      <c r="T140" s="13"/>
    </row>
    <row r="141" spans="1:20">
      <c r="A141" s="10"/>
      <c r="B141" s="10"/>
      <c r="C141" s="10"/>
      <c r="D141" s="10"/>
      <c r="E141" s="10"/>
      <c r="F141" s="13"/>
      <c r="G141" s="13"/>
      <c r="H141" s="13"/>
      <c r="I141" s="13"/>
      <c r="J141" s="10"/>
      <c r="K141" s="7"/>
      <c r="L141" s="7"/>
      <c r="M141" s="7"/>
      <c r="N141" s="7"/>
      <c r="O141" s="7"/>
      <c r="P141" s="7"/>
      <c r="Q141" s="10"/>
      <c r="R141" s="10"/>
      <c r="S141" s="13"/>
      <c r="T141" s="13"/>
    </row>
    <row r="142" spans="1:20">
      <c r="A142" s="10"/>
      <c r="B142" s="10"/>
      <c r="C142" s="10"/>
      <c r="D142" s="10"/>
      <c r="E142" s="10"/>
      <c r="F142" s="13"/>
      <c r="G142" s="13"/>
      <c r="H142" s="13"/>
      <c r="I142" s="13"/>
      <c r="J142" s="10"/>
      <c r="K142" s="10"/>
      <c r="L142" s="10"/>
      <c r="M142" s="10"/>
      <c r="N142" s="10"/>
      <c r="O142" s="10"/>
      <c r="P142" s="10"/>
      <c r="Q142" s="10"/>
      <c r="R142" s="10"/>
      <c r="S142" s="13"/>
      <c r="T142" s="13"/>
    </row>
    <row r="143" spans="1:20">
      <c r="A143" s="10"/>
      <c r="B143" s="10"/>
      <c r="C143" s="10"/>
      <c r="D143" s="10"/>
      <c r="E143" s="10"/>
      <c r="F143" s="13"/>
      <c r="G143" s="13"/>
      <c r="H143" s="13"/>
      <c r="I143" s="13"/>
      <c r="J143" s="10"/>
      <c r="K143" s="7"/>
      <c r="L143" s="7"/>
      <c r="M143" s="7"/>
      <c r="N143" s="7"/>
      <c r="O143" s="7"/>
      <c r="P143" s="7"/>
      <c r="Q143" s="10"/>
      <c r="R143" s="10"/>
      <c r="S143" s="13"/>
      <c r="T143" s="13"/>
    </row>
    <row r="144" spans="1:20">
      <c r="A144" s="10"/>
      <c r="B144" s="10"/>
      <c r="C144" s="10"/>
      <c r="D144" s="10"/>
      <c r="E144" s="10"/>
      <c r="F144" s="13"/>
      <c r="G144" s="13"/>
      <c r="H144" s="13"/>
      <c r="I144" s="13"/>
      <c r="J144" s="10"/>
      <c r="K144" s="10"/>
      <c r="L144" s="10"/>
      <c r="M144" s="10"/>
      <c r="N144" s="10"/>
      <c r="O144" s="10"/>
      <c r="P144" s="10"/>
      <c r="Q144" s="10"/>
      <c r="R144" s="10"/>
      <c r="S144" s="13"/>
      <c r="T144" s="13"/>
    </row>
    <row r="145" spans="1:20">
      <c r="A145" s="10"/>
      <c r="B145" s="10"/>
      <c r="C145" s="10"/>
      <c r="D145" s="10"/>
      <c r="E145" s="10"/>
      <c r="F145" s="13"/>
      <c r="G145" s="13"/>
      <c r="H145" s="13"/>
      <c r="I145" s="13"/>
      <c r="J145" s="10"/>
      <c r="K145" s="10"/>
      <c r="L145" s="10"/>
      <c r="M145" s="10"/>
      <c r="N145" s="10"/>
      <c r="O145" s="10"/>
      <c r="P145" s="10"/>
      <c r="Q145" s="10"/>
      <c r="R145" s="10"/>
      <c r="S145" s="13"/>
      <c r="T145" s="13"/>
    </row>
    <row r="146" spans="1:20">
      <c r="A146" s="10"/>
      <c r="B146" s="10"/>
      <c r="C146" s="10"/>
      <c r="D146" s="10"/>
      <c r="E146" s="10"/>
      <c r="F146" s="13"/>
      <c r="G146" s="13"/>
      <c r="H146" s="13"/>
      <c r="I146" s="13"/>
      <c r="J146" s="10"/>
      <c r="K146" s="10"/>
      <c r="L146" s="10"/>
      <c r="M146" s="10"/>
      <c r="N146" s="10"/>
      <c r="O146" s="10"/>
      <c r="P146" s="10"/>
      <c r="Q146" s="10"/>
      <c r="R146" s="10"/>
      <c r="S146" s="13"/>
      <c r="T146" s="15"/>
    </row>
    <row r="147" spans="1:20">
      <c r="A147" s="7"/>
      <c r="C147" s="7"/>
      <c r="D147" s="10"/>
      <c r="E147" s="7"/>
      <c r="F147" s="13"/>
      <c r="G147" s="13"/>
      <c r="H147" s="13"/>
      <c r="I147" s="13"/>
      <c r="J147" s="10"/>
      <c r="K147" s="10"/>
      <c r="L147" s="10"/>
      <c r="M147" s="10"/>
      <c r="N147" s="10"/>
      <c r="O147" s="10"/>
      <c r="P147" s="10"/>
      <c r="Q147" s="7"/>
      <c r="R147" s="7"/>
      <c r="S147" s="15"/>
      <c r="T147" s="15"/>
    </row>
    <row r="148" spans="1:20">
      <c r="A148" s="10"/>
      <c r="C148" s="7"/>
      <c r="D148" s="10"/>
      <c r="E148" s="10"/>
      <c r="F148" s="13"/>
      <c r="G148" s="13"/>
      <c r="H148" s="13"/>
      <c r="I148" s="13"/>
      <c r="J148" s="10"/>
      <c r="K148" s="10"/>
      <c r="L148" s="10"/>
      <c r="M148" s="10"/>
      <c r="N148" s="10"/>
      <c r="O148" s="10"/>
      <c r="P148" s="10"/>
      <c r="Q148" s="7"/>
      <c r="R148" s="7"/>
      <c r="S148" s="13"/>
      <c r="T148" s="15"/>
    </row>
    <row r="149" spans="1:20">
      <c r="A149" s="10"/>
      <c r="B149" s="10"/>
      <c r="C149" s="10"/>
      <c r="D149" s="10"/>
      <c r="E149" s="10"/>
      <c r="F149" s="13"/>
      <c r="G149" s="13"/>
      <c r="H149" s="13"/>
      <c r="I149" s="13"/>
      <c r="J149" s="10"/>
      <c r="K149" s="10"/>
      <c r="L149" s="10"/>
      <c r="M149" s="10"/>
      <c r="N149" s="10"/>
      <c r="O149" s="10"/>
      <c r="P149" s="10"/>
      <c r="Q149" s="10"/>
      <c r="R149" s="10"/>
      <c r="S149" s="13"/>
      <c r="T149" s="13"/>
    </row>
    <row r="150" spans="1:20">
      <c r="A150" s="7"/>
      <c r="C150" s="7"/>
      <c r="D150" s="10"/>
      <c r="E150" s="7"/>
      <c r="F150" s="13"/>
      <c r="G150" s="13"/>
      <c r="H150" s="13"/>
      <c r="I150" s="13"/>
      <c r="J150" s="10"/>
      <c r="K150" s="10"/>
      <c r="L150" s="10"/>
      <c r="M150" s="10"/>
      <c r="N150" s="10"/>
      <c r="O150" s="10"/>
      <c r="P150" s="10"/>
      <c r="Q150" s="7"/>
      <c r="R150" s="7"/>
      <c r="S150" s="15"/>
      <c r="T150" s="15"/>
    </row>
    <row r="151" spans="1:20">
      <c r="A151" s="10"/>
      <c r="B151" s="10"/>
      <c r="C151" s="10"/>
      <c r="D151" s="10"/>
      <c r="E151" s="10"/>
      <c r="F151" s="13"/>
      <c r="G151" s="13"/>
      <c r="H151" s="13"/>
      <c r="I151" s="13"/>
      <c r="J151" s="10"/>
      <c r="K151" s="10"/>
      <c r="L151" s="10"/>
      <c r="M151" s="10"/>
      <c r="N151" s="10"/>
      <c r="O151" s="10"/>
      <c r="P151" s="10"/>
      <c r="Q151" s="10"/>
      <c r="R151" s="10"/>
      <c r="S151" s="13"/>
      <c r="T151" s="13"/>
    </row>
    <row r="152" spans="1:20">
      <c r="A152" s="10"/>
      <c r="C152" s="7"/>
      <c r="D152" s="7"/>
      <c r="E152" s="7"/>
      <c r="F152" s="13"/>
      <c r="G152" s="13"/>
      <c r="H152" s="13"/>
      <c r="I152" s="13"/>
      <c r="J152" s="10"/>
      <c r="K152" s="10"/>
      <c r="L152" s="10"/>
      <c r="M152" s="10"/>
      <c r="N152" s="10"/>
      <c r="O152" s="10"/>
      <c r="P152" s="10"/>
      <c r="Q152" s="7"/>
      <c r="R152" s="7"/>
      <c r="S152" s="15"/>
      <c r="T152" s="15"/>
    </row>
    <row r="153" spans="1:20">
      <c r="A153" s="10"/>
      <c r="B153" s="10"/>
      <c r="C153" s="10"/>
      <c r="D153" s="10"/>
      <c r="E153" s="10"/>
      <c r="F153" s="13"/>
      <c r="G153" s="13"/>
      <c r="H153" s="13"/>
      <c r="I153" s="13"/>
      <c r="J153" s="10"/>
      <c r="K153" s="10"/>
      <c r="L153" s="10"/>
      <c r="M153" s="10"/>
      <c r="N153" s="10"/>
      <c r="O153" s="10"/>
      <c r="P153" s="10"/>
      <c r="Q153" s="10"/>
      <c r="R153" s="10"/>
      <c r="S153" s="13"/>
      <c r="T153" s="13"/>
    </row>
    <row r="154" spans="1:20">
      <c r="A154" s="10"/>
      <c r="B154" s="10"/>
      <c r="C154" s="10"/>
      <c r="D154" s="10"/>
      <c r="E154" s="10"/>
      <c r="F154" s="13"/>
      <c r="G154" s="13"/>
      <c r="H154" s="13"/>
      <c r="I154" s="13"/>
      <c r="J154" s="10"/>
      <c r="K154" s="10"/>
      <c r="L154" s="10"/>
      <c r="M154" s="10"/>
      <c r="N154" s="10"/>
      <c r="O154" s="10"/>
      <c r="P154" s="10"/>
      <c r="Q154" s="10"/>
      <c r="R154" s="10"/>
      <c r="S154" s="13"/>
      <c r="T154" s="13"/>
    </row>
    <row r="155" spans="1:20">
      <c r="A155" s="10"/>
      <c r="B155" s="10"/>
      <c r="C155" s="10"/>
      <c r="D155" s="10"/>
      <c r="E155" s="10"/>
      <c r="F155" s="13"/>
      <c r="G155" s="13"/>
      <c r="H155" s="13"/>
      <c r="I155" s="13"/>
      <c r="J155" s="10"/>
      <c r="K155" s="7"/>
      <c r="L155" s="7"/>
      <c r="M155" s="7"/>
      <c r="N155" s="7"/>
      <c r="O155" s="7"/>
      <c r="P155" s="7"/>
      <c r="Q155" s="10"/>
      <c r="R155" s="10"/>
      <c r="S155" s="13"/>
      <c r="T155" s="13"/>
    </row>
    <row r="156" spans="1:20">
      <c r="A156" s="10"/>
      <c r="B156" s="10"/>
      <c r="C156" s="10"/>
      <c r="D156" s="10"/>
      <c r="E156" s="10"/>
      <c r="F156" s="13"/>
      <c r="G156" s="13"/>
      <c r="H156" s="13"/>
      <c r="I156" s="13"/>
      <c r="J156" s="10"/>
      <c r="K156" s="10"/>
      <c r="L156" s="10"/>
      <c r="M156" s="10"/>
      <c r="N156" s="10"/>
      <c r="O156" s="10"/>
      <c r="P156" s="10"/>
      <c r="Q156" s="10"/>
      <c r="R156" s="10"/>
      <c r="S156" s="13"/>
      <c r="T156" s="13"/>
    </row>
    <row r="157" spans="1:20">
      <c r="A157" s="10"/>
      <c r="C157" s="7"/>
      <c r="D157" s="10"/>
      <c r="E157" s="10"/>
      <c r="F157" s="13"/>
      <c r="G157" s="13"/>
      <c r="H157" s="13"/>
      <c r="I157" s="13"/>
      <c r="J157" s="10"/>
      <c r="K157" s="10"/>
      <c r="L157" s="10"/>
      <c r="M157" s="10"/>
      <c r="N157" s="10"/>
      <c r="O157" s="10"/>
      <c r="P157" s="10"/>
      <c r="Q157" s="7"/>
      <c r="R157" s="7"/>
      <c r="S157" s="13"/>
      <c r="T157" s="15"/>
    </row>
    <row r="158" spans="1:20">
      <c r="A158" s="10"/>
      <c r="C158" s="7"/>
      <c r="D158" s="10"/>
      <c r="E158" s="7"/>
      <c r="F158" s="13"/>
      <c r="G158" s="13"/>
      <c r="H158" s="13"/>
      <c r="I158" s="13"/>
      <c r="J158" s="10"/>
      <c r="K158" s="10"/>
      <c r="L158" s="10"/>
      <c r="M158" s="10"/>
      <c r="N158" s="10"/>
      <c r="O158" s="10"/>
      <c r="P158" s="10"/>
      <c r="Q158" s="7"/>
      <c r="R158" s="7"/>
      <c r="S158" s="15"/>
      <c r="T158" s="15"/>
    </row>
    <row r="159" spans="1:20">
      <c r="A159" s="10"/>
      <c r="B159" s="10"/>
      <c r="C159" s="10"/>
      <c r="D159" s="10"/>
      <c r="E159" s="10"/>
      <c r="F159" s="13"/>
      <c r="G159" s="13"/>
      <c r="H159" s="13"/>
      <c r="I159" s="13"/>
      <c r="J159" s="10"/>
      <c r="K159" s="10"/>
      <c r="L159" s="10"/>
      <c r="M159" s="10"/>
      <c r="N159" s="10"/>
      <c r="O159" s="10"/>
      <c r="P159" s="10"/>
      <c r="Q159" s="10"/>
      <c r="R159" s="10"/>
      <c r="S159" s="13"/>
      <c r="T159" s="13"/>
    </row>
    <row r="160" spans="1:20">
      <c r="A160" s="10"/>
      <c r="C160" s="7"/>
      <c r="D160" s="10"/>
      <c r="E160" s="10"/>
      <c r="F160" s="13"/>
      <c r="G160" s="13"/>
      <c r="H160" s="13"/>
      <c r="I160" s="13"/>
      <c r="J160" s="10"/>
      <c r="K160" s="10"/>
      <c r="L160" s="10"/>
      <c r="M160" s="10"/>
      <c r="N160" s="10"/>
      <c r="O160" s="10"/>
      <c r="P160" s="10"/>
      <c r="Q160" s="7"/>
      <c r="R160" s="7"/>
      <c r="S160" s="13"/>
      <c r="T160" s="15"/>
    </row>
    <row r="161" spans="1:20">
      <c r="A161" s="10"/>
      <c r="B161" s="10"/>
      <c r="C161" s="10"/>
      <c r="D161" s="10"/>
      <c r="E161" s="10"/>
      <c r="F161" s="13"/>
      <c r="G161" s="13"/>
      <c r="H161" s="13"/>
      <c r="I161" s="13"/>
      <c r="J161" s="10"/>
      <c r="K161" s="10"/>
      <c r="L161" s="10"/>
      <c r="M161" s="10"/>
      <c r="N161" s="10"/>
      <c r="O161" s="10"/>
      <c r="P161" s="10"/>
      <c r="Q161" s="10"/>
      <c r="R161" s="10"/>
      <c r="S161" s="13"/>
      <c r="T161" s="13"/>
    </row>
    <row r="162" spans="1:20">
      <c r="A162" s="10"/>
      <c r="C162" s="7"/>
      <c r="D162" s="7"/>
      <c r="E162" s="7"/>
      <c r="F162" s="13"/>
      <c r="G162" s="13"/>
      <c r="H162" s="13"/>
      <c r="I162" s="13"/>
      <c r="J162" s="10"/>
      <c r="K162" s="10"/>
      <c r="L162" s="10"/>
      <c r="M162" s="10"/>
      <c r="N162" s="10"/>
      <c r="O162" s="10"/>
      <c r="P162" s="10"/>
      <c r="Q162" s="7"/>
      <c r="R162" s="7"/>
      <c r="S162" s="15"/>
      <c r="T162" s="15"/>
    </row>
    <row r="163" spans="1:20">
      <c r="A163" s="10"/>
      <c r="B163" s="10"/>
      <c r="C163" s="10"/>
      <c r="D163" s="10"/>
      <c r="E163" s="10"/>
      <c r="F163" s="13"/>
      <c r="G163" s="13"/>
      <c r="H163" s="13"/>
      <c r="I163" s="13"/>
      <c r="J163" s="10"/>
      <c r="K163" s="10"/>
      <c r="L163" s="10"/>
      <c r="M163" s="10"/>
      <c r="N163" s="10"/>
      <c r="O163" s="10"/>
      <c r="P163" s="10"/>
      <c r="Q163" s="10"/>
      <c r="R163" s="10"/>
      <c r="S163" s="13"/>
      <c r="T163" s="13"/>
    </row>
    <row r="164" spans="1:20">
      <c r="A164" s="10"/>
      <c r="B164" s="10"/>
      <c r="C164" s="10"/>
      <c r="D164" s="10"/>
      <c r="E164" s="10"/>
      <c r="F164" s="13"/>
      <c r="G164" s="13"/>
      <c r="H164" s="13"/>
      <c r="I164" s="13"/>
      <c r="J164" s="10"/>
      <c r="K164" s="10"/>
      <c r="L164" s="10"/>
      <c r="M164" s="10"/>
      <c r="N164" s="10"/>
      <c r="O164" s="10"/>
      <c r="P164" s="10"/>
      <c r="Q164" s="10"/>
      <c r="R164" s="10"/>
      <c r="S164" s="13"/>
      <c r="T164" s="13"/>
    </row>
    <row r="165" spans="1:20">
      <c r="A165" s="10"/>
      <c r="B165" s="10"/>
      <c r="C165" s="10"/>
      <c r="D165" s="10"/>
      <c r="E165" s="10"/>
      <c r="F165" s="13"/>
      <c r="G165" s="13"/>
      <c r="H165" s="13"/>
      <c r="I165" s="13"/>
      <c r="J165" s="10"/>
      <c r="K165" s="10"/>
      <c r="L165" s="10"/>
      <c r="M165" s="10"/>
      <c r="N165" s="10"/>
      <c r="O165" s="10"/>
      <c r="P165" s="10"/>
      <c r="Q165" s="10"/>
      <c r="R165" s="10"/>
      <c r="S165" s="13"/>
      <c r="T165" s="13"/>
    </row>
    <row r="166" spans="1:20">
      <c r="A166" s="10"/>
      <c r="C166" s="7"/>
      <c r="D166" s="10"/>
      <c r="E166" s="10"/>
      <c r="F166" s="13"/>
      <c r="G166" s="13"/>
      <c r="H166" s="13"/>
      <c r="I166" s="13"/>
      <c r="J166" s="10"/>
      <c r="K166" s="10"/>
      <c r="L166" s="10"/>
      <c r="M166" s="10"/>
      <c r="N166" s="10"/>
      <c r="O166" s="10"/>
      <c r="P166" s="10"/>
      <c r="Q166" s="7"/>
      <c r="R166" s="7"/>
      <c r="S166" s="13"/>
      <c r="T166" s="13"/>
    </row>
    <row r="167" spans="1:20">
      <c r="A167" s="10"/>
      <c r="B167" s="10"/>
      <c r="C167" s="10"/>
      <c r="D167" s="10"/>
      <c r="E167" s="10"/>
      <c r="F167" s="13"/>
      <c r="G167" s="13"/>
      <c r="H167" s="13"/>
      <c r="I167" s="13"/>
      <c r="J167" s="10"/>
      <c r="K167" s="10"/>
      <c r="L167" s="10"/>
      <c r="M167" s="10"/>
      <c r="N167" s="10"/>
      <c r="O167" s="10"/>
      <c r="P167" s="10"/>
      <c r="Q167" s="10"/>
      <c r="R167" s="10"/>
      <c r="S167" s="13"/>
      <c r="T167" s="15"/>
    </row>
    <row r="168" spans="1:20">
      <c r="A168" s="10"/>
      <c r="B168" s="10"/>
      <c r="C168" s="10"/>
      <c r="D168" s="10"/>
      <c r="E168" s="10"/>
      <c r="F168" s="13"/>
      <c r="G168" s="13"/>
      <c r="H168" s="13"/>
      <c r="I168" s="13"/>
      <c r="J168" s="10"/>
      <c r="K168" s="10"/>
      <c r="L168" s="10"/>
      <c r="M168" s="10"/>
      <c r="N168" s="10"/>
      <c r="O168" s="10"/>
      <c r="P168" s="10"/>
      <c r="Q168" s="10"/>
      <c r="R168" s="10"/>
      <c r="S168" s="13"/>
      <c r="T168" s="13"/>
    </row>
    <row r="169" spans="1:20">
      <c r="A169" s="10"/>
      <c r="B169" s="10"/>
      <c r="C169" s="10"/>
      <c r="D169" s="10"/>
      <c r="E169" s="10"/>
      <c r="F169" s="13"/>
      <c r="G169" s="13"/>
      <c r="H169" s="13"/>
      <c r="I169" s="13"/>
      <c r="J169" s="10"/>
      <c r="K169" s="10"/>
      <c r="L169" s="10"/>
      <c r="M169" s="10"/>
      <c r="N169" s="10"/>
      <c r="O169" s="10"/>
      <c r="P169" s="10"/>
      <c r="Q169" s="10"/>
      <c r="R169" s="10"/>
      <c r="S169" s="13"/>
      <c r="T169" s="13"/>
    </row>
    <row r="170" spans="1:20">
      <c r="A170" s="10"/>
      <c r="B170" s="10"/>
      <c r="C170" s="10"/>
      <c r="D170" s="10"/>
      <c r="E170" s="10"/>
      <c r="F170" s="13"/>
      <c r="G170" s="13"/>
      <c r="H170" s="13"/>
      <c r="I170" s="13"/>
      <c r="J170" s="10"/>
      <c r="K170" s="10"/>
      <c r="L170" s="10"/>
      <c r="M170" s="10"/>
      <c r="N170" s="10"/>
      <c r="O170" s="10"/>
      <c r="P170" s="10"/>
      <c r="Q170" s="10"/>
      <c r="R170" s="10"/>
      <c r="S170" s="13"/>
      <c r="T170" s="13"/>
    </row>
    <row r="171" spans="1:20">
      <c r="A171" s="10"/>
      <c r="B171" s="10"/>
      <c r="C171" s="10"/>
      <c r="D171" s="10"/>
      <c r="E171" s="10"/>
      <c r="F171" s="13"/>
      <c r="G171" s="13"/>
      <c r="H171" s="13"/>
      <c r="I171" s="13"/>
      <c r="J171" s="10"/>
      <c r="K171" s="10"/>
      <c r="L171" s="10"/>
      <c r="M171" s="10"/>
      <c r="N171" s="10"/>
      <c r="O171" s="10"/>
      <c r="P171" s="10"/>
      <c r="Q171" s="10"/>
      <c r="R171" s="10"/>
      <c r="S171" s="13"/>
      <c r="T171" s="13"/>
    </row>
    <row r="172" spans="1:20">
      <c r="A172" s="10"/>
      <c r="B172" s="10"/>
      <c r="C172" s="10"/>
      <c r="D172" s="10"/>
      <c r="E172" s="10"/>
      <c r="F172" s="13"/>
      <c r="G172" s="13"/>
      <c r="H172" s="13"/>
      <c r="I172" s="13"/>
      <c r="J172" s="10"/>
      <c r="K172" s="10"/>
      <c r="L172" s="10"/>
      <c r="M172" s="10"/>
      <c r="N172" s="10"/>
      <c r="O172" s="10"/>
      <c r="P172" s="10"/>
      <c r="Q172" s="10"/>
      <c r="R172" s="10"/>
      <c r="S172" s="13"/>
      <c r="T172" s="13"/>
    </row>
    <row r="173" spans="1:20">
      <c r="A173" s="10"/>
      <c r="B173" s="10"/>
      <c r="C173" s="10"/>
      <c r="D173" s="10"/>
      <c r="E173" s="10"/>
      <c r="F173" s="13"/>
      <c r="G173" s="13"/>
      <c r="H173" s="13"/>
      <c r="I173" s="13"/>
      <c r="J173" s="10"/>
      <c r="K173" s="10"/>
      <c r="L173" s="10"/>
      <c r="M173" s="10"/>
      <c r="N173" s="10"/>
      <c r="O173" s="10"/>
      <c r="P173" s="10"/>
      <c r="Q173" s="10"/>
      <c r="R173" s="10"/>
      <c r="S173" s="13"/>
      <c r="T173" s="15"/>
    </row>
    <row r="174" spans="1:20">
      <c r="A174" s="10"/>
      <c r="B174" s="10"/>
      <c r="C174" s="10"/>
      <c r="D174" s="10"/>
      <c r="E174" s="10"/>
      <c r="F174" s="13"/>
      <c r="G174" s="13"/>
      <c r="H174" s="13"/>
      <c r="I174" s="13"/>
      <c r="J174" s="10"/>
      <c r="K174" s="10"/>
      <c r="L174" s="10"/>
      <c r="M174" s="10"/>
      <c r="N174" s="10"/>
      <c r="O174" s="10"/>
      <c r="P174" s="10"/>
      <c r="Q174" s="10"/>
      <c r="R174" s="10"/>
      <c r="S174" s="13"/>
      <c r="T174" s="13"/>
    </row>
    <row r="175" spans="1:20">
      <c r="A175" s="10"/>
      <c r="B175" s="10"/>
      <c r="C175" s="10"/>
      <c r="D175" s="10"/>
      <c r="E175" s="10"/>
      <c r="F175" s="13"/>
      <c r="G175" s="13"/>
      <c r="H175" s="13"/>
      <c r="I175" s="13"/>
      <c r="J175" s="10"/>
      <c r="K175" s="7"/>
      <c r="L175" s="7"/>
      <c r="M175" s="7"/>
      <c r="N175" s="7"/>
      <c r="O175" s="7"/>
      <c r="P175" s="7"/>
      <c r="Q175" s="10"/>
      <c r="R175" s="10"/>
      <c r="S175" s="13"/>
      <c r="T175" s="13"/>
    </row>
    <row r="176" spans="1:20">
      <c r="A176" s="10"/>
      <c r="B176" s="10"/>
      <c r="C176" s="10"/>
      <c r="D176" s="10"/>
      <c r="E176" s="10"/>
      <c r="F176" s="13"/>
      <c r="G176" s="13"/>
      <c r="H176" s="13"/>
      <c r="I176" s="13"/>
      <c r="J176" s="10"/>
      <c r="K176" s="10"/>
      <c r="L176" s="10"/>
      <c r="M176" s="10"/>
      <c r="N176" s="10"/>
      <c r="O176" s="10"/>
      <c r="P176" s="10"/>
      <c r="Q176" s="10"/>
      <c r="R176" s="10"/>
      <c r="S176" s="13"/>
      <c r="T176" s="13"/>
    </row>
    <row r="177" spans="1:20">
      <c r="A177" s="10"/>
      <c r="B177" s="10"/>
      <c r="C177" s="10"/>
      <c r="D177" s="10"/>
      <c r="E177" s="10"/>
      <c r="F177" s="13"/>
      <c r="G177" s="13"/>
      <c r="H177" s="13"/>
      <c r="I177" s="13"/>
      <c r="J177" s="10"/>
      <c r="K177" s="10"/>
      <c r="L177" s="10"/>
      <c r="M177" s="10"/>
      <c r="N177" s="10"/>
      <c r="O177" s="10"/>
      <c r="P177" s="10"/>
      <c r="Q177" s="10"/>
      <c r="R177" s="10"/>
      <c r="S177" s="13"/>
      <c r="T177" s="13"/>
    </row>
    <row r="178" spans="1:20">
      <c r="A178" s="10"/>
      <c r="B178" s="10"/>
      <c r="C178" s="10"/>
      <c r="D178" s="10"/>
      <c r="E178" s="10"/>
      <c r="F178" s="13"/>
      <c r="G178" s="13"/>
      <c r="H178" s="13"/>
      <c r="I178" s="13"/>
      <c r="J178" s="10"/>
      <c r="K178" s="10"/>
      <c r="L178" s="10"/>
      <c r="M178" s="10"/>
      <c r="N178" s="10"/>
      <c r="O178" s="10"/>
      <c r="P178" s="10"/>
      <c r="Q178" s="10"/>
      <c r="R178" s="10"/>
      <c r="S178" s="13"/>
      <c r="T178" s="13"/>
    </row>
    <row r="179" spans="1:20">
      <c r="A179" s="10"/>
      <c r="C179" s="7"/>
      <c r="D179" s="10"/>
      <c r="E179" s="7"/>
      <c r="F179" s="13"/>
      <c r="G179" s="13"/>
      <c r="H179" s="13"/>
      <c r="I179" s="13"/>
      <c r="J179" s="10"/>
      <c r="K179" s="10"/>
      <c r="L179" s="10"/>
      <c r="M179" s="10"/>
      <c r="N179" s="10"/>
      <c r="O179" s="10"/>
      <c r="P179" s="10"/>
      <c r="Q179" s="7"/>
      <c r="R179" s="7"/>
      <c r="S179" s="15"/>
      <c r="T179" s="15"/>
    </row>
    <row r="180" spans="1:20">
      <c r="A180" s="10"/>
      <c r="B180" s="10"/>
      <c r="C180" s="10"/>
      <c r="D180" s="10"/>
      <c r="E180" s="10"/>
      <c r="F180" s="13"/>
      <c r="G180" s="13"/>
      <c r="H180" s="13"/>
      <c r="I180" s="13"/>
      <c r="J180" s="10"/>
      <c r="K180" s="7"/>
      <c r="L180" s="7"/>
      <c r="M180" s="7"/>
      <c r="N180" s="7"/>
      <c r="O180" s="7"/>
      <c r="P180" s="7"/>
      <c r="Q180" s="10"/>
      <c r="R180" s="10"/>
      <c r="S180" s="13"/>
      <c r="T180" s="15"/>
    </row>
    <row r="181" spans="1:20">
      <c r="A181" s="10"/>
      <c r="B181" s="10"/>
      <c r="C181" s="10"/>
      <c r="D181" s="10"/>
      <c r="E181" s="10"/>
      <c r="F181" s="13"/>
      <c r="G181" s="13"/>
      <c r="H181" s="13"/>
      <c r="I181" s="13"/>
      <c r="J181" s="10"/>
      <c r="K181" s="10"/>
      <c r="L181" s="10"/>
      <c r="M181" s="10"/>
      <c r="N181" s="10"/>
      <c r="O181" s="10"/>
      <c r="P181" s="10"/>
      <c r="Q181" s="10"/>
      <c r="R181" s="10"/>
      <c r="S181" s="13"/>
      <c r="T181" s="13"/>
    </row>
    <row r="182" spans="1:20">
      <c r="A182" s="10"/>
      <c r="B182" s="10"/>
      <c r="C182" s="10"/>
      <c r="D182" s="10"/>
      <c r="E182" s="10"/>
      <c r="F182" s="13"/>
      <c r="G182" s="13"/>
      <c r="H182" s="13"/>
      <c r="I182" s="13"/>
      <c r="J182" s="10"/>
      <c r="K182" s="10"/>
      <c r="L182" s="10"/>
      <c r="M182" s="10"/>
      <c r="N182" s="10"/>
      <c r="O182" s="10"/>
      <c r="P182" s="10"/>
      <c r="Q182" s="10"/>
      <c r="R182" s="10"/>
      <c r="S182" s="13"/>
      <c r="T182" s="13"/>
    </row>
    <row r="183" spans="1:20">
      <c r="A183" s="10"/>
      <c r="B183" s="10"/>
      <c r="C183" s="10"/>
      <c r="D183" s="10"/>
      <c r="E183" s="10"/>
      <c r="F183" s="13"/>
      <c r="G183" s="13"/>
      <c r="H183" s="13"/>
      <c r="I183" s="13"/>
      <c r="J183" s="10"/>
      <c r="K183" s="10"/>
      <c r="L183" s="10"/>
      <c r="M183" s="10"/>
      <c r="N183" s="10"/>
      <c r="O183" s="10"/>
      <c r="P183" s="10"/>
      <c r="Q183" s="10"/>
      <c r="R183" s="10"/>
      <c r="S183" s="13"/>
      <c r="T183" s="13"/>
    </row>
    <row r="184" spans="1:20">
      <c r="A184" s="10"/>
      <c r="B184" s="10"/>
      <c r="C184" s="10"/>
      <c r="D184" s="10"/>
      <c r="E184" s="10"/>
      <c r="F184" s="13"/>
      <c r="G184" s="13"/>
      <c r="H184" s="13"/>
      <c r="I184" s="13"/>
      <c r="J184" s="10"/>
      <c r="K184" s="10"/>
      <c r="L184" s="10"/>
      <c r="M184" s="10"/>
      <c r="N184" s="10"/>
      <c r="O184" s="10"/>
      <c r="P184" s="10"/>
      <c r="Q184" s="10"/>
      <c r="R184" s="10"/>
      <c r="S184" s="13"/>
      <c r="T184" s="13"/>
    </row>
    <row r="185" spans="1:20">
      <c r="A185" s="10"/>
      <c r="B185" s="10"/>
      <c r="C185" s="10"/>
      <c r="D185" s="10"/>
      <c r="E185" s="10"/>
      <c r="F185" s="13"/>
      <c r="G185" s="13"/>
      <c r="H185" s="13"/>
      <c r="I185" s="13"/>
      <c r="J185" s="10"/>
      <c r="K185" s="7"/>
      <c r="L185" s="7"/>
      <c r="M185" s="7"/>
      <c r="N185" s="7"/>
      <c r="O185" s="7"/>
      <c r="P185" s="7"/>
      <c r="Q185" s="10"/>
      <c r="R185" s="10"/>
      <c r="S185" s="13"/>
      <c r="T185" s="15"/>
    </row>
    <row r="186" spans="1:20">
      <c r="A186" s="10"/>
      <c r="C186" s="7"/>
      <c r="D186" s="7"/>
      <c r="E186" s="7"/>
      <c r="F186" s="13"/>
      <c r="G186" s="13"/>
      <c r="H186" s="13"/>
      <c r="I186" s="13"/>
      <c r="J186" s="10"/>
      <c r="K186" s="10"/>
      <c r="L186" s="10"/>
      <c r="M186" s="10"/>
      <c r="N186" s="10"/>
      <c r="O186" s="10"/>
      <c r="P186" s="10"/>
      <c r="Q186" s="7"/>
      <c r="R186" s="7"/>
      <c r="S186" s="15"/>
      <c r="T186" s="15"/>
    </row>
    <row r="187" spans="1:20">
      <c r="A187" s="10"/>
      <c r="B187" s="10"/>
      <c r="C187" s="10"/>
      <c r="D187" s="10"/>
      <c r="E187" s="10"/>
      <c r="F187" s="13"/>
      <c r="G187" s="13"/>
      <c r="H187" s="13"/>
      <c r="I187" s="13"/>
      <c r="J187" s="10"/>
      <c r="K187" s="10"/>
      <c r="L187" s="10"/>
      <c r="M187" s="10"/>
      <c r="N187" s="10"/>
      <c r="O187" s="10"/>
      <c r="P187" s="10"/>
      <c r="Q187" s="10"/>
      <c r="R187" s="10"/>
      <c r="S187" s="13"/>
      <c r="T187" s="13"/>
    </row>
    <row r="188" spans="1:20">
      <c r="A188" s="10"/>
      <c r="B188" s="10"/>
      <c r="C188" s="10"/>
      <c r="D188" s="10"/>
      <c r="E188" s="10"/>
      <c r="F188" s="13"/>
      <c r="G188" s="13"/>
      <c r="H188" s="13"/>
      <c r="I188" s="13"/>
      <c r="J188" s="10"/>
      <c r="K188" s="10"/>
      <c r="L188" s="10"/>
      <c r="M188" s="10"/>
      <c r="N188" s="10"/>
      <c r="O188" s="10"/>
      <c r="P188" s="10"/>
      <c r="Q188" s="10"/>
      <c r="R188" s="10"/>
      <c r="S188" s="13"/>
      <c r="T188" s="13"/>
    </row>
    <row r="189" spans="1:20">
      <c r="A189" s="10"/>
      <c r="B189" s="10"/>
      <c r="C189" s="10"/>
      <c r="D189" s="10"/>
      <c r="E189" s="10"/>
      <c r="F189" s="13"/>
      <c r="G189" s="13"/>
      <c r="H189" s="13"/>
      <c r="I189" s="13"/>
      <c r="J189" s="10"/>
      <c r="K189" s="10"/>
      <c r="L189" s="10"/>
      <c r="M189" s="10"/>
      <c r="N189" s="10"/>
      <c r="O189" s="10"/>
      <c r="P189" s="10"/>
      <c r="Q189" s="10"/>
      <c r="R189" s="10"/>
      <c r="S189" s="13"/>
      <c r="T189" s="13"/>
    </row>
    <row r="190" spans="1:20">
      <c r="A190" s="7"/>
      <c r="C190" s="7"/>
      <c r="D190" s="7"/>
      <c r="E190" s="7"/>
      <c r="F190" s="13"/>
      <c r="G190" s="13"/>
      <c r="H190" s="13"/>
      <c r="I190" s="13"/>
      <c r="J190" s="10"/>
      <c r="K190" s="10"/>
      <c r="L190" s="10"/>
      <c r="M190" s="10"/>
      <c r="N190" s="10"/>
      <c r="O190" s="10"/>
      <c r="P190" s="10"/>
      <c r="Q190" s="7"/>
      <c r="R190" s="7"/>
      <c r="S190" s="15"/>
      <c r="T190" s="15"/>
    </row>
    <row r="191" spans="1:20">
      <c r="A191" s="10"/>
      <c r="B191" s="10"/>
      <c r="C191" s="10"/>
      <c r="D191" s="10"/>
      <c r="E191" s="10"/>
      <c r="F191" s="13"/>
      <c r="G191" s="13"/>
      <c r="H191" s="13"/>
      <c r="I191" s="13"/>
      <c r="J191" s="10"/>
      <c r="K191" s="10"/>
      <c r="L191" s="10"/>
      <c r="M191" s="10"/>
      <c r="N191" s="10"/>
      <c r="O191" s="10"/>
      <c r="P191" s="10"/>
      <c r="Q191" s="10"/>
      <c r="R191" s="10"/>
      <c r="S191" s="13"/>
      <c r="T191" s="13"/>
    </row>
    <row r="192" spans="1:20">
      <c r="A192" s="10"/>
      <c r="B192" s="10"/>
      <c r="C192" s="10"/>
      <c r="D192" s="10"/>
      <c r="E192" s="10"/>
      <c r="F192" s="13"/>
      <c r="G192" s="13"/>
      <c r="H192" s="13"/>
      <c r="I192" s="13"/>
      <c r="J192" s="10"/>
      <c r="K192" s="7"/>
      <c r="L192" s="7"/>
      <c r="M192" s="7"/>
      <c r="N192" s="7"/>
      <c r="O192" s="7"/>
      <c r="P192" s="7"/>
      <c r="Q192" s="10"/>
      <c r="R192" s="10"/>
      <c r="S192" s="13"/>
      <c r="T192" s="13"/>
    </row>
    <row r="193" spans="1:20">
      <c r="A193" s="10"/>
      <c r="B193" s="10"/>
      <c r="C193" s="10"/>
      <c r="D193" s="10"/>
      <c r="E193" s="10"/>
      <c r="F193" s="13"/>
      <c r="G193" s="13"/>
      <c r="H193" s="13"/>
      <c r="I193" s="13"/>
      <c r="J193" s="10"/>
      <c r="K193" s="10"/>
      <c r="L193" s="10"/>
      <c r="M193" s="10"/>
      <c r="N193" s="10"/>
      <c r="O193" s="10"/>
      <c r="P193" s="10"/>
      <c r="Q193" s="10"/>
      <c r="R193" s="10"/>
      <c r="S193" s="13"/>
      <c r="T193" s="13"/>
    </row>
    <row r="194" spans="1:20">
      <c r="A194" s="10"/>
      <c r="B194" s="10"/>
      <c r="C194" s="10"/>
      <c r="D194" s="10"/>
      <c r="E194" s="10"/>
      <c r="F194" s="13"/>
      <c r="G194" s="13"/>
      <c r="H194" s="13"/>
      <c r="I194" s="13"/>
      <c r="J194" s="10"/>
      <c r="K194" s="10"/>
      <c r="L194" s="10"/>
      <c r="M194" s="10"/>
      <c r="N194" s="10"/>
      <c r="O194" s="10"/>
      <c r="P194" s="10"/>
      <c r="Q194" s="10"/>
      <c r="R194" s="10"/>
      <c r="S194" s="13"/>
      <c r="T194" s="13"/>
    </row>
    <row r="195" spans="1:20">
      <c r="A195" s="10"/>
      <c r="B195" s="10"/>
      <c r="C195" s="10"/>
      <c r="D195" s="10"/>
      <c r="E195" s="10"/>
      <c r="F195" s="13"/>
      <c r="G195" s="13"/>
      <c r="H195" s="13"/>
      <c r="I195" s="13"/>
      <c r="J195" s="10"/>
      <c r="K195" s="10"/>
      <c r="L195" s="10"/>
      <c r="M195" s="10"/>
      <c r="N195" s="10"/>
      <c r="O195" s="10"/>
      <c r="P195" s="10"/>
      <c r="Q195" s="10"/>
      <c r="R195" s="10"/>
      <c r="S195" s="13"/>
      <c r="T195" s="15"/>
    </row>
    <row r="196" spans="1:20">
      <c r="A196" s="10"/>
      <c r="B196" s="10"/>
      <c r="C196" s="10"/>
      <c r="D196" s="10"/>
      <c r="E196" s="10"/>
      <c r="F196" s="13"/>
      <c r="G196" s="13"/>
      <c r="H196" s="13"/>
      <c r="I196" s="13"/>
      <c r="J196" s="10"/>
      <c r="K196" s="10"/>
      <c r="L196" s="10"/>
      <c r="M196" s="10"/>
      <c r="N196" s="10"/>
      <c r="O196" s="10"/>
      <c r="P196" s="10"/>
      <c r="Q196" s="10"/>
      <c r="R196" s="10"/>
      <c r="S196" s="13"/>
      <c r="T196" s="15"/>
    </row>
    <row r="197" spans="1:20">
      <c r="A197" s="10"/>
      <c r="B197" s="10"/>
      <c r="C197" s="10"/>
      <c r="D197" s="10"/>
      <c r="E197" s="10"/>
      <c r="F197" s="13"/>
      <c r="G197" s="13"/>
      <c r="H197" s="13"/>
      <c r="I197" s="13"/>
      <c r="J197" s="10"/>
      <c r="K197" s="10"/>
      <c r="L197" s="10"/>
      <c r="M197" s="10"/>
      <c r="N197" s="10"/>
      <c r="O197" s="10"/>
      <c r="P197" s="10"/>
      <c r="Q197" s="10"/>
      <c r="R197" s="10"/>
      <c r="S197" s="13"/>
      <c r="T197" s="13"/>
    </row>
    <row r="198" spans="1:20">
      <c r="A198" s="10"/>
      <c r="B198" s="10"/>
      <c r="C198" s="10"/>
      <c r="D198" s="10"/>
      <c r="E198" s="10"/>
      <c r="F198" s="13"/>
      <c r="G198" s="13"/>
      <c r="H198" s="13"/>
      <c r="I198" s="13"/>
      <c r="J198" s="10"/>
      <c r="K198" s="10"/>
      <c r="L198" s="10"/>
      <c r="M198" s="10"/>
      <c r="N198" s="10"/>
      <c r="O198" s="10"/>
      <c r="P198" s="10"/>
      <c r="Q198" s="10"/>
      <c r="R198" s="10"/>
      <c r="S198" s="13"/>
      <c r="T198" s="15"/>
    </row>
    <row r="199" spans="1:20">
      <c r="A199" s="10"/>
      <c r="B199" s="10"/>
      <c r="C199" s="10"/>
      <c r="D199" s="10"/>
      <c r="E199" s="10"/>
      <c r="F199" s="13"/>
      <c r="G199" s="13"/>
      <c r="H199" s="13"/>
      <c r="I199" s="13"/>
      <c r="J199" s="10"/>
      <c r="K199" s="10"/>
      <c r="L199" s="10"/>
      <c r="M199" s="10"/>
      <c r="N199" s="10"/>
      <c r="O199" s="10"/>
      <c r="P199" s="10"/>
      <c r="Q199" s="10"/>
      <c r="R199" s="10"/>
      <c r="S199" s="13"/>
      <c r="T199" s="13"/>
    </row>
    <row r="200" spans="1:20">
      <c r="A200" s="10"/>
      <c r="B200" s="10"/>
      <c r="C200" s="10"/>
      <c r="D200" s="10"/>
      <c r="E200" s="10"/>
      <c r="F200" s="13"/>
      <c r="G200" s="13"/>
      <c r="H200" s="13"/>
      <c r="I200" s="13"/>
      <c r="J200" s="10"/>
      <c r="K200" s="7"/>
      <c r="L200" s="7"/>
      <c r="M200" s="7"/>
      <c r="N200" s="7"/>
      <c r="O200" s="7"/>
      <c r="P200" s="7"/>
      <c r="Q200" s="10"/>
      <c r="R200" s="10"/>
      <c r="S200" s="13"/>
      <c r="T200" s="15"/>
    </row>
    <row r="201" spans="1:20">
      <c r="A201" s="10"/>
      <c r="B201" s="10"/>
      <c r="C201" s="10"/>
      <c r="D201" s="10"/>
      <c r="E201" s="10"/>
      <c r="F201" s="13"/>
      <c r="G201" s="13"/>
      <c r="H201" s="13"/>
      <c r="I201" s="13"/>
      <c r="J201" s="10"/>
      <c r="K201" s="10"/>
      <c r="L201" s="10"/>
      <c r="M201" s="10"/>
      <c r="N201" s="10"/>
      <c r="O201" s="10"/>
      <c r="P201" s="10"/>
      <c r="Q201" s="10"/>
      <c r="R201" s="10"/>
      <c r="S201" s="13"/>
      <c r="T201" s="13"/>
    </row>
    <row r="202" spans="1:20">
      <c r="A202" s="10"/>
      <c r="B202" s="10"/>
      <c r="C202" s="10"/>
      <c r="D202" s="10"/>
      <c r="E202" s="10"/>
      <c r="F202" s="13"/>
      <c r="G202" s="13"/>
      <c r="H202" s="13"/>
      <c r="I202" s="13"/>
      <c r="J202" s="10"/>
      <c r="K202" s="10"/>
      <c r="L202" s="10"/>
      <c r="M202" s="10"/>
      <c r="N202" s="10"/>
      <c r="O202" s="10"/>
      <c r="P202" s="10"/>
      <c r="Q202" s="10"/>
      <c r="R202" s="10"/>
      <c r="S202" s="13"/>
      <c r="T202" s="13"/>
    </row>
    <row r="203" spans="1:20">
      <c r="A203" s="10"/>
      <c r="B203" s="10"/>
      <c r="C203" s="10"/>
      <c r="D203" s="10"/>
      <c r="E203" s="10"/>
      <c r="F203" s="13"/>
      <c r="G203" s="13"/>
      <c r="H203" s="13"/>
      <c r="I203" s="13"/>
      <c r="J203" s="10"/>
      <c r="K203" s="10"/>
      <c r="L203" s="10"/>
      <c r="M203" s="10"/>
      <c r="N203" s="10"/>
      <c r="O203" s="10"/>
      <c r="P203" s="10"/>
      <c r="Q203" s="10"/>
      <c r="R203" s="10"/>
      <c r="S203" s="13"/>
      <c r="T203" s="13"/>
    </row>
    <row r="204" spans="1:20">
      <c r="A204" s="7"/>
      <c r="C204" s="7"/>
      <c r="D204" s="10"/>
      <c r="E204" s="7"/>
      <c r="F204" s="13"/>
      <c r="G204" s="13"/>
      <c r="H204" s="13"/>
      <c r="I204" s="13"/>
      <c r="J204" s="10"/>
      <c r="K204" s="10"/>
      <c r="L204" s="10"/>
      <c r="M204" s="10"/>
      <c r="N204" s="10"/>
      <c r="O204" s="10"/>
      <c r="P204" s="10"/>
      <c r="Q204" s="7"/>
      <c r="R204" s="7"/>
      <c r="S204" s="15"/>
      <c r="T204" s="15"/>
    </row>
    <row r="205" spans="1:20">
      <c r="A205" s="10"/>
      <c r="B205" s="10"/>
      <c r="C205" s="10"/>
      <c r="D205" s="10"/>
      <c r="E205" s="10"/>
      <c r="F205" s="13"/>
      <c r="G205" s="13"/>
      <c r="H205" s="13"/>
      <c r="I205" s="13"/>
      <c r="J205" s="10"/>
      <c r="K205" s="7"/>
      <c r="L205" s="7"/>
      <c r="M205" s="7"/>
      <c r="N205" s="7"/>
      <c r="O205" s="7"/>
      <c r="P205" s="7"/>
      <c r="Q205" s="10"/>
      <c r="R205" s="10"/>
      <c r="S205" s="13"/>
      <c r="T205" s="13"/>
    </row>
    <row r="206" spans="1:20">
      <c r="A206" s="10"/>
      <c r="B206" s="10"/>
      <c r="C206" s="10"/>
      <c r="D206" s="10"/>
      <c r="E206" s="10"/>
      <c r="F206" s="13"/>
      <c r="G206" s="13"/>
      <c r="H206" s="13"/>
      <c r="I206" s="13"/>
      <c r="J206" s="10"/>
      <c r="K206" s="10"/>
      <c r="L206" s="10"/>
      <c r="M206" s="10"/>
      <c r="N206" s="10"/>
      <c r="O206" s="10"/>
      <c r="P206" s="10"/>
      <c r="Q206" s="10"/>
      <c r="R206" s="10"/>
      <c r="S206" s="13"/>
      <c r="T206" s="13"/>
    </row>
    <row r="207" spans="1:20">
      <c r="A207" s="10"/>
      <c r="B207" s="10"/>
      <c r="C207" s="10"/>
      <c r="D207" s="10"/>
      <c r="E207" s="10"/>
      <c r="F207" s="13"/>
      <c r="G207" s="13"/>
      <c r="H207" s="13"/>
      <c r="I207" s="13"/>
      <c r="J207" s="10"/>
      <c r="K207" s="10"/>
      <c r="L207" s="10"/>
      <c r="M207" s="10"/>
      <c r="N207" s="10"/>
      <c r="O207" s="10"/>
      <c r="P207" s="10"/>
      <c r="Q207" s="10"/>
      <c r="R207" s="10"/>
      <c r="S207" s="13"/>
      <c r="T207" s="13"/>
    </row>
    <row r="208" spans="1:20">
      <c r="A208" s="10"/>
      <c r="B208" s="10"/>
      <c r="C208" s="10"/>
      <c r="D208" s="10"/>
      <c r="E208" s="10"/>
      <c r="F208" s="13"/>
      <c r="G208" s="13"/>
      <c r="H208" s="13"/>
      <c r="I208" s="13"/>
      <c r="J208" s="10"/>
      <c r="K208" s="7"/>
      <c r="L208" s="7"/>
      <c r="M208" s="7"/>
      <c r="N208" s="7"/>
      <c r="O208" s="7"/>
      <c r="P208" s="7"/>
      <c r="Q208" s="10"/>
      <c r="R208" s="10"/>
      <c r="S208" s="13"/>
      <c r="T208" s="13"/>
    </row>
    <row r="209" spans="1:20">
      <c r="A209" s="10"/>
      <c r="B209" s="10"/>
      <c r="C209" s="10"/>
      <c r="D209" s="10"/>
      <c r="E209" s="10"/>
      <c r="F209" s="13"/>
      <c r="G209" s="13"/>
      <c r="H209" s="13"/>
      <c r="I209" s="13"/>
      <c r="J209" s="10"/>
      <c r="K209" s="10"/>
      <c r="L209" s="10"/>
      <c r="M209" s="10"/>
      <c r="N209" s="10"/>
      <c r="O209" s="10"/>
      <c r="P209" s="10"/>
      <c r="Q209" s="10"/>
      <c r="R209" s="10"/>
      <c r="S209" s="13"/>
      <c r="T209" s="13"/>
    </row>
    <row r="210" spans="1:20">
      <c r="A210" s="10"/>
      <c r="B210" s="10"/>
      <c r="C210" s="10"/>
      <c r="D210" s="10"/>
      <c r="E210" s="10"/>
      <c r="F210" s="13"/>
      <c r="G210" s="13"/>
      <c r="H210" s="13"/>
      <c r="I210" s="13"/>
      <c r="J210" s="10"/>
      <c r="K210" s="10"/>
      <c r="L210" s="10"/>
      <c r="M210" s="10"/>
      <c r="N210" s="10"/>
      <c r="O210" s="10"/>
      <c r="P210" s="10"/>
      <c r="Q210" s="10"/>
      <c r="R210" s="10"/>
      <c r="S210" s="13"/>
      <c r="T210" s="13"/>
    </row>
    <row r="211" spans="1:20">
      <c r="A211" s="10"/>
      <c r="B211" s="10"/>
      <c r="C211" s="10"/>
      <c r="D211" s="10"/>
      <c r="E211" s="10"/>
      <c r="F211" s="13"/>
      <c r="G211" s="13"/>
      <c r="H211" s="13"/>
      <c r="I211" s="13"/>
      <c r="J211" s="10"/>
      <c r="K211" s="10"/>
      <c r="L211" s="10"/>
      <c r="M211" s="10"/>
      <c r="N211" s="10"/>
      <c r="O211" s="10"/>
      <c r="P211" s="10"/>
      <c r="Q211" s="10"/>
      <c r="R211" s="10"/>
      <c r="S211" s="13"/>
      <c r="T211" s="13"/>
    </row>
    <row r="212" spans="1:20">
      <c r="A212" s="10"/>
      <c r="B212" s="10"/>
      <c r="C212" s="10"/>
      <c r="D212" s="10"/>
      <c r="E212" s="10"/>
      <c r="F212" s="13"/>
      <c r="G212" s="13"/>
      <c r="H212" s="13"/>
      <c r="I212" s="13"/>
      <c r="J212" s="10"/>
      <c r="K212" s="10"/>
      <c r="L212" s="10"/>
      <c r="M212" s="10"/>
      <c r="N212" s="10"/>
      <c r="O212" s="10"/>
      <c r="P212" s="10"/>
      <c r="Q212" s="10"/>
      <c r="R212" s="10"/>
      <c r="S212" s="13"/>
      <c r="T212" s="13"/>
    </row>
    <row r="213" spans="1:20">
      <c r="A213" s="10"/>
      <c r="B213" s="10"/>
      <c r="C213" s="10"/>
      <c r="D213" s="10"/>
      <c r="E213" s="10"/>
      <c r="F213" s="13"/>
      <c r="G213" s="13"/>
      <c r="H213" s="13"/>
      <c r="I213" s="13"/>
      <c r="J213" s="10"/>
      <c r="K213" s="10"/>
      <c r="L213" s="10"/>
      <c r="M213" s="10"/>
      <c r="N213" s="10"/>
      <c r="O213" s="10"/>
      <c r="P213" s="10"/>
      <c r="Q213" s="10"/>
      <c r="R213" s="10"/>
      <c r="S213" s="13"/>
      <c r="T213" s="13"/>
    </row>
    <row r="214" spans="1:20">
      <c r="A214" s="10"/>
      <c r="B214" s="10"/>
      <c r="C214" s="10"/>
      <c r="D214" s="10"/>
      <c r="E214" s="10"/>
      <c r="F214" s="13"/>
      <c r="G214" s="13"/>
      <c r="H214" s="13"/>
      <c r="I214" s="13"/>
      <c r="J214" s="10"/>
      <c r="K214" s="10"/>
      <c r="L214" s="10"/>
      <c r="M214" s="10"/>
      <c r="N214" s="10"/>
      <c r="O214" s="10"/>
      <c r="P214" s="10"/>
      <c r="Q214" s="10"/>
      <c r="R214" s="10"/>
      <c r="S214" s="13"/>
      <c r="T214" s="13"/>
    </row>
    <row r="215" spans="1:20">
      <c r="A215" s="10"/>
      <c r="B215" s="10"/>
      <c r="C215" s="10"/>
      <c r="D215" s="10"/>
      <c r="E215" s="10"/>
      <c r="F215" s="13"/>
      <c r="G215" s="13"/>
      <c r="H215" s="13"/>
      <c r="I215" s="13"/>
      <c r="J215" s="10"/>
      <c r="K215" s="7"/>
      <c r="L215" s="7"/>
      <c r="M215" s="7"/>
      <c r="N215" s="7"/>
      <c r="O215" s="7"/>
      <c r="P215" s="7"/>
      <c r="Q215" s="10"/>
      <c r="R215" s="10"/>
      <c r="S215" s="13"/>
      <c r="T215" s="13"/>
    </row>
    <row r="216" spans="1:20">
      <c r="A216" s="10"/>
      <c r="C216" s="7"/>
      <c r="D216" s="10"/>
      <c r="E216" s="10"/>
      <c r="F216" s="13"/>
      <c r="G216" s="13"/>
      <c r="H216" s="13"/>
      <c r="I216" s="13"/>
      <c r="J216" s="10"/>
      <c r="K216" s="10"/>
      <c r="L216" s="10"/>
      <c r="M216" s="10"/>
      <c r="N216" s="10"/>
      <c r="O216" s="10"/>
      <c r="P216" s="10"/>
      <c r="Q216" s="7"/>
      <c r="R216" s="7"/>
      <c r="S216" s="13"/>
      <c r="T216" s="15"/>
    </row>
    <row r="217" spans="1:20">
      <c r="A217" s="10"/>
      <c r="B217" s="10"/>
      <c r="C217" s="10"/>
      <c r="D217" s="10"/>
      <c r="E217" s="10"/>
      <c r="F217" s="13"/>
      <c r="G217" s="13"/>
      <c r="H217" s="13"/>
      <c r="I217" s="13"/>
      <c r="J217" s="10"/>
      <c r="K217" s="10"/>
      <c r="L217" s="10"/>
      <c r="M217" s="10"/>
      <c r="N217" s="10"/>
      <c r="O217" s="10"/>
      <c r="P217" s="10"/>
      <c r="Q217" s="10"/>
      <c r="R217" s="10"/>
      <c r="S217" s="13"/>
      <c r="T217" s="13"/>
    </row>
    <row r="218" spans="1:20">
      <c r="A218" s="10"/>
      <c r="B218" s="10"/>
      <c r="C218" s="10"/>
      <c r="D218" s="10"/>
      <c r="E218" s="10"/>
      <c r="F218" s="13"/>
      <c r="G218" s="13"/>
      <c r="H218" s="13"/>
      <c r="I218" s="13"/>
      <c r="J218" s="10"/>
      <c r="K218" s="10"/>
      <c r="L218" s="10"/>
      <c r="M218" s="10"/>
      <c r="N218" s="10"/>
      <c r="O218" s="10"/>
      <c r="P218" s="10"/>
      <c r="Q218" s="10"/>
      <c r="R218" s="10"/>
      <c r="S218" s="13"/>
      <c r="T218" s="13"/>
    </row>
    <row r="219" spans="1:20">
      <c r="A219" s="10"/>
      <c r="C219" s="7"/>
      <c r="D219" s="7"/>
      <c r="E219" s="7"/>
      <c r="F219" s="13"/>
      <c r="G219" s="13"/>
      <c r="H219" s="13"/>
      <c r="I219" s="13"/>
      <c r="J219" s="10"/>
      <c r="K219" s="10"/>
      <c r="L219" s="10"/>
      <c r="M219" s="10"/>
      <c r="N219" s="10"/>
      <c r="O219" s="10"/>
      <c r="P219" s="10"/>
      <c r="Q219" s="7"/>
      <c r="R219" s="7"/>
      <c r="S219" s="15"/>
      <c r="T219" s="15"/>
    </row>
    <row r="220" spans="1:20">
      <c r="A220" s="10"/>
      <c r="B220" s="10"/>
      <c r="C220" s="10"/>
      <c r="D220" s="10"/>
      <c r="E220" s="10"/>
      <c r="F220" s="13"/>
      <c r="G220" s="13"/>
      <c r="H220" s="13"/>
      <c r="I220" s="13"/>
      <c r="J220" s="10"/>
      <c r="K220" s="7"/>
      <c r="L220" s="7"/>
      <c r="M220" s="7"/>
      <c r="N220" s="7"/>
      <c r="O220" s="7"/>
      <c r="P220" s="7"/>
      <c r="Q220" s="10"/>
      <c r="R220" s="10"/>
      <c r="S220" s="13"/>
      <c r="T220" s="13"/>
    </row>
    <row r="221" spans="1:20" ht="18" customHeight="1">
      <c r="A221" s="10"/>
      <c r="B221" s="10"/>
      <c r="C221" s="10"/>
      <c r="D221" s="10"/>
      <c r="E221" s="10"/>
      <c r="F221" s="13"/>
      <c r="G221" s="13"/>
      <c r="H221" s="13"/>
      <c r="I221" s="13"/>
      <c r="J221" s="10"/>
      <c r="K221" s="7"/>
      <c r="L221" s="7"/>
      <c r="M221" s="7"/>
      <c r="N221" s="7"/>
      <c r="O221" s="7"/>
      <c r="P221" s="7"/>
      <c r="Q221" s="10"/>
      <c r="R221" s="10"/>
      <c r="S221" s="13"/>
      <c r="T221" s="13"/>
    </row>
    <row r="222" spans="1:20">
      <c r="A222" s="10"/>
      <c r="B222" s="10"/>
      <c r="C222" s="10"/>
      <c r="D222" s="10"/>
      <c r="E222" s="10"/>
      <c r="F222" s="13"/>
      <c r="G222" s="13"/>
      <c r="H222" s="13"/>
      <c r="I222" s="13"/>
      <c r="J222" s="10"/>
      <c r="K222" s="10"/>
      <c r="L222" s="10"/>
      <c r="M222" s="10"/>
      <c r="N222" s="10"/>
      <c r="O222" s="10"/>
      <c r="P222" s="10"/>
      <c r="Q222" s="10"/>
      <c r="R222" s="10"/>
      <c r="S222" s="13"/>
      <c r="T222" s="13"/>
    </row>
    <row r="223" spans="1:20">
      <c r="A223" s="10"/>
      <c r="C223" s="7"/>
      <c r="D223" s="10"/>
      <c r="E223" s="7"/>
      <c r="F223" s="13"/>
      <c r="G223" s="13"/>
      <c r="H223" s="13"/>
      <c r="I223" s="13"/>
      <c r="J223" s="10"/>
      <c r="K223" s="10"/>
      <c r="L223" s="10"/>
      <c r="M223" s="10"/>
      <c r="N223" s="10"/>
      <c r="O223" s="10"/>
      <c r="P223" s="10"/>
      <c r="Q223" s="7"/>
      <c r="R223" s="7"/>
      <c r="S223" s="15"/>
      <c r="T223" s="15"/>
    </row>
    <row r="224" spans="1:20">
      <c r="A224" s="10"/>
      <c r="B224" s="10"/>
      <c r="C224" s="10"/>
      <c r="D224" s="10"/>
      <c r="E224" s="10"/>
      <c r="F224" s="13"/>
      <c r="G224" s="13"/>
      <c r="H224" s="13"/>
      <c r="I224" s="13"/>
      <c r="J224" s="10"/>
      <c r="K224" s="7"/>
      <c r="L224" s="7"/>
      <c r="M224" s="7"/>
      <c r="N224" s="7"/>
      <c r="O224" s="7"/>
      <c r="P224" s="7"/>
      <c r="Q224" s="10"/>
      <c r="R224" s="10"/>
      <c r="S224" s="13"/>
      <c r="T224" s="13"/>
    </row>
    <row r="225" spans="1:20">
      <c r="A225" s="10"/>
      <c r="B225" s="10"/>
      <c r="C225" s="10"/>
      <c r="D225" s="10"/>
      <c r="E225" s="10"/>
      <c r="F225" s="13"/>
      <c r="G225" s="13"/>
      <c r="H225" s="13"/>
      <c r="I225" s="13"/>
      <c r="J225" s="10"/>
      <c r="K225" s="10"/>
      <c r="L225" s="10"/>
      <c r="M225" s="10"/>
      <c r="N225" s="10"/>
      <c r="O225" s="10"/>
      <c r="P225" s="10"/>
      <c r="Q225" s="10"/>
      <c r="R225" s="10"/>
      <c r="S225" s="13"/>
      <c r="T225" s="13"/>
    </row>
    <row r="226" spans="1:20">
      <c r="A226" s="10"/>
      <c r="B226" s="10"/>
      <c r="C226" s="10"/>
      <c r="D226" s="10"/>
      <c r="E226" s="10"/>
      <c r="F226" s="13"/>
      <c r="G226" s="13"/>
      <c r="H226" s="13"/>
      <c r="I226" s="13"/>
      <c r="J226" s="10"/>
      <c r="K226" s="10"/>
      <c r="L226" s="10"/>
      <c r="M226" s="10"/>
      <c r="N226" s="10"/>
      <c r="O226" s="10"/>
      <c r="P226" s="10"/>
      <c r="Q226" s="10"/>
      <c r="R226" s="10"/>
      <c r="S226" s="13"/>
      <c r="T226" s="13"/>
    </row>
    <row r="227" spans="1:20">
      <c r="A227" s="10"/>
      <c r="C227" s="7"/>
      <c r="D227" s="10"/>
      <c r="E227" s="10"/>
      <c r="F227" s="13"/>
      <c r="G227" s="13"/>
      <c r="H227" s="13"/>
      <c r="I227" s="13"/>
      <c r="J227" s="10"/>
      <c r="K227" s="10"/>
      <c r="L227" s="10"/>
      <c r="M227" s="10"/>
      <c r="N227" s="10"/>
      <c r="O227" s="10"/>
      <c r="P227" s="10"/>
      <c r="Q227" s="7"/>
      <c r="R227" s="7"/>
      <c r="S227" s="13"/>
      <c r="T227" s="15"/>
    </row>
    <row r="228" spans="1:20">
      <c r="A228" s="10"/>
      <c r="B228" s="10"/>
      <c r="C228" s="10"/>
      <c r="D228" s="10"/>
      <c r="E228" s="10"/>
      <c r="F228" s="13"/>
      <c r="G228" s="13"/>
      <c r="H228" s="13"/>
      <c r="I228" s="13"/>
      <c r="J228" s="10"/>
      <c r="K228" s="10"/>
      <c r="L228" s="10"/>
      <c r="M228" s="10"/>
      <c r="N228" s="10"/>
      <c r="O228" s="10"/>
      <c r="P228" s="10"/>
      <c r="Q228" s="10"/>
      <c r="R228" s="10"/>
      <c r="S228" s="13"/>
      <c r="T228" s="13"/>
    </row>
    <row r="229" spans="1:20">
      <c r="A229" s="10"/>
      <c r="B229" s="10"/>
      <c r="C229" s="10"/>
      <c r="D229" s="10"/>
      <c r="E229" s="10"/>
      <c r="F229" s="13"/>
      <c r="G229" s="13"/>
      <c r="H229" s="13"/>
      <c r="I229" s="13"/>
      <c r="J229" s="10"/>
      <c r="K229" s="10"/>
      <c r="L229" s="10"/>
      <c r="M229" s="10"/>
      <c r="N229" s="10"/>
      <c r="O229" s="10"/>
      <c r="P229" s="10"/>
      <c r="Q229" s="10"/>
      <c r="R229" s="10"/>
      <c r="S229" s="13"/>
      <c r="T229" s="13"/>
    </row>
    <row r="230" spans="1:20">
      <c r="A230" s="10"/>
      <c r="B230" s="10"/>
      <c r="C230" s="10"/>
      <c r="D230" s="10"/>
      <c r="E230" s="10"/>
      <c r="F230" s="13"/>
      <c r="G230" s="13"/>
      <c r="H230" s="13"/>
      <c r="I230" s="13"/>
      <c r="J230" s="10"/>
      <c r="K230" s="10"/>
      <c r="L230" s="10"/>
      <c r="M230" s="10"/>
      <c r="N230" s="10"/>
      <c r="O230" s="10"/>
      <c r="P230" s="10"/>
      <c r="Q230" s="10"/>
      <c r="R230" s="10"/>
      <c r="S230" s="13"/>
      <c r="T230" s="13"/>
    </row>
    <row r="231" spans="1:20">
      <c r="A231" s="10"/>
      <c r="B231" s="10"/>
      <c r="C231" s="10"/>
      <c r="D231" s="10"/>
      <c r="E231" s="10"/>
      <c r="F231" s="13"/>
      <c r="G231" s="13"/>
      <c r="H231" s="13"/>
      <c r="I231" s="13"/>
      <c r="J231" s="10"/>
      <c r="K231" s="10"/>
      <c r="L231" s="10"/>
      <c r="M231" s="10"/>
      <c r="N231" s="10"/>
      <c r="O231" s="10"/>
      <c r="P231" s="10"/>
      <c r="Q231" s="10"/>
      <c r="R231" s="10"/>
      <c r="S231" s="13"/>
      <c r="T231" s="13"/>
    </row>
    <row r="232" spans="1:20">
      <c r="A232" s="10"/>
      <c r="B232" s="10"/>
      <c r="C232" s="10"/>
      <c r="D232" s="10"/>
      <c r="E232" s="10"/>
      <c r="F232" s="13"/>
      <c r="G232" s="13"/>
      <c r="H232" s="13"/>
      <c r="I232" s="13"/>
      <c r="J232" s="10"/>
      <c r="K232" s="10"/>
      <c r="L232" s="10"/>
      <c r="M232" s="10"/>
      <c r="N232" s="10"/>
      <c r="O232" s="10"/>
      <c r="P232" s="10"/>
      <c r="Q232" s="10"/>
      <c r="R232" s="10"/>
      <c r="S232" s="13"/>
      <c r="T232" s="15"/>
    </row>
    <row r="233" spans="1:20">
      <c r="A233" s="7"/>
      <c r="C233" s="7"/>
      <c r="D233" s="10"/>
      <c r="E233" s="7"/>
      <c r="F233" s="13"/>
      <c r="G233" s="13"/>
      <c r="H233" s="13"/>
      <c r="I233" s="13"/>
      <c r="J233" s="10"/>
      <c r="K233" s="10"/>
      <c r="L233" s="10"/>
      <c r="M233" s="10"/>
      <c r="N233" s="10"/>
      <c r="O233" s="10"/>
      <c r="P233" s="10"/>
      <c r="Q233" s="7"/>
      <c r="R233" s="7"/>
      <c r="S233" s="15"/>
      <c r="T233" s="15"/>
    </row>
    <row r="234" spans="1:20">
      <c r="A234" s="10"/>
      <c r="B234" s="10"/>
      <c r="C234" s="10"/>
      <c r="D234" s="10"/>
      <c r="E234" s="10"/>
      <c r="F234" s="13"/>
      <c r="G234" s="13"/>
      <c r="H234" s="13"/>
      <c r="I234" s="13"/>
      <c r="J234" s="10"/>
      <c r="K234" s="10"/>
      <c r="L234" s="10"/>
      <c r="M234" s="10"/>
      <c r="N234" s="10"/>
      <c r="O234" s="10"/>
      <c r="P234" s="10"/>
      <c r="Q234" s="10"/>
      <c r="R234" s="10"/>
      <c r="S234" s="13"/>
      <c r="T234" s="13"/>
    </row>
    <row r="235" spans="1:20">
      <c r="A235" s="10"/>
      <c r="B235" s="10"/>
      <c r="C235" s="10"/>
      <c r="D235" s="10"/>
      <c r="E235" s="10"/>
      <c r="F235" s="13"/>
      <c r="G235" s="13"/>
      <c r="H235" s="13"/>
      <c r="I235" s="13"/>
      <c r="J235" s="10"/>
      <c r="K235" s="10"/>
      <c r="L235" s="10"/>
      <c r="M235" s="10"/>
      <c r="N235" s="10"/>
      <c r="O235" s="10"/>
      <c r="P235" s="10"/>
      <c r="Q235" s="10"/>
      <c r="R235" s="10"/>
      <c r="S235" s="13"/>
      <c r="T235" s="13"/>
    </row>
    <row r="236" spans="1:20">
      <c r="A236" s="10"/>
      <c r="B236" s="10"/>
      <c r="C236" s="10"/>
      <c r="D236" s="10"/>
      <c r="E236" s="10"/>
      <c r="F236" s="13"/>
      <c r="G236" s="13"/>
      <c r="H236" s="13"/>
      <c r="I236" s="13"/>
      <c r="J236" s="10"/>
      <c r="K236" s="7"/>
      <c r="L236" s="7"/>
      <c r="M236" s="7"/>
      <c r="N236" s="7"/>
      <c r="O236" s="7"/>
      <c r="P236" s="7"/>
      <c r="Q236" s="10"/>
      <c r="R236" s="10"/>
      <c r="S236" s="13"/>
      <c r="T236" s="13"/>
    </row>
    <row r="237" spans="1:20">
      <c r="A237" s="10"/>
      <c r="B237" s="10"/>
      <c r="C237" s="10"/>
      <c r="D237" s="10"/>
      <c r="E237" s="10"/>
      <c r="F237" s="13"/>
      <c r="G237" s="13"/>
      <c r="H237" s="13"/>
      <c r="I237" s="13"/>
      <c r="J237" s="10"/>
      <c r="K237" s="10"/>
      <c r="L237" s="10"/>
      <c r="M237" s="10"/>
      <c r="N237" s="10"/>
      <c r="O237" s="10"/>
      <c r="P237" s="10"/>
      <c r="Q237" s="10"/>
      <c r="R237" s="10"/>
      <c r="S237" s="13"/>
      <c r="T237" s="13"/>
    </row>
    <row r="238" spans="1:20">
      <c r="A238" s="10"/>
      <c r="B238" s="10"/>
      <c r="C238" s="10"/>
      <c r="D238" s="10"/>
      <c r="E238" s="10"/>
      <c r="F238" s="13"/>
      <c r="G238" s="13"/>
      <c r="H238" s="13"/>
      <c r="I238" s="13"/>
      <c r="J238" s="10"/>
      <c r="K238" s="10"/>
      <c r="L238" s="10"/>
      <c r="M238" s="10"/>
      <c r="N238" s="10"/>
      <c r="O238" s="10"/>
      <c r="P238" s="10"/>
      <c r="Q238" s="10"/>
      <c r="R238" s="10"/>
      <c r="S238" s="13"/>
      <c r="T238" s="13"/>
    </row>
    <row r="239" spans="1:20">
      <c r="A239" s="10"/>
      <c r="B239" s="10"/>
      <c r="C239" s="10"/>
      <c r="D239" s="10"/>
      <c r="E239" s="10"/>
      <c r="F239" s="13"/>
      <c r="G239" s="13"/>
      <c r="H239" s="13"/>
      <c r="I239" s="13"/>
      <c r="J239" s="10"/>
      <c r="K239" s="10"/>
      <c r="L239" s="10"/>
      <c r="M239" s="10"/>
      <c r="N239" s="10"/>
      <c r="O239" s="10"/>
      <c r="P239" s="10"/>
      <c r="Q239" s="10"/>
      <c r="R239" s="10"/>
      <c r="S239" s="13"/>
      <c r="T239" s="13"/>
    </row>
    <row r="240" spans="1:20">
      <c r="A240" s="10"/>
      <c r="B240" s="10"/>
      <c r="C240" s="10"/>
      <c r="D240" s="10"/>
      <c r="E240" s="10"/>
      <c r="F240" s="13"/>
      <c r="G240" s="13"/>
      <c r="H240" s="13"/>
      <c r="I240" s="13"/>
      <c r="J240" s="10"/>
      <c r="K240" s="10"/>
      <c r="L240" s="10"/>
      <c r="M240" s="10"/>
      <c r="N240" s="10"/>
      <c r="O240" s="10"/>
      <c r="P240" s="10"/>
      <c r="Q240" s="10"/>
      <c r="R240" s="10"/>
      <c r="S240" s="13"/>
      <c r="T240" s="13"/>
    </row>
    <row r="241" spans="1:20">
      <c r="A241" s="10"/>
      <c r="B241" s="10"/>
      <c r="C241" s="10"/>
      <c r="D241" s="10"/>
      <c r="E241" s="10"/>
      <c r="F241" s="13"/>
      <c r="G241" s="13"/>
      <c r="H241" s="13"/>
      <c r="I241" s="13"/>
      <c r="J241" s="10"/>
      <c r="K241" s="7"/>
      <c r="L241" s="7"/>
      <c r="M241" s="7"/>
      <c r="N241" s="7"/>
      <c r="O241" s="7"/>
      <c r="P241" s="7"/>
      <c r="Q241" s="10"/>
      <c r="R241" s="10"/>
      <c r="S241" s="13"/>
      <c r="T241" s="13"/>
    </row>
    <row r="242" spans="1:20">
      <c r="A242" s="7"/>
      <c r="C242" s="7"/>
      <c r="D242" s="10"/>
      <c r="E242" s="7"/>
      <c r="F242" s="13"/>
      <c r="G242" s="13"/>
      <c r="H242" s="13"/>
      <c r="I242" s="13"/>
      <c r="J242" s="10"/>
      <c r="K242" s="10"/>
      <c r="L242" s="10"/>
      <c r="M242" s="10"/>
      <c r="N242" s="10"/>
      <c r="O242" s="10"/>
      <c r="P242" s="10"/>
      <c r="Q242" s="7"/>
      <c r="R242" s="7"/>
      <c r="S242" s="15"/>
      <c r="T242" s="15"/>
    </row>
    <row r="243" spans="1:20">
      <c r="A243" s="10"/>
      <c r="B243" s="10"/>
      <c r="C243" s="10"/>
      <c r="D243" s="10"/>
      <c r="E243" s="10"/>
      <c r="F243" s="13"/>
      <c r="G243" s="13"/>
      <c r="H243" s="13"/>
      <c r="I243" s="13"/>
      <c r="J243" s="10"/>
      <c r="K243" s="10"/>
      <c r="L243" s="10"/>
      <c r="M243" s="10"/>
      <c r="N243" s="10"/>
      <c r="O243" s="10"/>
      <c r="P243" s="10"/>
      <c r="Q243" s="10"/>
      <c r="R243" s="10"/>
      <c r="S243" s="13"/>
      <c r="T243" s="13"/>
    </row>
    <row r="244" spans="1:20">
      <c r="A244" s="10"/>
      <c r="B244" s="10"/>
      <c r="C244" s="10"/>
      <c r="D244" s="10"/>
      <c r="E244" s="10"/>
      <c r="F244" s="13"/>
      <c r="G244" s="13"/>
      <c r="H244" s="13"/>
      <c r="I244" s="13"/>
      <c r="J244" s="10"/>
      <c r="K244" s="10"/>
      <c r="L244" s="10"/>
      <c r="M244" s="10"/>
      <c r="N244" s="10"/>
      <c r="O244" s="10"/>
      <c r="P244" s="10"/>
      <c r="Q244" s="10"/>
      <c r="R244" s="10"/>
      <c r="S244" s="13"/>
      <c r="T244" s="13"/>
    </row>
    <row r="245" spans="1:20">
      <c r="A245" s="10"/>
      <c r="B245" s="10"/>
      <c r="C245" s="10"/>
      <c r="D245" s="10"/>
      <c r="E245" s="10"/>
      <c r="F245" s="13"/>
      <c r="G245" s="13"/>
      <c r="H245" s="13"/>
      <c r="I245" s="13"/>
      <c r="J245" s="10"/>
      <c r="K245" s="10"/>
      <c r="L245" s="10"/>
      <c r="M245" s="10"/>
      <c r="N245" s="10"/>
      <c r="O245" s="10"/>
      <c r="P245" s="10"/>
      <c r="Q245" s="10"/>
      <c r="R245" s="10"/>
      <c r="S245" s="13"/>
      <c r="T245" s="13"/>
    </row>
    <row r="246" spans="1:20">
      <c r="A246" s="10"/>
      <c r="C246" s="7"/>
      <c r="D246" s="10"/>
      <c r="E246" s="10"/>
      <c r="F246" s="13"/>
      <c r="G246" s="13"/>
      <c r="H246" s="13"/>
      <c r="I246" s="13"/>
      <c r="J246" s="10"/>
      <c r="K246" s="10"/>
      <c r="L246" s="10"/>
      <c r="M246" s="10"/>
      <c r="N246" s="10"/>
      <c r="O246" s="10"/>
      <c r="P246" s="10"/>
      <c r="Q246" s="7"/>
      <c r="R246" s="7"/>
      <c r="S246" s="13"/>
      <c r="T246" s="15"/>
    </row>
    <row r="247" spans="1:20">
      <c r="A247" s="10"/>
      <c r="B247" s="10"/>
      <c r="C247" s="10"/>
      <c r="D247" s="10"/>
      <c r="E247" s="10"/>
      <c r="F247" s="13"/>
      <c r="G247" s="13"/>
      <c r="H247" s="13"/>
      <c r="I247" s="13"/>
      <c r="J247" s="10"/>
      <c r="K247" s="10"/>
      <c r="L247" s="10"/>
      <c r="M247" s="10"/>
      <c r="N247" s="10"/>
      <c r="O247" s="10"/>
      <c r="P247" s="10"/>
      <c r="Q247" s="10"/>
      <c r="R247" s="10"/>
      <c r="S247" s="13"/>
      <c r="T247" s="13"/>
    </row>
    <row r="248" spans="1:20">
      <c r="A248" s="10"/>
      <c r="B248" s="10"/>
      <c r="C248" s="10"/>
      <c r="D248" s="10"/>
      <c r="E248" s="10"/>
      <c r="F248" s="13"/>
      <c r="G248" s="13"/>
      <c r="H248" s="13"/>
      <c r="I248" s="13"/>
      <c r="J248" s="10"/>
      <c r="K248" s="10"/>
      <c r="L248" s="10"/>
      <c r="M248" s="10"/>
      <c r="N248" s="10"/>
      <c r="O248" s="10"/>
      <c r="P248" s="10"/>
      <c r="Q248" s="10"/>
      <c r="R248" s="10"/>
      <c r="S248" s="13"/>
      <c r="T248" s="13"/>
    </row>
    <row r="249" spans="1:20">
      <c r="A249" s="10"/>
      <c r="B249" s="10"/>
      <c r="C249" s="10"/>
      <c r="D249" s="10"/>
      <c r="E249" s="10"/>
      <c r="F249" s="13"/>
      <c r="G249" s="13"/>
      <c r="H249" s="13"/>
      <c r="I249" s="13"/>
      <c r="J249" s="10"/>
      <c r="K249" s="10"/>
      <c r="L249" s="10"/>
      <c r="M249" s="10"/>
      <c r="N249" s="10"/>
      <c r="O249" s="10"/>
      <c r="P249" s="10"/>
      <c r="Q249" s="10"/>
      <c r="R249" s="10"/>
      <c r="S249" s="13"/>
      <c r="T249" s="13"/>
    </row>
    <row r="250" spans="1:20">
      <c r="A250" s="10"/>
      <c r="B250" s="10"/>
      <c r="C250" s="10"/>
      <c r="D250" s="10"/>
      <c r="E250" s="10"/>
      <c r="F250" s="13"/>
      <c r="G250" s="13"/>
      <c r="H250" s="13"/>
      <c r="I250" s="13"/>
      <c r="J250" s="10"/>
      <c r="K250" s="10"/>
      <c r="L250" s="10"/>
      <c r="M250" s="10"/>
      <c r="N250" s="10"/>
      <c r="O250" s="10"/>
      <c r="P250" s="10"/>
      <c r="Q250" s="10"/>
      <c r="R250" s="10"/>
      <c r="S250" s="13"/>
      <c r="T250" s="13"/>
    </row>
    <row r="251" spans="1:20">
      <c r="A251" s="10"/>
      <c r="B251" s="10"/>
      <c r="C251" s="10"/>
      <c r="D251" s="10"/>
      <c r="E251" s="10"/>
      <c r="F251" s="13"/>
      <c r="G251" s="13"/>
      <c r="H251" s="13"/>
      <c r="I251" s="13"/>
      <c r="J251" s="10"/>
      <c r="K251" s="10"/>
      <c r="L251" s="10"/>
      <c r="M251" s="10"/>
      <c r="N251" s="10"/>
      <c r="O251" s="10"/>
      <c r="P251" s="10"/>
      <c r="Q251" s="10"/>
      <c r="R251" s="10"/>
      <c r="S251" s="13"/>
      <c r="T251" s="13"/>
    </row>
    <row r="252" spans="1:20">
      <c r="A252" s="10"/>
      <c r="B252" s="10"/>
      <c r="C252" s="10"/>
      <c r="D252" s="10"/>
      <c r="E252" s="10"/>
      <c r="F252" s="13"/>
      <c r="G252" s="13"/>
      <c r="H252" s="13"/>
      <c r="I252" s="13"/>
      <c r="J252" s="10"/>
      <c r="K252" s="10"/>
      <c r="L252" s="10"/>
      <c r="M252" s="10"/>
      <c r="N252" s="10"/>
      <c r="O252" s="10"/>
      <c r="P252" s="10"/>
      <c r="Q252" s="10"/>
      <c r="R252" s="10"/>
      <c r="S252" s="13"/>
      <c r="T252" s="15"/>
    </row>
    <row r="253" spans="1:20">
      <c r="A253" s="10"/>
      <c r="B253" s="10"/>
      <c r="C253" s="10"/>
      <c r="D253" s="10"/>
      <c r="E253" s="10"/>
      <c r="F253" s="13"/>
      <c r="G253" s="13"/>
      <c r="H253" s="13"/>
      <c r="I253" s="13"/>
      <c r="J253" s="10"/>
      <c r="K253" s="10"/>
      <c r="L253" s="10"/>
      <c r="M253" s="10"/>
      <c r="N253" s="10"/>
      <c r="O253" s="10"/>
      <c r="P253" s="10"/>
      <c r="Q253" s="10"/>
      <c r="R253" s="10"/>
      <c r="S253" s="13"/>
      <c r="T253" s="13"/>
    </row>
    <row r="254" spans="1:20">
      <c r="A254" s="10"/>
      <c r="B254" s="10"/>
      <c r="C254" s="10"/>
      <c r="D254" s="10"/>
      <c r="E254" s="10"/>
      <c r="F254" s="13"/>
      <c r="G254" s="13"/>
      <c r="H254" s="13"/>
      <c r="I254" s="13"/>
      <c r="J254" s="10"/>
      <c r="K254" s="10"/>
      <c r="L254" s="10"/>
      <c r="M254" s="10"/>
      <c r="N254" s="10"/>
      <c r="O254" s="10"/>
      <c r="P254" s="10"/>
      <c r="Q254" s="10"/>
      <c r="R254" s="10"/>
      <c r="S254" s="13"/>
      <c r="T254" s="13"/>
    </row>
    <row r="255" spans="1:20">
      <c r="A255" s="10"/>
      <c r="B255" s="10"/>
      <c r="C255" s="10"/>
      <c r="D255" s="10"/>
      <c r="E255" s="10"/>
      <c r="F255" s="13"/>
      <c r="G255" s="13"/>
      <c r="H255" s="13"/>
      <c r="I255" s="13"/>
      <c r="J255" s="10"/>
      <c r="K255" s="10"/>
      <c r="L255" s="10"/>
      <c r="M255" s="10"/>
      <c r="N255" s="10"/>
      <c r="O255" s="10"/>
      <c r="P255" s="10"/>
      <c r="Q255" s="10"/>
      <c r="R255" s="10"/>
      <c r="S255" s="13"/>
      <c r="T255" s="15"/>
    </row>
    <row r="256" spans="1:20">
      <c r="A256" s="10"/>
      <c r="B256" s="10"/>
      <c r="C256" s="10"/>
      <c r="D256" s="10"/>
      <c r="E256" s="10"/>
      <c r="F256" s="13"/>
      <c r="G256" s="13"/>
      <c r="H256" s="13"/>
      <c r="I256" s="13"/>
      <c r="J256" s="10"/>
      <c r="K256" s="10"/>
      <c r="L256" s="10"/>
      <c r="M256" s="10"/>
      <c r="N256" s="10"/>
      <c r="O256" s="10"/>
      <c r="P256" s="10"/>
      <c r="Q256" s="10"/>
      <c r="R256" s="10"/>
      <c r="S256" s="13"/>
      <c r="T256" s="13"/>
    </row>
    <row r="257" spans="1:20">
      <c r="A257" s="10"/>
      <c r="B257" s="10"/>
      <c r="C257" s="10"/>
      <c r="D257" s="10"/>
      <c r="E257" s="10"/>
      <c r="F257" s="13"/>
      <c r="G257" s="13"/>
      <c r="H257" s="13"/>
      <c r="I257" s="13"/>
      <c r="J257" s="10"/>
      <c r="K257" s="10"/>
      <c r="L257" s="10"/>
      <c r="M257" s="10"/>
      <c r="N257" s="10"/>
      <c r="O257" s="10"/>
      <c r="P257" s="10"/>
      <c r="Q257" s="10"/>
      <c r="R257" s="10"/>
      <c r="S257" s="13"/>
      <c r="T257" s="13"/>
    </row>
    <row r="258" spans="1:20">
      <c r="A258" s="10"/>
      <c r="B258" s="10"/>
      <c r="C258" s="10"/>
      <c r="D258" s="10"/>
      <c r="E258" s="10"/>
      <c r="F258" s="13"/>
      <c r="G258" s="13"/>
      <c r="H258" s="13"/>
      <c r="I258" s="13"/>
      <c r="J258" s="10"/>
      <c r="K258" s="10"/>
      <c r="L258" s="10"/>
      <c r="M258" s="10"/>
      <c r="N258" s="10"/>
      <c r="O258" s="10"/>
      <c r="P258" s="10"/>
      <c r="Q258" s="10"/>
      <c r="R258" s="10"/>
      <c r="S258" s="13"/>
      <c r="T258" s="13"/>
    </row>
    <row r="259" spans="1:20">
      <c r="A259" s="10"/>
      <c r="B259" s="10"/>
      <c r="C259" s="10"/>
      <c r="D259" s="10"/>
      <c r="E259" s="10"/>
      <c r="F259" s="13"/>
      <c r="G259" s="13"/>
      <c r="H259" s="13"/>
      <c r="I259" s="13"/>
      <c r="J259" s="10"/>
      <c r="K259" s="10"/>
      <c r="L259" s="10"/>
      <c r="M259" s="10"/>
      <c r="N259" s="10"/>
      <c r="O259" s="10"/>
      <c r="P259" s="10"/>
      <c r="Q259" s="10"/>
      <c r="R259" s="10"/>
      <c r="S259" s="13"/>
      <c r="T259" s="13"/>
    </row>
    <row r="260" spans="1:20">
      <c r="A260" s="10"/>
      <c r="B260" s="10"/>
      <c r="C260" s="10"/>
      <c r="D260" s="10"/>
      <c r="E260" s="10"/>
      <c r="F260" s="13"/>
      <c r="G260" s="13"/>
      <c r="H260" s="13"/>
      <c r="I260" s="13"/>
      <c r="J260" s="10"/>
      <c r="K260" s="10"/>
      <c r="L260" s="10"/>
      <c r="M260" s="10"/>
      <c r="N260" s="10"/>
      <c r="O260" s="10"/>
      <c r="P260" s="10"/>
      <c r="Q260" s="10"/>
      <c r="R260" s="10"/>
      <c r="S260" s="13"/>
      <c r="T260" s="15"/>
    </row>
    <row r="261" spans="1:20">
      <c r="A261" s="10"/>
      <c r="B261" s="10"/>
      <c r="C261" s="10"/>
      <c r="D261" s="10"/>
      <c r="E261" s="10"/>
      <c r="F261" s="13"/>
      <c r="G261" s="13"/>
      <c r="H261" s="13"/>
      <c r="I261" s="13"/>
      <c r="J261" s="10"/>
      <c r="K261" s="7"/>
      <c r="L261" s="7"/>
      <c r="M261" s="7"/>
      <c r="N261" s="7"/>
      <c r="O261" s="7"/>
      <c r="P261" s="7"/>
      <c r="Q261" s="10"/>
      <c r="R261" s="10"/>
      <c r="S261" s="13"/>
      <c r="T261" s="15"/>
    </row>
    <row r="262" spans="1:20">
      <c r="A262" s="10"/>
      <c r="B262" s="10"/>
      <c r="C262" s="10"/>
      <c r="D262" s="10"/>
      <c r="E262" s="10"/>
      <c r="F262" s="13"/>
      <c r="G262" s="13"/>
      <c r="H262" s="13"/>
      <c r="I262" s="13"/>
      <c r="J262" s="10"/>
      <c r="K262" s="10"/>
      <c r="L262" s="10"/>
      <c r="M262" s="10"/>
      <c r="N262" s="10"/>
      <c r="O262" s="10"/>
      <c r="P262" s="10"/>
      <c r="Q262" s="10"/>
      <c r="R262" s="10"/>
      <c r="S262" s="13"/>
      <c r="T262" s="13"/>
    </row>
    <row r="263" spans="1:20">
      <c r="A263" s="10"/>
      <c r="B263" s="10"/>
      <c r="C263" s="10"/>
      <c r="D263" s="10"/>
      <c r="E263" s="10"/>
      <c r="F263" s="13"/>
      <c r="G263" s="13"/>
      <c r="H263" s="13"/>
      <c r="I263" s="13"/>
      <c r="J263" s="10"/>
      <c r="K263" s="10"/>
      <c r="L263" s="10"/>
      <c r="M263" s="10"/>
      <c r="N263" s="10"/>
      <c r="O263" s="10"/>
      <c r="P263" s="10"/>
      <c r="Q263" s="10"/>
      <c r="R263" s="10"/>
      <c r="S263" s="13"/>
      <c r="T263" s="13"/>
    </row>
    <row r="264" spans="1:20">
      <c r="A264" s="10"/>
      <c r="B264" s="10"/>
      <c r="C264" s="10"/>
      <c r="D264" s="10"/>
      <c r="E264" s="10"/>
      <c r="F264" s="13"/>
      <c r="G264" s="13"/>
      <c r="H264" s="13"/>
      <c r="I264" s="13"/>
      <c r="J264" s="10"/>
      <c r="K264" s="10"/>
      <c r="L264" s="10"/>
      <c r="M264" s="10"/>
      <c r="N264" s="10"/>
      <c r="O264" s="10"/>
      <c r="P264" s="10"/>
      <c r="Q264" s="10"/>
      <c r="R264" s="10"/>
      <c r="S264" s="13"/>
      <c r="T264" s="15"/>
    </row>
    <row r="265" spans="1:20">
      <c r="A265" s="10"/>
      <c r="B265" s="10"/>
      <c r="C265" s="10"/>
      <c r="D265" s="10"/>
      <c r="E265" s="10"/>
      <c r="F265" s="13"/>
      <c r="G265" s="13"/>
      <c r="H265" s="13"/>
      <c r="I265" s="13"/>
      <c r="J265" s="10"/>
      <c r="K265" s="10"/>
      <c r="L265" s="10"/>
      <c r="M265" s="10"/>
      <c r="N265" s="10"/>
      <c r="O265" s="10"/>
      <c r="P265" s="10"/>
      <c r="Q265" s="10"/>
      <c r="R265" s="10"/>
      <c r="S265" s="13"/>
      <c r="T265" s="15"/>
    </row>
    <row r="266" spans="1:20">
      <c r="A266" s="7"/>
      <c r="C266" s="7"/>
      <c r="D266" s="10"/>
      <c r="E266" s="7"/>
      <c r="F266" s="13"/>
      <c r="G266" s="13"/>
      <c r="H266" s="13"/>
      <c r="I266" s="13"/>
      <c r="J266" s="10"/>
      <c r="K266" s="10"/>
      <c r="L266" s="10"/>
      <c r="M266" s="10"/>
      <c r="N266" s="10"/>
      <c r="O266" s="10"/>
      <c r="P266" s="10"/>
      <c r="Q266" s="7"/>
      <c r="R266" s="7"/>
      <c r="S266" s="15"/>
      <c r="T266" s="15"/>
    </row>
    <row r="267" spans="1:20">
      <c r="A267" s="10"/>
      <c r="B267" s="10"/>
      <c r="C267" s="10"/>
      <c r="D267" s="10"/>
      <c r="E267" s="10"/>
      <c r="F267" s="13"/>
      <c r="G267" s="13"/>
      <c r="H267" s="13"/>
      <c r="I267" s="13"/>
      <c r="J267" s="10"/>
      <c r="K267" s="10"/>
      <c r="L267" s="10"/>
      <c r="M267" s="10"/>
      <c r="N267" s="10"/>
      <c r="O267" s="10"/>
      <c r="P267" s="10"/>
      <c r="Q267" s="10"/>
      <c r="R267" s="10"/>
      <c r="S267" s="13"/>
      <c r="T267" s="13"/>
    </row>
    <row r="268" spans="1:20">
      <c r="A268" s="10"/>
      <c r="B268" s="10"/>
      <c r="C268" s="10"/>
      <c r="D268" s="10"/>
      <c r="E268" s="10"/>
      <c r="F268" s="13"/>
      <c r="G268" s="13"/>
      <c r="H268" s="13"/>
      <c r="I268" s="13"/>
      <c r="J268" s="10"/>
      <c r="K268" s="10"/>
      <c r="L268" s="10"/>
      <c r="M268" s="10"/>
      <c r="N268" s="10"/>
      <c r="O268" s="10"/>
      <c r="P268" s="10"/>
      <c r="Q268" s="10"/>
      <c r="R268" s="10"/>
      <c r="S268" s="13"/>
      <c r="T268" s="15"/>
    </row>
    <row r="269" spans="1:20">
      <c r="A269" s="7"/>
      <c r="C269" s="7"/>
      <c r="D269" s="10"/>
      <c r="E269" s="7"/>
      <c r="F269" s="13"/>
      <c r="G269" s="13"/>
      <c r="H269" s="13"/>
      <c r="I269" s="13"/>
      <c r="J269" s="10"/>
      <c r="K269" s="10"/>
      <c r="L269" s="10"/>
      <c r="M269" s="10"/>
      <c r="N269" s="10"/>
      <c r="O269" s="10"/>
      <c r="P269" s="10"/>
      <c r="Q269" s="7"/>
      <c r="R269" s="7"/>
      <c r="S269" s="15"/>
      <c r="T269" s="15"/>
    </row>
    <row r="270" spans="1:20">
      <c r="A270" s="10"/>
      <c r="B270" s="10"/>
      <c r="C270" s="10"/>
      <c r="D270" s="10"/>
      <c r="E270" s="10"/>
      <c r="F270" s="13"/>
      <c r="G270" s="13"/>
      <c r="H270" s="13"/>
      <c r="I270" s="13"/>
      <c r="J270" s="10"/>
      <c r="K270" s="10"/>
      <c r="L270" s="10"/>
      <c r="M270" s="10"/>
      <c r="N270" s="10"/>
      <c r="O270" s="10"/>
      <c r="P270" s="10"/>
      <c r="Q270" s="10"/>
      <c r="R270" s="10"/>
      <c r="S270" s="13"/>
      <c r="T270" s="15"/>
    </row>
    <row r="271" spans="1:20">
      <c r="A271" s="10"/>
      <c r="B271" s="10"/>
      <c r="C271" s="10"/>
      <c r="D271" s="10"/>
      <c r="E271" s="10"/>
      <c r="F271" s="13"/>
      <c r="G271" s="13"/>
      <c r="H271" s="13"/>
      <c r="I271" s="13"/>
      <c r="J271" s="10"/>
      <c r="K271" s="10"/>
      <c r="L271" s="10"/>
      <c r="M271" s="10"/>
      <c r="N271" s="10"/>
      <c r="O271" s="10"/>
      <c r="P271" s="10"/>
      <c r="Q271" s="10"/>
      <c r="R271" s="10"/>
      <c r="S271" s="13"/>
      <c r="T271" s="13"/>
    </row>
    <row r="272" spans="1:20">
      <c r="A272" s="10"/>
      <c r="B272" s="10"/>
      <c r="C272" s="10"/>
      <c r="D272" s="10"/>
      <c r="E272" s="10"/>
      <c r="F272" s="13"/>
      <c r="G272" s="13"/>
      <c r="H272" s="13"/>
      <c r="I272" s="13"/>
      <c r="J272" s="10"/>
      <c r="K272" s="10"/>
      <c r="L272" s="10"/>
      <c r="M272" s="10"/>
      <c r="N272" s="10"/>
      <c r="O272" s="10"/>
      <c r="P272" s="10"/>
      <c r="Q272" s="10"/>
      <c r="R272" s="10"/>
      <c r="S272" s="13"/>
      <c r="T272" s="13"/>
    </row>
    <row r="273" spans="1:20">
      <c r="A273" s="10"/>
      <c r="B273" s="10"/>
      <c r="C273" s="10"/>
      <c r="D273" s="10"/>
      <c r="E273" s="10"/>
      <c r="F273" s="13"/>
      <c r="G273" s="13"/>
      <c r="H273" s="13"/>
      <c r="I273" s="13"/>
      <c r="J273" s="10"/>
      <c r="K273" s="7"/>
      <c r="L273" s="7"/>
      <c r="M273" s="7"/>
      <c r="N273" s="7"/>
      <c r="O273" s="7"/>
      <c r="P273" s="7"/>
      <c r="Q273" s="10"/>
      <c r="R273" s="10"/>
      <c r="S273" s="13"/>
      <c r="T273" s="13"/>
    </row>
    <row r="274" spans="1:20">
      <c r="A274" s="10"/>
      <c r="B274" s="10"/>
      <c r="C274" s="10"/>
      <c r="D274" s="10"/>
      <c r="E274" s="10"/>
      <c r="F274" s="13"/>
      <c r="G274" s="13"/>
      <c r="H274" s="13"/>
      <c r="I274" s="13"/>
      <c r="J274" s="10"/>
      <c r="K274" s="10"/>
      <c r="L274" s="10"/>
      <c r="M274" s="10"/>
      <c r="N274" s="10"/>
      <c r="O274" s="10"/>
      <c r="P274" s="10"/>
      <c r="Q274" s="10"/>
      <c r="R274" s="10"/>
      <c r="S274" s="13"/>
      <c r="T274" s="13"/>
    </row>
    <row r="275" spans="1:20">
      <c r="A275" s="10"/>
      <c r="B275" s="10"/>
      <c r="C275" s="10"/>
      <c r="D275" s="10"/>
      <c r="E275" s="10"/>
      <c r="F275" s="13"/>
      <c r="G275" s="13"/>
      <c r="H275" s="13"/>
      <c r="I275" s="13"/>
      <c r="J275" s="10"/>
      <c r="K275" s="10"/>
      <c r="L275" s="10"/>
      <c r="M275" s="10"/>
      <c r="N275" s="10"/>
      <c r="O275" s="10"/>
      <c r="P275" s="10"/>
      <c r="Q275" s="10"/>
      <c r="R275" s="10"/>
      <c r="S275" s="13"/>
      <c r="T275" s="13"/>
    </row>
    <row r="276" spans="1:20">
      <c r="A276" s="10"/>
      <c r="B276" s="10"/>
      <c r="C276" s="10"/>
      <c r="D276" s="10"/>
      <c r="E276" s="10"/>
      <c r="F276" s="13"/>
      <c r="G276" s="13"/>
      <c r="H276" s="13"/>
      <c r="I276" s="13"/>
      <c r="J276" s="10"/>
      <c r="K276" s="10"/>
      <c r="L276" s="10"/>
      <c r="M276" s="10"/>
      <c r="N276" s="10"/>
      <c r="O276" s="10"/>
      <c r="P276" s="10"/>
      <c r="Q276" s="10"/>
      <c r="R276" s="10"/>
      <c r="S276" s="13"/>
      <c r="T276" s="13"/>
    </row>
    <row r="277" spans="1:20">
      <c r="A277" s="10"/>
      <c r="B277" s="10"/>
      <c r="C277" s="10"/>
      <c r="D277" s="10"/>
      <c r="E277" s="10"/>
      <c r="F277" s="13"/>
      <c r="G277" s="13"/>
      <c r="H277" s="13"/>
      <c r="I277" s="13"/>
      <c r="J277" s="10"/>
      <c r="K277" s="7"/>
      <c r="L277" s="7"/>
      <c r="M277" s="7"/>
      <c r="N277" s="7"/>
      <c r="O277" s="7"/>
      <c r="P277" s="7"/>
      <c r="Q277" s="10"/>
      <c r="R277" s="10"/>
      <c r="S277" s="13"/>
      <c r="T277" s="15"/>
    </row>
    <row r="278" spans="1:20">
      <c r="A278" s="10"/>
      <c r="B278" s="10"/>
      <c r="C278" s="10"/>
      <c r="D278" s="10"/>
      <c r="E278" s="10"/>
      <c r="F278" s="13"/>
      <c r="G278" s="13"/>
      <c r="H278" s="13"/>
      <c r="I278" s="13"/>
      <c r="J278" s="10"/>
      <c r="K278" s="7"/>
      <c r="L278" s="7"/>
      <c r="M278" s="7"/>
      <c r="N278" s="7"/>
      <c r="O278" s="7"/>
      <c r="P278" s="7"/>
      <c r="Q278" s="10"/>
      <c r="R278" s="10"/>
      <c r="S278" s="13"/>
      <c r="T278" s="13"/>
    </row>
    <row r="279" spans="1:20">
      <c r="A279" s="10"/>
      <c r="B279" s="10"/>
      <c r="C279" s="10"/>
      <c r="D279" s="10"/>
      <c r="E279" s="10"/>
      <c r="F279" s="13"/>
      <c r="G279" s="13"/>
      <c r="H279" s="13"/>
      <c r="I279" s="13"/>
      <c r="J279" s="10"/>
      <c r="K279" s="7"/>
      <c r="L279" s="7"/>
      <c r="M279" s="7"/>
      <c r="N279" s="7"/>
      <c r="O279" s="7"/>
      <c r="P279" s="7"/>
      <c r="Q279" s="10"/>
      <c r="R279" s="10"/>
      <c r="S279" s="13"/>
      <c r="T279" s="13"/>
    </row>
    <row r="280" spans="1:20">
      <c r="A280" s="10"/>
      <c r="B280" s="10"/>
      <c r="C280" s="10"/>
      <c r="D280" s="10"/>
      <c r="E280" s="10"/>
      <c r="F280" s="13"/>
      <c r="G280" s="13"/>
      <c r="H280" s="13"/>
      <c r="I280" s="13"/>
      <c r="J280" s="10"/>
      <c r="K280" s="10"/>
      <c r="L280" s="10"/>
      <c r="M280" s="10"/>
      <c r="N280" s="10"/>
      <c r="O280" s="10"/>
      <c r="P280" s="10"/>
      <c r="Q280" s="10"/>
      <c r="R280" s="10"/>
      <c r="S280" s="13"/>
      <c r="T280" s="13"/>
    </row>
    <row r="281" spans="1:20">
      <c r="A281" s="10"/>
      <c r="B281" s="10"/>
      <c r="C281" s="10"/>
      <c r="D281" s="10"/>
      <c r="E281" s="10"/>
      <c r="F281" s="13"/>
      <c r="G281" s="13"/>
      <c r="H281" s="13"/>
      <c r="I281" s="13"/>
      <c r="J281" s="10"/>
      <c r="K281" s="10"/>
      <c r="L281" s="10"/>
      <c r="M281" s="10"/>
      <c r="N281" s="10"/>
      <c r="O281" s="10"/>
      <c r="P281" s="10"/>
      <c r="Q281" s="10"/>
      <c r="R281" s="10"/>
      <c r="S281" s="13"/>
      <c r="T281" s="13"/>
    </row>
    <row r="282" spans="1:20">
      <c r="A282" s="10"/>
      <c r="B282" s="10"/>
      <c r="C282" s="10"/>
      <c r="D282" s="10"/>
      <c r="E282" s="10"/>
      <c r="F282" s="13"/>
      <c r="G282" s="13"/>
      <c r="H282" s="13"/>
      <c r="I282" s="13"/>
      <c r="J282" s="10"/>
      <c r="K282" s="10"/>
      <c r="L282" s="10"/>
      <c r="M282" s="10"/>
      <c r="N282" s="10"/>
      <c r="O282" s="10"/>
      <c r="P282" s="10"/>
      <c r="Q282" s="10"/>
      <c r="R282" s="10"/>
      <c r="S282" s="13"/>
      <c r="T282" s="15"/>
    </row>
    <row r="283" spans="1:20">
      <c r="A283" s="10"/>
      <c r="B283" s="10"/>
      <c r="C283" s="10"/>
      <c r="D283" s="10"/>
      <c r="E283" s="10"/>
      <c r="F283" s="13"/>
      <c r="G283" s="13"/>
      <c r="H283" s="13"/>
      <c r="I283" s="13"/>
      <c r="J283" s="10"/>
      <c r="K283" s="10"/>
      <c r="L283" s="10"/>
      <c r="M283" s="10"/>
      <c r="N283" s="10"/>
      <c r="O283" s="10"/>
      <c r="P283" s="10"/>
      <c r="Q283" s="10"/>
      <c r="R283" s="10"/>
      <c r="S283" s="13"/>
      <c r="T283" s="13"/>
    </row>
    <row r="284" spans="1:20">
      <c r="A284" s="10"/>
      <c r="B284" s="10"/>
      <c r="C284" s="10"/>
      <c r="D284" s="10"/>
      <c r="E284" s="10"/>
      <c r="F284" s="13"/>
      <c r="G284" s="13"/>
      <c r="H284" s="13"/>
      <c r="I284" s="13"/>
      <c r="J284" s="10"/>
      <c r="K284" s="10"/>
      <c r="L284" s="10"/>
      <c r="M284" s="10"/>
      <c r="N284" s="10"/>
      <c r="O284" s="10"/>
      <c r="P284" s="10"/>
      <c r="Q284" s="10"/>
      <c r="R284" s="10"/>
      <c r="S284" s="13"/>
      <c r="T284" s="13"/>
    </row>
    <row r="285" spans="1:20">
      <c r="A285" s="10"/>
      <c r="B285" s="10"/>
      <c r="C285" s="10"/>
      <c r="D285" s="10"/>
      <c r="E285" s="10"/>
      <c r="F285" s="13"/>
      <c r="G285" s="13"/>
      <c r="H285" s="13"/>
      <c r="I285" s="13"/>
      <c r="J285" s="10"/>
      <c r="K285" s="7"/>
      <c r="L285" s="7"/>
      <c r="M285" s="7"/>
      <c r="N285" s="7"/>
      <c r="O285" s="7"/>
      <c r="P285" s="7"/>
      <c r="Q285" s="10"/>
      <c r="R285" s="10"/>
      <c r="S285" s="13"/>
      <c r="T285" s="15"/>
    </row>
    <row r="286" spans="1:20">
      <c r="A286" s="10"/>
      <c r="B286" s="10"/>
      <c r="C286" s="10"/>
      <c r="D286" s="10"/>
      <c r="E286" s="10"/>
      <c r="F286" s="13"/>
      <c r="G286" s="13"/>
      <c r="H286" s="13"/>
      <c r="I286" s="13"/>
      <c r="J286" s="10"/>
      <c r="K286" s="10"/>
      <c r="L286" s="10"/>
      <c r="M286" s="10"/>
      <c r="N286" s="10"/>
      <c r="O286" s="10"/>
      <c r="P286" s="10"/>
      <c r="Q286" s="10"/>
      <c r="R286" s="10"/>
      <c r="S286" s="13"/>
      <c r="T286" s="13"/>
    </row>
    <row r="287" spans="1:20">
      <c r="A287" s="10"/>
      <c r="C287" s="7"/>
      <c r="D287" s="10"/>
      <c r="E287" s="10"/>
      <c r="F287" s="13"/>
      <c r="G287" s="13"/>
      <c r="H287" s="13"/>
      <c r="I287" s="13"/>
      <c r="J287" s="10"/>
      <c r="K287" s="10"/>
      <c r="L287" s="10"/>
      <c r="M287" s="10"/>
      <c r="N287" s="10"/>
      <c r="O287" s="10"/>
      <c r="P287" s="10"/>
      <c r="Q287" s="7"/>
      <c r="R287" s="7"/>
      <c r="S287" s="13"/>
      <c r="T287" s="13"/>
    </row>
    <row r="288" spans="1:20">
      <c r="A288" s="10"/>
      <c r="B288" s="10"/>
      <c r="C288" s="10"/>
      <c r="D288" s="10"/>
      <c r="E288" s="10"/>
      <c r="F288" s="13"/>
      <c r="G288" s="13"/>
      <c r="H288" s="13"/>
      <c r="I288" s="13"/>
      <c r="J288" s="10"/>
      <c r="K288" s="10"/>
      <c r="L288" s="10"/>
      <c r="M288" s="10"/>
      <c r="N288" s="10"/>
      <c r="O288" s="10"/>
      <c r="P288" s="10"/>
      <c r="Q288" s="10"/>
      <c r="R288" s="10"/>
      <c r="S288" s="13"/>
      <c r="T288" s="13"/>
    </row>
    <row r="289" spans="1:20">
      <c r="A289" s="10"/>
      <c r="B289" s="10"/>
      <c r="C289" s="10"/>
      <c r="D289" s="10"/>
      <c r="E289" s="10"/>
      <c r="F289" s="13"/>
      <c r="G289" s="13"/>
      <c r="H289" s="13"/>
      <c r="I289" s="13"/>
      <c r="J289" s="10"/>
      <c r="K289" s="7"/>
      <c r="L289" s="7"/>
      <c r="M289" s="7"/>
      <c r="N289" s="7"/>
      <c r="O289" s="7"/>
      <c r="P289" s="7"/>
      <c r="Q289" s="10"/>
      <c r="R289" s="10"/>
      <c r="S289" s="13"/>
      <c r="T289" s="13"/>
    </row>
    <row r="290" spans="1:20">
      <c r="A290" s="10"/>
      <c r="B290" s="10"/>
      <c r="C290" s="10"/>
      <c r="D290" s="10"/>
      <c r="E290" s="10"/>
      <c r="F290" s="13"/>
      <c r="G290" s="13"/>
      <c r="H290" s="13"/>
      <c r="I290" s="13"/>
      <c r="J290" s="10"/>
      <c r="K290" s="10"/>
      <c r="L290" s="10"/>
      <c r="M290" s="10"/>
      <c r="N290" s="10"/>
      <c r="O290" s="10"/>
      <c r="P290" s="10"/>
      <c r="Q290" s="10"/>
      <c r="R290" s="10"/>
      <c r="S290" s="13"/>
      <c r="T290" s="13"/>
    </row>
    <row r="291" spans="1:20">
      <c r="A291" s="10"/>
      <c r="B291" s="10"/>
      <c r="C291" s="10"/>
      <c r="D291" s="10"/>
      <c r="E291" s="10"/>
      <c r="F291" s="13"/>
      <c r="G291" s="13"/>
      <c r="H291" s="13"/>
      <c r="I291" s="13"/>
      <c r="J291" s="10"/>
      <c r="K291" s="7"/>
      <c r="L291" s="7"/>
      <c r="M291" s="7"/>
      <c r="N291" s="7"/>
      <c r="O291" s="7"/>
      <c r="P291" s="7"/>
      <c r="Q291" s="10"/>
      <c r="R291" s="10"/>
      <c r="S291" s="13"/>
      <c r="T291" s="13"/>
    </row>
    <row r="292" spans="1:20">
      <c r="A292" s="10"/>
      <c r="B292" s="10"/>
      <c r="C292" s="10"/>
      <c r="D292" s="10"/>
      <c r="E292" s="10"/>
      <c r="F292" s="13"/>
      <c r="G292" s="13"/>
      <c r="H292" s="13"/>
      <c r="I292" s="13"/>
      <c r="J292" s="10"/>
      <c r="K292" s="10"/>
      <c r="L292" s="10"/>
      <c r="M292" s="10"/>
      <c r="N292" s="10"/>
      <c r="O292" s="10"/>
      <c r="P292" s="10"/>
      <c r="Q292" s="10"/>
      <c r="R292" s="10"/>
      <c r="S292" s="13"/>
      <c r="T292" s="13"/>
    </row>
    <row r="293" spans="1:20">
      <c r="A293" s="10"/>
      <c r="B293" s="10"/>
      <c r="C293" s="10"/>
      <c r="D293" s="10"/>
      <c r="E293" s="10"/>
      <c r="F293" s="13"/>
      <c r="G293" s="13"/>
      <c r="H293" s="13"/>
      <c r="I293" s="13"/>
      <c r="J293" s="10"/>
      <c r="K293" s="10"/>
      <c r="L293" s="10"/>
      <c r="M293" s="10"/>
      <c r="N293" s="10"/>
      <c r="O293" s="10"/>
      <c r="P293" s="10"/>
      <c r="Q293" s="10"/>
      <c r="R293" s="10"/>
      <c r="S293" s="13"/>
      <c r="T293" s="13"/>
    </row>
    <row r="294" spans="1:20">
      <c r="A294" s="10"/>
      <c r="B294" s="10"/>
      <c r="C294" s="10"/>
      <c r="D294" s="10"/>
      <c r="E294" s="10"/>
      <c r="F294" s="13"/>
      <c r="G294" s="13"/>
      <c r="H294" s="13"/>
      <c r="I294" s="13"/>
      <c r="J294" s="10"/>
      <c r="K294" s="10"/>
      <c r="L294" s="10"/>
      <c r="M294" s="10"/>
      <c r="N294" s="10"/>
      <c r="O294" s="10"/>
      <c r="P294" s="10"/>
      <c r="Q294" s="10"/>
      <c r="R294" s="10"/>
      <c r="S294" s="13"/>
      <c r="T294" s="15"/>
    </row>
    <row r="295" spans="1:20">
      <c r="A295" s="10"/>
      <c r="B295" s="10"/>
      <c r="C295" s="10"/>
      <c r="D295" s="10"/>
      <c r="E295" s="10"/>
      <c r="F295" s="13"/>
      <c r="G295" s="13"/>
      <c r="H295" s="13"/>
      <c r="I295" s="13"/>
      <c r="J295" s="10"/>
      <c r="K295" s="10"/>
      <c r="L295" s="10"/>
      <c r="M295" s="10"/>
      <c r="N295" s="10"/>
      <c r="O295" s="10"/>
      <c r="P295" s="10"/>
      <c r="Q295" s="10"/>
      <c r="R295" s="10"/>
      <c r="S295" s="13"/>
      <c r="T295" s="13"/>
    </row>
    <row r="296" spans="1:20">
      <c r="A296" s="10"/>
      <c r="B296" s="10"/>
      <c r="C296" s="10"/>
      <c r="D296" s="10"/>
      <c r="E296" s="10"/>
      <c r="F296" s="13"/>
      <c r="G296" s="13"/>
      <c r="H296" s="13"/>
      <c r="I296" s="13"/>
      <c r="J296" s="10"/>
      <c r="K296" s="10"/>
      <c r="L296" s="10"/>
      <c r="M296" s="10"/>
      <c r="N296" s="10"/>
      <c r="O296" s="10"/>
      <c r="P296" s="10"/>
      <c r="Q296" s="10"/>
      <c r="R296" s="10"/>
      <c r="S296" s="13"/>
      <c r="T296" s="13"/>
    </row>
    <row r="297" spans="1:20">
      <c r="A297" s="10"/>
      <c r="B297" s="10"/>
      <c r="C297" s="10"/>
      <c r="D297" s="10"/>
      <c r="E297" s="10"/>
      <c r="F297" s="13"/>
      <c r="G297" s="13"/>
      <c r="H297" s="13"/>
      <c r="I297" s="13"/>
      <c r="J297" s="10"/>
      <c r="K297" s="10"/>
      <c r="L297" s="10"/>
      <c r="M297" s="10"/>
      <c r="N297" s="10"/>
      <c r="O297" s="10"/>
      <c r="P297" s="10"/>
      <c r="Q297" s="10"/>
      <c r="R297" s="10"/>
      <c r="S297" s="13"/>
      <c r="T297" s="13"/>
    </row>
    <row r="298" spans="1:20">
      <c r="A298" s="10"/>
      <c r="B298" s="10"/>
      <c r="C298" s="10"/>
      <c r="D298" s="10"/>
      <c r="E298" s="10"/>
      <c r="F298" s="13"/>
      <c r="G298" s="13"/>
      <c r="H298" s="13"/>
      <c r="I298" s="13"/>
      <c r="J298" s="10"/>
      <c r="K298" s="7"/>
      <c r="L298" s="7"/>
      <c r="M298" s="7"/>
      <c r="N298" s="7"/>
      <c r="O298" s="7"/>
      <c r="P298" s="7"/>
      <c r="Q298" s="10"/>
      <c r="R298" s="10"/>
      <c r="S298" s="13"/>
      <c r="T298" s="15"/>
    </row>
    <row r="299" spans="1:20">
      <c r="A299" s="7"/>
      <c r="C299" s="7"/>
      <c r="D299" s="10"/>
      <c r="E299" s="7"/>
      <c r="F299" s="13"/>
      <c r="G299" s="13"/>
      <c r="H299" s="13"/>
      <c r="I299" s="13"/>
      <c r="J299" s="10"/>
      <c r="K299" s="10"/>
      <c r="L299" s="10"/>
      <c r="M299" s="10"/>
      <c r="N299" s="10"/>
      <c r="O299" s="10"/>
      <c r="P299" s="10"/>
      <c r="Q299" s="7"/>
      <c r="R299" s="7"/>
      <c r="S299" s="15"/>
      <c r="T299" s="15"/>
    </row>
    <row r="300" spans="1:20">
      <c r="A300" s="10"/>
      <c r="C300" s="7"/>
      <c r="D300" s="10"/>
      <c r="E300" s="10"/>
      <c r="F300" s="13"/>
      <c r="G300" s="13"/>
      <c r="H300" s="13"/>
      <c r="I300" s="13"/>
      <c r="J300" s="10"/>
      <c r="K300" s="10"/>
      <c r="L300" s="10"/>
      <c r="M300" s="10"/>
      <c r="N300" s="10"/>
      <c r="O300" s="10"/>
      <c r="P300" s="10"/>
      <c r="Q300" s="7"/>
      <c r="R300" s="7"/>
      <c r="S300" s="13"/>
      <c r="T300" s="15"/>
    </row>
    <row r="301" spans="1:20">
      <c r="A301" s="10"/>
      <c r="B301" s="10"/>
      <c r="C301" s="10"/>
      <c r="D301" s="10"/>
      <c r="E301" s="10"/>
      <c r="F301" s="13"/>
      <c r="G301" s="13"/>
      <c r="H301" s="13"/>
      <c r="I301" s="13"/>
      <c r="J301" s="10"/>
      <c r="K301" s="10"/>
      <c r="L301" s="10"/>
      <c r="M301" s="10"/>
      <c r="N301" s="10"/>
      <c r="O301" s="10"/>
      <c r="P301" s="10"/>
      <c r="Q301" s="10"/>
      <c r="R301" s="10"/>
      <c r="S301" s="13"/>
      <c r="T301" s="13"/>
    </row>
    <row r="302" spans="1:20">
      <c r="A302" s="10"/>
      <c r="B302" s="10"/>
      <c r="C302" s="10"/>
      <c r="D302" s="10"/>
      <c r="E302" s="10"/>
      <c r="F302" s="13"/>
      <c r="G302" s="13"/>
      <c r="H302" s="13"/>
      <c r="I302" s="13"/>
      <c r="J302" s="10"/>
      <c r="K302" s="10"/>
      <c r="L302" s="10"/>
      <c r="M302" s="10"/>
      <c r="N302" s="10"/>
      <c r="O302" s="10"/>
      <c r="P302" s="10"/>
      <c r="Q302" s="10"/>
      <c r="R302" s="10"/>
      <c r="S302" s="13"/>
      <c r="T302" s="15"/>
    </row>
    <row r="303" spans="1:20">
      <c r="A303" s="10"/>
      <c r="B303" s="10"/>
      <c r="C303" s="10"/>
      <c r="D303" s="10"/>
      <c r="E303" s="10"/>
      <c r="F303" s="13"/>
      <c r="G303" s="13"/>
      <c r="H303" s="13"/>
      <c r="I303" s="13"/>
      <c r="J303" s="10"/>
      <c r="K303" s="10"/>
      <c r="L303" s="10"/>
      <c r="M303" s="10"/>
      <c r="N303" s="10"/>
      <c r="O303" s="10"/>
      <c r="P303" s="10"/>
      <c r="Q303" s="10"/>
      <c r="R303" s="10"/>
      <c r="S303" s="13"/>
      <c r="T303" s="15"/>
    </row>
    <row r="304" spans="1:20">
      <c r="A304" s="10"/>
      <c r="B304" s="10"/>
      <c r="C304" s="10"/>
      <c r="D304" s="10"/>
      <c r="E304" s="10"/>
      <c r="F304" s="13"/>
      <c r="G304" s="13"/>
      <c r="H304" s="13"/>
      <c r="I304" s="13"/>
      <c r="J304" s="10"/>
      <c r="K304" s="10"/>
      <c r="L304" s="10"/>
      <c r="M304" s="10"/>
      <c r="N304" s="10"/>
      <c r="O304" s="10"/>
      <c r="P304" s="10"/>
      <c r="Q304" s="10"/>
      <c r="R304" s="10"/>
      <c r="S304" s="13"/>
      <c r="T304" s="13"/>
    </row>
    <row r="305" spans="1:20">
      <c r="A305" s="10"/>
      <c r="B305" s="10"/>
      <c r="C305" s="10"/>
      <c r="D305" s="10"/>
      <c r="E305" s="10"/>
      <c r="F305" s="13"/>
      <c r="G305" s="13"/>
      <c r="H305" s="13"/>
      <c r="I305" s="13"/>
      <c r="J305" s="10"/>
      <c r="K305" s="10"/>
      <c r="L305" s="10"/>
      <c r="M305" s="10"/>
      <c r="N305" s="10"/>
      <c r="O305" s="10"/>
      <c r="P305" s="10"/>
      <c r="Q305" s="10"/>
      <c r="R305" s="10"/>
      <c r="S305" s="13"/>
      <c r="T305" s="15"/>
    </row>
    <row r="306" spans="1:20">
      <c r="A306" s="10"/>
      <c r="B306" s="10"/>
      <c r="C306" s="10"/>
      <c r="D306" s="10"/>
      <c r="E306" s="10"/>
      <c r="F306" s="13"/>
      <c r="G306" s="13"/>
      <c r="H306" s="13"/>
      <c r="I306" s="13"/>
      <c r="J306" s="10"/>
      <c r="K306" s="10"/>
      <c r="L306" s="10"/>
      <c r="M306" s="10"/>
      <c r="N306" s="10"/>
      <c r="O306" s="10"/>
      <c r="P306" s="10"/>
      <c r="Q306" s="10"/>
      <c r="R306" s="10"/>
      <c r="S306" s="13"/>
      <c r="T306" s="13"/>
    </row>
    <row r="307" spans="1:20">
      <c r="A307" s="10"/>
      <c r="B307" s="10"/>
      <c r="C307" s="10"/>
      <c r="D307" s="10"/>
      <c r="E307" s="10"/>
      <c r="F307" s="13"/>
      <c r="G307" s="13"/>
      <c r="H307" s="13"/>
      <c r="I307" s="13"/>
      <c r="J307" s="10"/>
      <c r="K307" s="10"/>
      <c r="L307" s="10"/>
      <c r="M307" s="10"/>
      <c r="N307" s="10"/>
      <c r="O307" s="10"/>
      <c r="P307" s="10"/>
      <c r="Q307" s="10"/>
      <c r="R307" s="10"/>
      <c r="S307" s="13"/>
      <c r="T307" s="15"/>
    </row>
    <row r="308" spans="1:20">
      <c r="A308" s="10"/>
      <c r="B308" s="10"/>
      <c r="C308" s="10"/>
      <c r="D308" s="10"/>
      <c r="E308" s="10"/>
      <c r="F308" s="13"/>
      <c r="G308" s="13"/>
      <c r="H308" s="13"/>
      <c r="I308" s="13"/>
      <c r="J308" s="10"/>
      <c r="K308" s="7"/>
      <c r="L308" s="7"/>
      <c r="M308" s="7"/>
      <c r="N308" s="7"/>
      <c r="O308" s="7"/>
      <c r="P308" s="7"/>
      <c r="Q308" s="10"/>
      <c r="R308" s="10"/>
      <c r="S308" s="13"/>
      <c r="T308" s="15"/>
    </row>
    <row r="309" spans="1:20">
      <c r="A309" s="7"/>
      <c r="C309" s="7"/>
      <c r="D309" s="10"/>
      <c r="E309" s="7"/>
      <c r="F309" s="13"/>
      <c r="G309" s="13"/>
      <c r="H309" s="13"/>
      <c r="I309" s="13"/>
      <c r="J309" s="10"/>
      <c r="K309" s="10"/>
      <c r="L309" s="10"/>
      <c r="M309" s="10"/>
      <c r="N309" s="10"/>
      <c r="O309" s="10"/>
      <c r="P309" s="10"/>
      <c r="Q309" s="7"/>
      <c r="R309" s="7"/>
      <c r="S309" s="15"/>
      <c r="T309" s="15"/>
    </row>
    <row r="310" spans="1:20">
      <c r="A310" s="7"/>
      <c r="C310" s="7"/>
      <c r="D310" s="10"/>
      <c r="E310" s="7"/>
      <c r="F310" s="13"/>
      <c r="G310" s="13"/>
      <c r="H310" s="13"/>
      <c r="I310" s="13"/>
      <c r="J310" s="10"/>
      <c r="K310" s="10"/>
      <c r="L310" s="10"/>
      <c r="M310" s="10"/>
      <c r="N310" s="10"/>
      <c r="O310" s="10"/>
      <c r="P310" s="10"/>
      <c r="Q310" s="7"/>
      <c r="R310" s="7"/>
      <c r="S310" s="15"/>
      <c r="T310" s="15"/>
    </row>
    <row r="311" spans="1:20">
      <c r="A311" s="10"/>
      <c r="B311" s="10"/>
      <c r="C311" s="10"/>
      <c r="D311" s="10"/>
      <c r="E311" s="10"/>
      <c r="F311" s="13"/>
      <c r="G311" s="13"/>
      <c r="H311" s="13"/>
      <c r="I311" s="13"/>
      <c r="J311" s="10"/>
      <c r="K311" s="10"/>
      <c r="L311" s="10"/>
      <c r="M311" s="10"/>
      <c r="N311" s="10"/>
      <c r="O311" s="10"/>
      <c r="P311" s="10"/>
      <c r="Q311" s="10"/>
      <c r="R311" s="10"/>
      <c r="S311" s="13"/>
      <c r="T311" s="13"/>
    </row>
    <row r="312" spans="1:20">
      <c r="A312" s="10"/>
      <c r="B312" s="10"/>
      <c r="C312" s="10"/>
      <c r="D312" s="10"/>
      <c r="E312" s="10"/>
      <c r="F312" s="13"/>
      <c r="G312" s="13"/>
      <c r="H312" s="13"/>
      <c r="I312" s="13"/>
      <c r="J312" s="10"/>
      <c r="K312" s="10"/>
      <c r="L312" s="10"/>
      <c r="M312" s="10"/>
      <c r="N312" s="10"/>
      <c r="O312" s="10"/>
      <c r="P312" s="10"/>
      <c r="Q312" s="10"/>
      <c r="R312" s="10"/>
      <c r="S312" s="13"/>
      <c r="T312" s="15"/>
    </row>
    <row r="313" spans="1:20">
      <c r="A313" s="10"/>
      <c r="B313" s="10"/>
      <c r="C313" s="10"/>
      <c r="D313" s="10"/>
      <c r="E313" s="10"/>
      <c r="F313" s="13"/>
      <c r="G313" s="13"/>
      <c r="H313" s="13"/>
      <c r="I313" s="13"/>
      <c r="J313" s="10"/>
      <c r="K313" s="10"/>
      <c r="L313" s="10"/>
      <c r="M313" s="10"/>
      <c r="N313" s="10"/>
      <c r="O313" s="10"/>
      <c r="P313" s="10"/>
      <c r="Q313" s="10"/>
      <c r="R313" s="10"/>
      <c r="S313" s="13"/>
      <c r="T313" s="15"/>
    </row>
    <row r="314" spans="1:20">
      <c r="A314" s="10"/>
      <c r="B314" s="10"/>
      <c r="C314" s="10"/>
      <c r="D314" s="10"/>
      <c r="E314" s="10"/>
      <c r="F314" s="13"/>
      <c r="G314" s="13"/>
      <c r="H314" s="13"/>
      <c r="I314" s="13"/>
      <c r="J314" s="10"/>
      <c r="K314" s="10"/>
      <c r="L314" s="10"/>
      <c r="M314" s="10"/>
      <c r="N314" s="10"/>
      <c r="O314" s="10"/>
      <c r="P314" s="10"/>
      <c r="Q314" s="10"/>
      <c r="R314" s="10"/>
      <c r="S314" s="13"/>
      <c r="T314" s="13"/>
    </row>
    <row r="315" spans="1:20">
      <c r="A315" s="10"/>
      <c r="B315" s="10"/>
      <c r="C315" s="10"/>
      <c r="D315" s="10"/>
      <c r="E315" s="10"/>
      <c r="F315" s="13"/>
      <c r="G315" s="13"/>
      <c r="H315" s="13"/>
      <c r="I315" s="13"/>
      <c r="J315" s="10"/>
      <c r="K315" s="7"/>
      <c r="L315" s="7"/>
      <c r="M315" s="7"/>
      <c r="N315" s="7"/>
      <c r="O315" s="7"/>
      <c r="P315" s="7"/>
      <c r="Q315" s="10"/>
      <c r="R315" s="10"/>
      <c r="S315" s="13"/>
      <c r="T315" s="13"/>
    </row>
    <row r="316" spans="1:20">
      <c r="A316" s="10"/>
      <c r="B316" s="10"/>
      <c r="C316" s="10"/>
      <c r="D316" s="10"/>
      <c r="E316" s="10"/>
      <c r="F316" s="13"/>
      <c r="G316" s="13"/>
      <c r="H316" s="13"/>
      <c r="I316" s="13"/>
      <c r="J316" s="10"/>
      <c r="K316" s="10"/>
      <c r="L316" s="10"/>
      <c r="M316" s="10"/>
      <c r="N316" s="10"/>
      <c r="O316" s="10"/>
      <c r="P316" s="10"/>
      <c r="Q316" s="10"/>
      <c r="R316" s="10"/>
      <c r="S316" s="13"/>
      <c r="T316" s="13"/>
    </row>
    <row r="317" spans="1:20">
      <c r="A317" s="10"/>
      <c r="B317" s="10"/>
      <c r="C317" s="10"/>
      <c r="D317" s="10"/>
      <c r="E317" s="10"/>
      <c r="F317" s="13"/>
      <c r="G317" s="13"/>
      <c r="H317" s="13"/>
      <c r="I317" s="13"/>
      <c r="J317" s="10"/>
      <c r="K317" s="10"/>
      <c r="L317" s="10"/>
      <c r="M317" s="10"/>
      <c r="N317" s="10"/>
      <c r="O317" s="10"/>
      <c r="P317" s="10"/>
      <c r="Q317" s="10"/>
      <c r="R317" s="10"/>
      <c r="S317" s="13"/>
      <c r="T317" s="13"/>
    </row>
    <row r="318" spans="1:20">
      <c r="A318" s="10"/>
      <c r="B318" s="10"/>
      <c r="C318" s="10"/>
      <c r="D318" s="10"/>
      <c r="E318" s="10"/>
      <c r="F318" s="13"/>
      <c r="G318" s="13"/>
      <c r="H318" s="13"/>
      <c r="I318" s="13"/>
      <c r="J318" s="10"/>
      <c r="K318" s="10"/>
      <c r="L318" s="10"/>
      <c r="M318" s="10"/>
      <c r="N318" s="10"/>
      <c r="O318" s="10"/>
      <c r="P318" s="10"/>
      <c r="Q318" s="10"/>
      <c r="R318" s="10"/>
      <c r="S318" s="13"/>
      <c r="T318" s="13"/>
    </row>
    <row r="319" spans="1:20">
      <c r="A319" s="10"/>
      <c r="B319" s="10"/>
      <c r="C319" s="10"/>
      <c r="D319" s="10"/>
      <c r="E319" s="10"/>
      <c r="F319" s="13"/>
      <c r="G319" s="13"/>
      <c r="H319" s="13"/>
      <c r="I319" s="13"/>
      <c r="J319" s="10"/>
      <c r="K319" s="10"/>
      <c r="L319" s="10"/>
      <c r="M319" s="10"/>
      <c r="N319" s="10"/>
      <c r="O319" s="10"/>
      <c r="P319" s="10"/>
      <c r="Q319" s="10"/>
      <c r="R319" s="10"/>
      <c r="S319" s="13"/>
      <c r="T319" s="13"/>
    </row>
    <row r="320" spans="1:20">
      <c r="A320" s="10"/>
      <c r="B320" s="10"/>
      <c r="C320" s="10"/>
      <c r="D320" s="10"/>
      <c r="E320" s="10"/>
      <c r="F320" s="13"/>
      <c r="G320" s="13"/>
      <c r="H320" s="13"/>
      <c r="I320" s="13"/>
      <c r="J320" s="10"/>
      <c r="K320" s="10"/>
      <c r="L320" s="10"/>
      <c r="M320" s="10"/>
      <c r="N320" s="10"/>
      <c r="O320" s="10"/>
      <c r="P320" s="10"/>
      <c r="Q320" s="10"/>
      <c r="R320" s="10"/>
      <c r="S320" s="13"/>
      <c r="T320" s="13"/>
    </row>
    <row r="321" spans="1:20">
      <c r="A321" s="10"/>
      <c r="B321" s="10"/>
      <c r="C321" s="10"/>
      <c r="D321" s="10"/>
      <c r="E321" s="10"/>
      <c r="F321" s="13"/>
      <c r="G321" s="13"/>
      <c r="H321" s="13"/>
      <c r="I321" s="13"/>
      <c r="J321" s="10"/>
      <c r="K321" s="10"/>
      <c r="L321" s="10"/>
      <c r="M321" s="10"/>
      <c r="N321" s="10"/>
      <c r="O321" s="10"/>
      <c r="P321" s="10"/>
      <c r="Q321" s="10"/>
      <c r="R321" s="10"/>
      <c r="S321" s="13"/>
      <c r="T321" s="15"/>
    </row>
    <row r="322" spans="1:20">
      <c r="A322" s="10"/>
      <c r="B322" s="10"/>
      <c r="C322" s="10"/>
      <c r="D322" s="10"/>
      <c r="E322" s="10"/>
      <c r="F322" s="13"/>
      <c r="G322" s="13"/>
      <c r="H322" s="13"/>
      <c r="I322" s="13"/>
      <c r="J322" s="10"/>
      <c r="K322" s="10"/>
      <c r="L322" s="10"/>
      <c r="M322" s="10"/>
      <c r="N322" s="10"/>
      <c r="O322" s="10"/>
      <c r="P322" s="10"/>
      <c r="Q322" s="10"/>
      <c r="R322" s="10"/>
      <c r="S322" s="13"/>
      <c r="T322" s="13"/>
    </row>
    <row r="323" spans="1:20">
      <c r="A323" s="10"/>
      <c r="B323" s="10"/>
      <c r="C323" s="10"/>
      <c r="D323" s="10"/>
      <c r="E323" s="10"/>
      <c r="F323" s="13"/>
      <c r="G323" s="13"/>
      <c r="H323" s="13"/>
      <c r="I323" s="13"/>
      <c r="J323" s="10"/>
      <c r="K323" s="10"/>
      <c r="L323" s="10"/>
      <c r="M323" s="10"/>
      <c r="N323" s="10"/>
      <c r="O323" s="10"/>
      <c r="P323" s="10"/>
      <c r="Q323" s="10"/>
      <c r="R323" s="10"/>
      <c r="S323" s="13"/>
      <c r="T323" s="13"/>
    </row>
    <row r="324" spans="1:20">
      <c r="A324" s="10"/>
      <c r="B324" s="10"/>
      <c r="C324" s="10"/>
      <c r="D324" s="10"/>
      <c r="E324" s="10"/>
      <c r="F324" s="13"/>
      <c r="G324" s="13"/>
      <c r="H324" s="13"/>
      <c r="I324" s="13"/>
      <c r="J324" s="10"/>
      <c r="K324" s="10"/>
      <c r="L324" s="10"/>
      <c r="M324" s="10"/>
      <c r="N324" s="10"/>
      <c r="O324" s="10"/>
      <c r="P324" s="10"/>
      <c r="Q324" s="10"/>
      <c r="R324" s="10"/>
      <c r="S324" s="13"/>
      <c r="T324" s="13"/>
    </row>
    <row r="325" spans="1:20">
      <c r="A325" s="10"/>
      <c r="B325" s="10"/>
      <c r="C325" s="10"/>
      <c r="D325" s="10"/>
      <c r="E325" s="10"/>
      <c r="F325" s="13"/>
      <c r="G325" s="13"/>
      <c r="H325" s="13"/>
      <c r="I325" s="13"/>
      <c r="J325" s="10"/>
      <c r="K325" s="10"/>
      <c r="L325" s="10"/>
      <c r="M325" s="10"/>
      <c r="N325" s="10"/>
      <c r="O325" s="10"/>
      <c r="P325" s="10"/>
      <c r="Q325" s="10"/>
      <c r="R325" s="10"/>
      <c r="S325" s="13"/>
      <c r="T325" s="13"/>
    </row>
    <row r="326" spans="1:20">
      <c r="A326" s="10"/>
      <c r="B326" s="10"/>
      <c r="C326" s="10"/>
      <c r="D326" s="10"/>
      <c r="E326" s="10"/>
      <c r="F326" s="13"/>
      <c r="G326" s="13"/>
      <c r="H326" s="13"/>
      <c r="I326" s="13"/>
      <c r="J326" s="10"/>
      <c r="K326" s="10"/>
      <c r="L326" s="10"/>
      <c r="M326" s="10"/>
      <c r="N326" s="10"/>
      <c r="O326" s="10"/>
      <c r="P326" s="10"/>
      <c r="Q326" s="10"/>
      <c r="R326" s="10"/>
      <c r="S326" s="13"/>
      <c r="T326" s="13"/>
    </row>
    <row r="327" spans="1:20">
      <c r="A327" s="10"/>
      <c r="B327" s="10"/>
      <c r="C327" s="10"/>
      <c r="D327" s="10"/>
      <c r="E327" s="10"/>
      <c r="F327" s="13"/>
      <c r="G327" s="13"/>
      <c r="H327" s="13"/>
      <c r="I327" s="13"/>
      <c r="J327" s="10"/>
      <c r="K327" s="10"/>
      <c r="L327" s="10"/>
      <c r="M327" s="10"/>
      <c r="N327" s="10"/>
      <c r="O327" s="10"/>
      <c r="P327" s="10"/>
      <c r="Q327" s="10"/>
      <c r="R327" s="10"/>
      <c r="S327" s="13"/>
      <c r="T327" s="13"/>
    </row>
    <row r="328" spans="1:20">
      <c r="A328" s="10"/>
      <c r="B328" s="10"/>
      <c r="C328" s="10"/>
      <c r="D328" s="10"/>
      <c r="E328" s="10"/>
      <c r="F328" s="13"/>
      <c r="G328" s="13"/>
      <c r="H328" s="13"/>
      <c r="I328" s="13"/>
      <c r="J328" s="10"/>
      <c r="K328" s="10"/>
      <c r="L328" s="10"/>
      <c r="M328" s="10"/>
      <c r="N328" s="10"/>
      <c r="O328" s="10"/>
      <c r="P328" s="10"/>
      <c r="Q328" s="10"/>
      <c r="R328" s="10"/>
      <c r="S328" s="13"/>
      <c r="T328" s="15"/>
    </row>
    <row r="329" spans="1:20">
      <c r="A329" s="10"/>
      <c r="B329" s="10"/>
      <c r="C329" s="10"/>
      <c r="D329" s="10"/>
      <c r="E329" s="10"/>
      <c r="F329" s="13"/>
      <c r="G329" s="13"/>
      <c r="H329" s="13"/>
      <c r="I329" s="13"/>
      <c r="J329" s="10"/>
      <c r="K329" s="10"/>
      <c r="L329" s="10"/>
      <c r="M329" s="10"/>
      <c r="N329" s="10"/>
      <c r="O329" s="10"/>
      <c r="P329" s="10"/>
      <c r="Q329" s="10"/>
      <c r="R329" s="10"/>
      <c r="S329" s="13"/>
      <c r="T329" s="15"/>
    </row>
    <row r="330" spans="1:20">
      <c r="A330" s="10"/>
      <c r="B330" s="10"/>
      <c r="C330" s="10"/>
      <c r="D330" s="10"/>
      <c r="E330" s="10"/>
      <c r="F330" s="13"/>
      <c r="G330" s="13"/>
      <c r="H330" s="13"/>
      <c r="I330" s="13"/>
      <c r="J330" s="10"/>
      <c r="K330" s="7"/>
      <c r="L330" s="7"/>
      <c r="M330" s="7"/>
      <c r="N330" s="7"/>
      <c r="O330" s="7"/>
      <c r="P330" s="7"/>
      <c r="Q330" s="10"/>
      <c r="R330" s="10"/>
      <c r="S330" s="13"/>
      <c r="T330" s="15"/>
    </row>
    <row r="331" spans="1:20">
      <c r="A331" s="10"/>
      <c r="B331" s="10"/>
      <c r="C331" s="10"/>
      <c r="D331" s="10"/>
      <c r="E331" s="10"/>
      <c r="F331" s="13"/>
      <c r="G331" s="13"/>
      <c r="H331" s="13"/>
      <c r="I331" s="13"/>
      <c r="J331" s="10"/>
      <c r="K331" s="10"/>
      <c r="L331" s="10"/>
      <c r="M331" s="10"/>
      <c r="N331" s="10"/>
      <c r="O331" s="10"/>
      <c r="P331" s="10"/>
      <c r="Q331" s="10"/>
      <c r="R331" s="10"/>
      <c r="S331" s="13"/>
      <c r="T331" s="15"/>
    </row>
    <row r="332" spans="1:20">
      <c r="A332" s="10"/>
      <c r="B332" s="10"/>
      <c r="C332" s="10"/>
      <c r="D332" s="10"/>
      <c r="E332" s="10"/>
      <c r="F332" s="13"/>
      <c r="G332" s="13"/>
      <c r="H332" s="13"/>
      <c r="I332" s="13"/>
      <c r="J332" s="10"/>
      <c r="K332" s="10"/>
      <c r="L332" s="10"/>
      <c r="M332" s="10"/>
      <c r="N332" s="10"/>
      <c r="O332" s="10"/>
      <c r="P332" s="10"/>
      <c r="Q332" s="10"/>
      <c r="R332" s="10"/>
      <c r="S332" s="13"/>
      <c r="T332" s="15"/>
    </row>
    <row r="333" spans="1:20">
      <c r="A333" s="10"/>
      <c r="B333" s="10"/>
      <c r="C333" s="10"/>
      <c r="D333" s="10"/>
      <c r="E333" s="10"/>
      <c r="F333" s="13"/>
      <c r="G333" s="13"/>
      <c r="H333" s="13"/>
      <c r="I333" s="13"/>
      <c r="J333" s="10"/>
      <c r="K333" s="10"/>
      <c r="L333" s="10"/>
      <c r="M333" s="10"/>
      <c r="N333" s="10"/>
      <c r="O333" s="10"/>
      <c r="P333" s="10"/>
      <c r="Q333" s="10"/>
      <c r="R333" s="10"/>
      <c r="S333" s="13"/>
      <c r="T333" s="13"/>
    </row>
    <row r="334" spans="1:20">
      <c r="A334" s="10"/>
      <c r="B334" s="10"/>
      <c r="C334" s="10"/>
      <c r="D334" s="10"/>
      <c r="E334" s="10"/>
      <c r="F334" s="13"/>
      <c r="G334" s="13"/>
      <c r="H334" s="13"/>
      <c r="I334" s="13"/>
      <c r="J334" s="10"/>
      <c r="K334" s="7"/>
      <c r="L334" s="7"/>
      <c r="M334" s="7"/>
      <c r="N334" s="7"/>
      <c r="O334" s="7"/>
      <c r="P334" s="7"/>
      <c r="Q334" s="10"/>
      <c r="R334" s="10"/>
      <c r="S334" s="13"/>
      <c r="T334" s="15"/>
    </row>
    <row r="335" spans="1:20">
      <c r="A335" s="10"/>
      <c r="B335" s="10"/>
      <c r="C335" s="10"/>
      <c r="D335" s="10"/>
      <c r="E335" s="10"/>
      <c r="F335" s="13"/>
      <c r="G335" s="13"/>
      <c r="H335" s="13"/>
      <c r="I335" s="13"/>
      <c r="J335" s="10"/>
      <c r="K335" s="10"/>
      <c r="L335" s="10"/>
      <c r="M335" s="10"/>
      <c r="N335" s="10"/>
      <c r="O335" s="10"/>
      <c r="P335" s="10"/>
      <c r="Q335" s="10"/>
      <c r="R335" s="10"/>
      <c r="S335" s="13"/>
      <c r="T335" s="13"/>
    </row>
    <row r="336" spans="1:20">
      <c r="A336" s="10"/>
      <c r="B336" s="10"/>
      <c r="C336" s="10"/>
      <c r="D336" s="10"/>
      <c r="E336" s="10"/>
      <c r="F336" s="13"/>
      <c r="G336" s="13"/>
      <c r="H336" s="13"/>
      <c r="I336" s="13"/>
      <c r="J336" s="10"/>
      <c r="K336" s="10"/>
      <c r="L336" s="10"/>
      <c r="M336" s="10"/>
      <c r="N336" s="10"/>
      <c r="O336" s="10"/>
      <c r="P336" s="10"/>
      <c r="Q336" s="10"/>
      <c r="R336" s="10"/>
      <c r="S336" s="13"/>
      <c r="T336" s="13"/>
    </row>
    <row r="337" spans="1:20">
      <c r="A337" s="10"/>
      <c r="B337" s="10"/>
      <c r="C337" s="10"/>
      <c r="D337" s="10"/>
      <c r="E337" s="10"/>
      <c r="F337" s="13"/>
      <c r="G337" s="13"/>
      <c r="H337" s="13"/>
      <c r="I337" s="13"/>
      <c r="J337" s="10"/>
      <c r="K337" s="10"/>
      <c r="L337" s="10"/>
      <c r="M337" s="10"/>
      <c r="N337" s="10"/>
      <c r="O337" s="10"/>
      <c r="P337" s="10"/>
      <c r="Q337" s="10"/>
      <c r="R337" s="10"/>
      <c r="S337" s="13"/>
      <c r="T337" s="13"/>
    </row>
    <row r="338" spans="1:20">
      <c r="A338" s="10"/>
      <c r="B338" s="10"/>
      <c r="C338" s="10"/>
      <c r="D338" s="10"/>
      <c r="E338" s="10"/>
      <c r="F338" s="13"/>
      <c r="G338" s="13"/>
      <c r="H338" s="13"/>
      <c r="I338" s="13"/>
      <c r="J338" s="10"/>
      <c r="K338" s="10"/>
      <c r="L338" s="10"/>
      <c r="M338" s="10"/>
      <c r="N338" s="10"/>
      <c r="O338" s="10"/>
      <c r="P338" s="10"/>
      <c r="Q338" s="10"/>
      <c r="R338" s="10"/>
      <c r="S338" s="13"/>
      <c r="T338" s="13"/>
    </row>
    <row r="339" spans="1:20">
      <c r="A339" s="10"/>
      <c r="C339" s="7"/>
      <c r="D339" s="10"/>
      <c r="E339" s="10"/>
      <c r="F339" s="13"/>
      <c r="G339" s="13"/>
      <c r="H339" s="13"/>
      <c r="I339" s="13"/>
      <c r="J339" s="10"/>
      <c r="K339" s="10"/>
      <c r="L339" s="10"/>
      <c r="M339" s="10"/>
      <c r="N339" s="10"/>
      <c r="O339" s="10"/>
      <c r="P339" s="10"/>
      <c r="Q339" s="7"/>
      <c r="R339" s="7"/>
      <c r="S339" s="13"/>
      <c r="T339" s="15"/>
    </row>
    <row r="340" spans="1:20">
      <c r="A340" s="10"/>
      <c r="B340" s="10"/>
      <c r="C340" s="10"/>
      <c r="D340" s="10"/>
      <c r="E340" s="10"/>
      <c r="F340" s="13"/>
      <c r="G340" s="13"/>
      <c r="H340" s="13"/>
      <c r="I340" s="13"/>
      <c r="J340" s="10"/>
      <c r="K340" s="10"/>
      <c r="L340" s="10"/>
      <c r="M340" s="10"/>
      <c r="N340" s="10"/>
      <c r="O340" s="10"/>
      <c r="P340" s="10"/>
      <c r="Q340" s="10"/>
      <c r="R340" s="10"/>
      <c r="S340" s="13"/>
      <c r="T340" s="13"/>
    </row>
    <row r="341" spans="1:20">
      <c r="A341" s="10"/>
      <c r="B341" s="10"/>
      <c r="C341" s="10"/>
      <c r="D341" s="10"/>
      <c r="E341" s="10"/>
      <c r="F341" s="13"/>
      <c r="G341" s="13"/>
      <c r="H341" s="13"/>
      <c r="I341" s="13"/>
      <c r="J341" s="10"/>
      <c r="K341" s="10"/>
      <c r="L341" s="10"/>
      <c r="M341" s="10"/>
      <c r="N341" s="10"/>
      <c r="O341" s="10"/>
      <c r="P341" s="10"/>
      <c r="Q341" s="10"/>
      <c r="R341" s="10"/>
      <c r="S341" s="13"/>
      <c r="T341" s="13"/>
    </row>
    <row r="342" spans="1:20">
      <c r="A342" s="7"/>
      <c r="C342" s="7"/>
      <c r="D342" s="10"/>
      <c r="E342" s="7"/>
      <c r="F342" s="13"/>
      <c r="G342" s="13"/>
      <c r="H342" s="13"/>
      <c r="I342" s="13"/>
      <c r="J342" s="10"/>
      <c r="K342" s="10"/>
      <c r="L342" s="10"/>
      <c r="M342" s="10"/>
      <c r="N342" s="10"/>
      <c r="O342" s="10"/>
      <c r="P342" s="10"/>
      <c r="Q342" s="7"/>
      <c r="R342" s="7"/>
      <c r="S342" s="15"/>
      <c r="T342" s="15"/>
    </row>
    <row r="343" spans="1:20">
      <c r="A343" s="10"/>
      <c r="B343" s="10"/>
      <c r="C343" s="10"/>
      <c r="D343" s="10"/>
      <c r="E343" s="10"/>
      <c r="F343" s="13"/>
      <c r="G343" s="13"/>
      <c r="H343" s="13"/>
      <c r="I343" s="13"/>
      <c r="J343" s="10"/>
      <c r="K343" s="7"/>
      <c r="L343" s="7"/>
      <c r="M343" s="7"/>
      <c r="N343" s="7"/>
      <c r="O343" s="7"/>
      <c r="P343" s="7"/>
      <c r="Q343" s="10"/>
      <c r="R343" s="10"/>
      <c r="S343" s="13"/>
      <c r="T343" s="15"/>
    </row>
    <row r="344" spans="1:20">
      <c r="A344" s="10"/>
      <c r="B344" s="10"/>
      <c r="C344" s="10"/>
      <c r="D344" s="10"/>
      <c r="E344" s="10"/>
      <c r="F344" s="13"/>
      <c r="G344" s="13"/>
      <c r="H344" s="13"/>
      <c r="I344" s="13"/>
      <c r="J344" s="10"/>
      <c r="K344" s="10"/>
      <c r="L344" s="10"/>
      <c r="M344" s="10"/>
      <c r="N344" s="10"/>
      <c r="O344" s="10"/>
      <c r="P344" s="10"/>
      <c r="Q344" s="10"/>
      <c r="R344" s="10"/>
      <c r="S344" s="13"/>
      <c r="T344" s="13"/>
    </row>
    <row r="345" spans="1:20">
      <c r="A345" s="10"/>
      <c r="B345" s="10"/>
      <c r="C345" s="10"/>
      <c r="D345" s="10"/>
      <c r="E345" s="10"/>
      <c r="F345" s="13"/>
      <c r="G345" s="13"/>
      <c r="H345" s="13"/>
      <c r="I345" s="13"/>
      <c r="J345" s="10"/>
      <c r="K345" s="10"/>
      <c r="L345" s="10"/>
      <c r="M345" s="10"/>
      <c r="N345" s="10"/>
      <c r="O345" s="10"/>
      <c r="P345" s="10"/>
      <c r="Q345" s="10"/>
      <c r="R345" s="10"/>
      <c r="S345" s="13"/>
      <c r="T345" s="15"/>
    </row>
    <row r="346" spans="1:20">
      <c r="A346" s="10"/>
      <c r="B346" s="10"/>
      <c r="C346" s="10"/>
      <c r="D346" s="10"/>
      <c r="E346" s="10"/>
      <c r="F346" s="13"/>
      <c r="G346" s="13"/>
      <c r="H346" s="13"/>
      <c r="I346" s="13"/>
      <c r="J346" s="10"/>
      <c r="K346" s="10"/>
      <c r="L346" s="10"/>
      <c r="M346" s="10"/>
      <c r="N346" s="10"/>
      <c r="O346" s="10"/>
      <c r="P346" s="10"/>
      <c r="Q346" s="10"/>
      <c r="R346" s="10"/>
      <c r="S346" s="13"/>
      <c r="T346" s="13"/>
    </row>
    <row r="347" spans="1:20">
      <c r="A347" s="10"/>
      <c r="B347" s="10"/>
      <c r="C347" s="10"/>
      <c r="D347" s="10"/>
      <c r="E347" s="10"/>
      <c r="F347" s="13"/>
      <c r="G347" s="13"/>
      <c r="H347" s="13"/>
      <c r="I347" s="13"/>
      <c r="J347" s="10"/>
      <c r="K347" s="10"/>
      <c r="L347" s="10"/>
      <c r="M347" s="10"/>
      <c r="N347" s="10"/>
      <c r="O347" s="10"/>
      <c r="P347" s="10"/>
      <c r="Q347" s="10"/>
      <c r="R347" s="10"/>
      <c r="S347" s="13"/>
      <c r="T347" s="13"/>
    </row>
    <row r="348" spans="1:20">
      <c r="A348" s="10"/>
      <c r="B348" s="10"/>
      <c r="C348" s="10"/>
      <c r="D348" s="10"/>
      <c r="E348" s="10"/>
      <c r="F348" s="13"/>
      <c r="G348" s="13"/>
      <c r="H348" s="13"/>
      <c r="I348" s="13"/>
      <c r="J348" s="10"/>
      <c r="K348" s="10"/>
      <c r="L348" s="10"/>
      <c r="M348" s="10"/>
      <c r="N348" s="10"/>
      <c r="O348" s="10"/>
      <c r="P348" s="10"/>
      <c r="Q348" s="10"/>
      <c r="R348" s="10"/>
      <c r="S348" s="13"/>
      <c r="T348" s="13"/>
    </row>
    <row r="349" spans="1:20">
      <c r="A349" s="10"/>
      <c r="B349" s="10"/>
      <c r="C349" s="10"/>
      <c r="D349" s="10"/>
      <c r="E349" s="10"/>
      <c r="F349" s="13"/>
      <c r="G349" s="13"/>
      <c r="H349" s="13"/>
      <c r="I349" s="13"/>
      <c r="J349" s="10"/>
      <c r="K349" s="7"/>
      <c r="L349" s="7"/>
      <c r="M349" s="7"/>
      <c r="N349" s="7"/>
      <c r="O349" s="7"/>
      <c r="P349" s="7"/>
      <c r="Q349" s="10"/>
      <c r="R349" s="10"/>
      <c r="S349" s="13"/>
      <c r="T349" s="13"/>
    </row>
    <row r="350" spans="1:20">
      <c r="A350" s="10"/>
      <c r="B350" s="10"/>
      <c r="C350" s="10"/>
      <c r="D350" s="10"/>
      <c r="E350" s="10"/>
      <c r="F350" s="13"/>
      <c r="G350" s="13"/>
      <c r="H350" s="13"/>
      <c r="I350" s="13"/>
      <c r="J350" s="10"/>
      <c r="K350" s="7"/>
      <c r="L350" s="7"/>
      <c r="M350" s="7"/>
      <c r="N350" s="7"/>
      <c r="O350" s="7"/>
      <c r="P350" s="7"/>
      <c r="Q350" s="10"/>
      <c r="R350" s="10"/>
      <c r="S350" s="13"/>
      <c r="T350" s="13"/>
    </row>
    <row r="351" spans="1:20">
      <c r="A351" s="10"/>
      <c r="B351" s="10"/>
      <c r="C351" s="10"/>
      <c r="D351" s="10"/>
      <c r="E351" s="10"/>
      <c r="F351" s="13"/>
      <c r="G351" s="13"/>
      <c r="H351" s="13"/>
      <c r="I351" s="13"/>
      <c r="J351" s="10"/>
      <c r="K351" s="10"/>
      <c r="L351" s="10"/>
      <c r="M351" s="10"/>
      <c r="N351" s="10"/>
      <c r="O351" s="10"/>
      <c r="P351" s="10"/>
      <c r="Q351" s="10"/>
      <c r="R351" s="10"/>
      <c r="S351" s="13"/>
      <c r="T351" s="13"/>
    </row>
    <row r="352" spans="1:20">
      <c r="A352" s="10"/>
      <c r="B352" s="10"/>
      <c r="C352" s="10"/>
      <c r="D352" s="10"/>
      <c r="E352" s="10"/>
      <c r="F352" s="13"/>
      <c r="G352" s="13"/>
      <c r="H352" s="13"/>
      <c r="I352" s="13"/>
      <c r="J352" s="10"/>
      <c r="K352" s="10"/>
      <c r="L352" s="10"/>
      <c r="M352" s="10"/>
      <c r="N352" s="10"/>
      <c r="O352" s="10"/>
      <c r="P352" s="10"/>
      <c r="Q352" s="10"/>
      <c r="R352" s="10"/>
      <c r="S352" s="13"/>
      <c r="T352" s="13"/>
    </row>
    <row r="353" spans="1:20">
      <c r="A353" s="10"/>
      <c r="B353" s="10"/>
      <c r="C353" s="10"/>
      <c r="D353" s="10"/>
      <c r="E353" s="10"/>
      <c r="F353" s="13"/>
      <c r="G353" s="13"/>
      <c r="H353" s="13"/>
      <c r="I353" s="13"/>
      <c r="J353" s="10"/>
      <c r="K353" s="10"/>
      <c r="L353" s="10"/>
      <c r="M353" s="10"/>
      <c r="N353" s="10"/>
      <c r="O353" s="10"/>
      <c r="P353" s="10"/>
      <c r="Q353" s="10"/>
      <c r="R353" s="10"/>
      <c r="S353" s="13"/>
      <c r="T353" s="13"/>
    </row>
    <row r="354" spans="1:20">
      <c r="A354" s="10"/>
      <c r="B354" s="10"/>
      <c r="C354" s="10"/>
      <c r="D354" s="10"/>
      <c r="E354" s="10"/>
      <c r="F354" s="13"/>
      <c r="G354" s="13"/>
      <c r="H354" s="13"/>
      <c r="I354" s="13"/>
      <c r="J354" s="10"/>
      <c r="K354" s="10"/>
      <c r="L354" s="10"/>
      <c r="M354" s="10"/>
      <c r="N354" s="10"/>
      <c r="O354" s="10"/>
      <c r="P354" s="10"/>
      <c r="Q354" s="10"/>
      <c r="R354" s="10"/>
      <c r="S354" s="13"/>
      <c r="T354" s="13"/>
    </row>
    <row r="355" spans="1:20">
      <c r="A355" s="10"/>
      <c r="B355" s="10"/>
      <c r="C355" s="10"/>
      <c r="D355" s="10"/>
      <c r="E355" s="10"/>
      <c r="F355" s="13"/>
      <c r="G355" s="13"/>
      <c r="H355" s="13"/>
      <c r="I355" s="13"/>
      <c r="J355" s="10"/>
      <c r="K355" s="10"/>
      <c r="L355" s="10"/>
      <c r="M355" s="10"/>
      <c r="N355" s="10"/>
      <c r="O355" s="10"/>
      <c r="P355" s="10"/>
      <c r="Q355" s="10"/>
      <c r="R355" s="10"/>
      <c r="S355" s="13"/>
      <c r="T355" s="13"/>
    </row>
    <row r="356" spans="1:20">
      <c r="A356" s="10"/>
      <c r="B356" s="10"/>
      <c r="C356" s="10"/>
      <c r="D356" s="10"/>
      <c r="E356" s="10"/>
      <c r="F356" s="13"/>
      <c r="G356" s="13"/>
      <c r="H356" s="13"/>
      <c r="I356" s="13"/>
      <c r="J356" s="10"/>
      <c r="K356" s="7"/>
      <c r="L356" s="7"/>
      <c r="M356" s="7"/>
      <c r="N356" s="7"/>
      <c r="O356" s="7"/>
      <c r="P356" s="7"/>
      <c r="Q356" s="10"/>
      <c r="R356" s="10"/>
      <c r="S356" s="13"/>
      <c r="T356" s="13"/>
    </row>
    <row r="357" spans="1:20">
      <c r="A357" s="10"/>
      <c r="B357" s="10"/>
      <c r="C357" s="10"/>
      <c r="D357" s="10"/>
      <c r="E357" s="10"/>
      <c r="F357" s="13"/>
      <c r="G357" s="13"/>
      <c r="H357" s="13"/>
      <c r="I357" s="13"/>
      <c r="J357" s="10"/>
      <c r="K357" s="10"/>
      <c r="L357" s="10"/>
      <c r="M357" s="10"/>
      <c r="N357" s="10"/>
      <c r="O357" s="10"/>
      <c r="P357" s="10"/>
      <c r="Q357" s="10"/>
      <c r="R357" s="10"/>
      <c r="S357" s="13"/>
      <c r="T357" s="13"/>
    </row>
    <row r="358" spans="1:20">
      <c r="A358" s="10"/>
      <c r="B358" s="10"/>
      <c r="C358" s="10"/>
      <c r="D358" s="10"/>
      <c r="E358" s="10"/>
      <c r="F358" s="13"/>
      <c r="G358" s="13"/>
      <c r="H358" s="13"/>
      <c r="I358" s="13"/>
      <c r="J358" s="10"/>
      <c r="K358" s="10"/>
      <c r="L358" s="10"/>
      <c r="M358" s="10"/>
      <c r="N358" s="10"/>
      <c r="O358" s="10"/>
      <c r="P358" s="10"/>
      <c r="Q358" s="10"/>
      <c r="R358" s="10"/>
      <c r="S358" s="13"/>
      <c r="T358" s="13"/>
    </row>
    <row r="359" spans="1:20">
      <c r="A359" s="10"/>
      <c r="B359" s="10"/>
      <c r="C359" s="10"/>
      <c r="D359" s="10"/>
      <c r="E359" s="10"/>
      <c r="F359" s="13"/>
      <c r="G359" s="13"/>
      <c r="H359" s="13"/>
      <c r="I359" s="13"/>
      <c r="J359" s="10"/>
      <c r="K359" s="10"/>
      <c r="L359" s="10"/>
      <c r="M359" s="10"/>
      <c r="N359" s="10"/>
      <c r="O359" s="10"/>
      <c r="P359" s="10"/>
      <c r="Q359" s="10"/>
      <c r="R359" s="10"/>
      <c r="S359" s="13"/>
      <c r="T359" s="13"/>
    </row>
    <row r="360" spans="1:20">
      <c r="A360" s="10"/>
      <c r="B360" s="10"/>
      <c r="C360" s="10"/>
      <c r="D360" s="10"/>
      <c r="E360" s="10"/>
      <c r="F360" s="13"/>
      <c r="G360" s="13"/>
      <c r="H360" s="13"/>
      <c r="I360" s="13"/>
      <c r="J360" s="10"/>
      <c r="K360" s="10"/>
      <c r="L360" s="10"/>
      <c r="M360" s="10"/>
      <c r="N360" s="10"/>
      <c r="O360" s="10"/>
      <c r="P360" s="10"/>
      <c r="Q360" s="10"/>
      <c r="R360" s="10"/>
      <c r="S360" s="13"/>
      <c r="T360" s="13"/>
    </row>
    <row r="361" spans="1:20">
      <c r="A361" s="10"/>
      <c r="B361" s="10"/>
      <c r="C361" s="10"/>
      <c r="D361" s="10"/>
      <c r="E361" s="10"/>
      <c r="F361" s="13"/>
      <c r="G361" s="13"/>
      <c r="H361" s="13"/>
      <c r="I361" s="13"/>
      <c r="J361" s="10"/>
      <c r="K361" s="7"/>
      <c r="L361" s="7"/>
      <c r="M361" s="7"/>
      <c r="N361" s="7"/>
      <c r="O361" s="7"/>
      <c r="P361" s="7"/>
      <c r="Q361" s="10"/>
      <c r="R361" s="10"/>
      <c r="S361" s="13"/>
      <c r="T361" s="15"/>
    </row>
    <row r="362" spans="1:20">
      <c r="A362" s="7"/>
      <c r="C362" s="7"/>
      <c r="D362" s="10"/>
      <c r="E362" s="7"/>
      <c r="F362" s="13"/>
      <c r="G362" s="13"/>
      <c r="H362" s="13"/>
      <c r="I362" s="13"/>
      <c r="J362" s="10"/>
      <c r="K362" s="10"/>
      <c r="L362" s="10"/>
      <c r="M362" s="10"/>
      <c r="N362" s="10"/>
      <c r="O362" s="10"/>
      <c r="P362" s="10"/>
      <c r="Q362" s="7"/>
      <c r="R362" s="7"/>
      <c r="S362" s="15"/>
      <c r="T362" s="15"/>
    </row>
    <row r="363" spans="1:20">
      <c r="A363" s="10"/>
      <c r="B363" s="10"/>
      <c r="C363" s="10"/>
      <c r="D363" s="10"/>
      <c r="E363" s="10"/>
      <c r="F363" s="13"/>
      <c r="G363" s="13"/>
      <c r="H363" s="13"/>
      <c r="I363" s="13"/>
      <c r="J363" s="10"/>
      <c r="K363" s="10"/>
      <c r="L363" s="10"/>
      <c r="M363" s="10"/>
      <c r="N363" s="10"/>
      <c r="O363" s="10"/>
      <c r="P363" s="10"/>
      <c r="Q363" s="10"/>
      <c r="R363" s="10"/>
      <c r="S363" s="13"/>
      <c r="T363" s="13"/>
    </row>
    <row r="364" spans="1:20">
      <c r="A364" s="10"/>
      <c r="B364" s="10"/>
      <c r="C364" s="10"/>
      <c r="D364" s="10"/>
      <c r="E364" s="10"/>
      <c r="F364" s="13"/>
      <c r="G364" s="13"/>
      <c r="H364" s="13"/>
      <c r="I364" s="13"/>
      <c r="J364" s="10"/>
      <c r="K364" s="7"/>
      <c r="L364" s="7"/>
      <c r="M364" s="7"/>
      <c r="N364" s="7"/>
      <c r="O364" s="7"/>
      <c r="P364" s="7"/>
      <c r="Q364" s="10"/>
      <c r="R364" s="10"/>
      <c r="S364" s="13"/>
      <c r="T364" s="13"/>
    </row>
    <row r="365" spans="1:20">
      <c r="A365" s="10"/>
      <c r="B365" s="10"/>
      <c r="C365" s="10"/>
      <c r="D365" s="10"/>
      <c r="E365" s="10"/>
      <c r="F365" s="13"/>
      <c r="G365" s="13"/>
      <c r="H365" s="13"/>
      <c r="I365" s="13"/>
      <c r="J365" s="10"/>
      <c r="K365" s="10"/>
      <c r="L365" s="10"/>
      <c r="M365" s="10"/>
      <c r="N365" s="10"/>
      <c r="O365" s="10"/>
      <c r="P365" s="10"/>
      <c r="Q365" s="10"/>
      <c r="R365" s="10"/>
      <c r="S365" s="13"/>
      <c r="T365" s="13"/>
    </row>
    <row r="366" spans="1:20">
      <c r="A366" s="10"/>
      <c r="B366" s="10"/>
      <c r="C366" s="10"/>
      <c r="D366" s="10"/>
      <c r="E366" s="10"/>
      <c r="F366" s="13"/>
      <c r="G366" s="13"/>
      <c r="H366" s="13"/>
      <c r="I366" s="13"/>
      <c r="J366" s="10"/>
      <c r="K366" s="10"/>
      <c r="L366" s="10"/>
      <c r="M366" s="10"/>
      <c r="N366" s="10"/>
      <c r="O366" s="10"/>
      <c r="P366" s="10"/>
      <c r="Q366" s="10"/>
      <c r="R366" s="10"/>
      <c r="S366" s="13"/>
      <c r="T366" s="13"/>
    </row>
    <row r="367" spans="1:20">
      <c r="A367" s="10"/>
      <c r="B367" s="10"/>
      <c r="C367" s="10"/>
      <c r="D367" s="10"/>
      <c r="E367" s="10"/>
      <c r="F367" s="13"/>
      <c r="G367" s="13"/>
      <c r="H367" s="13"/>
      <c r="I367" s="13"/>
      <c r="J367" s="10"/>
      <c r="K367" s="10"/>
      <c r="L367" s="10"/>
      <c r="M367" s="10"/>
      <c r="N367" s="10"/>
      <c r="O367" s="10"/>
      <c r="P367" s="10"/>
      <c r="Q367" s="10"/>
      <c r="R367" s="10"/>
      <c r="S367" s="13"/>
      <c r="T367" s="13"/>
    </row>
    <row r="368" spans="1:20">
      <c r="A368" s="10"/>
      <c r="B368" s="10"/>
      <c r="C368" s="10"/>
      <c r="D368" s="10"/>
      <c r="E368" s="10"/>
      <c r="F368" s="13"/>
      <c r="G368" s="13"/>
      <c r="H368" s="13"/>
      <c r="I368" s="13"/>
      <c r="J368" s="10"/>
      <c r="K368" s="10"/>
      <c r="L368" s="10"/>
      <c r="M368" s="10"/>
      <c r="N368" s="10"/>
      <c r="O368" s="10"/>
      <c r="P368" s="10"/>
      <c r="Q368" s="10"/>
      <c r="R368" s="10"/>
      <c r="S368" s="13"/>
      <c r="T368" s="15"/>
    </row>
    <row r="369" spans="1:20">
      <c r="A369" s="10"/>
      <c r="B369" s="10"/>
      <c r="C369" s="10"/>
      <c r="D369" s="10"/>
      <c r="E369" s="10"/>
      <c r="F369" s="13"/>
      <c r="G369" s="13"/>
      <c r="H369" s="13"/>
      <c r="I369" s="13"/>
      <c r="J369" s="10"/>
      <c r="K369" s="10"/>
      <c r="L369" s="10"/>
      <c r="M369" s="10"/>
      <c r="N369" s="10"/>
      <c r="O369" s="10"/>
      <c r="P369" s="10"/>
      <c r="Q369" s="10"/>
      <c r="R369" s="10"/>
      <c r="S369" s="13"/>
      <c r="T369" s="13"/>
    </row>
    <row r="370" spans="1:20">
      <c r="A370" s="10"/>
      <c r="B370" s="10"/>
      <c r="C370" s="10"/>
      <c r="D370" s="10"/>
      <c r="E370" s="10"/>
      <c r="F370" s="13"/>
      <c r="G370" s="13"/>
      <c r="H370" s="13"/>
      <c r="I370" s="13"/>
      <c r="J370" s="10"/>
      <c r="K370" s="10"/>
      <c r="L370" s="10"/>
      <c r="M370" s="10"/>
      <c r="N370" s="10"/>
      <c r="O370" s="10"/>
      <c r="P370" s="10"/>
      <c r="Q370" s="10"/>
      <c r="R370" s="10"/>
      <c r="S370" s="13"/>
      <c r="T370" s="13"/>
    </row>
    <row r="371" spans="1:20">
      <c r="A371" s="10"/>
      <c r="B371" s="10"/>
      <c r="C371" s="10"/>
      <c r="D371" s="10"/>
      <c r="E371" s="10"/>
      <c r="F371" s="13"/>
      <c r="G371" s="13"/>
      <c r="H371" s="13"/>
      <c r="I371" s="13"/>
      <c r="J371" s="10"/>
      <c r="K371" s="10"/>
      <c r="L371" s="10"/>
      <c r="M371" s="10"/>
      <c r="N371" s="10"/>
      <c r="O371" s="10"/>
      <c r="P371" s="10"/>
      <c r="Q371" s="10"/>
      <c r="R371" s="10"/>
      <c r="S371" s="13"/>
      <c r="T371" s="13"/>
    </row>
    <row r="372" spans="1:20">
      <c r="A372" s="10"/>
      <c r="B372" s="10"/>
      <c r="C372" s="10"/>
      <c r="D372" s="10"/>
      <c r="E372" s="10"/>
      <c r="F372" s="13"/>
      <c r="G372" s="13"/>
      <c r="H372" s="13"/>
      <c r="I372" s="13"/>
      <c r="J372" s="10"/>
      <c r="K372" s="10"/>
      <c r="L372" s="10"/>
      <c r="M372" s="10"/>
      <c r="N372" s="10"/>
      <c r="O372" s="10"/>
      <c r="P372" s="10"/>
      <c r="Q372" s="10"/>
      <c r="R372" s="10"/>
      <c r="S372" s="13"/>
      <c r="T372" s="15"/>
    </row>
    <row r="373" spans="1:20">
      <c r="A373" s="10"/>
      <c r="B373" s="10"/>
      <c r="C373" s="10"/>
      <c r="D373" s="10"/>
      <c r="E373" s="10"/>
      <c r="F373" s="13"/>
      <c r="G373" s="13"/>
      <c r="H373" s="13"/>
      <c r="I373" s="13"/>
      <c r="J373" s="10"/>
      <c r="K373" s="10"/>
      <c r="L373" s="10"/>
      <c r="M373" s="10"/>
      <c r="N373" s="10"/>
      <c r="O373" s="10"/>
      <c r="P373" s="10"/>
      <c r="Q373" s="10"/>
      <c r="R373" s="10"/>
      <c r="S373" s="13"/>
      <c r="T373" s="13"/>
    </row>
    <row r="374" spans="1:20">
      <c r="A374" s="10"/>
      <c r="B374" s="10"/>
      <c r="C374" s="10"/>
      <c r="D374" s="10"/>
      <c r="E374" s="10"/>
      <c r="F374" s="13"/>
      <c r="G374" s="13"/>
      <c r="H374" s="13"/>
      <c r="I374" s="13"/>
      <c r="J374" s="10"/>
      <c r="K374" s="10"/>
      <c r="L374" s="10"/>
      <c r="M374" s="10"/>
      <c r="N374" s="10"/>
      <c r="O374" s="10"/>
      <c r="P374" s="10"/>
      <c r="Q374" s="10"/>
      <c r="R374" s="10"/>
      <c r="S374" s="13"/>
      <c r="T374" s="13"/>
    </row>
    <row r="375" spans="1:20">
      <c r="A375" s="10"/>
      <c r="B375" s="10"/>
      <c r="C375" s="10"/>
      <c r="D375" s="10"/>
      <c r="E375" s="10"/>
      <c r="F375" s="13"/>
      <c r="G375" s="13"/>
      <c r="H375" s="13"/>
      <c r="I375" s="13"/>
      <c r="J375" s="10"/>
      <c r="K375" s="10"/>
      <c r="L375" s="10"/>
      <c r="M375" s="10"/>
      <c r="N375" s="10"/>
      <c r="O375" s="10"/>
      <c r="P375" s="10"/>
      <c r="Q375" s="10"/>
      <c r="R375" s="10"/>
      <c r="S375" s="13"/>
      <c r="T375" s="15"/>
    </row>
    <row r="376" spans="1:20">
      <c r="A376" s="10"/>
      <c r="B376" s="10"/>
      <c r="C376" s="10"/>
      <c r="D376" s="10"/>
      <c r="E376" s="10"/>
      <c r="F376" s="13"/>
      <c r="G376" s="13"/>
      <c r="H376" s="13"/>
      <c r="I376" s="13"/>
      <c r="J376" s="10"/>
      <c r="K376" s="10"/>
      <c r="L376" s="10"/>
      <c r="M376" s="10"/>
      <c r="N376" s="10"/>
      <c r="O376" s="10"/>
      <c r="P376" s="10"/>
      <c r="Q376" s="10"/>
      <c r="R376" s="10"/>
      <c r="S376" s="13"/>
      <c r="T376" s="13"/>
    </row>
    <row r="377" spans="1:20">
      <c r="A377" s="10"/>
      <c r="B377" s="10"/>
      <c r="C377" s="10"/>
      <c r="D377" s="10"/>
      <c r="E377" s="10"/>
      <c r="F377" s="13"/>
      <c r="G377" s="13"/>
      <c r="H377" s="13"/>
      <c r="I377" s="13"/>
      <c r="J377" s="10"/>
      <c r="K377" s="10"/>
      <c r="L377" s="10"/>
      <c r="M377" s="10"/>
      <c r="N377" s="10"/>
      <c r="O377" s="10"/>
      <c r="P377" s="10"/>
      <c r="Q377" s="10"/>
      <c r="R377" s="10"/>
      <c r="S377" s="13"/>
      <c r="T377" s="13"/>
    </row>
    <row r="378" spans="1:20">
      <c r="A378" s="10"/>
      <c r="B378" s="10"/>
      <c r="C378" s="10"/>
      <c r="D378" s="10"/>
      <c r="E378" s="10"/>
      <c r="F378" s="13"/>
      <c r="G378" s="13"/>
      <c r="H378" s="13"/>
      <c r="I378" s="13"/>
      <c r="J378" s="10"/>
      <c r="K378" s="10"/>
      <c r="L378" s="10"/>
      <c r="M378" s="10"/>
      <c r="N378" s="10"/>
      <c r="O378" s="10"/>
      <c r="P378" s="10"/>
      <c r="Q378" s="10"/>
      <c r="R378" s="10"/>
      <c r="S378" s="13"/>
      <c r="T378" s="15"/>
    </row>
    <row r="379" spans="1:20">
      <c r="A379" s="10"/>
      <c r="B379" s="10"/>
      <c r="C379" s="10"/>
      <c r="D379" s="10"/>
      <c r="E379" s="10"/>
      <c r="F379" s="13"/>
      <c r="G379" s="13"/>
      <c r="H379" s="13"/>
      <c r="I379" s="13"/>
      <c r="J379" s="10"/>
      <c r="K379" s="10"/>
      <c r="L379" s="10"/>
      <c r="M379" s="10"/>
      <c r="N379" s="10"/>
      <c r="O379" s="10"/>
      <c r="P379" s="10"/>
      <c r="Q379" s="10"/>
      <c r="R379" s="10"/>
      <c r="S379" s="13"/>
      <c r="T379" s="13"/>
    </row>
    <row r="380" spans="1:20">
      <c r="A380" s="10"/>
      <c r="B380" s="10"/>
      <c r="C380" s="10"/>
      <c r="D380" s="10"/>
      <c r="E380" s="10"/>
      <c r="F380" s="13"/>
      <c r="G380" s="13"/>
      <c r="H380" s="13"/>
      <c r="I380" s="13"/>
      <c r="J380" s="10"/>
      <c r="K380" s="10"/>
      <c r="L380" s="10"/>
      <c r="M380" s="10"/>
      <c r="N380" s="10"/>
      <c r="O380" s="10"/>
      <c r="P380" s="10"/>
      <c r="Q380" s="10"/>
      <c r="R380" s="10"/>
      <c r="S380" s="13"/>
      <c r="T380" s="13"/>
    </row>
    <row r="381" spans="1:20">
      <c r="A381" s="10"/>
      <c r="B381" s="10"/>
      <c r="C381" s="10"/>
      <c r="D381" s="10"/>
      <c r="E381" s="10"/>
      <c r="F381" s="13"/>
      <c r="G381" s="13"/>
      <c r="H381" s="13"/>
      <c r="I381" s="13"/>
      <c r="J381" s="10"/>
      <c r="K381" s="10"/>
      <c r="L381" s="10"/>
      <c r="M381" s="10"/>
      <c r="N381" s="10"/>
      <c r="O381" s="10"/>
      <c r="P381" s="10"/>
      <c r="Q381" s="10"/>
      <c r="R381" s="10"/>
      <c r="S381" s="13"/>
      <c r="T381" s="13"/>
    </row>
    <row r="382" spans="1:20">
      <c r="A382" s="10"/>
      <c r="B382" s="10"/>
      <c r="C382" s="10"/>
      <c r="D382" s="10"/>
      <c r="E382" s="10"/>
      <c r="F382" s="13"/>
      <c r="G382" s="13"/>
      <c r="H382" s="13"/>
      <c r="I382" s="13"/>
      <c r="J382" s="10"/>
      <c r="K382" s="10"/>
      <c r="L382" s="10"/>
      <c r="M382" s="10"/>
      <c r="N382" s="10"/>
      <c r="O382" s="10"/>
      <c r="P382" s="10"/>
      <c r="Q382" s="10"/>
      <c r="R382" s="10"/>
      <c r="S382" s="13"/>
      <c r="T382" s="13"/>
    </row>
    <row r="383" spans="1:20">
      <c r="A383" s="10"/>
      <c r="B383" s="10"/>
      <c r="C383" s="10"/>
      <c r="D383" s="10"/>
      <c r="E383" s="10"/>
      <c r="F383" s="13"/>
      <c r="G383" s="13"/>
      <c r="H383" s="13"/>
      <c r="I383" s="13"/>
      <c r="J383" s="10"/>
      <c r="K383" s="10"/>
      <c r="L383" s="10"/>
      <c r="M383" s="10"/>
      <c r="N383" s="10"/>
      <c r="O383" s="10"/>
      <c r="P383" s="10"/>
      <c r="Q383" s="10"/>
      <c r="R383" s="10"/>
      <c r="S383" s="13"/>
      <c r="T383" s="13"/>
    </row>
    <row r="384" spans="1:20">
      <c r="A384" s="10"/>
      <c r="C384" s="7"/>
      <c r="D384" s="10"/>
      <c r="E384" s="10"/>
      <c r="F384" s="13"/>
      <c r="G384" s="13"/>
      <c r="H384" s="13"/>
      <c r="I384" s="13"/>
      <c r="J384" s="10"/>
      <c r="K384" s="10"/>
      <c r="L384" s="10"/>
      <c r="M384" s="10"/>
      <c r="N384" s="10"/>
      <c r="O384" s="10"/>
      <c r="P384" s="10"/>
      <c r="Q384" s="7"/>
      <c r="R384" s="7"/>
      <c r="S384" s="13"/>
      <c r="T384" s="15"/>
    </row>
    <row r="385" spans="1:20">
      <c r="A385" s="10"/>
      <c r="B385" s="10"/>
      <c r="C385" s="10"/>
      <c r="D385" s="10"/>
      <c r="E385" s="10"/>
      <c r="F385" s="13"/>
      <c r="G385" s="13"/>
      <c r="H385" s="13"/>
      <c r="I385" s="13"/>
      <c r="J385" s="10"/>
      <c r="K385" s="10"/>
      <c r="L385" s="10"/>
      <c r="M385" s="10"/>
      <c r="N385" s="10"/>
      <c r="O385" s="10"/>
      <c r="P385" s="10"/>
      <c r="Q385" s="10"/>
      <c r="R385" s="10"/>
      <c r="S385" s="13"/>
      <c r="T385" s="13"/>
    </row>
    <row r="386" spans="1:20">
      <c r="A386" s="10"/>
      <c r="B386" s="10"/>
      <c r="C386" s="10"/>
      <c r="D386" s="10"/>
      <c r="E386" s="10"/>
      <c r="F386" s="13"/>
      <c r="G386" s="13"/>
      <c r="H386" s="13"/>
      <c r="I386" s="13"/>
      <c r="J386" s="10"/>
      <c r="K386" s="10"/>
      <c r="L386" s="10"/>
      <c r="M386" s="10"/>
      <c r="N386" s="10"/>
      <c r="O386" s="10"/>
      <c r="P386" s="10"/>
      <c r="Q386" s="10"/>
      <c r="R386" s="10"/>
      <c r="S386" s="13"/>
      <c r="T386" s="15"/>
    </row>
    <row r="387" spans="1:20">
      <c r="A387" s="10"/>
      <c r="B387" s="10"/>
      <c r="C387" s="10"/>
      <c r="D387" s="10"/>
      <c r="E387" s="10"/>
      <c r="F387" s="13"/>
      <c r="G387" s="13"/>
      <c r="H387" s="13"/>
      <c r="I387" s="13"/>
      <c r="J387" s="10"/>
      <c r="K387" s="10"/>
      <c r="L387" s="10"/>
      <c r="M387" s="10"/>
      <c r="N387" s="10"/>
      <c r="O387" s="10"/>
      <c r="P387" s="10"/>
      <c r="Q387" s="10"/>
      <c r="R387" s="10"/>
      <c r="S387" s="13"/>
      <c r="T387" s="15"/>
    </row>
    <row r="388" spans="1:20">
      <c r="A388" s="10"/>
      <c r="B388" s="10"/>
      <c r="C388" s="10"/>
      <c r="D388" s="10"/>
      <c r="E388" s="10"/>
      <c r="F388" s="13"/>
      <c r="G388" s="13"/>
      <c r="H388" s="13"/>
      <c r="I388" s="13"/>
      <c r="J388" s="10"/>
      <c r="K388" s="10"/>
      <c r="L388" s="10"/>
      <c r="M388" s="10"/>
      <c r="N388" s="10"/>
      <c r="O388" s="10"/>
      <c r="P388" s="10"/>
      <c r="Q388" s="10"/>
      <c r="R388" s="10"/>
      <c r="S388" s="13"/>
      <c r="T388" s="13"/>
    </row>
    <row r="389" spans="1:20">
      <c r="A389" s="10"/>
      <c r="B389" s="10"/>
      <c r="C389" s="10"/>
      <c r="D389" s="10"/>
      <c r="E389" s="10"/>
      <c r="F389" s="13"/>
      <c r="G389" s="13"/>
      <c r="H389" s="13"/>
      <c r="I389" s="13"/>
      <c r="J389" s="10"/>
      <c r="K389" s="10"/>
      <c r="L389" s="10"/>
      <c r="M389" s="10"/>
      <c r="N389" s="10"/>
      <c r="O389" s="10"/>
      <c r="P389" s="10"/>
      <c r="Q389" s="10"/>
      <c r="R389" s="10"/>
      <c r="S389" s="13"/>
      <c r="T389" s="13"/>
    </row>
    <row r="390" spans="1:20">
      <c r="A390" s="10"/>
      <c r="C390" s="7"/>
      <c r="D390" s="10"/>
      <c r="E390" s="10"/>
      <c r="F390" s="13"/>
      <c r="G390" s="13"/>
      <c r="H390" s="13"/>
      <c r="I390" s="13"/>
      <c r="J390" s="10"/>
      <c r="K390" s="10"/>
      <c r="L390" s="10"/>
      <c r="M390" s="10"/>
      <c r="N390" s="10"/>
      <c r="O390" s="10"/>
      <c r="P390" s="10"/>
      <c r="Q390" s="7"/>
      <c r="R390" s="7"/>
      <c r="S390" s="13"/>
      <c r="T390" s="13"/>
    </row>
    <row r="391" spans="1:20">
      <c r="A391" s="10"/>
      <c r="B391" s="10"/>
      <c r="C391" s="10"/>
      <c r="D391" s="10"/>
      <c r="E391" s="10"/>
      <c r="F391" s="13"/>
      <c r="G391" s="13"/>
      <c r="H391" s="13"/>
      <c r="I391" s="13"/>
      <c r="J391" s="10"/>
      <c r="K391" s="10"/>
      <c r="L391" s="10"/>
      <c r="M391" s="10"/>
      <c r="N391" s="10"/>
      <c r="O391" s="10"/>
      <c r="P391" s="10"/>
      <c r="Q391" s="10"/>
      <c r="R391" s="10"/>
      <c r="S391" s="13"/>
      <c r="T391" s="13"/>
    </row>
    <row r="392" spans="1:20">
      <c r="A392" s="10"/>
      <c r="B392" s="10"/>
      <c r="C392" s="10"/>
      <c r="D392" s="10"/>
      <c r="E392" s="10"/>
      <c r="F392" s="13"/>
      <c r="G392" s="13"/>
      <c r="H392" s="13"/>
      <c r="I392" s="13"/>
      <c r="J392" s="10"/>
      <c r="K392" s="10"/>
      <c r="L392" s="10"/>
      <c r="M392" s="10"/>
      <c r="N392" s="10"/>
      <c r="O392" s="10"/>
      <c r="P392" s="10"/>
      <c r="Q392" s="10"/>
      <c r="R392" s="10"/>
      <c r="S392" s="13"/>
      <c r="T392" s="13"/>
    </row>
    <row r="393" spans="1:20">
      <c r="A393" s="10"/>
      <c r="B393" s="10"/>
      <c r="C393" s="10"/>
      <c r="D393" s="10"/>
      <c r="E393" s="10"/>
      <c r="F393" s="13"/>
      <c r="G393" s="13"/>
      <c r="H393" s="13"/>
      <c r="I393" s="13"/>
      <c r="J393" s="10"/>
      <c r="K393" s="10"/>
      <c r="L393" s="10"/>
      <c r="M393" s="10"/>
      <c r="N393" s="10"/>
      <c r="O393" s="10"/>
      <c r="P393" s="10"/>
      <c r="Q393" s="10"/>
      <c r="R393" s="10"/>
      <c r="S393" s="13"/>
      <c r="T393" s="13"/>
    </row>
    <row r="394" spans="1:20">
      <c r="A394" s="10"/>
      <c r="B394" s="10"/>
      <c r="C394" s="10"/>
      <c r="D394" s="10"/>
      <c r="E394" s="10"/>
      <c r="F394" s="13"/>
      <c r="G394" s="13"/>
      <c r="H394" s="13"/>
      <c r="I394" s="13"/>
      <c r="J394" s="10"/>
      <c r="K394" s="10"/>
      <c r="L394" s="10"/>
      <c r="M394" s="10"/>
      <c r="N394" s="10"/>
      <c r="O394" s="10"/>
      <c r="P394" s="10"/>
      <c r="Q394" s="10"/>
      <c r="R394" s="10"/>
      <c r="S394" s="13"/>
      <c r="T394" s="13"/>
    </row>
    <row r="395" spans="1:20">
      <c r="A395" s="7"/>
      <c r="C395" s="7"/>
      <c r="D395" s="10"/>
      <c r="E395" s="7"/>
      <c r="F395" s="13"/>
      <c r="G395" s="13"/>
      <c r="H395" s="13"/>
      <c r="I395" s="13"/>
      <c r="J395" s="10"/>
      <c r="K395" s="10"/>
      <c r="L395" s="10"/>
      <c r="M395" s="10"/>
      <c r="N395" s="10"/>
      <c r="O395" s="10"/>
      <c r="P395" s="10"/>
      <c r="Q395" s="7"/>
      <c r="R395" s="7"/>
      <c r="S395" s="15"/>
      <c r="T395" s="15"/>
    </row>
    <row r="396" spans="1:20">
      <c r="A396" s="10"/>
      <c r="B396" s="10"/>
      <c r="C396" s="10"/>
      <c r="D396" s="10"/>
      <c r="E396" s="10"/>
      <c r="F396" s="13"/>
      <c r="G396" s="13"/>
      <c r="H396" s="13"/>
      <c r="I396" s="13"/>
      <c r="J396" s="10"/>
      <c r="K396" s="10"/>
      <c r="L396" s="10"/>
      <c r="M396" s="10"/>
      <c r="N396" s="10"/>
      <c r="O396" s="10"/>
      <c r="P396" s="10"/>
      <c r="Q396" s="10"/>
      <c r="R396" s="10"/>
      <c r="S396" s="13"/>
      <c r="T396" s="13"/>
    </row>
    <row r="397" spans="1:20">
      <c r="A397" s="10"/>
      <c r="B397" s="10"/>
      <c r="C397" s="10"/>
      <c r="D397" s="10"/>
      <c r="E397" s="10"/>
      <c r="F397" s="13"/>
      <c r="G397" s="13"/>
      <c r="H397" s="13"/>
      <c r="I397" s="13"/>
      <c r="J397" s="10"/>
      <c r="K397" s="10"/>
      <c r="L397" s="10"/>
      <c r="M397" s="10"/>
      <c r="N397" s="10"/>
      <c r="O397" s="10"/>
      <c r="P397" s="10"/>
      <c r="Q397" s="10"/>
      <c r="R397" s="10"/>
      <c r="S397" s="13"/>
      <c r="T397" s="13"/>
    </row>
    <row r="398" spans="1:20">
      <c r="A398" s="10"/>
      <c r="B398" s="10"/>
      <c r="C398" s="10"/>
      <c r="D398" s="10"/>
      <c r="E398" s="10"/>
      <c r="F398" s="13"/>
      <c r="G398" s="13"/>
      <c r="H398" s="13"/>
      <c r="I398" s="13"/>
      <c r="J398" s="10"/>
      <c r="K398" s="10"/>
      <c r="L398" s="10"/>
      <c r="M398" s="10"/>
      <c r="N398" s="10"/>
      <c r="O398" s="10"/>
      <c r="P398" s="10"/>
      <c r="Q398" s="10"/>
      <c r="R398" s="10"/>
      <c r="S398" s="13"/>
      <c r="T398" s="13"/>
    </row>
    <row r="399" spans="1:20">
      <c r="A399" s="10"/>
      <c r="B399" s="10"/>
      <c r="C399" s="10"/>
      <c r="D399" s="10"/>
      <c r="E399" s="10"/>
      <c r="F399" s="13"/>
      <c r="G399" s="13"/>
      <c r="H399" s="13"/>
      <c r="I399" s="13"/>
      <c r="J399" s="10"/>
      <c r="K399" s="10"/>
      <c r="L399" s="10"/>
      <c r="M399" s="10"/>
      <c r="N399" s="10"/>
      <c r="O399" s="10"/>
      <c r="P399" s="10"/>
      <c r="Q399" s="10"/>
      <c r="R399" s="10"/>
      <c r="S399" s="13"/>
      <c r="T399" s="13"/>
    </row>
    <row r="400" spans="1:20">
      <c r="A400" s="10"/>
      <c r="B400" s="10"/>
      <c r="C400" s="10"/>
      <c r="D400" s="10"/>
      <c r="E400" s="10"/>
      <c r="F400" s="13"/>
      <c r="G400" s="13"/>
      <c r="H400" s="13"/>
      <c r="I400" s="13"/>
      <c r="J400" s="10"/>
      <c r="K400" s="10"/>
      <c r="L400" s="10"/>
      <c r="M400" s="10"/>
      <c r="N400" s="10"/>
      <c r="O400" s="10"/>
      <c r="P400" s="10"/>
      <c r="Q400" s="10"/>
      <c r="R400" s="10"/>
      <c r="S400" s="13"/>
      <c r="T400" s="13"/>
    </row>
    <row r="401" spans="1:20">
      <c r="A401" s="10"/>
      <c r="B401" s="10"/>
      <c r="C401" s="10"/>
      <c r="D401" s="10"/>
      <c r="E401" s="10"/>
      <c r="F401" s="13"/>
      <c r="G401" s="13"/>
      <c r="H401" s="13"/>
      <c r="I401" s="13"/>
      <c r="J401" s="10"/>
      <c r="K401" s="10"/>
      <c r="L401" s="10"/>
      <c r="M401" s="10"/>
      <c r="N401" s="10"/>
      <c r="O401" s="10"/>
      <c r="P401" s="10"/>
      <c r="Q401" s="10"/>
      <c r="R401" s="10"/>
      <c r="S401" s="13"/>
      <c r="T401" s="13"/>
    </row>
    <row r="402" spans="1:20">
      <c r="A402" s="10"/>
      <c r="B402" s="10"/>
      <c r="C402" s="10"/>
      <c r="D402" s="10"/>
      <c r="E402" s="10"/>
      <c r="F402" s="13"/>
      <c r="G402" s="13"/>
      <c r="H402" s="13"/>
      <c r="I402" s="13"/>
      <c r="J402" s="10"/>
      <c r="K402" s="10"/>
      <c r="L402" s="10"/>
      <c r="M402" s="10"/>
      <c r="N402" s="10"/>
      <c r="O402" s="10"/>
      <c r="P402" s="10"/>
      <c r="Q402" s="10"/>
      <c r="R402" s="10"/>
      <c r="S402" s="13"/>
      <c r="T402" s="15"/>
    </row>
    <row r="403" spans="1:20">
      <c r="A403" s="10"/>
      <c r="B403" s="10"/>
      <c r="C403" s="10"/>
      <c r="D403" s="10"/>
      <c r="E403" s="10"/>
      <c r="F403" s="13"/>
      <c r="G403" s="13"/>
      <c r="H403" s="13"/>
      <c r="I403" s="13"/>
      <c r="J403" s="10"/>
      <c r="K403" s="10"/>
      <c r="L403" s="10"/>
      <c r="M403" s="10"/>
      <c r="N403" s="10"/>
      <c r="O403" s="10"/>
      <c r="P403" s="10"/>
      <c r="Q403" s="10"/>
      <c r="R403" s="10"/>
      <c r="S403" s="13"/>
      <c r="T403" s="13"/>
    </row>
    <row r="404" spans="1:20">
      <c r="A404" s="10"/>
      <c r="B404" s="10"/>
      <c r="C404" s="10"/>
      <c r="D404" s="10"/>
      <c r="E404" s="10"/>
      <c r="F404" s="13"/>
      <c r="G404" s="13"/>
      <c r="H404" s="13"/>
      <c r="I404" s="13"/>
      <c r="J404" s="10"/>
      <c r="K404" s="10"/>
      <c r="L404" s="10"/>
      <c r="M404" s="10"/>
      <c r="N404" s="10"/>
      <c r="O404" s="10"/>
      <c r="P404" s="10"/>
      <c r="Q404" s="10"/>
      <c r="R404" s="10"/>
      <c r="S404" s="13"/>
      <c r="T404" s="13"/>
    </row>
    <row r="405" spans="1:20">
      <c r="A405" s="10"/>
      <c r="B405" s="10"/>
      <c r="C405" s="10"/>
      <c r="D405" s="10"/>
      <c r="E405" s="10"/>
      <c r="F405" s="13"/>
      <c r="G405" s="13"/>
      <c r="H405" s="13"/>
      <c r="I405" s="13"/>
      <c r="J405" s="10"/>
      <c r="K405" s="10"/>
      <c r="L405" s="10"/>
      <c r="M405" s="10"/>
      <c r="N405" s="10"/>
      <c r="O405" s="10"/>
      <c r="P405" s="10"/>
      <c r="Q405" s="10"/>
      <c r="R405" s="10"/>
      <c r="S405" s="13"/>
      <c r="T405" s="13"/>
    </row>
    <row r="406" spans="1:20">
      <c r="A406" s="10"/>
      <c r="B406" s="10"/>
      <c r="C406" s="10"/>
      <c r="D406" s="10"/>
      <c r="E406" s="10"/>
      <c r="F406" s="13"/>
      <c r="G406" s="13"/>
      <c r="H406" s="13"/>
      <c r="I406" s="13"/>
      <c r="J406" s="10"/>
      <c r="K406" s="10"/>
      <c r="L406" s="10"/>
      <c r="M406" s="10"/>
      <c r="N406" s="10"/>
      <c r="O406" s="10"/>
      <c r="P406" s="10"/>
      <c r="Q406" s="10"/>
      <c r="R406" s="10"/>
      <c r="S406" s="13"/>
      <c r="T406" s="15"/>
    </row>
    <row r="407" spans="1:20">
      <c r="A407" s="10"/>
      <c r="B407" s="10"/>
      <c r="C407" s="10"/>
      <c r="D407" s="10"/>
      <c r="E407" s="10"/>
      <c r="F407" s="13"/>
      <c r="G407" s="13"/>
      <c r="H407" s="13"/>
      <c r="I407" s="13"/>
      <c r="J407" s="10"/>
      <c r="K407" s="10"/>
      <c r="L407" s="10"/>
      <c r="M407" s="10"/>
      <c r="N407" s="10"/>
      <c r="O407" s="10"/>
      <c r="P407" s="10"/>
      <c r="Q407" s="10"/>
      <c r="R407" s="10"/>
      <c r="S407" s="13"/>
      <c r="T407" s="15"/>
    </row>
    <row r="408" spans="1:20">
      <c r="A408" s="10"/>
      <c r="B408" s="10"/>
      <c r="C408" s="10"/>
      <c r="D408" s="10"/>
      <c r="E408" s="10"/>
      <c r="F408" s="13"/>
      <c r="G408" s="13"/>
      <c r="H408" s="13"/>
      <c r="I408" s="13"/>
      <c r="J408" s="10"/>
      <c r="K408" s="7"/>
      <c r="L408" s="7"/>
      <c r="M408" s="7"/>
      <c r="N408" s="7"/>
      <c r="O408" s="7"/>
      <c r="P408" s="7"/>
      <c r="Q408" s="10"/>
      <c r="R408" s="10"/>
      <c r="S408" s="13"/>
      <c r="T408" s="15"/>
    </row>
    <row r="409" spans="1:20">
      <c r="A409" s="10"/>
      <c r="B409" s="10"/>
      <c r="C409" s="10"/>
      <c r="D409" s="10"/>
      <c r="E409" s="10"/>
      <c r="F409" s="13"/>
      <c r="G409" s="13"/>
      <c r="H409" s="13"/>
      <c r="I409" s="13"/>
      <c r="J409" s="10"/>
      <c r="K409" s="10"/>
      <c r="L409" s="10"/>
      <c r="M409" s="10"/>
      <c r="N409" s="10"/>
      <c r="O409" s="10"/>
      <c r="P409" s="10"/>
      <c r="Q409" s="10"/>
      <c r="R409" s="10"/>
      <c r="S409" s="13"/>
      <c r="T409" s="15"/>
    </row>
    <row r="410" spans="1:20">
      <c r="A410" s="10"/>
      <c r="B410" s="10"/>
      <c r="C410" s="10"/>
      <c r="D410" s="10"/>
      <c r="E410" s="10"/>
      <c r="F410" s="13"/>
      <c r="G410" s="13"/>
      <c r="H410" s="13"/>
      <c r="I410" s="13"/>
      <c r="J410" s="10"/>
      <c r="K410" s="7"/>
      <c r="L410" s="7"/>
      <c r="M410" s="7"/>
      <c r="N410" s="7"/>
      <c r="O410" s="7"/>
      <c r="P410" s="7"/>
      <c r="Q410" s="10"/>
      <c r="R410" s="10"/>
      <c r="S410" s="13"/>
      <c r="T410" s="13"/>
    </row>
    <row r="411" spans="1:20">
      <c r="A411" s="10"/>
      <c r="B411" s="10"/>
      <c r="C411" s="10"/>
      <c r="D411" s="10"/>
      <c r="E411" s="10"/>
      <c r="F411" s="13"/>
      <c r="G411" s="13"/>
      <c r="H411" s="13"/>
      <c r="I411" s="13"/>
      <c r="J411" s="10"/>
      <c r="K411" s="10"/>
      <c r="L411" s="10"/>
      <c r="M411" s="10"/>
      <c r="N411" s="10"/>
      <c r="O411" s="10"/>
      <c r="P411" s="10"/>
      <c r="Q411" s="10"/>
      <c r="R411" s="10"/>
      <c r="S411" s="13"/>
      <c r="T411" s="15"/>
    </row>
    <row r="412" spans="1:20">
      <c r="A412" s="10"/>
      <c r="B412" s="10"/>
      <c r="C412" s="10"/>
      <c r="D412" s="10"/>
      <c r="E412" s="10"/>
      <c r="F412" s="13"/>
      <c r="G412" s="13"/>
      <c r="H412" s="13"/>
      <c r="I412" s="13"/>
      <c r="J412" s="10"/>
      <c r="K412" s="7"/>
      <c r="L412" s="7"/>
      <c r="M412" s="7"/>
      <c r="N412" s="7"/>
      <c r="O412" s="7"/>
      <c r="P412" s="7"/>
      <c r="Q412" s="10"/>
      <c r="R412" s="10"/>
      <c r="S412" s="13"/>
      <c r="T412" s="13"/>
    </row>
    <row r="413" spans="1:20">
      <c r="A413" s="10"/>
      <c r="B413" s="10"/>
      <c r="C413" s="10"/>
      <c r="D413" s="10"/>
      <c r="E413" s="10"/>
      <c r="F413" s="13"/>
      <c r="G413" s="13"/>
      <c r="H413" s="13"/>
      <c r="I413" s="13"/>
      <c r="J413" s="10"/>
      <c r="K413" s="10"/>
      <c r="L413" s="10"/>
      <c r="M413" s="10"/>
      <c r="N413" s="10"/>
      <c r="O413" s="10"/>
      <c r="P413" s="10"/>
      <c r="Q413" s="10"/>
      <c r="R413" s="10"/>
      <c r="S413" s="13"/>
      <c r="T413" s="15"/>
    </row>
    <row r="414" spans="1:20">
      <c r="A414" s="10"/>
      <c r="B414" s="10"/>
      <c r="C414" s="10"/>
      <c r="D414" s="10"/>
      <c r="E414" s="10"/>
      <c r="F414" s="13"/>
      <c r="G414" s="13"/>
      <c r="H414" s="13"/>
      <c r="I414" s="13"/>
      <c r="J414" s="10"/>
      <c r="K414" s="10"/>
      <c r="L414" s="10"/>
      <c r="M414" s="10"/>
      <c r="N414" s="10"/>
      <c r="O414" s="10"/>
      <c r="P414" s="10"/>
      <c r="Q414" s="10"/>
      <c r="R414" s="10"/>
      <c r="S414" s="13"/>
      <c r="T414" s="13"/>
    </row>
    <row r="415" spans="1:20">
      <c r="A415" s="7"/>
      <c r="C415" s="7"/>
      <c r="D415" s="10"/>
      <c r="E415" s="7"/>
      <c r="F415" s="13"/>
      <c r="G415" s="13"/>
      <c r="H415" s="13"/>
      <c r="I415" s="13"/>
      <c r="J415" s="10"/>
      <c r="K415" s="10"/>
      <c r="L415" s="10"/>
      <c r="M415" s="10"/>
      <c r="N415" s="10"/>
      <c r="O415" s="10"/>
      <c r="P415" s="10"/>
      <c r="Q415" s="7"/>
      <c r="R415" s="7"/>
      <c r="S415" s="15"/>
      <c r="T415" s="15"/>
    </row>
    <row r="416" spans="1:20">
      <c r="A416" s="10"/>
      <c r="B416" s="10"/>
      <c r="C416" s="10"/>
      <c r="D416" s="10"/>
      <c r="E416" s="10"/>
      <c r="F416" s="13"/>
      <c r="G416" s="13"/>
      <c r="H416" s="13"/>
      <c r="I416" s="13"/>
      <c r="J416" s="10"/>
      <c r="K416" s="7"/>
      <c r="L416" s="7"/>
      <c r="M416" s="7"/>
      <c r="N416" s="7"/>
      <c r="O416" s="7"/>
      <c r="P416" s="7"/>
      <c r="Q416" s="10"/>
      <c r="R416" s="10"/>
      <c r="S416" s="13"/>
      <c r="T416" s="15"/>
    </row>
    <row r="417" spans="1:20">
      <c r="A417" s="10"/>
      <c r="B417" s="10"/>
      <c r="C417" s="10"/>
      <c r="D417" s="10"/>
      <c r="E417" s="10"/>
      <c r="F417" s="13"/>
      <c r="G417" s="13"/>
      <c r="H417" s="13"/>
      <c r="I417" s="13"/>
      <c r="J417" s="10"/>
      <c r="K417" s="10"/>
      <c r="L417" s="10"/>
      <c r="M417" s="10"/>
      <c r="N417" s="10"/>
      <c r="O417" s="10"/>
      <c r="P417" s="10"/>
      <c r="Q417" s="10"/>
      <c r="R417" s="10"/>
      <c r="S417" s="13"/>
      <c r="T417" s="13"/>
    </row>
    <row r="418" spans="1:20">
      <c r="A418" s="10"/>
      <c r="B418" s="10"/>
      <c r="C418" s="10"/>
      <c r="D418" s="10"/>
      <c r="E418" s="10"/>
      <c r="F418" s="13"/>
      <c r="G418" s="13"/>
      <c r="H418" s="13"/>
      <c r="I418" s="13"/>
      <c r="J418" s="10"/>
      <c r="K418" s="10"/>
      <c r="L418" s="10"/>
      <c r="M418" s="10"/>
      <c r="N418" s="10"/>
      <c r="O418" s="10"/>
      <c r="P418" s="10"/>
      <c r="Q418" s="10"/>
      <c r="R418" s="10"/>
      <c r="S418" s="13"/>
      <c r="T418" s="15"/>
    </row>
    <row r="419" spans="1:20">
      <c r="A419" s="10"/>
      <c r="B419" s="10"/>
      <c r="C419" s="10"/>
      <c r="D419" s="10"/>
      <c r="E419" s="10"/>
      <c r="F419" s="13"/>
      <c r="G419" s="13"/>
      <c r="H419" s="13"/>
      <c r="I419" s="13"/>
      <c r="J419" s="10"/>
      <c r="K419" s="10"/>
      <c r="L419" s="10"/>
      <c r="M419" s="10"/>
      <c r="N419" s="10"/>
      <c r="O419" s="10"/>
      <c r="P419" s="10"/>
      <c r="Q419" s="10"/>
      <c r="R419" s="10"/>
      <c r="S419" s="13"/>
      <c r="T419" s="13"/>
    </row>
    <row r="420" spans="1:20">
      <c r="A420" s="10"/>
      <c r="B420" s="10"/>
      <c r="C420" s="10"/>
      <c r="D420" s="10"/>
      <c r="E420" s="10"/>
      <c r="F420" s="13"/>
      <c r="G420" s="13"/>
      <c r="H420" s="13"/>
      <c r="I420" s="13"/>
      <c r="J420" s="10"/>
      <c r="K420" s="10"/>
      <c r="L420" s="10"/>
      <c r="M420" s="10"/>
      <c r="N420" s="10"/>
      <c r="O420" s="10"/>
      <c r="P420" s="10"/>
      <c r="Q420" s="10"/>
      <c r="R420" s="10"/>
      <c r="S420" s="13"/>
      <c r="T420" s="13"/>
    </row>
    <row r="421" spans="1:20">
      <c r="A421" s="10"/>
      <c r="B421" s="10"/>
      <c r="C421" s="10"/>
      <c r="D421" s="10"/>
      <c r="E421" s="10"/>
      <c r="F421" s="13"/>
      <c r="G421" s="13"/>
      <c r="H421" s="13"/>
      <c r="I421" s="13"/>
      <c r="J421" s="10"/>
      <c r="K421" s="10"/>
      <c r="L421" s="10"/>
      <c r="M421" s="10"/>
      <c r="N421" s="10"/>
      <c r="O421" s="10"/>
      <c r="P421" s="10"/>
      <c r="Q421" s="10"/>
      <c r="R421" s="10"/>
      <c r="S421" s="13"/>
      <c r="T421" s="13"/>
    </row>
    <row r="422" spans="1:20">
      <c r="A422" s="10"/>
      <c r="B422" s="10"/>
      <c r="C422" s="10"/>
      <c r="D422" s="10"/>
      <c r="E422" s="10"/>
      <c r="F422" s="13"/>
      <c r="G422" s="13"/>
      <c r="H422" s="13"/>
      <c r="I422" s="13"/>
      <c r="J422" s="10"/>
      <c r="K422" s="10"/>
      <c r="L422" s="10"/>
      <c r="M422" s="10"/>
      <c r="N422" s="10"/>
      <c r="O422" s="10"/>
      <c r="P422" s="10"/>
      <c r="Q422" s="10"/>
      <c r="R422" s="10"/>
      <c r="S422" s="13"/>
      <c r="T422" s="13"/>
    </row>
    <row r="423" spans="1:20">
      <c r="A423" s="10"/>
      <c r="B423" s="10"/>
      <c r="C423" s="10"/>
      <c r="D423" s="10"/>
      <c r="E423" s="10"/>
      <c r="F423" s="13"/>
      <c r="G423" s="13"/>
      <c r="H423" s="13"/>
      <c r="I423" s="13"/>
      <c r="J423" s="10"/>
      <c r="K423" s="10"/>
      <c r="L423" s="10"/>
      <c r="M423" s="10"/>
      <c r="N423" s="10"/>
      <c r="O423" s="10"/>
      <c r="P423" s="10"/>
      <c r="Q423" s="10"/>
      <c r="R423" s="10"/>
      <c r="S423" s="13"/>
      <c r="T423" s="13"/>
    </row>
    <row r="424" spans="1:20">
      <c r="A424" s="10"/>
      <c r="B424" s="10"/>
      <c r="C424" s="10"/>
      <c r="D424" s="10"/>
      <c r="E424" s="10"/>
      <c r="F424" s="13"/>
      <c r="G424" s="13"/>
      <c r="H424" s="13"/>
      <c r="I424" s="13"/>
      <c r="J424" s="10"/>
      <c r="K424" s="10"/>
      <c r="L424" s="10"/>
      <c r="M424" s="10"/>
      <c r="N424" s="10"/>
      <c r="O424" s="10"/>
      <c r="P424" s="10"/>
      <c r="Q424" s="10"/>
      <c r="R424" s="10"/>
      <c r="S424" s="13"/>
      <c r="T424" s="15"/>
    </row>
    <row r="425" spans="1:20">
      <c r="A425" s="10"/>
      <c r="B425" s="10"/>
      <c r="C425" s="10"/>
      <c r="D425" s="10"/>
      <c r="E425" s="10"/>
      <c r="F425" s="13"/>
      <c r="G425" s="13"/>
      <c r="H425" s="13"/>
      <c r="I425" s="13"/>
      <c r="J425" s="10"/>
      <c r="K425" s="10"/>
      <c r="L425" s="10"/>
      <c r="M425" s="10"/>
      <c r="N425" s="10"/>
      <c r="O425" s="10"/>
      <c r="P425" s="10"/>
      <c r="Q425" s="10"/>
      <c r="R425" s="10"/>
      <c r="S425" s="13"/>
      <c r="T425" s="13"/>
    </row>
    <row r="426" spans="1:20">
      <c r="A426" s="10"/>
      <c r="B426" s="10"/>
      <c r="C426" s="10"/>
      <c r="D426" s="10"/>
      <c r="E426" s="10"/>
      <c r="F426" s="13"/>
      <c r="G426" s="13"/>
      <c r="H426" s="13"/>
      <c r="I426" s="13"/>
      <c r="J426" s="10"/>
      <c r="K426" s="10"/>
      <c r="L426" s="10"/>
      <c r="M426" s="10"/>
      <c r="N426" s="10"/>
      <c r="O426" s="10"/>
      <c r="P426" s="10"/>
      <c r="Q426" s="10"/>
      <c r="R426" s="10"/>
      <c r="S426" s="13"/>
      <c r="T426" s="15"/>
    </row>
    <row r="427" spans="1:20">
      <c r="A427" s="10"/>
      <c r="B427" s="10"/>
      <c r="C427" s="10"/>
      <c r="D427" s="10"/>
      <c r="E427" s="10"/>
      <c r="F427" s="13"/>
      <c r="G427" s="13"/>
      <c r="H427" s="13"/>
      <c r="I427" s="13"/>
      <c r="J427" s="10"/>
      <c r="K427" s="10"/>
      <c r="L427" s="10"/>
      <c r="M427" s="10"/>
      <c r="N427" s="10"/>
      <c r="O427" s="10"/>
      <c r="P427" s="10"/>
      <c r="Q427" s="10"/>
      <c r="R427" s="10"/>
      <c r="S427" s="13"/>
      <c r="T427" s="13"/>
    </row>
    <row r="428" spans="1:20">
      <c r="A428" s="10"/>
      <c r="B428" s="10"/>
      <c r="C428" s="10"/>
      <c r="D428" s="10"/>
      <c r="E428" s="10"/>
      <c r="F428" s="13"/>
      <c r="G428" s="13"/>
      <c r="H428" s="13"/>
      <c r="I428" s="13"/>
      <c r="J428" s="10"/>
      <c r="K428" s="10"/>
      <c r="L428" s="10"/>
      <c r="M428" s="10"/>
      <c r="N428" s="10"/>
      <c r="O428" s="10"/>
      <c r="P428" s="10"/>
      <c r="Q428" s="10"/>
      <c r="R428" s="10"/>
      <c r="S428" s="13"/>
      <c r="T428" s="13"/>
    </row>
    <row r="429" spans="1:20">
      <c r="A429" s="10"/>
      <c r="B429" s="10"/>
      <c r="C429" s="10"/>
      <c r="D429" s="10"/>
      <c r="E429" s="10"/>
      <c r="F429" s="13"/>
      <c r="G429" s="13"/>
      <c r="H429" s="13"/>
      <c r="I429" s="13"/>
      <c r="J429" s="10"/>
      <c r="K429" s="10"/>
      <c r="L429" s="10"/>
      <c r="M429" s="10"/>
      <c r="N429" s="10"/>
      <c r="O429" s="10"/>
      <c r="P429" s="10"/>
      <c r="Q429" s="10"/>
      <c r="R429" s="10"/>
      <c r="S429" s="13"/>
      <c r="T429" s="13"/>
    </row>
    <row r="430" spans="1:20">
      <c r="A430" s="10"/>
      <c r="B430" s="10"/>
      <c r="C430" s="10"/>
      <c r="D430" s="10"/>
      <c r="E430" s="10"/>
      <c r="F430" s="13"/>
      <c r="G430" s="13"/>
      <c r="H430" s="13"/>
      <c r="I430" s="13"/>
      <c r="J430" s="10"/>
      <c r="K430" s="7"/>
      <c r="L430" s="7"/>
      <c r="M430" s="7"/>
      <c r="N430" s="7"/>
      <c r="O430" s="7"/>
      <c r="P430" s="7"/>
      <c r="Q430" s="10"/>
      <c r="R430" s="10"/>
      <c r="S430" s="13"/>
      <c r="T430" s="15"/>
    </row>
    <row r="431" spans="1:20">
      <c r="A431" s="7"/>
      <c r="C431" s="7"/>
      <c r="D431" s="10"/>
      <c r="E431" s="7"/>
      <c r="F431" s="13"/>
      <c r="G431" s="13"/>
      <c r="H431" s="13"/>
      <c r="I431" s="13"/>
      <c r="J431" s="10"/>
      <c r="K431" s="10"/>
      <c r="L431" s="10"/>
      <c r="M431" s="10"/>
      <c r="N431" s="10"/>
      <c r="O431" s="10"/>
      <c r="P431" s="10"/>
      <c r="Q431" s="7"/>
      <c r="R431" s="7"/>
      <c r="S431" s="15"/>
      <c r="T431" s="15"/>
    </row>
    <row r="432" spans="1:20">
      <c r="A432" s="10"/>
      <c r="B432" s="10"/>
      <c r="C432" s="10"/>
      <c r="D432" s="10"/>
      <c r="E432" s="10"/>
      <c r="F432" s="13"/>
      <c r="G432" s="13"/>
      <c r="H432" s="13"/>
      <c r="I432" s="13"/>
      <c r="J432" s="10"/>
      <c r="K432" s="10"/>
      <c r="L432" s="10"/>
      <c r="M432" s="10"/>
      <c r="N432" s="10"/>
      <c r="O432" s="10"/>
      <c r="P432" s="10"/>
      <c r="Q432" s="10"/>
      <c r="R432" s="10"/>
      <c r="S432" s="13"/>
      <c r="T432" s="13"/>
    </row>
    <row r="433" spans="1:20">
      <c r="A433" s="10"/>
      <c r="C433" s="7"/>
      <c r="D433" s="10"/>
      <c r="E433" s="10"/>
      <c r="F433" s="13"/>
      <c r="G433" s="13"/>
      <c r="H433" s="13"/>
      <c r="I433" s="13"/>
      <c r="J433" s="10"/>
      <c r="K433" s="10"/>
      <c r="L433" s="10"/>
      <c r="M433" s="10"/>
      <c r="N433" s="10"/>
      <c r="O433" s="10"/>
      <c r="P433" s="10"/>
      <c r="Q433" s="10"/>
      <c r="R433" s="10"/>
      <c r="S433" s="13"/>
      <c r="T433" s="13"/>
    </row>
    <row r="434" spans="1:20">
      <c r="A434" s="10"/>
      <c r="B434" s="10"/>
      <c r="C434" s="10"/>
      <c r="D434" s="10"/>
      <c r="E434" s="10"/>
      <c r="F434" s="13"/>
      <c r="G434" s="13"/>
      <c r="H434" s="13"/>
      <c r="I434" s="13"/>
      <c r="J434" s="10"/>
      <c r="K434" s="10"/>
      <c r="L434" s="10"/>
      <c r="M434" s="10"/>
      <c r="N434" s="10"/>
      <c r="O434" s="10"/>
      <c r="P434" s="10"/>
      <c r="Q434" s="10"/>
      <c r="R434" s="10"/>
      <c r="S434" s="13"/>
      <c r="T434" s="15"/>
    </row>
    <row r="435" spans="1:20">
      <c r="A435" s="10"/>
      <c r="C435" s="7"/>
      <c r="D435" s="10"/>
      <c r="E435" s="10"/>
      <c r="F435" s="13"/>
      <c r="G435" s="13"/>
      <c r="H435" s="13"/>
      <c r="I435" s="13"/>
      <c r="J435" s="10"/>
      <c r="K435" s="10"/>
      <c r="L435" s="10"/>
      <c r="M435" s="10"/>
      <c r="N435" s="10"/>
      <c r="O435" s="10"/>
      <c r="P435" s="10"/>
      <c r="Q435" s="7"/>
      <c r="R435" s="7"/>
      <c r="S435" s="13"/>
      <c r="T435" s="15"/>
    </row>
    <row r="436" spans="1:20">
      <c r="A436" s="10"/>
      <c r="B436" s="10"/>
      <c r="C436" s="10"/>
      <c r="D436" s="10"/>
      <c r="E436" s="10"/>
      <c r="F436" s="13"/>
      <c r="G436" s="13"/>
      <c r="H436" s="13"/>
      <c r="I436" s="13"/>
      <c r="J436" s="10"/>
      <c r="K436" s="10"/>
      <c r="L436" s="10"/>
      <c r="M436" s="10"/>
      <c r="N436" s="10"/>
      <c r="O436" s="10"/>
      <c r="P436" s="10"/>
      <c r="Q436" s="10"/>
      <c r="R436" s="10"/>
      <c r="S436" s="13"/>
      <c r="T436" s="13"/>
    </row>
    <row r="437" spans="1:20">
      <c r="A437" s="7"/>
      <c r="C437" s="7"/>
      <c r="D437" s="10"/>
      <c r="E437" s="7"/>
      <c r="F437" s="13"/>
      <c r="G437" s="13"/>
      <c r="H437" s="13"/>
      <c r="I437" s="13"/>
      <c r="J437" s="10"/>
      <c r="K437" s="10"/>
      <c r="L437" s="10"/>
      <c r="M437" s="10"/>
      <c r="N437" s="10"/>
      <c r="O437" s="10"/>
      <c r="P437" s="10"/>
      <c r="Q437" s="7"/>
      <c r="R437" s="7"/>
      <c r="S437" s="15"/>
      <c r="T437" s="15"/>
    </row>
    <row r="438" spans="1:20">
      <c r="A438" s="10"/>
      <c r="B438" s="10"/>
      <c r="C438" s="10"/>
      <c r="D438" s="10"/>
      <c r="E438" s="10"/>
      <c r="F438" s="13"/>
      <c r="G438" s="13"/>
      <c r="H438" s="13"/>
      <c r="I438" s="13"/>
      <c r="J438" s="10"/>
      <c r="K438" s="10"/>
      <c r="L438" s="10"/>
      <c r="M438" s="10"/>
      <c r="N438" s="10"/>
      <c r="O438" s="10"/>
      <c r="P438" s="10"/>
      <c r="Q438" s="10"/>
      <c r="R438" s="10"/>
      <c r="S438" s="13"/>
      <c r="T438" s="13"/>
    </row>
    <row r="439" spans="1:20">
      <c r="A439" s="10"/>
      <c r="B439" s="10"/>
      <c r="C439" s="10"/>
      <c r="D439" s="10"/>
      <c r="E439" s="10"/>
      <c r="F439" s="13"/>
      <c r="G439" s="13"/>
      <c r="H439" s="13"/>
      <c r="I439" s="13"/>
      <c r="J439" s="10"/>
      <c r="K439" s="10"/>
      <c r="L439" s="10"/>
      <c r="M439" s="10"/>
      <c r="N439" s="10"/>
      <c r="O439" s="10"/>
      <c r="P439" s="10"/>
      <c r="Q439" s="10"/>
      <c r="R439" s="10"/>
      <c r="S439" s="13"/>
      <c r="T439" s="13"/>
    </row>
    <row r="440" spans="1:20">
      <c r="A440" s="10"/>
      <c r="B440" s="10"/>
      <c r="C440" s="10"/>
      <c r="D440" s="10"/>
      <c r="E440" s="10"/>
      <c r="F440" s="13"/>
      <c r="G440" s="13"/>
      <c r="H440" s="13"/>
      <c r="I440" s="13"/>
      <c r="J440" s="10"/>
      <c r="K440" s="10"/>
      <c r="L440" s="10"/>
      <c r="M440" s="10"/>
      <c r="N440" s="10"/>
      <c r="O440" s="10"/>
      <c r="P440" s="10"/>
      <c r="Q440" s="10"/>
      <c r="R440" s="10"/>
      <c r="S440" s="13"/>
      <c r="T440" s="13"/>
    </row>
    <row r="441" spans="1:20">
      <c r="A441" s="10"/>
      <c r="B441" s="10"/>
      <c r="C441" s="10"/>
      <c r="D441" s="10"/>
      <c r="E441" s="10"/>
      <c r="F441" s="13"/>
      <c r="G441" s="13"/>
      <c r="H441" s="13"/>
      <c r="I441" s="13"/>
      <c r="J441" s="10"/>
      <c r="K441" s="10"/>
      <c r="L441" s="10"/>
      <c r="M441" s="10"/>
      <c r="N441" s="10"/>
      <c r="O441" s="10"/>
      <c r="P441" s="10"/>
      <c r="Q441" s="10"/>
      <c r="R441" s="10"/>
      <c r="S441" s="13"/>
      <c r="T441" s="13"/>
    </row>
    <row r="442" spans="1:20">
      <c r="A442" s="10"/>
      <c r="B442" s="10"/>
      <c r="C442" s="10"/>
      <c r="D442" s="10"/>
      <c r="E442" s="10"/>
      <c r="F442" s="13"/>
      <c r="G442" s="13"/>
      <c r="H442" s="13"/>
      <c r="I442" s="13"/>
      <c r="J442" s="10"/>
      <c r="K442" s="10"/>
      <c r="L442" s="10"/>
      <c r="M442" s="10"/>
      <c r="N442" s="10"/>
      <c r="O442" s="10"/>
      <c r="P442" s="10"/>
      <c r="Q442" s="10"/>
      <c r="R442" s="10"/>
      <c r="S442" s="13"/>
      <c r="T442" s="13"/>
    </row>
    <row r="443" spans="1:20">
      <c r="A443" s="10"/>
      <c r="B443" s="10"/>
      <c r="C443" s="10"/>
      <c r="D443" s="10"/>
      <c r="E443" s="10"/>
      <c r="F443" s="13"/>
      <c r="G443" s="13"/>
      <c r="H443" s="13"/>
      <c r="I443" s="13"/>
      <c r="J443" s="10"/>
      <c r="K443" s="10"/>
      <c r="L443" s="10"/>
      <c r="M443" s="10"/>
      <c r="N443" s="10"/>
      <c r="O443" s="10"/>
      <c r="P443" s="10"/>
      <c r="Q443" s="10"/>
      <c r="R443" s="10"/>
      <c r="S443" s="13"/>
      <c r="T443" s="15"/>
    </row>
    <row r="444" spans="1:20">
      <c r="A444" s="10"/>
      <c r="B444" s="10"/>
      <c r="C444" s="10"/>
      <c r="D444" s="10"/>
      <c r="E444" s="10"/>
      <c r="F444" s="13"/>
      <c r="G444" s="13"/>
      <c r="H444" s="13"/>
      <c r="I444" s="13"/>
      <c r="J444" s="10"/>
      <c r="K444" s="10"/>
      <c r="L444" s="10"/>
      <c r="M444" s="10"/>
      <c r="N444" s="10"/>
      <c r="O444" s="10"/>
      <c r="P444" s="10"/>
      <c r="Q444" s="10"/>
      <c r="R444" s="10"/>
      <c r="S444" s="13"/>
      <c r="T444" s="15"/>
    </row>
    <row r="445" spans="1:20">
      <c r="A445" s="10"/>
      <c r="B445" s="10"/>
      <c r="C445" s="10"/>
      <c r="D445" s="10"/>
      <c r="E445" s="10"/>
      <c r="F445" s="13"/>
      <c r="G445" s="13"/>
      <c r="H445" s="13"/>
      <c r="I445" s="13"/>
      <c r="J445" s="10"/>
      <c r="K445" s="10"/>
      <c r="L445" s="10"/>
      <c r="M445" s="10"/>
      <c r="N445" s="10"/>
      <c r="O445" s="10"/>
      <c r="P445" s="10"/>
      <c r="Q445" s="10"/>
      <c r="R445" s="10"/>
      <c r="S445" s="13"/>
      <c r="T445" s="13"/>
    </row>
    <row r="446" spans="1:20">
      <c r="A446" s="7"/>
      <c r="C446" s="7"/>
      <c r="D446" s="10"/>
      <c r="E446" s="7"/>
      <c r="F446" s="13"/>
      <c r="G446" s="13"/>
      <c r="H446" s="13"/>
      <c r="I446" s="13"/>
      <c r="J446" s="10"/>
      <c r="K446" s="10"/>
      <c r="L446" s="10"/>
      <c r="M446" s="10"/>
      <c r="N446" s="10"/>
      <c r="O446" s="10"/>
      <c r="P446" s="10"/>
      <c r="Q446" s="7"/>
      <c r="R446" s="7"/>
      <c r="S446" s="15"/>
      <c r="T446" s="15"/>
    </row>
    <row r="447" spans="1:20">
      <c r="A447" s="7"/>
      <c r="C447" s="7"/>
      <c r="D447" s="10"/>
      <c r="E447" s="7"/>
      <c r="F447" s="13"/>
      <c r="G447" s="13"/>
      <c r="H447" s="13"/>
      <c r="I447" s="13"/>
      <c r="J447" s="10"/>
      <c r="K447" s="10"/>
      <c r="L447" s="10"/>
      <c r="M447" s="10"/>
      <c r="N447" s="10"/>
      <c r="O447" s="10"/>
      <c r="P447" s="10"/>
      <c r="Q447" s="7"/>
      <c r="R447" s="7"/>
      <c r="S447" s="15"/>
      <c r="T447" s="15"/>
    </row>
    <row r="448" spans="1:20">
      <c r="A448" s="10"/>
      <c r="B448" s="10"/>
      <c r="C448" s="10"/>
      <c r="D448" s="10"/>
      <c r="E448" s="10"/>
      <c r="F448" s="13"/>
      <c r="G448" s="13"/>
      <c r="H448" s="13"/>
      <c r="I448" s="13"/>
      <c r="J448" s="10"/>
      <c r="K448" s="7"/>
      <c r="L448" s="7"/>
      <c r="M448" s="7"/>
      <c r="N448" s="7"/>
      <c r="O448" s="7"/>
      <c r="P448" s="7"/>
      <c r="Q448" s="10"/>
      <c r="R448" s="10"/>
      <c r="S448" s="13"/>
      <c r="T448" s="13"/>
    </row>
    <row r="449" spans="1:20">
      <c r="A449" s="7"/>
      <c r="C449" s="7"/>
      <c r="D449" s="10"/>
      <c r="E449" s="7"/>
      <c r="F449" s="13"/>
      <c r="G449" s="13"/>
      <c r="H449" s="13"/>
      <c r="I449" s="13"/>
      <c r="J449" s="10"/>
      <c r="K449" s="10"/>
      <c r="L449" s="10"/>
      <c r="M449" s="10"/>
      <c r="N449" s="10"/>
      <c r="O449" s="10"/>
      <c r="P449" s="10"/>
      <c r="Q449" s="7"/>
      <c r="R449" s="7"/>
      <c r="S449" s="15"/>
      <c r="T449" s="13"/>
    </row>
    <row r="450" spans="1:20">
      <c r="A450" s="10"/>
      <c r="B450" s="10"/>
      <c r="C450" s="10"/>
      <c r="D450" s="10"/>
      <c r="E450" s="10"/>
      <c r="F450" s="13"/>
      <c r="G450" s="13"/>
      <c r="H450" s="13"/>
      <c r="I450" s="13"/>
      <c r="J450" s="10"/>
      <c r="K450" s="10"/>
      <c r="L450" s="10"/>
      <c r="M450" s="10"/>
      <c r="N450" s="10"/>
      <c r="O450" s="10"/>
      <c r="P450" s="10"/>
      <c r="Q450" s="10"/>
      <c r="R450" s="10"/>
      <c r="S450" s="13"/>
      <c r="T450" s="13"/>
    </row>
    <row r="451" spans="1:20">
      <c r="A451" s="10"/>
      <c r="B451" s="10"/>
      <c r="C451" s="10"/>
      <c r="D451" s="10"/>
      <c r="E451" s="10"/>
      <c r="F451" s="13"/>
      <c r="G451" s="13"/>
      <c r="H451" s="13"/>
      <c r="I451" s="13"/>
      <c r="J451" s="10"/>
      <c r="K451" s="7"/>
      <c r="L451" s="7"/>
      <c r="M451" s="7"/>
      <c r="N451" s="7"/>
      <c r="O451" s="7"/>
      <c r="P451" s="7"/>
      <c r="Q451" s="10"/>
      <c r="R451" s="10"/>
      <c r="S451" s="13"/>
      <c r="T451" s="13"/>
    </row>
    <row r="452" spans="1:20">
      <c r="A452" s="10"/>
      <c r="B452" s="10"/>
      <c r="C452" s="10"/>
      <c r="D452" s="10"/>
      <c r="E452" s="10"/>
      <c r="F452" s="13"/>
      <c r="G452" s="13"/>
      <c r="H452" s="13"/>
      <c r="I452" s="13"/>
      <c r="J452" s="10"/>
      <c r="K452" s="10"/>
      <c r="L452" s="10"/>
      <c r="M452" s="10"/>
      <c r="N452" s="10"/>
      <c r="O452" s="10"/>
      <c r="P452" s="10"/>
      <c r="Q452" s="10"/>
      <c r="R452" s="10"/>
      <c r="S452" s="13"/>
      <c r="T452" s="13"/>
    </row>
    <row r="453" spans="1:20">
      <c r="A453" s="10"/>
      <c r="B453" s="10"/>
      <c r="C453" s="10"/>
      <c r="D453" s="10"/>
      <c r="E453" s="10"/>
      <c r="F453" s="13"/>
      <c r="G453" s="13"/>
      <c r="H453" s="13"/>
      <c r="I453" s="13"/>
      <c r="J453" s="10"/>
      <c r="K453" s="10"/>
      <c r="L453" s="10"/>
      <c r="M453" s="10"/>
      <c r="N453" s="10"/>
      <c r="O453" s="10"/>
      <c r="P453" s="10"/>
      <c r="Q453" s="10"/>
      <c r="R453" s="10"/>
      <c r="S453" s="13"/>
      <c r="T453" s="13"/>
    </row>
    <row r="454" spans="1:20">
      <c r="A454" s="10"/>
      <c r="B454" s="10"/>
      <c r="C454" s="10"/>
      <c r="D454" s="10"/>
      <c r="E454" s="10"/>
      <c r="F454" s="13"/>
      <c r="G454" s="13"/>
      <c r="H454" s="13"/>
      <c r="I454" s="13"/>
      <c r="J454" s="10"/>
      <c r="K454" s="10"/>
      <c r="L454" s="10"/>
      <c r="M454" s="10"/>
      <c r="N454" s="10"/>
      <c r="O454" s="10"/>
      <c r="P454" s="10"/>
      <c r="Q454" s="10"/>
      <c r="R454" s="10"/>
      <c r="S454" s="13"/>
      <c r="T454" s="13"/>
    </row>
    <row r="455" spans="1:20">
      <c r="A455" s="10"/>
      <c r="C455" s="7"/>
      <c r="D455" s="10"/>
      <c r="E455" s="10"/>
      <c r="F455" s="13"/>
      <c r="G455" s="13"/>
      <c r="H455" s="13"/>
      <c r="I455" s="13"/>
      <c r="J455" s="10"/>
      <c r="K455" s="10"/>
      <c r="L455" s="10"/>
      <c r="M455" s="10"/>
      <c r="N455" s="10"/>
      <c r="O455" s="10"/>
      <c r="P455" s="10"/>
      <c r="Q455" s="7"/>
      <c r="R455" s="7"/>
      <c r="S455" s="13"/>
      <c r="T455" s="15"/>
    </row>
    <row r="456" spans="1:20">
      <c r="A456" s="10"/>
      <c r="B456" s="10"/>
      <c r="C456" s="10"/>
      <c r="D456" s="10"/>
      <c r="E456" s="10"/>
      <c r="F456" s="13"/>
      <c r="G456" s="13"/>
      <c r="H456" s="13"/>
      <c r="I456" s="13"/>
      <c r="J456" s="10"/>
      <c r="K456" s="10"/>
      <c r="L456" s="10"/>
      <c r="M456" s="10"/>
      <c r="N456" s="10"/>
      <c r="O456" s="10"/>
      <c r="P456" s="10"/>
      <c r="Q456" s="10"/>
      <c r="R456" s="10"/>
      <c r="S456" s="13"/>
      <c r="T456" s="13"/>
    </row>
    <row r="457" spans="1:20">
      <c r="A457" s="10"/>
      <c r="B457" s="10"/>
      <c r="C457" s="10"/>
      <c r="D457" s="10"/>
      <c r="E457" s="10"/>
      <c r="F457" s="13"/>
      <c r="G457" s="13"/>
      <c r="H457" s="13"/>
      <c r="I457" s="13"/>
      <c r="J457" s="10"/>
      <c r="K457" s="10"/>
      <c r="L457" s="10"/>
      <c r="M457" s="10"/>
      <c r="N457" s="10"/>
      <c r="O457" s="10"/>
      <c r="P457" s="10"/>
      <c r="Q457" s="10"/>
      <c r="R457" s="10"/>
      <c r="S457" s="13"/>
      <c r="T457" s="13"/>
    </row>
    <row r="458" spans="1:20">
      <c r="A458" s="10"/>
      <c r="B458" s="10"/>
      <c r="C458" s="10"/>
      <c r="D458" s="10"/>
      <c r="E458" s="10"/>
      <c r="F458" s="13"/>
      <c r="G458" s="13"/>
      <c r="H458" s="13"/>
      <c r="I458" s="13"/>
      <c r="J458" s="10"/>
      <c r="K458" s="10"/>
      <c r="L458" s="10"/>
      <c r="M458" s="10"/>
      <c r="N458" s="10"/>
      <c r="O458" s="10"/>
      <c r="P458" s="10"/>
      <c r="Q458" s="10"/>
      <c r="R458" s="10"/>
      <c r="S458" s="13"/>
      <c r="T458" s="13"/>
    </row>
    <row r="459" spans="1:20">
      <c r="A459" s="10"/>
      <c r="B459" s="10"/>
      <c r="C459" s="10"/>
      <c r="D459" s="10"/>
      <c r="E459" s="10"/>
      <c r="F459" s="13"/>
      <c r="G459" s="13"/>
      <c r="H459" s="13"/>
      <c r="I459" s="13"/>
      <c r="J459" s="10"/>
      <c r="K459" s="10"/>
      <c r="L459" s="10"/>
      <c r="M459" s="10"/>
      <c r="N459" s="10"/>
      <c r="O459" s="10"/>
      <c r="P459" s="10"/>
      <c r="Q459" s="10"/>
      <c r="R459" s="10"/>
      <c r="S459" s="13"/>
      <c r="T459" s="13"/>
    </row>
    <row r="460" spans="1:20">
      <c r="A460" s="10"/>
      <c r="B460" s="10"/>
      <c r="C460" s="10"/>
      <c r="D460" s="10"/>
      <c r="E460" s="10"/>
      <c r="F460" s="13"/>
      <c r="G460" s="13"/>
      <c r="H460" s="13"/>
      <c r="I460" s="13"/>
      <c r="J460" s="10"/>
      <c r="K460" s="7"/>
      <c r="L460" s="7"/>
      <c r="M460" s="7"/>
      <c r="N460" s="7"/>
      <c r="O460" s="7"/>
      <c r="P460" s="7"/>
      <c r="Q460" s="10"/>
      <c r="R460" s="10"/>
      <c r="S460" s="13"/>
      <c r="T460" s="13"/>
    </row>
    <row r="461" spans="1:20">
      <c r="A461" s="10"/>
      <c r="B461" s="10"/>
      <c r="C461" s="10"/>
      <c r="D461" s="10"/>
      <c r="E461" s="10"/>
      <c r="F461" s="13"/>
      <c r="G461" s="13"/>
      <c r="H461" s="13"/>
      <c r="I461" s="13"/>
      <c r="J461" s="10"/>
      <c r="K461" s="10"/>
      <c r="L461" s="10"/>
      <c r="M461" s="10"/>
      <c r="N461" s="10"/>
      <c r="O461" s="10"/>
      <c r="P461" s="10"/>
      <c r="Q461" s="10"/>
      <c r="R461" s="10"/>
      <c r="S461" s="13"/>
      <c r="T461" s="13"/>
    </row>
    <row r="462" spans="1:20">
      <c r="A462" s="10"/>
      <c r="B462" s="10"/>
      <c r="C462" s="10"/>
      <c r="D462" s="10"/>
      <c r="E462" s="10"/>
      <c r="F462" s="13"/>
      <c r="G462" s="13"/>
      <c r="H462" s="13"/>
      <c r="I462" s="13"/>
      <c r="J462" s="10"/>
      <c r="K462" s="10"/>
      <c r="L462" s="10"/>
      <c r="M462" s="10"/>
      <c r="N462" s="10"/>
      <c r="O462" s="10"/>
      <c r="P462" s="10"/>
      <c r="Q462" s="10"/>
      <c r="R462" s="10"/>
      <c r="S462" s="13"/>
      <c r="T462" s="13"/>
    </row>
    <row r="463" spans="1:20">
      <c r="A463" s="10"/>
      <c r="B463" s="10"/>
      <c r="C463" s="10"/>
      <c r="D463" s="10"/>
      <c r="E463" s="10"/>
      <c r="F463" s="13"/>
      <c r="G463" s="13"/>
      <c r="H463" s="13"/>
      <c r="I463" s="13"/>
      <c r="J463" s="10"/>
      <c r="K463" s="7"/>
      <c r="L463" s="7"/>
      <c r="M463" s="7"/>
      <c r="N463" s="7"/>
      <c r="O463" s="7"/>
      <c r="P463" s="7"/>
      <c r="Q463" s="10"/>
      <c r="R463" s="10"/>
      <c r="S463" s="13"/>
      <c r="T463" s="13"/>
    </row>
    <row r="464" spans="1:20">
      <c r="A464" s="10"/>
      <c r="B464" s="10"/>
      <c r="C464" s="10"/>
      <c r="D464" s="10"/>
      <c r="E464" s="10"/>
      <c r="F464" s="13"/>
      <c r="G464" s="13"/>
      <c r="H464" s="13"/>
      <c r="I464" s="13"/>
      <c r="J464" s="10"/>
      <c r="K464" s="10"/>
      <c r="L464" s="10"/>
      <c r="M464" s="10"/>
      <c r="N464" s="10"/>
      <c r="O464" s="10"/>
      <c r="P464" s="10"/>
      <c r="Q464" s="10"/>
      <c r="R464" s="10"/>
      <c r="S464" s="13"/>
      <c r="T464" s="13"/>
    </row>
    <row r="465" spans="1:20">
      <c r="A465" s="10"/>
      <c r="B465" s="10"/>
      <c r="C465" s="10"/>
      <c r="D465" s="10"/>
      <c r="E465" s="10"/>
      <c r="F465" s="13"/>
      <c r="G465" s="13"/>
      <c r="H465" s="13"/>
      <c r="I465" s="13"/>
      <c r="J465" s="10"/>
      <c r="K465" s="10"/>
      <c r="L465" s="10"/>
      <c r="M465" s="10"/>
      <c r="N465" s="10"/>
      <c r="O465" s="10"/>
      <c r="P465" s="10"/>
      <c r="Q465" s="10"/>
      <c r="R465" s="10"/>
      <c r="S465" s="13"/>
      <c r="T465" s="13"/>
    </row>
    <row r="466" spans="1:20">
      <c r="A466" s="10"/>
      <c r="B466" s="10"/>
      <c r="C466" s="10"/>
      <c r="D466" s="10"/>
      <c r="E466" s="10"/>
      <c r="F466" s="13"/>
      <c r="G466" s="13"/>
      <c r="H466" s="13"/>
      <c r="I466" s="13"/>
      <c r="J466" s="10"/>
      <c r="K466" s="10"/>
      <c r="L466" s="10"/>
      <c r="M466" s="10"/>
      <c r="N466" s="10"/>
      <c r="O466" s="10"/>
      <c r="P466" s="10"/>
      <c r="Q466" s="10"/>
      <c r="R466" s="10"/>
      <c r="S466" s="13"/>
      <c r="T466" s="13"/>
    </row>
    <row r="467" spans="1:20">
      <c r="A467" s="10"/>
      <c r="B467" s="10"/>
      <c r="C467" s="10"/>
      <c r="D467" s="10"/>
      <c r="E467" s="10"/>
      <c r="F467" s="13"/>
      <c r="G467" s="13"/>
      <c r="H467" s="13"/>
      <c r="I467" s="13"/>
      <c r="J467" s="10"/>
      <c r="K467" s="10"/>
      <c r="L467" s="10"/>
      <c r="M467" s="10"/>
      <c r="N467" s="10"/>
      <c r="O467" s="10"/>
      <c r="P467" s="10"/>
      <c r="Q467" s="10"/>
      <c r="R467" s="10"/>
      <c r="S467" s="13"/>
      <c r="T467" s="13"/>
    </row>
    <row r="468" spans="1:20">
      <c r="A468" s="10"/>
      <c r="B468" s="10"/>
      <c r="C468" s="10"/>
      <c r="D468" s="10"/>
      <c r="E468" s="10"/>
      <c r="F468" s="13"/>
      <c r="G468" s="13"/>
      <c r="H468" s="13"/>
      <c r="I468" s="13"/>
      <c r="J468" s="10"/>
      <c r="K468" s="10"/>
      <c r="L468" s="10"/>
      <c r="M468" s="10"/>
      <c r="N468" s="10"/>
      <c r="O468" s="10"/>
      <c r="P468" s="10"/>
      <c r="Q468" s="10"/>
      <c r="R468" s="10"/>
      <c r="S468" s="13"/>
      <c r="T468" s="13"/>
    </row>
    <row r="469" spans="1:20">
      <c r="A469" s="10"/>
      <c r="B469" s="10"/>
      <c r="C469" s="10"/>
      <c r="D469" s="10"/>
      <c r="E469" s="10"/>
      <c r="F469" s="13"/>
      <c r="G469" s="13"/>
      <c r="H469" s="13"/>
      <c r="I469" s="13"/>
      <c r="J469" s="10"/>
      <c r="K469" s="10"/>
      <c r="L469" s="10"/>
      <c r="M469" s="10"/>
      <c r="N469" s="10"/>
      <c r="O469" s="10"/>
      <c r="P469" s="10"/>
      <c r="Q469" s="10"/>
      <c r="R469" s="10"/>
      <c r="S469" s="13"/>
      <c r="T469" s="13"/>
    </row>
    <row r="470" spans="1:20">
      <c r="A470" s="10"/>
      <c r="B470" s="10"/>
      <c r="C470" s="10"/>
      <c r="D470" s="10"/>
      <c r="E470" s="10"/>
      <c r="F470" s="13"/>
      <c r="G470" s="13"/>
      <c r="H470" s="13"/>
      <c r="I470" s="13"/>
      <c r="J470" s="10"/>
      <c r="K470" s="7"/>
      <c r="L470" s="7"/>
      <c r="M470" s="7"/>
      <c r="N470" s="7"/>
      <c r="O470" s="7"/>
      <c r="P470" s="7"/>
      <c r="Q470" s="10"/>
      <c r="R470" s="10"/>
      <c r="S470" s="13"/>
      <c r="T470" s="13"/>
    </row>
    <row r="471" spans="1:20">
      <c r="A471" s="10"/>
      <c r="B471" s="10"/>
      <c r="C471" s="10"/>
      <c r="D471" s="10"/>
      <c r="E471" s="10"/>
      <c r="F471" s="13"/>
      <c r="G471" s="13"/>
      <c r="H471" s="13"/>
      <c r="I471" s="13"/>
      <c r="J471" s="10"/>
      <c r="K471" s="10"/>
      <c r="L471" s="10"/>
      <c r="M471" s="10"/>
      <c r="N471" s="10"/>
      <c r="O471" s="10"/>
      <c r="P471" s="10"/>
      <c r="Q471" s="10"/>
      <c r="R471" s="10"/>
      <c r="S471" s="13"/>
      <c r="T471" s="13"/>
    </row>
    <row r="472" spans="1:20">
      <c r="A472" s="10"/>
      <c r="B472" s="10"/>
      <c r="C472" s="10"/>
      <c r="D472" s="10"/>
      <c r="E472" s="10"/>
      <c r="F472" s="13"/>
      <c r="G472" s="13"/>
      <c r="H472" s="13"/>
      <c r="I472" s="13"/>
      <c r="J472" s="10"/>
      <c r="K472" s="10"/>
      <c r="L472" s="10"/>
      <c r="M472" s="10"/>
      <c r="N472" s="10"/>
      <c r="O472" s="10"/>
      <c r="P472" s="10"/>
      <c r="Q472" s="10"/>
      <c r="R472" s="10"/>
      <c r="S472" s="13"/>
      <c r="T472" s="13"/>
    </row>
    <row r="473" spans="1:20">
      <c r="A473" s="10"/>
      <c r="B473" s="10"/>
      <c r="C473" s="10"/>
      <c r="D473" s="10"/>
      <c r="E473" s="10"/>
      <c r="F473" s="13"/>
      <c r="G473" s="13"/>
      <c r="H473" s="13"/>
      <c r="I473" s="13"/>
      <c r="J473" s="10"/>
      <c r="K473" s="10"/>
      <c r="L473" s="10"/>
      <c r="M473" s="10"/>
      <c r="N473" s="10"/>
      <c r="O473" s="10"/>
      <c r="P473" s="10"/>
      <c r="Q473" s="10"/>
      <c r="R473" s="10"/>
      <c r="S473" s="13"/>
      <c r="T473" s="13"/>
    </row>
    <row r="474" spans="1:20">
      <c r="A474" s="7"/>
      <c r="C474" s="7"/>
      <c r="D474" s="10"/>
      <c r="E474" s="7"/>
      <c r="F474" s="13"/>
      <c r="G474" s="13"/>
      <c r="H474" s="13"/>
      <c r="I474" s="13"/>
      <c r="J474" s="10"/>
      <c r="K474" s="10"/>
      <c r="L474" s="10"/>
      <c r="M474" s="10"/>
      <c r="N474" s="10"/>
      <c r="O474" s="10"/>
      <c r="P474" s="10"/>
      <c r="Q474" s="7"/>
      <c r="R474" s="7"/>
      <c r="S474" s="15"/>
      <c r="T474" s="15"/>
    </row>
    <row r="475" spans="1:20">
      <c r="A475" s="10"/>
      <c r="B475" s="10"/>
      <c r="C475" s="10"/>
      <c r="D475" s="10"/>
      <c r="E475" s="10"/>
      <c r="F475" s="13"/>
      <c r="G475" s="13"/>
      <c r="H475" s="13"/>
      <c r="I475" s="13"/>
      <c r="J475" s="10"/>
      <c r="K475" s="10"/>
      <c r="L475" s="10"/>
      <c r="M475" s="10"/>
      <c r="N475" s="10"/>
      <c r="O475" s="10"/>
      <c r="P475" s="10"/>
      <c r="Q475" s="10"/>
      <c r="R475" s="10"/>
      <c r="S475" s="13"/>
      <c r="T475" s="13"/>
    </row>
    <row r="476" spans="1:20">
      <c r="A476" s="10"/>
      <c r="B476" s="10"/>
      <c r="C476" s="10"/>
      <c r="D476" s="10"/>
      <c r="E476" s="10"/>
      <c r="F476" s="13"/>
      <c r="G476" s="13"/>
      <c r="H476" s="13"/>
      <c r="I476" s="13"/>
      <c r="J476" s="10"/>
      <c r="K476" s="10"/>
      <c r="L476" s="10"/>
      <c r="M476" s="10"/>
      <c r="N476" s="10"/>
      <c r="O476" s="10"/>
      <c r="P476" s="10"/>
      <c r="Q476" s="10"/>
      <c r="R476" s="10"/>
      <c r="S476" s="13"/>
      <c r="T476" s="13"/>
    </row>
    <row r="477" spans="1:20">
      <c r="A477" s="10"/>
      <c r="B477" s="10"/>
      <c r="C477" s="10"/>
      <c r="D477" s="10"/>
      <c r="E477" s="10"/>
      <c r="F477" s="13"/>
      <c r="G477" s="13"/>
      <c r="H477" s="13"/>
      <c r="I477" s="13"/>
      <c r="J477" s="10"/>
      <c r="K477" s="10"/>
      <c r="L477" s="10"/>
      <c r="M477" s="10"/>
      <c r="N477" s="10"/>
      <c r="O477" s="10"/>
      <c r="P477" s="10"/>
      <c r="Q477" s="10"/>
      <c r="R477" s="10"/>
      <c r="S477" s="13"/>
      <c r="T477" s="13"/>
    </row>
    <row r="478" spans="1:20">
      <c r="A478" s="7"/>
      <c r="C478" s="7"/>
      <c r="D478" s="10"/>
      <c r="E478" s="7"/>
      <c r="F478" s="13"/>
      <c r="G478" s="13"/>
      <c r="H478" s="13"/>
      <c r="I478" s="13"/>
      <c r="J478" s="10"/>
      <c r="K478" s="10"/>
      <c r="L478" s="10"/>
      <c r="M478" s="10"/>
      <c r="N478" s="10"/>
      <c r="O478" s="10"/>
      <c r="P478" s="10"/>
      <c r="Q478" s="7"/>
      <c r="R478" s="7"/>
      <c r="S478" s="15"/>
      <c r="T478" s="15"/>
    </row>
    <row r="479" spans="1:20">
      <c r="A479" s="10"/>
      <c r="B479" s="10"/>
      <c r="C479" s="10"/>
      <c r="D479" s="10"/>
      <c r="E479" s="10"/>
      <c r="F479" s="13"/>
      <c r="G479" s="13"/>
      <c r="H479" s="13"/>
      <c r="I479" s="13"/>
      <c r="J479" s="10"/>
      <c r="K479" s="10"/>
      <c r="L479" s="10"/>
      <c r="M479" s="10"/>
      <c r="N479" s="10"/>
      <c r="O479" s="10"/>
      <c r="P479" s="10"/>
      <c r="Q479" s="10"/>
      <c r="R479" s="10"/>
      <c r="S479" s="13"/>
      <c r="T479" s="13"/>
    </row>
    <row r="480" spans="1:20">
      <c r="A480" s="7"/>
      <c r="C480" s="7"/>
      <c r="D480" s="10"/>
      <c r="E480" s="7"/>
      <c r="F480" s="13"/>
      <c r="G480" s="13"/>
      <c r="H480" s="13"/>
      <c r="I480" s="13"/>
      <c r="J480" s="10"/>
      <c r="K480" s="10"/>
      <c r="L480" s="10"/>
      <c r="M480" s="10"/>
      <c r="N480" s="10"/>
      <c r="O480" s="10"/>
      <c r="P480" s="10"/>
      <c r="Q480" s="7"/>
      <c r="R480" s="7"/>
      <c r="S480" s="15"/>
      <c r="T480" s="15"/>
    </row>
    <row r="481" spans="1:20">
      <c r="A481" s="10"/>
      <c r="B481" s="10"/>
      <c r="C481" s="10"/>
      <c r="D481" s="10"/>
      <c r="E481" s="10"/>
      <c r="F481" s="13"/>
      <c r="G481" s="13"/>
      <c r="H481" s="13"/>
      <c r="I481" s="13"/>
      <c r="J481" s="10"/>
      <c r="K481" s="10"/>
      <c r="L481" s="10"/>
      <c r="M481" s="10"/>
      <c r="N481" s="10"/>
      <c r="O481" s="10"/>
      <c r="P481" s="10"/>
      <c r="Q481" s="10"/>
      <c r="R481" s="10"/>
      <c r="S481" s="13"/>
      <c r="T481" s="13"/>
    </row>
    <row r="482" spans="1:20">
      <c r="A482" s="10"/>
      <c r="B482" s="10"/>
      <c r="C482" s="10"/>
      <c r="D482" s="10"/>
      <c r="E482" s="10"/>
      <c r="F482" s="13"/>
      <c r="G482" s="13"/>
      <c r="H482" s="13"/>
      <c r="I482" s="13"/>
      <c r="J482" s="10"/>
      <c r="K482" s="7"/>
      <c r="L482" s="7"/>
      <c r="M482" s="7"/>
      <c r="N482" s="7"/>
      <c r="O482" s="7"/>
      <c r="P482" s="7"/>
      <c r="Q482" s="10"/>
      <c r="R482" s="10"/>
      <c r="S482" s="13"/>
      <c r="T482" s="13"/>
    </row>
    <row r="483" spans="1:20">
      <c r="A483" s="7"/>
      <c r="C483" s="7"/>
      <c r="D483" s="10"/>
      <c r="E483" s="7"/>
      <c r="F483" s="13"/>
      <c r="G483" s="13"/>
      <c r="H483" s="13"/>
      <c r="I483" s="13"/>
      <c r="J483" s="10"/>
      <c r="K483" s="10"/>
      <c r="L483" s="10"/>
      <c r="M483" s="10"/>
      <c r="N483" s="10"/>
      <c r="O483" s="10"/>
      <c r="P483" s="10"/>
      <c r="Q483" s="7"/>
      <c r="R483" s="7"/>
      <c r="S483" s="15"/>
      <c r="T483" s="15"/>
    </row>
    <row r="484" spans="1:20">
      <c r="A484" s="10"/>
      <c r="B484" s="10"/>
      <c r="C484" s="10"/>
      <c r="D484" s="10"/>
      <c r="E484" s="10"/>
      <c r="F484" s="13"/>
      <c r="G484" s="13"/>
      <c r="H484" s="13"/>
      <c r="I484" s="13"/>
      <c r="J484" s="10"/>
      <c r="K484" s="7"/>
      <c r="L484" s="7"/>
      <c r="M484" s="7"/>
      <c r="N484" s="7"/>
      <c r="O484" s="7"/>
      <c r="P484" s="7"/>
      <c r="Q484" s="10"/>
      <c r="R484" s="10"/>
      <c r="S484" s="13"/>
      <c r="T484" s="13"/>
    </row>
    <row r="485" spans="1:20">
      <c r="A485" s="10"/>
      <c r="B485" s="10"/>
      <c r="C485" s="10"/>
      <c r="D485" s="10"/>
      <c r="E485" s="10"/>
      <c r="F485" s="13"/>
      <c r="G485" s="13"/>
      <c r="H485" s="13"/>
      <c r="I485" s="13"/>
      <c r="J485" s="10"/>
      <c r="K485" s="10"/>
      <c r="L485" s="10"/>
      <c r="M485" s="10"/>
      <c r="N485" s="10"/>
      <c r="O485" s="10"/>
      <c r="P485" s="10"/>
      <c r="Q485" s="10"/>
      <c r="R485" s="10"/>
      <c r="S485" s="13"/>
      <c r="T485" s="13"/>
    </row>
    <row r="486" spans="1:20">
      <c r="A486" s="7"/>
      <c r="C486" s="7"/>
      <c r="D486" s="10"/>
      <c r="E486" s="7"/>
      <c r="F486" s="13"/>
      <c r="G486" s="13"/>
      <c r="H486" s="13"/>
      <c r="I486" s="13"/>
      <c r="J486" s="10"/>
      <c r="K486" s="10"/>
      <c r="L486" s="10"/>
      <c r="M486" s="10"/>
      <c r="N486" s="10"/>
      <c r="O486" s="10"/>
      <c r="P486" s="10"/>
      <c r="Q486" s="7"/>
      <c r="R486" s="7"/>
      <c r="S486" s="15"/>
      <c r="T486" s="15"/>
    </row>
    <row r="487" spans="1:20">
      <c r="A487" s="10"/>
      <c r="B487" s="10"/>
      <c r="C487" s="10"/>
      <c r="D487" s="10"/>
      <c r="E487" s="10"/>
      <c r="F487" s="13"/>
      <c r="G487" s="13"/>
      <c r="H487" s="13"/>
      <c r="I487" s="13"/>
      <c r="J487" s="10"/>
      <c r="K487" s="10"/>
      <c r="L487" s="10"/>
      <c r="M487" s="10"/>
      <c r="N487" s="10"/>
      <c r="O487" s="10"/>
      <c r="P487" s="10"/>
      <c r="Q487" s="10"/>
      <c r="R487" s="10"/>
      <c r="S487" s="13"/>
      <c r="T487" s="13"/>
    </row>
    <row r="488" spans="1:20">
      <c r="A488" s="7"/>
      <c r="C488" s="7"/>
      <c r="D488" s="10"/>
      <c r="E488" s="7"/>
      <c r="F488" s="13"/>
      <c r="G488" s="13"/>
      <c r="H488" s="13"/>
      <c r="I488" s="13"/>
      <c r="J488" s="10"/>
      <c r="K488" s="10"/>
      <c r="L488" s="10"/>
      <c r="M488" s="10"/>
      <c r="N488" s="10"/>
      <c r="O488" s="10"/>
      <c r="P488" s="10"/>
      <c r="Q488" s="7"/>
      <c r="R488" s="7"/>
      <c r="S488" s="15"/>
      <c r="T488" s="15"/>
    </row>
    <row r="489" spans="1:20">
      <c r="A489" s="10"/>
      <c r="C489" s="7"/>
      <c r="D489" s="10"/>
      <c r="E489" s="10"/>
      <c r="F489" s="13"/>
      <c r="G489" s="13"/>
      <c r="H489" s="13"/>
      <c r="I489" s="13"/>
      <c r="J489" s="10"/>
      <c r="K489" s="10"/>
      <c r="L489" s="10"/>
      <c r="M489" s="10"/>
      <c r="N489" s="10"/>
      <c r="O489" s="10"/>
      <c r="P489" s="10"/>
      <c r="Q489" s="7"/>
      <c r="R489" s="7"/>
      <c r="S489" s="13"/>
      <c r="T489" s="15"/>
    </row>
    <row r="490" spans="1:20">
      <c r="A490" s="10"/>
      <c r="B490" s="10"/>
      <c r="C490" s="10"/>
      <c r="D490" s="10"/>
      <c r="E490" s="10"/>
      <c r="F490" s="13"/>
      <c r="G490" s="13"/>
      <c r="H490" s="13"/>
      <c r="I490" s="13"/>
      <c r="J490" s="10"/>
      <c r="K490" s="10"/>
      <c r="L490" s="10"/>
      <c r="M490" s="10"/>
      <c r="N490" s="10"/>
      <c r="O490" s="10"/>
      <c r="P490" s="10"/>
      <c r="Q490" s="10"/>
      <c r="R490" s="10"/>
      <c r="S490" s="13"/>
      <c r="T490" s="13"/>
    </row>
    <row r="491" spans="1:20">
      <c r="A491" s="10"/>
      <c r="B491" s="10"/>
      <c r="C491" s="10"/>
      <c r="D491" s="10"/>
      <c r="E491" s="10"/>
      <c r="F491" s="13"/>
      <c r="G491" s="13"/>
      <c r="H491" s="13"/>
      <c r="I491" s="13"/>
      <c r="J491" s="10"/>
      <c r="K491" s="7"/>
      <c r="L491" s="7"/>
      <c r="M491" s="7"/>
      <c r="N491" s="7"/>
      <c r="O491" s="7"/>
      <c r="P491" s="7"/>
      <c r="Q491" s="10"/>
      <c r="R491" s="10"/>
      <c r="S491" s="13"/>
      <c r="T491" s="15"/>
    </row>
    <row r="492" spans="1:20">
      <c r="A492" s="10"/>
      <c r="B492" s="10"/>
      <c r="C492" s="10"/>
      <c r="D492" s="10"/>
      <c r="E492" s="10"/>
      <c r="F492" s="13"/>
      <c r="G492" s="13"/>
      <c r="H492" s="13"/>
      <c r="I492" s="13"/>
      <c r="J492" s="10"/>
      <c r="K492" s="10"/>
      <c r="L492" s="10"/>
      <c r="M492" s="10"/>
      <c r="N492" s="10"/>
      <c r="O492" s="10"/>
      <c r="P492" s="10"/>
      <c r="Q492" s="10"/>
      <c r="R492" s="10"/>
      <c r="S492" s="13"/>
      <c r="T492" s="13"/>
    </row>
    <row r="493" spans="1:20">
      <c r="A493" s="10"/>
      <c r="B493" s="10"/>
      <c r="C493" s="10"/>
      <c r="D493" s="10"/>
      <c r="E493" s="10"/>
      <c r="F493" s="13"/>
      <c r="G493" s="13"/>
      <c r="H493" s="13"/>
      <c r="I493" s="13"/>
      <c r="J493" s="10"/>
      <c r="K493" s="10"/>
      <c r="L493" s="10"/>
      <c r="M493" s="10"/>
      <c r="N493" s="10"/>
      <c r="O493" s="10"/>
      <c r="P493" s="10"/>
      <c r="Q493" s="10"/>
      <c r="R493" s="10"/>
      <c r="S493" s="13"/>
      <c r="T493" s="13"/>
    </row>
    <row r="494" spans="1:20">
      <c r="A494" s="10"/>
      <c r="B494" s="10"/>
      <c r="C494" s="10"/>
      <c r="D494" s="10"/>
      <c r="E494" s="10"/>
      <c r="F494" s="13"/>
      <c r="G494" s="13"/>
      <c r="H494" s="13"/>
      <c r="I494" s="13"/>
      <c r="J494" s="10"/>
      <c r="K494" s="10"/>
      <c r="L494" s="10"/>
      <c r="M494" s="10"/>
      <c r="N494" s="10"/>
      <c r="O494" s="10"/>
      <c r="P494" s="10"/>
      <c r="Q494" s="10"/>
      <c r="R494" s="10"/>
      <c r="S494" s="13"/>
      <c r="T494" s="13"/>
    </row>
    <row r="495" spans="1:20">
      <c r="A495" s="10"/>
      <c r="B495" s="10"/>
      <c r="C495" s="10"/>
      <c r="D495" s="10"/>
      <c r="E495" s="10"/>
      <c r="F495" s="13"/>
      <c r="G495" s="13"/>
      <c r="H495" s="13"/>
      <c r="I495" s="13"/>
      <c r="J495" s="10"/>
      <c r="K495" s="10"/>
      <c r="L495" s="10"/>
      <c r="M495" s="10"/>
      <c r="N495" s="10"/>
      <c r="O495" s="10"/>
      <c r="P495" s="10"/>
      <c r="Q495" s="10"/>
      <c r="R495" s="10"/>
      <c r="S495" s="13"/>
      <c r="T495" s="13"/>
    </row>
    <row r="496" spans="1:20">
      <c r="A496" s="7"/>
      <c r="C496" s="7"/>
      <c r="D496" s="10"/>
      <c r="E496" s="7"/>
      <c r="F496" s="13"/>
      <c r="G496" s="13"/>
      <c r="H496" s="13"/>
      <c r="I496" s="13"/>
      <c r="J496" s="10"/>
      <c r="K496" s="10"/>
      <c r="L496" s="10"/>
      <c r="M496" s="10"/>
      <c r="N496" s="10"/>
      <c r="O496" s="10"/>
      <c r="P496" s="10"/>
      <c r="Q496" s="7"/>
      <c r="R496" s="7"/>
      <c r="S496" s="15"/>
      <c r="T496" s="15"/>
    </row>
    <row r="497" spans="1:20">
      <c r="A497" s="10"/>
      <c r="B497" s="10"/>
      <c r="C497" s="10"/>
      <c r="D497" s="10"/>
      <c r="E497" s="10"/>
      <c r="F497" s="13"/>
      <c r="G497" s="13"/>
      <c r="H497" s="13"/>
      <c r="I497" s="13"/>
      <c r="J497" s="10"/>
      <c r="K497" s="10"/>
      <c r="L497" s="10"/>
      <c r="M497" s="10"/>
      <c r="N497" s="10"/>
      <c r="O497" s="10"/>
      <c r="P497" s="10"/>
      <c r="Q497" s="10"/>
      <c r="R497" s="10"/>
      <c r="S497" s="13"/>
      <c r="T497" s="13"/>
    </row>
    <row r="498" spans="1:20">
      <c r="A498" s="10"/>
      <c r="B498" s="10"/>
      <c r="C498" s="10"/>
      <c r="D498" s="10"/>
      <c r="E498" s="10"/>
      <c r="F498" s="13"/>
      <c r="G498" s="13"/>
      <c r="H498" s="13"/>
      <c r="I498" s="13"/>
      <c r="J498" s="10"/>
      <c r="K498" s="10"/>
      <c r="L498" s="10"/>
      <c r="M498" s="10"/>
      <c r="N498" s="10"/>
      <c r="O498" s="10"/>
      <c r="P498" s="10"/>
      <c r="Q498" s="10"/>
      <c r="R498" s="10"/>
      <c r="S498" s="13"/>
      <c r="T498" s="15"/>
    </row>
    <row r="499" spans="1:20">
      <c r="A499" s="10"/>
      <c r="B499" s="10"/>
      <c r="C499" s="10"/>
      <c r="D499" s="10"/>
      <c r="E499" s="10"/>
      <c r="F499" s="13"/>
      <c r="G499" s="13"/>
      <c r="H499" s="13"/>
      <c r="I499" s="13"/>
      <c r="J499" s="10"/>
      <c r="K499" s="7"/>
      <c r="L499" s="7"/>
      <c r="M499" s="7"/>
      <c r="N499" s="7"/>
      <c r="O499" s="7"/>
      <c r="P499" s="7"/>
      <c r="Q499" s="10"/>
      <c r="R499" s="10"/>
      <c r="S499" s="13"/>
      <c r="T499" s="15"/>
    </row>
    <row r="500" spans="1:20">
      <c r="A500" s="10"/>
      <c r="B500" s="10"/>
      <c r="C500" s="10"/>
      <c r="D500" s="10"/>
      <c r="E500" s="10"/>
      <c r="F500" s="13"/>
      <c r="G500" s="13"/>
      <c r="H500" s="13"/>
      <c r="I500" s="13"/>
      <c r="J500" s="10"/>
      <c r="K500" s="10"/>
      <c r="L500" s="10"/>
      <c r="M500" s="10"/>
      <c r="N500" s="10"/>
      <c r="O500" s="10"/>
      <c r="P500" s="10"/>
      <c r="Q500" s="10"/>
      <c r="R500" s="10"/>
      <c r="S500" s="13"/>
      <c r="T500" s="13"/>
    </row>
    <row r="501" spans="1:20">
      <c r="A501" s="10"/>
      <c r="B501" s="10"/>
      <c r="C501" s="10"/>
      <c r="D501" s="10"/>
      <c r="E501" s="10"/>
      <c r="F501" s="13"/>
      <c r="G501" s="13"/>
      <c r="H501" s="13"/>
      <c r="I501" s="13"/>
      <c r="J501" s="10"/>
      <c r="K501" s="10"/>
      <c r="L501" s="10"/>
      <c r="M501" s="10"/>
      <c r="N501" s="10"/>
      <c r="O501" s="10"/>
      <c r="P501" s="10"/>
      <c r="Q501" s="10"/>
      <c r="R501" s="10"/>
      <c r="S501" s="13"/>
      <c r="T501" s="13"/>
    </row>
    <row r="502" spans="1:20">
      <c r="A502" s="7"/>
      <c r="C502" s="7"/>
      <c r="D502" s="10"/>
      <c r="E502" s="7"/>
      <c r="F502" s="13"/>
      <c r="G502" s="13"/>
      <c r="H502" s="13"/>
      <c r="I502" s="13"/>
      <c r="J502" s="10"/>
      <c r="K502" s="10"/>
      <c r="L502" s="10"/>
      <c r="M502" s="10"/>
      <c r="N502" s="10"/>
      <c r="O502" s="10"/>
      <c r="P502" s="10"/>
      <c r="Q502" s="7"/>
      <c r="R502" s="7"/>
      <c r="S502" s="15"/>
      <c r="T502" s="15"/>
    </row>
    <row r="503" spans="1:20">
      <c r="A503" s="10"/>
      <c r="C503" s="7"/>
      <c r="D503" s="10"/>
      <c r="E503" s="10"/>
      <c r="F503" s="13"/>
      <c r="G503" s="13"/>
      <c r="H503" s="13"/>
      <c r="I503" s="13"/>
      <c r="J503" s="10"/>
      <c r="K503" s="10"/>
      <c r="L503" s="10"/>
      <c r="M503" s="10"/>
      <c r="N503" s="10"/>
      <c r="O503" s="10"/>
      <c r="P503" s="10"/>
      <c r="Q503" s="7"/>
      <c r="R503" s="7"/>
      <c r="S503" s="13"/>
      <c r="T503" s="13"/>
    </row>
    <row r="504" spans="1:20">
      <c r="A504" s="10"/>
      <c r="B504" s="10"/>
      <c r="C504" s="10"/>
      <c r="D504" s="10"/>
      <c r="E504" s="10"/>
      <c r="F504" s="13"/>
      <c r="G504" s="13"/>
      <c r="H504" s="13"/>
      <c r="I504" s="13"/>
      <c r="J504" s="10"/>
      <c r="K504" s="10"/>
      <c r="L504" s="10"/>
      <c r="M504" s="10"/>
      <c r="N504" s="10"/>
      <c r="O504" s="10"/>
      <c r="P504" s="10"/>
      <c r="Q504" s="10"/>
      <c r="R504" s="10"/>
      <c r="S504" s="13"/>
      <c r="T504" s="13"/>
    </row>
    <row r="505" spans="1:20">
      <c r="A505" s="10"/>
      <c r="B505" s="10"/>
      <c r="C505" s="10"/>
      <c r="D505" s="10"/>
      <c r="E505" s="10"/>
      <c r="F505" s="13"/>
      <c r="G505" s="13"/>
      <c r="H505" s="13"/>
      <c r="I505" s="13"/>
      <c r="J505" s="10"/>
      <c r="K505" s="10"/>
      <c r="L505" s="10"/>
      <c r="M505" s="10"/>
      <c r="N505" s="10"/>
      <c r="O505" s="10"/>
      <c r="P505" s="10"/>
      <c r="Q505" s="10"/>
      <c r="R505" s="10"/>
      <c r="S505" s="13"/>
      <c r="T505" s="13"/>
    </row>
    <row r="506" spans="1:20">
      <c r="A506" s="10"/>
      <c r="C506" s="7"/>
      <c r="D506" s="10"/>
      <c r="E506" s="10"/>
      <c r="F506" s="13"/>
      <c r="G506" s="13"/>
      <c r="H506" s="13"/>
      <c r="I506" s="13"/>
      <c r="J506" s="10"/>
      <c r="K506" s="10"/>
      <c r="L506" s="10"/>
      <c r="M506" s="10"/>
      <c r="N506" s="10"/>
      <c r="O506" s="10"/>
      <c r="P506" s="10"/>
      <c r="Q506" s="7"/>
      <c r="R506" s="7"/>
      <c r="S506" s="13"/>
      <c r="T506" s="15"/>
    </row>
    <row r="507" spans="1:20">
      <c r="A507" s="10"/>
      <c r="B507" s="10"/>
      <c r="C507" s="10"/>
      <c r="D507" s="10"/>
      <c r="E507" s="10"/>
      <c r="F507" s="13"/>
      <c r="G507" s="13"/>
      <c r="H507" s="13"/>
      <c r="I507" s="13"/>
      <c r="J507" s="10"/>
      <c r="K507" s="10"/>
      <c r="L507" s="10"/>
      <c r="M507" s="10"/>
      <c r="N507" s="10"/>
      <c r="O507" s="10"/>
      <c r="P507" s="10"/>
      <c r="Q507" s="10"/>
      <c r="R507" s="10"/>
      <c r="S507" s="13"/>
      <c r="T507" s="13"/>
    </row>
    <row r="508" spans="1:20">
      <c r="A508" s="10"/>
      <c r="B508" s="10"/>
      <c r="C508" s="10"/>
      <c r="D508" s="10"/>
      <c r="E508" s="10"/>
      <c r="F508" s="13"/>
      <c r="G508" s="13"/>
      <c r="H508" s="13"/>
      <c r="I508" s="13"/>
      <c r="J508" s="10"/>
      <c r="K508" s="10"/>
      <c r="L508" s="10"/>
      <c r="M508" s="10"/>
      <c r="N508" s="10"/>
      <c r="O508" s="10"/>
      <c r="P508" s="10"/>
      <c r="Q508" s="10"/>
      <c r="R508" s="10"/>
      <c r="S508" s="13"/>
      <c r="T508" s="15"/>
    </row>
    <row r="509" spans="1:20">
      <c r="A509" s="10"/>
      <c r="B509" s="10"/>
      <c r="C509" s="10"/>
      <c r="D509" s="10"/>
      <c r="E509" s="10"/>
      <c r="F509" s="13"/>
      <c r="G509" s="13"/>
      <c r="H509" s="13"/>
      <c r="I509" s="13"/>
      <c r="J509" s="10"/>
      <c r="K509" s="7"/>
      <c r="L509" s="7"/>
      <c r="M509" s="7"/>
      <c r="N509" s="7"/>
      <c r="O509" s="7"/>
      <c r="P509" s="7"/>
      <c r="Q509" s="10"/>
      <c r="R509" s="10"/>
      <c r="S509" s="13"/>
      <c r="T509" s="13"/>
    </row>
    <row r="510" spans="1:20">
      <c r="A510" s="10"/>
      <c r="B510" s="10"/>
      <c r="C510" s="10"/>
      <c r="D510" s="10"/>
      <c r="E510" s="10"/>
      <c r="F510" s="13"/>
      <c r="G510" s="13"/>
      <c r="H510" s="13"/>
      <c r="I510" s="13"/>
      <c r="J510" s="10"/>
      <c r="K510" s="10"/>
      <c r="L510" s="10"/>
      <c r="M510" s="10"/>
      <c r="N510" s="10"/>
      <c r="O510" s="10"/>
      <c r="P510" s="10"/>
      <c r="Q510" s="10"/>
      <c r="R510" s="10"/>
      <c r="S510" s="13"/>
      <c r="T510" s="13"/>
    </row>
    <row r="511" spans="1:20">
      <c r="A511" s="10"/>
      <c r="B511" s="10"/>
      <c r="C511" s="10"/>
      <c r="D511" s="10"/>
      <c r="E511" s="10"/>
      <c r="F511" s="13"/>
      <c r="G511" s="13"/>
      <c r="H511" s="13"/>
      <c r="I511" s="13"/>
      <c r="J511" s="10"/>
      <c r="K511" s="10"/>
      <c r="L511" s="10"/>
      <c r="M511" s="10"/>
      <c r="N511" s="10"/>
      <c r="O511" s="10"/>
      <c r="P511" s="10"/>
      <c r="Q511" s="10"/>
      <c r="R511" s="10"/>
      <c r="S511" s="13"/>
      <c r="T511" s="13"/>
    </row>
    <row r="512" spans="1:20">
      <c r="A512" s="10"/>
      <c r="B512" s="10"/>
      <c r="C512" s="10"/>
      <c r="D512" s="10"/>
      <c r="E512" s="10"/>
      <c r="F512" s="13"/>
      <c r="G512" s="13"/>
      <c r="H512" s="13"/>
      <c r="I512" s="13"/>
      <c r="J512" s="10"/>
      <c r="K512" s="10"/>
      <c r="L512" s="10"/>
      <c r="M512" s="10"/>
      <c r="N512" s="10"/>
      <c r="O512" s="10"/>
      <c r="P512" s="10"/>
      <c r="Q512" s="10"/>
      <c r="R512" s="10"/>
      <c r="S512" s="13"/>
      <c r="T512" s="13"/>
    </row>
    <row r="513" spans="1:20">
      <c r="A513" s="7"/>
      <c r="C513" s="7"/>
      <c r="D513" s="10"/>
      <c r="E513" s="7"/>
      <c r="F513" s="13"/>
      <c r="G513" s="13"/>
      <c r="H513" s="13"/>
      <c r="I513" s="13"/>
      <c r="J513" s="10"/>
      <c r="K513" s="10"/>
      <c r="L513" s="10"/>
      <c r="M513" s="10"/>
      <c r="N513" s="10"/>
      <c r="O513" s="10"/>
      <c r="P513" s="10"/>
      <c r="Q513" s="7"/>
      <c r="R513" s="7"/>
      <c r="S513" s="15"/>
      <c r="T513" s="15"/>
    </row>
    <row r="514" spans="1:20">
      <c r="A514" s="7"/>
      <c r="C514" s="7"/>
      <c r="D514" s="10"/>
      <c r="E514" s="7"/>
      <c r="F514" s="13"/>
      <c r="G514" s="13"/>
      <c r="H514" s="13"/>
      <c r="I514" s="13"/>
      <c r="J514" s="10"/>
      <c r="K514" s="10"/>
      <c r="L514" s="10"/>
      <c r="M514" s="10"/>
      <c r="N514" s="10"/>
      <c r="O514" s="10"/>
      <c r="P514" s="10"/>
      <c r="Q514" s="7"/>
      <c r="R514" s="7"/>
      <c r="S514" s="15"/>
      <c r="T514" s="15"/>
    </row>
    <row r="515" spans="1:20">
      <c r="A515" s="10"/>
      <c r="B515" s="10"/>
      <c r="C515" s="10"/>
      <c r="D515" s="10"/>
      <c r="E515" s="10"/>
      <c r="F515" s="13"/>
      <c r="G515" s="13"/>
      <c r="H515" s="13"/>
      <c r="I515" s="13"/>
      <c r="J515" s="10"/>
      <c r="K515" s="10"/>
      <c r="L515" s="10"/>
      <c r="M515" s="10"/>
      <c r="N515" s="10"/>
      <c r="O515" s="10"/>
      <c r="P515" s="10"/>
      <c r="Q515" s="10"/>
      <c r="R515" s="10"/>
      <c r="S515" s="13"/>
      <c r="T515" s="13"/>
    </row>
    <row r="516" spans="1:20">
      <c r="A516" s="10"/>
      <c r="B516" s="10"/>
      <c r="C516" s="10"/>
      <c r="D516" s="10"/>
      <c r="E516" s="10"/>
      <c r="F516" s="13"/>
      <c r="G516" s="13"/>
      <c r="H516" s="13"/>
      <c r="I516" s="13"/>
      <c r="J516" s="10"/>
      <c r="K516" s="7"/>
      <c r="L516" s="7"/>
      <c r="M516" s="7"/>
      <c r="N516" s="7"/>
      <c r="O516" s="7"/>
      <c r="P516" s="7"/>
      <c r="Q516" s="10"/>
      <c r="R516" s="10"/>
      <c r="S516" s="13"/>
      <c r="T516" s="13"/>
    </row>
    <row r="517" spans="1:20">
      <c r="A517" s="10"/>
      <c r="B517" s="10"/>
      <c r="C517" s="10"/>
      <c r="D517" s="10"/>
      <c r="E517" s="10"/>
      <c r="F517" s="13"/>
      <c r="G517" s="13"/>
      <c r="H517" s="13"/>
      <c r="I517" s="13"/>
      <c r="J517" s="10"/>
      <c r="K517" s="10"/>
      <c r="L517" s="10"/>
      <c r="M517" s="10"/>
      <c r="N517" s="10"/>
      <c r="O517" s="10"/>
      <c r="P517" s="10"/>
      <c r="Q517" s="10"/>
      <c r="R517" s="10"/>
      <c r="S517" s="13"/>
      <c r="T517" s="13"/>
    </row>
    <row r="518" spans="1:20">
      <c r="A518" s="10"/>
      <c r="B518" s="10"/>
      <c r="C518" s="10"/>
      <c r="D518" s="10"/>
      <c r="E518" s="10"/>
      <c r="F518" s="13"/>
      <c r="G518" s="13"/>
      <c r="H518" s="13"/>
      <c r="I518" s="13"/>
      <c r="J518" s="10"/>
      <c r="K518" s="10"/>
      <c r="L518" s="10"/>
      <c r="M518" s="10"/>
      <c r="N518" s="10"/>
      <c r="O518" s="10"/>
      <c r="P518" s="10"/>
      <c r="Q518" s="10"/>
      <c r="R518" s="10"/>
      <c r="S518" s="13"/>
      <c r="T518" s="13"/>
    </row>
    <row r="519" spans="1:20">
      <c r="A519" s="10"/>
      <c r="B519" s="10"/>
      <c r="C519" s="10"/>
      <c r="D519" s="10"/>
      <c r="E519" s="10"/>
      <c r="F519" s="13"/>
      <c r="G519" s="13"/>
      <c r="H519" s="13"/>
      <c r="I519" s="13"/>
      <c r="J519" s="10"/>
      <c r="K519" s="7"/>
      <c r="L519" s="7"/>
      <c r="M519" s="7"/>
      <c r="N519" s="7"/>
      <c r="O519" s="7"/>
      <c r="P519" s="7"/>
      <c r="Q519" s="10"/>
      <c r="R519" s="10"/>
      <c r="S519" s="13"/>
      <c r="T519" s="15"/>
    </row>
    <row r="520" spans="1:20">
      <c r="A520" s="10"/>
      <c r="B520" s="10"/>
      <c r="C520" s="10"/>
      <c r="D520" s="10"/>
      <c r="E520" s="10"/>
      <c r="F520" s="13"/>
      <c r="G520" s="13"/>
      <c r="H520" s="13"/>
      <c r="I520" s="13"/>
      <c r="J520" s="10"/>
      <c r="K520" s="10"/>
      <c r="L520" s="10"/>
      <c r="M520" s="10"/>
      <c r="N520" s="10"/>
      <c r="O520" s="10"/>
      <c r="P520" s="10"/>
      <c r="Q520" s="10"/>
      <c r="R520" s="10"/>
      <c r="S520" s="13"/>
      <c r="T520" s="13"/>
    </row>
    <row r="521" spans="1:20">
      <c r="A521" s="10"/>
      <c r="B521" s="10"/>
      <c r="C521" s="10"/>
      <c r="D521" s="10"/>
      <c r="E521" s="10"/>
      <c r="F521" s="13"/>
      <c r="G521" s="13"/>
      <c r="H521" s="13"/>
      <c r="I521" s="13"/>
      <c r="J521" s="10"/>
      <c r="K521" s="10"/>
      <c r="L521" s="10"/>
      <c r="M521" s="10"/>
      <c r="N521" s="10"/>
      <c r="O521" s="10"/>
      <c r="P521" s="10"/>
      <c r="Q521" s="10"/>
      <c r="R521" s="10"/>
      <c r="S521" s="13"/>
      <c r="T521" s="15"/>
    </row>
    <row r="522" spans="1:20">
      <c r="A522" s="7"/>
      <c r="C522" s="7"/>
      <c r="D522" s="10"/>
      <c r="E522" s="7"/>
      <c r="F522" s="13"/>
      <c r="G522" s="13"/>
      <c r="H522" s="13"/>
      <c r="I522" s="13"/>
      <c r="J522" s="10"/>
      <c r="K522" s="10"/>
      <c r="L522" s="10"/>
      <c r="M522" s="10"/>
      <c r="N522" s="10"/>
      <c r="O522" s="10"/>
      <c r="P522" s="10"/>
      <c r="Q522" s="7"/>
      <c r="R522" s="7"/>
      <c r="S522" s="15"/>
      <c r="T522" s="15"/>
    </row>
    <row r="523" spans="1:20">
      <c r="A523" s="10"/>
      <c r="B523" s="10"/>
      <c r="C523" s="10"/>
      <c r="D523" s="10"/>
      <c r="E523" s="10"/>
      <c r="F523" s="13"/>
      <c r="G523" s="13"/>
      <c r="H523" s="13"/>
      <c r="I523" s="13"/>
      <c r="J523" s="10"/>
      <c r="K523" s="10"/>
      <c r="L523" s="10"/>
      <c r="M523" s="10"/>
      <c r="N523" s="10"/>
      <c r="O523" s="10"/>
      <c r="P523" s="10"/>
      <c r="Q523" s="10"/>
      <c r="R523" s="10"/>
      <c r="S523" s="13"/>
      <c r="T523" s="13"/>
    </row>
    <row r="524" spans="1:20">
      <c r="A524" s="7"/>
      <c r="C524" s="7"/>
      <c r="D524" s="10"/>
      <c r="E524" s="7"/>
      <c r="F524" s="13"/>
      <c r="G524" s="13"/>
      <c r="H524" s="13"/>
      <c r="I524" s="13"/>
      <c r="J524" s="10"/>
      <c r="K524" s="10"/>
      <c r="L524" s="10"/>
      <c r="M524" s="10"/>
      <c r="N524" s="10"/>
      <c r="O524" s="10"/>
      <c r="P524" s="10"/>
      <c r="Q524" s="7"/>
      <c r="R524" s="7"/>
      <c r="S524" s="15"/>
      <c r="T524" s="15"/>
    </row>
    <row r="525" spans="1:20">
      <c r="A525" s="10"/>
      <c r="B525" s="10"/>
      <c r="C525" s="10"/>
      <c r="D525" s="10"/>
      <c r="E525" s="10"/>
      <c r="F525" s="13"/>
      <c r="G525" s="13"/>
      <c r="H525" s="13"/>
      <c r="I525" s="13"/>
      <c r="J525" s="10"/>
      <c r="K525" s="10"/>
      <c r="L525" s="10"/>
      <c r="M525" s="10"/>
      <c r="N525" s="10"/>
      <c r="O525" s="10"/>
      <c r="P525" s="10"/>
      <c r="Q525" s="10"/>
      <c r="R525" s="10"/>
      <c r="S525" s="13"/>
      <c r="T525" s="13"/>
    </row>
    <row r="526" spans="1:20">
      <c r="A526" s="10"/>
      <c r="B526" s="10"/>
      <c r="C526" s="10"/>
      <c r="D526" s="10"/>
      <c r="E526" s="10"/>
      <c r="F526" s="13"/>
      <c r="G526" s="13"/>
      <c r="H526" s="13"/>
      <c r="I526" s="13"/>
      <c r="J526" s="10"/>
      <c r="K526" s="10"/>
      <c r="L526" s="10"/>
      <c r="M526" s="10"/>
      <c r="N526" s="10"/>
      <c r="O526" s="10"/>
      <c r="P526" s="10"/>
      <c r="Q526" s="10"/>
      <c r="R526" s="10"/>
      <c r="S526" s="13"/>
      <c r="T526" s="13"/>
    </row>
    <row r="527" spans="1:20">
      <c r="A527" s="10"/>
      <c r="B527" s="10"/>
      <c r="C527" s="10"/>
      <c r="D527" s="10"/>
      <c r="E527" s="10"/>
      <c r="F527" s="13"/>
      <c r="G527" s="13"/>
      <c r="H527" s="13"/>
      <c r="I527" s="13"/>
      <c r="J527" s="10"/>
      <c r="K527" s="10"/>
      <c r="L527" s="10"/>
      <c r="M527" s="10"/>
      <c r="N527" s="10"/>
      <c r="O527" s="10"/>
      <c r="P527" s="10"/>
      <c r="Q527" s="10"/>
      <c r="R527" s="10"/>
      <c r="S527" s="13"/>
      <c r="T527" s="13"/>
    </row>
    <row r="528" spans="1:20">
      <c r="A528" s="7"/>
      <c r="C528" s="7"/>
      <c r="D528" s="10"/>
      <c r="E528" s="7"/>
      <c r="F528" s="13"/>
      <c r="G528" s="13"/>
      <c r="H528" s="13"/>
      <c r="I528" s="13"/>
      <c r="J528" s="10"/>
      <c r="K528" s="10"/>
      <c r="L528" s="10"/>
      <c r="M528" s="10"/>
      <c r="N528" s="10"/>
      <c r="O528" s="10"/>
      <c r="P528" s="10"/>
      <c r="Q528" s="7"/>
      <c r="R528" s="7"/>
      <c r="S528" s="15"/>
      <c r="T528" s="15"/>
    </row>
    <row r="529" spans="1:20">
      <c r="A529" s="10"/>
      <c r="B529" s="10"/>
      <c r="C529" s="10"/>
      <c r="D529" s="10"/>
      <c r="E529" s="10"/>
      <c r="F529" s="13"/>
      <c r="G529" s="13"/>
      <c r="H529" s="13"/>
      <c r="I529" s="13"/>
      <c r="J529" s="10"/>
      <c r="K529" s="7"/>
      <c r="L529" s="7"/>
      <c r="M529" s="7"/>
      <c r="N529" s="7"/>
      <c r="O529" s="7"/>
      <c r="P529" s="7"/>
      <c r="Q529" s="10"/>
      <c r="R529" s="10"/>
      <c r="S529" s="13"/>
      <c r="T529" s="15"/>
    </row>
    <row r="530" spans="1:20">
      <c r="A530" s="10"/>
      <c r="B530" s="10"/>
      <c r="C530" s="10"/>
      <c r="D530" s="10"/>
      <c r="E530" s="10"/>
      <c r="F530" s="13"/>
      <c r="G530" s="13"/>
      <c r="H530" s="13"/>
      <c r="I530" s="13"/>
      <c r="J530" s="10"/>
      <c r="K530" s="10"/>
      <c r="L530" s="10"/>
      <c r="M530" s="10"/>
      <c r="N530" s="10"/>
      <c r="O530" s="10"/>
      <c r="P530" s="10"/>
      <c r="Q530" s="10"/>
      <c r="R530" s="10"/>
      <c r="S530" s="13"/>
      <c r="T530" s="13"/>
    </row>
    <row r="531" spans="1:20">
      <c r="A531" s="10"/>
      <c r="B531" s="10"/>
      <c r="C531" s="10"/>
      <c r="D531" s="10"/>
      <c r="E531" s="10"/>
      <c r="F531" s="13"/>
      <c r="G531" s="13"/>
      <c r="H531" s="13"/>
      <c r="I531" s="13"/>
      <c r="J531" s="10"/>
      <c r="K531" s="10"/>
      <c r="L531" s="10"/>
      <c r="M531" s="10"/>
      <c r="N531" s="10"/>
      <c r="O531" s="10"/>
      <c r="P531" s="10"/>
      <c r="Q531" s="10"/>
      <c r="R531" s="10"/>
      <c r="S531" s="13"/>
      <c r="T531" s="15"/>
    </row>
    <row r="532" spans="1:20">
      <c r="A532" s="10"/>
      <c r="B532" s="10"/>
      <c r="C532" s="10"/>
      <c r="D532" s="10"/>
      <c r="E532" s="10"/>
      <c r="F532" s="13"/>
      <c r="G532" s="13"/>
      <c r="H532" s="13"/>
      <c r="I532" s="13"/>
      <c r="J532" s="10"/>
      <c r="K532" s="10"/>
      <c r="L532" s="10"/>
      <c r="M532" s="10"/>
      <c r="N532" s="10"/>
      <c r="O532" s="10"/>
      <c r="P532" s="10"/>
      <c r="Q532" s="10"/>
      <c r="R532" s="10"/>
      <c r="S532" s="13"/>
      <c r="T532" s="13"/>
    </row>
    <row r="533" spans="1:20">
      <c r="A533" s="7"/>
      <c r="C533" s="7"/>
      <c r="D533" s="10"/>
      <c r="E533" s="7"/>
      <c r="F533" s="13"/>
      <c r="G533" s="13"/>
      <c r="H533" s="13"/>
      <c r="I533" s="13"/>
      <c r="J533" s="10"/>
      <c r="K533" s="10"/>
      <c r="L533" s="10"/>
      <c r="M533" s="10"/>
      <c r="N533" s="10"/>
      <c r="O533" s="10"/>
      <c r="P533" s="10"/>
      <c r="Q533" s="7"/>
      <c r="R533" s="7"/>
      <c r="S533" s="15"/>
      <c r="T533" s="15"/>
    </row>
    <row r="534" spans="1:20">
      <c r="A534" s="10"/>
      <c r="B534" s="10"/>
      <c r="C534" s="10"/>
      <c r="D534" s="10"/>
      <c r="E534" s="10"/>
      <c r="F534" s="13"/>
      <c r="G534" s="13"/>
      <c r="H534" s="13"/>
      <c r="I534" s="13"/>
      <c r="J534" s="10"/>
      <c r="K534" s="10"/>
      <c r="L534" s="10"/>
      <c r="M534" s="10"/>
      <c r="N534" s="10"/>
      <c r="O534" s="10"/>
      <c r="P534" s="10"/>
      <c r="Q534" s="10"/>
      <c r="R534" s="10"/>
      <c r="S534" s="13"/>
      <c r="T534" s="13"/>
    </row>
    <row r="535" spans="1:20">
      <c r="A535" s="10"/>
      <c r="C535" s="7"/>
      <c r="D535" s="10"/>
      <c r="E535" s="10"/>
      <c r="F535" s="13"/>
      <c r="G535" s="13"/>
      <c r="H535" s="13"/>
      <c r="I535" s="13"/>
      <c r="J535" s="10"/>
      <c r="K535" s="10"/>
      <c r="L535" s="10"/>
      <c r="M535" s="10"/>
      <c r="N535" s="10"/>
      <c r="O535" s="10"/>
      <c r="P535" s="10"/>
      <c r="Q535" s="7"/>
      <c r="R535" s="7"/>
      <c r="S535" s="13"/>
      <c r="T535" s="15"/>
    </row>
    <row r="536" spans="1:20">
      <c r="A536" s="10"/>
      <c r="B536" s="10"/>
      <c r="C536" s="10"/>
      <c r="D536" s="10"/>
      <c r="E536" s="10"/>
      <c r="F536" s="13"/>
      <c r="G536" s="13"/>
      <c r="H536" s="13"/>
      <c r="I536" s="13"/>
      <c r="J536" s="10"/>
      <c r="K536" s="7"/>
      <c r="L536" s="7"/>
      <c r="M536" s="7"/>
      <c r="N536" s="7"/>
      <c r="O536" s="7"/>
      <c r="P536" s="7"/>
      <c r="Q536" s="10"/>
      <c r="R536" s="10"/>
      <c r="S536" s="13"/>
      <c r="T536" s="13"/>
    </row>
    <row r="537" spans="1:20">
      <c r="A537" s="10"/>
      <c r="B537" s="10"/>
      <c r="C537" s="10"/>
      <c r="D537" s="10"/>
      <c r="E537" s="10"/>
      <c r="F537" s="13"/>
      <c r="G537" s="13"/>
      <c r="H537" s="13"/>
      <c r="I537" s="13"/>
      <c r="J537" s="10"/>
      <c r="K537" s="10"/>
      <c r="L537" s="10"/>
      <c r="M537" s="10"/>
      <c r="N537" s="10"/>
      <c r="O537" s="10"/>
      <c r="P537" s="10"/>
      <c r="Q537" s="10"/>
      <c r="R537" s="10"/>
      <c r="S537" s="13"/>
      <c r="T537" s="13"/>
    </row>
    <row r="538" spans="1:20">
      <c r="A538" s="10"/>
      <c r="B538" s="10"/>
      <c r="C538" s="10"/>
      <c r="D538" s="10"/>
      <c r="E538" s="10"/>
      <c r="F538" s="13"/>
      <c r="G538" s="13"/>
      <c r="H538" s="13"/>
      <c r="I538" s="13"/>
      <c r="J538" s="10"/>
      <c r="K538" s="7"/>
      <c r="L538" s="7"/>
      <c r="M538" s="7"/>
      <c r="N538" s="7"/>
      <c r="O538" s="7"/>
      <c r="P538" s="7"/>
      <c r="Q538" s="10"/>
      <c r="R538" s="10"/>
      <c r="S538" s="13"/>
      <c r="T538" s="13"/>
    </row>
    <row r="539" spans="1:20">
      <c r="A539" s="10"/>
      <c r="B539" s="10"/>
      <c r="C539" s="10"/>
      <c r="D539" s="10"/>
      <c r="E539" s="10"/>
      <c r="F539" s="13"/>
      <c r="G539" s="13"/>
      <c r="H539" s="13"/>
      <c r="I539" s="13"/>
      <c r="J539" s="10"/>
      <c r="K539" s="10"/>
      <c r="L539" s="10"/>
      <c r="M539" s="10"/>
      <c r="N539" s="10"/>
      <c r="O539" s="10"/>
      <c r="P539" s="10"/>
      <c r="Q539" s="10"/>
      <c r="R539" s="10"/>
      <c r="S539" s="13"/>
      <c r="T539" s="13"/>
    </row>
    <row r="540" spans="1:20">
      <c r="A540" s="10"/>
      <c r="B540" s="10"/>
      <c r="C540" s="10"/>
      <c r="D540" s="10"/>
      <c r="E540" s="10"/>
      <c r="F540" s="13"/>
      <c r="G540" s="13"/>
      <c r="H540" s="13"/>
      <c r="I540" s="13"/>
      <c r="J540" s="10"/>
      <c r="K540" s="10"/>
      <c r="L540" s="10"/>
      <c r="M540" s="10"/>
      <c r="N540" s="10"/>
      <c r="O540" s="10"/>
      <c r="P540" s="10"/>
      <c r="Q540" s="10"/>
      <c r="R540" s="10"/>
      <c r="S540" s="13"/>
      <c r="T540" s="13"/>
    </row>
    <row r="541" spans="1:20">
      <c r="A541" s="10"/>
      <c r="B541" s="10"/>
      <c r="C541" s="10"/>
      <c r="D541" s="10"/>
      <c r="E541" s="10"/>
      <c r="F541" s="13"/>
      <c r="G541" s="13"/>
      <c r="H541" s="13"/>
      <c r="I541" s="13"/>
      <c r="J541" s="10"/>
      <c r="K541" s="7"/>
      <c r="L541" s="7"/>
      <c r="M541" s="7"/>
      <c r="N541" s="7"/>
      <c r="O541" s="7"/>
      <c r="P541" s="7"/>
      <c r="Q541" s="10"/>
      <c r="R541" s="10"/>
      <c r="S541" s="13"/>
      <c r="T541" s="13"/>
    </row>
    <row r="542" spans="1:20">
      <c r="A542" s="10"/>
      <c r="B542" s="10"/>
      <c r="C542" s="10"/>
      <c r="D542" s="10"/>
      <c r="E542" s="10"/>
      <c r="F542" s="13"/>
      <c r="G542" s="13"/>
      <c r="H542" s="13"/>
      <c r="I542" s="13"/>
      <c r="J542" s="10"/>
      <c r="K542" s="10"/>
      <c r="L542" s="10"/>
      <c r="M542" s="10"/>
      <c r="N542" s="10"/>
      <c r="O542" s="10"/>
      <c r="P542" s="10"/>
      <c r="Q542" s="10"/>
      <c r="R542" s="10"/>
      <c r="S542" s="13"/>
      <c r="T542" s="13"/>
    </row>
    <row r="543" spans="1:20">
      <c r="A543" s="10"/>
      <c r="B543" s="10"/>
      <c r="C543" s="10"/>
      <c r="D543" s="10"/>
      <c r="E543" s="10"/>
      <c r="F543" s="13"/>
      <c r="G543" s="13"/>
      <c r="H543" s="13"/>
      <c r="I543" s="13"/>
      <c r="J543" s="10"/>
      <c r="K543" s="10"/>
      <c r="L543" s="10"/>
      <c r="M543" s="10"/>
      <c r="N543" s="10"/>
      <c r="O543" s="10"/>
      <c r="P543" s="10"/>
      <c r="Q543" s="10"/>
      <c r="R543" s="10"/>
      <c r="S543" s="13"/>
      <c r="T543" s="13"/>
    </row>
    <row r="544" spans="1:20">
      <c r="A544" s="10"/>
      <c r="B544" s="10"/>
      <c r="C544" s="10"/>
      <c r="D544" s="10"/>
      <c r="E544" s="10"/>
      <c r="F544" s="13"/>
      <c r="G544" s="13"/>
      <c r="H544" s="13"/>
      <c r="I544" s="13"/>
      <c r="J544" s="10"/>
      <c r="K544" s="10"/>
      <c r="L544" s="10"/>
      <c r="M544" s="10"/>
      <c r="N544" s="10"/>
      <c r="O544" s="10"/>
      <c r="P544" s="10"/>
      <c r="Q544" s="10"/>
      <c r="R544" s="10"/>
      <c r="S544" s="13"/>
      <c r="T544" s="13"/>
    </row>
    <row r="545" spans="1:20">
      <c r="A545" s="10"/>
      <c r="B545" s="10"/>
      <c r="C545" s="10"/>
      <c r="D545" s="10"/>
      <c r="E545" s="10"/>
      <c r="F545" s="13"/>
      <c r="G545" s="13"/>
      <c r="H545" s="13"/>
      <c r="I545" s="13"/>
      <c r="J545" s="10"/>
      <c r="K545" s="10"/>
      <c r="L545" s="10"/>
      <c r="M545" s="10"/>
      <c r="N545" s="10"/>
      <c r="O545" s="10"/>
      <c r="P545" s="10"/>
      <c r="Q545" s="10"/>
      <c r="R545" s="10"/>
      <c r="S545" s="13"/>
      <c r="T545" s="13"/>
    </row>
    <row r="546" spans="1:20">
      <c r="A546" s="10"/>
      <c r="B546" s="10"/>
      <c r="C546" s="10"/>
      <c r="D546" s="10"/>
      <c r="E546" s="10"/>
      <c r="F546" s="13"/>
      <c r="G546" s="13"/>
      <c r="H546" s="13"/>
      <c r="I546" s="13"/>
      <c r="J546" s="10"/>
      <c r="K546" s="10"/>
      <c r="L546" s="10"/>
      <c r="M546" s="10"/>
      <c r="N546" s="10"/>
      <c r="O546" s="10"/>
      <c r="P546" s="10"/>
      <c r="Q546" s="10"/>
      <c r="R546" s="10"/>
      <c r="S546" s="13"/>
      <c r="T546" s="13"/>
    </row>
    <row r="547" spans="1:20">
      <c r="A547" s="10"/>
      <c r="B547" s="10"/>
      <c r="C547" s="10"/>
      <c r="D547" s="10"/>
      <c r="E547" s="10"/>
      <c r="F547" s="13"/>
      <c r="G547" s="13"/>
      <c r="H547" s="13"/>
      <c r="I547" s="13"/>
      <c r="J547" s="10"/>
      <c r="K547" s="10"/>
      <c r="L547" s="10"/>
      <c r="M547" s="10"/>
      <c r="N547" s="10"/>
      <c r="O547" s="10"/>
      <c r="P547" s="10"/>
      <c r="Q547" s="10"/>
      <c r="R547" s="10"/>
      <c r="S547" s="13"/>
      <c r="T547" s="15"/>
    </row>
    <row r="548" spans="1:20">
      <c r="A548" s="7"/>
      <c r="C548" s="7"/>
      <c r="D548" s="10"/>
      <c r="E548" s="7"/>
      <c r="F548" s="13"/>
      <c r="G548" s="13"/>
      <c r="H548" s="13"/>
      <c r="I548" s="13"/>
      <c r="J548" s="10"/>
      <c r="K548" s="10"/>
      <c r="L548" s="10"/>
      <c r="M548" s="10"/>
      <c r="N548" s="10"/>
      <c r="O548" s="10"/>
      <c r="P548" s="10"/>
      <c r="Q548" s="7"/>
      <c r="R548" s="7"/>
      <c r="S548" s="15"/>
      <c r="T548" s="15"/>
    </row>
    <row r="549" spans="1:20">
      <c r="A549" s="10"/>
      <c r="B549" s="10"/>
      <c r="C549" s="10"/>
      <c r="D549" s="10"/>
      <c r="E549" s="10"/>
      <c r="F549" s="13"/>
      <c r="G549" s="13"/>
      <c r="H549" s="13"/>
      <c r="I549" s="13"/>
      <c r="J549" s="10"/>
      <c r="K549" s="10"/>
      <c r="L549" s="10"/>
      <c r="M549" s="10"/>
      <c r="N549" s="10"/>
      <c r="O549" s="10"/>
      <c r="P549" s="10"/>
      <c r="Q549" s="10"/>
      <c r="R549" s="10"/>
      <c r="S549" s="13"/>
      <c r="T549" s="13"/>
    </row>
    <row r="550" spans="1:20">
      <c r="A550" s="10"/>
      <c r="B550" s="10"/>
      <c r="C550" s="10"/>
      <c r="D550" s="10"/>
      <c r="E550" s="10"/>
      <c r="F550" s="13"/>
      <c r="G550" s="13"/>
      <c r="H550" s="13"/>
      <c r="I550" s="13"/>
      <c r="J550" s="10"/>
      <c r="K550" s="7"/>
      <c r="L550" s="7"/>
      <c r="M550" s="7"/>
      <c r="N550" s="7"/>
      <c r="O550" s="7"/>
      <c r="P550" s="7"/>
      <c r="Q550" s="10"/>
      <c r="R550" s="10"/>
      <c r="S550" s="13"/>
      <c r="T550" s="13"/>
    </row>
    <row r="551" spans="1:20">
      <c r="A551" s="10"/>
      <c r="B551" s="10"/>
      <c r="C551" s="10"/>
      <c r="D551" s="10"/>
      <c r="E551" s="10"/>
      <c r="F551" s="13"/>
      <c r="G551" s="13"/>
      <c r="H551" s="13"/>
      <c r="I551" s="13"/>
      <c r="J551" s="10"/>
      <c r="K551" s="10"/>
      <c r="L551" s="10"/>
      <c r="M551" s="10"/>
      <c r="N551" s="10"/>
      <c r="O551" s="10"/>
      <c r="P551" s="10"/>
      <c r="Q551" s="10"/>
      <c r="R551" s="10"/>
      <c r="S551" s="13"/>
      <c r="T551" s="13"/>
    </row>
    <row r="552" spans="1:20">
      <c r="A552" s="10"/>
      <c r="B552" s="10"/>
      <c r="C552" s="10"/>
      <c r="D552" s="10"/>
      <c r="E552" s="10"/>
      <c r="F552" s="13"/>
      <c r="G552" s="13"/>
      <c r="H552" s="13"/>
      <c r="I552" s="13"/>
      <c r="J552" s="10"/>
      <c r="K552" s="7"/>
      <c r="L552" s="7"/>
      <c r="M552" s="7"/>
      <c r="N552" s="7"/>
      <c r="O552" s="7"/>
      <c r="P552" s="7"/>
      <c r="Q552" s="10"/>
      <c r="R552" s="10"/>
      <c r="S552" s="13"/>
      <c r="T552" s="15"/>
    </row>
    <row r="553" spans="1:20">
      <c r="A553" s="10"/>
      <c r="C553" s="7"/>
      <c r="D553" s="10"/>
      <c r="E553" s="10"/>
      <c r="F553" s="13"/>
      <c r="G553" s="13"/>
      <c r="H553" s="13"/>
      <c r="I553" s="13"/>
      <c r="J553" s="10"/>
      <c r="K553" s="7"/>
      <c r="L553" s="7"/>
      <c r="M553" s="7"/>
      <c r="N553" s="7"/>
      <c r="O553" s="7"/>
      <c r="P553" s="7"/>
      <c r="Q553" s="10"/>
      <c r="R553" s="10"/>
      <c r="S553" s="13"/>
      <c r="T553" s="15"/>
    </row>
    <row r="554" spans="1:20">
      <c r="A554" s="10"/>
      <c r="B554" s="10"/>
      <c r="C554" s="10"/>
      <c r="D554" s="10"/>
      <c r="E554" s="10"/>
      <c r="F554" s="13"/>
      <c r="G554" s="13"/>
      <c r="H554" s="13"/>
      <c r="I554" s="13"/>
      <c r="J554" s="10"/>
      <c r="K554" s="7"/>
      <c r="L554" s="7"/>
      <c r="M554" s="7"/>
      <c r="N554" s="7"/>
      <c r="O554" s="7"/>
      <c r="P554" s="7"/>
      <c r="Q554" s="10"/>
      <c r="R554" s="10"/>
      <c r="S554" s="13"/>
      <c r="T554" s="15"/>
    </row>
    <row r="555" spans="1:20">
      <c r="A555" s="10"/>
      <c r="B555" s="10"/>
      <c r="C555" s="10"/>
      <c r="D555" s="10"/>
      <c r="E555" s="10"/>
      <c r="F555" s="13"/>
      <c r="G555" s="13"/>
      <c r="H555" s="13"/>
      <c r="I555" s="13"/>
      <c r="J555" s="10"/>
      <c r="K555" s="10"/>
      <c r="L555" s="10"/>
      <c r="M555" s="10"/>
      <c r="N555" s="10"/>
      <c r="O555" s="10"/>
      <c r="P555" s="10"/>
      <c r="Q555" s="10"/>
      <c r="R555" s="10"/>
      <c r="S555" s="13"/>
      <c r="T555" s="13"/>
    </row>
    <row r="556" spans="1:20">
      <c r="A556" s="10"/>
      <c r="B556" s="10"/>
      <c r="C556" s="10"/>
      <c r="D556" s="10"/>
      <c r="E556" s="10"/>
      <c r="F556" s="13"/>
      <c r="G556" s="13"/>
      <c r="H556" s="13"/>
      <c r="I556" s="13"/>
      <c r="J556" s="10"/>
      <c r="K556" s="10"/>
      <c r="L556" s="10"/>
      <c r="M556" s="10"/>
      <c r="N556" s="10"/>
      <c r="O556" s="10"/>
      <c r="P556" s="10"/>
      <c r="Q556" s="10"/>
      <c r="R556" s="10"/>
      <c r="S556" s="13"/>
      <c r="T556" s="13"/>
    </row>
    <row r="557" spans="1:20">
      <c r="A557" s="7"/>
      <c r="C557" s="7"/>
      <c r="D557" s="10"/>
      <c r="E557" s="7"/>
      <c r="F557" s="13"/>
      <c r="G557" s="13"/>
      <c r="H557" s="13"/>
      <c r="I557" s="13"/>
      <c r="J557" s="10"/>
      <c r="K557" s="10"/>
      <c r="L557" s="10"/>
      <c r="M557" s="10"/>
      <c r="N557" s="10"/>
      <c r="O557" s="10"/>
      <c r="P557" s="10"/>
      <c r="Q557" s="7"/>
      <c r="R557" s="7"/>
      <c r="S557" s="15"/>
      <c r="T557" s="15"/>
    </row>
    <row r="558" spans="1:20">
      <c r="A558" s="10"/>
      <c r="B558" s="10"/>
      <c r="C558" s="10"/>
      <c r="D558" s="10"/>
      <c r="E558" s="10"/>
      <c r="F558" s="13"/>
      <c r="G558" s="13"/>
      <c r="H558" s="13"/>
      <c r="I558" s="13"/>
      <c r="J558" s="10"/>
      <c r="K558" s="7"/>
      <c r="L558" s="7"/>
      <c r="M558" s="7"/>
      <c r="N558" s="7"/>
      <c r="O558" s="7"/>
      <c r="P558" s="7"/>
      <c r="Q558" s="10"/>
      <c r="R558" s="10"/>
      <c r="S558" s="13"/>
      <c r="T558" s="13"/>
    </row>
    <row r="559" spans="1:20">
      <c r="A559" s="10"/>
      <c r="B559" s="10"/>
      <c r="C559" s="10"/>
      <c r="D559" s="10"/>
      <c r="E559" s="10"/>
      <c r="F559" s="13"/>
      <c r="G559" s="13"/>
      <c r="H559" s="13"/>
      <c r="I559" s="13"/>
      <c r="J559" s="10"/>
      <c r="K559" s="10"/>
      <c r="L559" s="10"/>
      <c r="M559" s="10"/>
      <c r="N559" s="10"/>
      <c r="O559" s="10"/>
      <c r="P559" s="10"/>
      <c r="Q559" s="10"/>
      <c r="R559" s="10"/>
      <c r="S559" s="13"/>
      <c r="T559" s="13"/>
    </row>
    <row r="560" spans="1:20">
      <c r="A560" s="10"/>
      <c r="B560" s="10"/>
      <c r="C560" s="10"/>
      <c r="D560" s="10"/>
      <c r="E560" s="10"/>
      <c r="F560" s="13"/>
      <c r="G560" s="13"/>
      <c r="H560" s="13"/>
      <c r="I560" s="13"/>
      <c r="J560" s="10"/>
      <c r="K560" s="10"/>
      <c r="L560" s="10"/>
      <c r="M560" s="10"/>
      <c r="N560" s="10"/>
      <c r="O560" s="10"/>
      <c r="P560" s="10"/>
      <c r="Q560" s="10"/>
      <c r="R560" s="10"/>
      <c r="S560" s="13"/>
      <c r="T560" s="13"/>
    </row>
    <row r="561" spans="1:20">
      <c r="A561" s="10"/>
      <c r="B561" s="10"/>
      <c r="C561" s="10"/>
      <c r="D561" s="10"/>
      <c r="E561" s="10"/>
      <c r="F561" s="13"/>
      <c r="G561" s="13"/>
      <c r="H561" s="13"/>
      <c r="I561" s="13"/>
      <c r="J561" s="10"/>
      <c r="K561" s="7"/>
      <c r="L561" s="7"/>
      <c r="M561" s="7"/>
      <c r="N561" s="7"/>
      <c r="O561" s="7"/>
      <c r="P561" s="7"/>
      <c r="Q561" s="10"/>
      <c r="R561" s="10"/>
      <c r="S561" s="13"/>
      <c r="T561" s="15"/>
    </row>
    <row r="562" spans="1:20">
      <c r="A562" s="10"/>
      <c r="B562" s="10"/>
      <c r="C562" s="10"/>
      <c r="D562" s="10"/>
      <c r="E562" s="10"/>
      <c r="F562" s="13"/>
      <c r="G562" s="13"/>
      <c r="H562" s="13"/>
      <c r="I562" s="13"/>
      <c r="J562" s="10"/>
      <c r="K562" s="10"/>
      <c r="L562" s="10"/>
      <c r="M562" s="10"/>
      <c r="N562" s="10"/>
      <c r="O562" s="10"/>
      <c r="P562" s="10"/>
      <c r="Q562" s="10"/>
      <c r="R562" s="10"/>
      <c r="S562" s="13"/>
      <c r="T562" s="13"/>
    </row>
    <row r="563" spans="1:20">
      <c r="A563" s="10"/>
      <c r="B563" s="10"/>
      <c r="C563" s="10"/>
      <c r="D563" s="10"/>
      <c r="E563" s="10"/>
      <c r="F563" s="13"/>
      <c r="G563" s="13"/>
      <c r="H563" s="13"/>
      <c r="I563" s="13"/>
      <c r="J563" s="10"/>
      <c r="K563" s="10"/>
      <c r="L563" s="10"/>
      <c r="M563" s="10"/>
      <c r="N563" s="10"/>
      <c r="O563" s="10"/>
      <c r="P563" s="10"/>
      <c r="Q563" s="10"/>
      <c r="R563" s="10"/>
      <c r="S563" s="13"/>
      <c r="T563" s="13"/>
    </row>
    <row r="564" spans="1:20">
      <c r="A564" s="10"/>
      <c r="C564" s="7"/>
      <c r="D564" s="10"/>
      <c r="E564" s="10"/>
      <c r="F564" s="13"/>
      <c r="G564" s="13"/>
      <c r="H564" s="13"/>
      <c r="I564" s="13"/>
      <c r="J564" s="10"/>
      <c r="K564" s="10"/>
      <c r="L564" s="10"/>
      <c r="M564" s="10"/>
      <c r="N564" s="10"/>
      <c r="O564" s="10"/>
      <c r="P564" s="10"/>
      <c r="Q564" s="7"/>
      <c r="R564" s="7"/>
      <c r="S564" s="13"/>
      <c r="T564" s="15"/>
    </row>
    <row r="565" spans="1:20">
      <c r="A565" s="10"/>
      <c r="B565" s="10"/>
      <c r="C565" s="10"/>
      <c r="D565" s="10"/>
      <c r="E565" s="10"/>
      <c r="F565" s="13"/>
      <c r="G565" s="13"/>
      <c r="H565" s="13"/>
      <c r="I565" s="13"/>
      <c r="J565" s="10"/>
      <c r="K565" s="10"/>
      <c r="L565" s="10"/>
      <c r="M565" s="10"/>
      <c r="N565" s="10"/>
      <c r="O565" s="10"/>
      <c r="P565" s="10"/>
      <c r="Q565" s="10"/>
      <c r="R565" s="10"/>
      <c r="S565" s="13"/>
      <c r="T565" s="13"/>
    </row>
    <row r="566" spans="1:20">
      <c r="A566" s="10"/>
      <c r="B566" s="10"/>
      <c r="C566" s="10"/>
      <c r="D566" s="10"/>
      <c r="E566" s="10"/>
      <c r="F566" s="13"/>
      <c r="G566" s="13"/>
      <c r="H566" s="13"/>
      <c r="I566" s="13"/>
      <c r="J566" s="10"/>
      <c r="K566" s="10"/>
      <c r="L566" s="10"/>
      <c r="M566" s="10"/>
      <c r="N566" s="10"/>
      <c r="O566" s="10"/>
      <c r="P566" s="10"/>
      <c r="Q566" s="10"/>
      <c r="R566" s="10"/>
      <c r="S566" s="13"/>
      <c r="T566" s="13"/>
    </row>
    <row r="567" spans="1:20">
      <c r="A567" s="10"/>
      <c r="B567" s="10"/>
      <c r="C567" s="10"/>
      <c r="D567" s="10"/>
      <c r="E567" s="10"/>
      <c r="F567" s="13"/>
      <c r="G567" s="13"/>
      <c r="H567" s="13"/>
      <c r="I567" s="13"/>
      <c r="J567" s="10"/>
      <c r="K567" s="7"/>
      <c r="L567" s="7"/>
      <c r="M567" s="7"/>
      <c r="N567" s="7"/>
      <c r="O567" s="7"/>
      <c r="P567" s="7"/>
      <c r="Q567" s="10"/>
      <c r="R567" s="10"/>
      <c r="S567" s="13"/>
      <c r="T567" s="13"/>
    </row>
    <row r="568" spans="1:20">
      <c r="A568" s="7"/>
      <c r="C568" s="7"/>
      <c r="D568" s="10"/>
      <c r="E568" s="7"/>
      <c r="F568" s="13"/>
      <c r="G568" s="13"/>
      <c r="H568" s="13"/>
      <c r="I568" s="13"/>
      <c r="J568" s="10"/>
      <c r="K568" s="10"/>
      <c r="L568" s="10"/>
      <c r="M568" s="10"/>
      <c r="N568" s="10"/>
      <c r="O568" s="10"/>
      <c r="P568" s="10"/>
      <c r="Q568" s="7"/>
      <c r="R568" s="7"/>
      <c r="S568" s="15"/>
      <c r="T568" s="15"/>
    </row>
    <row r="569" spans="1:20">
      <c r="A569" s="10"/>
      <c r="B569" s="10"/>
      <c r="C569" s="10"/>
      <c r="D569" s="10"/>
      <c r="E569" s="10"/>
      <c r="F569" s="13"/>
      <c r="G569" s="13"/>
      <c r="H569" s="13"/>
      <c r="I569" s="13"/>
      <c r="J569" s="10"/>
      <c r="K569" s="10"/>
      <c r="L569" s="10"/>
      <c r="M569" s="10"/>
      <c r="N569" s="10"/>
      <c r="O569" s="10"/>
      <c r="P569" s="10"/>
      <c r="Q569" s="10"/>
      <c r="R569" s="10"/>
      <c r="S569" s="13"/>
      <c r="T569" s="15"/>
    </row>
    <row r="570" spans="1:20">
      <c r="A570" s="10"/>
      <c r="B570" s="10"/>
      <c r="C570" s="10"/>
      <c r="D570" s="10"/>
      <c r="E570" s="10"/>
      <c r="F570" s="13"/>
      <c r="G570" s="13"/>
      <c r="H570" s="13"/>
      <c r="I570" s="13"/>
      <c r="J570" s="10"/>
      <c r="K570" s="10"/>
      <c r="L570" s="10"/>
      <c r="M570" s="10"/>
      <c r="N570" s="10"/>
      <c r="O570" s="10"/>
      <c r="P570" s="10"/>
      <c r="Q570" s="10"/>
      <c r="R570" s="10"/>
      <c r="S570" s="13"/>
      <c r="T570" s="15"/>
    </row>
    <row r="571" spans="1:20">
      <c r="A571" s="10"/>
      <c r="B571" s="10"/>
      <c r="C571" s="10"/>
      <c r="D571" s="10"/>
      <c r="E571" s="10"/>
      <c r="F571" s="13"/>
      <c r="G571" s="13"/>
      <c r="H571" s="13"/>
      <c r="I571" s="13"/>
      <c r="J571" s="10"/>
      <c r="K571" s="7"/>
      <c r="L571" s="7"/>
      <c r="M571" s="7"/>
      <c r="N571" s="7"/>
      <c r="O571" s="7"/>
      <c r="P571" s="7"/>
      <c r="Q571" s="10"/>
      <c r="R571" s="10"/>
      <c r="S571" s="13"/>
      <c r="T571" s="13"/>
    </row>
    <row r="572" spans="1:20">
      <c r="A572" s="10"/>
      <c r="B572" s="10"/>
      <c r="C572" s="10"/>
      <c r="D572" s="10"/>
      <c r="E572" s="10"/>
      <c r="F572" s="13"/>
      <c r="G572" s="13"/>
      <c r="H572" s="13"/>
      <c r="I572" s="13"/>
      <c r="J572" s="10"/>
      <c r="K572" s="10"/>
      <c r="L572" s="10"/>
      <c r="M572" s="10"/>
      <c r="N572" s="10"/>
      <c r="O572" s="10"/>
      <c r="P572" s="10"/>
      <c r="Q572" s="10"/>
      <c r="R572" s="10"/>
      <c r="S572" s="13"/>
      <c r="T572" s="13"/>
    </row>
    <row r="573" spans="1:20">
      <c r="A573" s="7"/>
      <c r="C573" s="7"/>
      <c r="D573" s="10"/>
      <c r="E573" s="7"/>
      <c r="F573" s="13"/>
      <c r="G573" s="13"/>
      <c r="H573" s="13"/>
      <c r="I573" s="13"/>
      <c r="J573" s="10"/>
      <c r="K573" s="10"/>
      <c r="L573" s="10"/>
      <c r="M573" s="10"/>
      <c r="N573" s="10"/>
      <c r="O573" s="10"/>
      <c r="P573" s="10"/>
      <c r="Q573" s="7"/>
      <c r="R573" s="7"/>
      <c r="S573" s="15"/>
      <c r="T573" s="15"/>
    </row>
    <row r="574" spans="1:20">
      <c r="A574" s="10"/>
      <c r="B574" s="10"/>
      <c r="C574" s="10"/>
      <c r="D574" s="10"/>
      <c r="E574" s="10"/>
      <c r="F574" s="13"/>
      <c r="G574" s="13"/>
      <c r="H574" s="13"/>
      <c r="I574" s="13"/>
      <c r="J574" s="10"/>
      <c r="K574" s="7"/>
      <c r="L574" s="7"/>
      <c r="M574" s="7"/>
      <c r="N574" s="7"/>
      <c r="O574" s="7"/>
      <c r="P574" s="7"/>
      <c r="Q574" s="10"/>
      <c r="R574" s="10"/>
      <c r="S574" s="13"/>
      <c r="T574" s="15"/>
    </row>
    <row r="575" spans="1:20">
      <c r="A575" s="10"/>
      <c r="B575" s="10"/>
      <c r="C575" s="10"/>
      <c r="D575" s="10"/>
      <c r="E575" s="10"/>
      <c r="F575" s="13"/>
      <c r="G575" s="13"/>
      <c r="H575" s="13"/>
      <c r="I575" s="13"/>
      <c r="J575" s="10"/>
      <c r="K575" s="7"/>
      <c r="L575" s="7"/>
      <c r="M575" s="7"/>
      <c r="N575" s="7"/>
      <c r="O575" s="7"/>
      <c r="P575" s="7"/>
      <c r="Q575" s="10"/>
      <c r="R575" s="10"/>
      <c r="S575" s="13"/>
      <c r="T575" s="13"/>
    </row>
    <row r="576" spans="1:20">
      <c r="A576" s="7"/>
      <c r="C576" s="7"/>
      <c r="D576" s="10"/>
      <c r="E576" s="7"/>
      <c r="F576" s="13"/>
      <c r="G576" s="13"/>
      <c r="H576" s="13"/>
      <c r="I576" s="13"/>
      <c r="J576" s="10"/>
      <c r="K576" s="10"/>
      <c r="L576" s="10"/>
      <c r="M576" s="10"/>
      <c r="N576" s="10"/>
      <c r="O576" s="10"/>
      <c r="P576" s="10"/>
      <c r="Q576" s="7"/>
      <c r="R576" s="7"/>
      <c r="S576" s="15"/>
      <c r="T576" s="15"/>
    </row>
    <row r="577" spans="1:20">
      <c r="A577" s="10"/>
      <c r="B577" s="10"/>
      <c r="C577" s="10"/>
      <c r="D577" s="10"/>
      <c r="E577" s="10"/>
      <c r="F577" s="13"/>
      <c r="G577" s="13"/>
      <c r="H577" s="13"/>
      <c r="I577" s="13"/>
      <c r="J577" s="10"/>
      <c r="K577" s="10"/>
      <c r="L577" s="10"/>
      <c r="M577" s="10"/>
      <c r="N577" s="10"/>
      <c r="O577" s="10"/>
      <c r="P577" s="10"/>
      <c r="Q577" s="10"/>
      <c r="R577" s="10"/>
      <c r="S577" s="13"/>
      <c r="T577" s="13"/>
    </row>
    <row r="578" spans="1:20">
      <c r="A578" s="10"/>
      <c r="B578" s="10"/>
      <c r="C578" s="10"/>
      <c r="D578" s="10"/>
      <c r="E578" s="10"/>
      <c r="F578" s="13"/>
      <c r="G578" s="13"/>
      <c r="H578" s="13"/>
      <c r="I578" s="13"/>
      <c r="J578" s="10"/>
      <c r="K578" s="10"/>
      <c r="L578" s="10"/>
      <c r="M578" s="10"/>
      <c r="N578" s="10"/>
      <c r="O578" s="10"/>
      <c r="P578" s="10"/>
      <c r="Q578" s="10"/>
      <c r="R578" s="10"/>
      <c r="S578" s="13"/>
      <c r="T578" s="13"/>
    </row>
    <row r="579" spans="1:20">
      <c r="A579" s="10"/>
      <c r="B579" s="10"/>
      <c r="C579" s="10"/>
      <c r="D579" s="10"/>
      <c r="E579" s="10"/>
      <c r="F579" s="13"/>
      <c r="G579" s="13"/>
      <c r="H579" s="13"/>
      <c r="I579" s="13"/>
      <c r="J579" s="10"/>
      <c r="K579" s="7"/>
      <c r="L579" s="7"/>
      <c r="M579" s="7"/>
      <c r="N579" s="7"/>
      <c r="O579" s="7"/>
      <c r="P579" s="7"/>
      <c r="Q579" s="10"/>
      <c r="R579" s="10"/>
      <c r="S579" s="13"/>
      <c r="T579" s="13"/>
    </row>
    <row r="580" spans="1:20">
      <c r="A580" s="7"/>
      <c r="C580" s="7"/>
      <c r="D580" s="10"/>
      <c r="E580" s="7"/>
      <c r="F580" s="13"/>
      <c r="G580" s="13"/>
      <c r="H580" s="13"/>
      <c r="I580" s="13"/>
      <c r="J580" s="10"/>
      <c r="K580" s="10"/>
      <c r="L580" s="10"/>
      <c r="M580" s="10"/>
      <c r="N580" s="10"/>
      <c r="O580" s="10"/>
      <c r="P580" s="10"/>
      <c r="Q580" s="7"/>
      <c r="R580" s="7"/>
      <c r="S580" s="15"/>
      <c r="T580" s="15"/>
    </row>
    <row r="581" spans="1:20">
      <c r="A581" s="10"/>
      <c r="B581" s="10"/>
      <c r="C581" s="10"/>
      <c r="D581" s="10"/>
      <c r="E581" s="10"/>
      <c r="F581" s="13"/>
      <c r="G581" s="13"/>
      <c r="H581" s="13"/>
      <c r="I581" s="13"/>
      <c r="J581" s="10"/>
      <c r="K581" s="10"/>
      <c r="L581" s="10"/>
      <c r="M581" s="10"/>
      <c r="N581" s="10"/>
      <c r="O581" s="10"/>
      <c r="P581" s="10"/>
      <c r="Q581" s="10"/>
      <c r="R581" s="10"/>
      <c r="S581" s="13"/>
      <c r="T581" s="15"/>
    </row>
    <row r="582" spans="1:20">
      <c r="A582" s="7"/>
      <c r="C582" s="7"/>
      <c r="D582" s="10"/>
      <c r="E582" s="7"/>
      <c r="F582" s="13"/>
      <c r="G582" s="13"/>
      <c r="H582" s="13"/>
      <c r="I582" s="13"/>
      <c r="J582" s="10"/>
      <c r="K582" s="10"/>
      <c r="L582" s="10"/>
      <c r="M582" s="10"/>
      <c r="N582" s="10"/>
      <c r="O582" s="10"/>
      <c r="P582" s="10"/>
      <c r="Q582" s="7"/>
      <c r="R582" s="7"/>
      <c r="S582" s="15"/>
      <c r="T582" s="15"/>
    </row>
    <row r="583" spans="1:20">
      <c r="A583" s="10"/>
      <c r="B583" s="10"/>
      <c r="C583" s="10"/>
      <c r="D583" s="10"/>
      <c r="E583" s="10"/>
      <c r="F583" s="13"/>
      <c r="G583" s="13"/>
      <c r="H583" s="13"/>
      <c r="I583" s="13"/>
      <c r="J583" s="10"/>
      <c r="K583" s="10"/>
      <c r="L583" s="10"/>
      <c r="M583" s="10"/>
      <c r="N583" s="10"/>
      <c r="O583" s="10"/>
      <c r="P583" s="10"/>
      <c r="Q583" s="10"/>
      <c r="R583" s="10"/>
      <c r="S583" s="13"/>
      <c r="T583" s="13"/>
    </row>
    <row r="584" spans="1:20">
      <c r="A584" s="10"/>
      <c r="B584" s="10"/>
      <c r="C584" s="10"/>
      <c r="D584" s="10"/>
      <c r="E584" s="10"/>
      <c r="F584" s="13"/>
      <c r="G584" s="13"/>
      <c r="H584" s="13"/>
      <c r="I584" s="13"/>
      <c r="J584" s="10"/>
      <c r="K584" s="10"/>
      <c r="L584" s="10"/>
      <c r="M584" s="10"/>
      <c r="N584" s="10"/>
      <c r="O584" s="10"/>
      <c r="P584" s="10"/>
      <c r="Q584" s="10"/>
      <c r="R584" s="10"/>
      <c r="S584" s="13"/>
      <c r="T584" s="13"/>
    </row>
    <row r="585" spans="1:20">
      <c r="A585" s="10"/>
      <c r="B585" s="10"/>
      <c r="C585" s="10"/>
      <c r="D585" s="10"/>
      <c r="E585" s="10"/>
      <c r="F585" s="13"/>
      <c r="G585" s="13"/>
      <c r="H585" s="13"/>
      <c r="I585" s="13"/>
      <c r="J585" s="10"/>
      <c r="K585" s="10"/>
      <c r="L585" s="10"/>
      <c r="M585" s="10"/>
      <c r="N585" s="10"/>
      <c r="O585" s="10"/>
      <c r="P585" s="10"/>
      <c r="Q585" s="10"/>
      <c r="R585" s="10"/>
      <c r="S585" s="13"/>
      <c r="T585" s="13"/>
    </row>
    <row r="586" spans="1:20">
      <c r="A586" s="10"/>
      <c r="B586" s="10"/>
      <c r="C586" s="10"/>
      <c r="D586" s="10"/>
      <c r="E586" s="10"/>
      <c r="F586" s="13"/>
      <c r="G586" s="13"/>
      <c r="H586" s="13"/>
      <c r="I586" s="13"/>
      <c r="J586" s="10"/>
      <c r="K586" s="10"/>
      <c r="L586" s="10"/>
      <c r="M586" s="10"/>
      <c r="N586" s="10"/>
      <c r="O586" s="10"/>
      <c r="P586" s="10"/>
      <c r="Q586" s="10"/>
      <c r="R586" s="10"/>
      <c r="S586" s="13"/>
      <c r="T586" s="13"/>
    </row>
    <row r="587" spans="1:20">
      <c r="A587" s="10"/>
      <c r="B587" s="10"/>
      <c r="C587" s="10"/>
      <c r="D587" s="10"/>
      <c r="E587" s="10"/>
      <c r="F587" s="13"/>
      <c r="G587" s="13"/>
      <c r="H587" s="13"/>
      <c r="I587" s="13"/>
      <c r="J587" s="10"/>
      <c r="K587" s="10"/>
      <c r="L587" s="10"/>
      <c r="M587" s="10"/>
      <c r="N587" s="10"/>
      <c r="O587" s="10"/>
      <c r="P587" s="10"/>
      <c r="Q587" s="10"/>
      <c r="R587" s="10"/>
      <c r="S587" s="13"/>
      <c r="T587" s="13"/>
    </row>
    <row r="588" spans="1:20">
      <c r="A588" s="10"/>
      <c r="B588" s="10"/>
      <c r="C588" s="10"/>
      <c r="D588" s="10"/>
      <c r="E588" s="10"/>
      <c r="F588" s="13"/>
      <c r="G588" s="13"/>
      <c r="H588" s="13"/>
      <c r="I588" s="13"/>
      <c r="J588" s="10"/>
      <c r="K588" s="10"/>
      <c r="L588" s="10"/>
      <c r="M588" s="10"/>
      <c r="N588" s="10"/>
      <c r="O588" s="10"/>
      <c r="P588" s="10"/>
      <c r="Q588" s="10"/>
      <c r="R588" s="10"/>
      <c r="S588" s="13"/>
      <c r="T588" s="13"/>
    </row>
    <row r="589" spans="1:20">
      <c r="A589" s="10"/>
      <c r="B589" s="10"/>
      <c r="C589" s="10"/>
      <c r="D589" s="10"/>
      <c r="E589" s="10"/>
      <c r="F589" s="13"/>
      <c r="G589" s="13"/>
      <c r="H589" s="13"/>
      <c r="I589" s="13"/>
      <c r="J589" s="10"/>
      <c r="K589" s="10"/>
      <c r="L589" s="10"/>
      <c r="M589" s="10"/>
      <c r="N589" s="10"/>
      <c r="O589" s="10"/>
      <c r="P589" s="10"/>
      <c r="Q589" s="10"/>
      <c r="R589" s="10"/>
      <c r="S589" s="13"/>
      <c r="T589" s="13"/>
    </row>
    <row r="590" spans="1:20">
      <c r="A590" s="10"/>
      <c r="B590" s="10"/>
      <c r="C590" s="10"/>
      <c r="D590" s="10"/>
      <c r="E590" s="10"/>
      <c r="F590" s="13"/>
      <c r="G590" s="13"/>
      <c r="H590" s="13"/>
      <c r="I590" s="13"/>
      <c r="J590" s="10"/>
      <c r="K590" s="10"/>
      <c r="L590" s="10"/>
      <c r="M590" s="10"/>
      <c r="N590" s="10"/>
      <c r="O590" s="10"/>
      <c r="P590" s="10"/>
      <c r="Q590" s="10"/>
      <c r="R590" s="10"/>
      <c r="S590" s="13"/>
      <c r="T590" s="15"/>
    </row>
    <row r="591" spans="1:20">
      <c r="A591" s="10"/>
      <c r="B591" s="10"/>
      <c r="C591" s="10"/>
      <c r="D591" s="10"/>
      <c r="E591" s="10"/>
      <c r="F591" s="13"/>
      <c r="G591" s="13"/>
      <c r="H591" s="13"/>
      <c r="I591" s="13"/>
      <c r="J591" s="10"/>
      <c r="K591" s="10"/>
      <c r="L591" s="10"/>
      <c r="M591" s="10"/>
      <c r="N591" s="10"/>
      <c r="O591" s="10"/>
      <c r="P591" s="10"/>
      <c r="Q591" s="10"/>
      <c r="R591" s="10"/>
      <c r="S591" s="13"/>
      <c r="T591" s="13"/>
    </row>
    <row r="592" spans="1:20">
      <c r="A592" s="10"/>
      <c r="B592" s="10"/>
      <c r="C592" s="10"/>
      <c r="D592" s="10"/>
      <c r="E592" s="10"/>
      <c r="F592" s="13"/>
      <c r="G592" s="13"/>
      <c r="H592" s="13"/>
      <c r="I592" s="13"/>
      <c r="J592" s="10"/>
      <c r="K592" s="7"/>
      <c r="L592" s="7"/>
      <c r="M592" s="7"/>
      <c r="N592" s="7"/>
      <c r="O592" s="7"/>
      <c r="P592" s="7"/>
      <c r="Q592" s="10"/>
      <c r="R592" s="10"/>
      <c r="S592" s="13"/>
      <c r="T592" s="15"/>
    </row>
    <row r="593" spans="1:20">
      <c r="A593" s="10"/>
      <c r="B593" s="10"/>
      <c r="C593" s="10"/>
      <c r="D593" s="10"/>
      <c r="E593" s="10"/>
      <c r="F593" s="13"/>
      <c r="G593" s="13"/>
      <c r="H593" s="13"/>
      <c r="I593" s="13"/>
      <c r="J593" s="10"/>
      <c r="K593" s="10"/>
      <c r="L593" s="10"/>
      <c r="M593" s="10"/>
      <c r="N593" s="10"/>
      <c r="O593" s="10"/>
      <c r="P593" s="10"/>
      <c r="Q593" s="10"/>
      <c r="R593" s="10"/>
      <c r="S593" s="13"/>
      <c r="T593" s="13"/>
    </row>
    <row r="594" spans="1:20">
      <c r="A594" s="10"/>
      <c r="B594" s="10"/>
      <c r="C594" s="10"/>
      <c r="D594" s="10"/>
      <c r="E594" s="10"/>
      <c r="F594" s="13"/>
      <c r="G594" s="13"/>
      <c r="H594" s="13"/>
      <c r="I594" s="13"/>
      <c r="J594" s="10"/>
      <c r="K594" s="7"/>
      <c r="L594" s="7"/>
      <c r="M594" s="7"/>
      <c r="N594" s="7"/>
      <c r="O594" s="7"/>
      <c r="P594" s="7"/>
      <c r="Q594" s="10"/>
      <c r="R594" s="10"/>
      <c r="S594" s="13"/>
      <c r="T594" s="15"/>
    </row>
    <row r="595" spans="1:20">
      <c r="A595" s="10"/>
      <c r="C595" s="7"/>
      <c r="D595" s="10"/>
      <c r="E595" s="10"/>
      <c r="F595" s="13"/>
      <c r="G595" s="13"/>
      <c r="H595" s="13"/>
      <c r="I595" s="13"/>
      <c r="J595" s="10"/>
      <c r="K595" s="10"/>
      <c r="L595" s="10"/>
      <c r="M595" s="10"/>
      <c r="N595" s="10"/>
      <c r="O595" s="10"/>
      <c r="P595" s="10"/>
      <c r="Q595" s="7"/>
      <c r="R595" s="7"/>
      <c r="S595" s="13"/>
      <c r="T595" s="13"/>
    </row>
    <row r="596" spans="1:20">
      <c r="A596" s="10"/>
      <c r="B596" s="10"/>
      <c r="C596" s="10"/>
      <c r="D596" s="10"/>
      <c r="E596" s="10"/>
      <c r="F596" s="13"/>
      <c r="G596" s="13"/>
      <c r="H596" s="13"/>
      <c r="I596" s="13"/>
      <c r="J596" s="10"/>
      <c r="K596" s="7"/>
      <c r="L596" s="7"/>
      <c r="M596" s="7"/>
      <c r="N596" s="7"/>
      <c r="O596" s="7"/>
      <c r="P596" s="7"/>
      <c r="Q596" s="10"/>
      <c r="R596" s="10"/>
      <c r="S596" s="13"/>
      <c r="T596" s="13"/>
    </row>
    <row r="597" spans="1:20">
      <c r="A597" s="10"/>
      <c r="B597" s="10"/>
      <c r="C597" s="10"/>
      <c r="D597" s="10"/>
      <c r="E597" s="10"/>
      <c r="F597" s="13"/>
      <c r="G597" s="13"/>
      <c r="H597" s="13"/>
      <c r="I597" s="13"/>
      <c r="J597" s="10"/>
      <c r="K597" s="10"/>
      <c r="L597" s="10"/>
      <c r="M597" s="10"/>
      <c r="N597" s="10"/>
      <c r="O597" s="10"/>
      <c r="P597" s="10"/>
      <c r="Q597" s="10"/>
      <c r="R597" s="10"/>
      <c r="S597" s="13"/>
      <c r="T597" s="13"/>
    </row>
    <row r="598" spans="1:20">
      <c r="A598" s="7"/>
      <c r="C598" s="7"/>
      <c r="D598" s="10"/>
      <c r="E598" s="7"/>
      <c r="F598" s="13"/>
      <c r="G598" s="13"/>
      <c r="H598" s="13"/>
      <c r="I598" s="13"/>
      <c r="J598" s="10"/>
      <c r="K598" s="10"/>
      <c r="L598" s="10"/>
      <c r="M598" s="10"/>
      <c r="N598" s="10"/>
      <c r="O598" s="10"/>
      <c r="P598" s="10"/>
      <c r="Q598" s="7"/>
      <c r="R598" s="7"/>
      <c r="S598" s="15"/>
      <c r="T598" s="15"/>
    </row>
    <row r="599" spans="1:20">
      <c r="A599" s="10"/>
      <c r="B599" s="10"/>
      <c r="C599" s="10"/>
      <c r="D599" s="10"/>
      <c r="E599" s="10"/>
      <c r="F599" s="13"/>
      <c r="G599" s="13"/>
      <c r="H599" s="13"/>
      <c r="I599" s="13"/>
      <c r="J599" s="10"/>
      <c r="K599" s="10"/>
      <c r="L599" s="10"/>
      <c r="M599" s="10"/>
      <c r="N599" s="10"/>
      <c r="O599" s="10"/>
      <c r="P599" s="10"/>
      <c r="Q599" s="10"/>
      <c r="R599" s="10"/>
      <c r="S599" s="13"/>
      <c r="T599" s="13"/>
    </row>
    <row r="600" spans="1:20">
      <c r="A600" s="10"/>
      <c r="B600" s="10"/>
      <c r="C600" s="10"/>
      <c r="D600" s="10"/>
      <c r="E600" s="10"/>
      <c r="F600" s="13"/>
      <c r="G600" s="13"/>
      <c r="H600" s="13"/>
      <c r="I600" s="13"/>
      <c r="J600" s="10"/>
      <c r="K600" s="10"/>
      <c r="L600" s="10"/>
      <c r="M600" s="10"/>
      <c r="N600" s="10"/>
      <c r="O600" s="10"/>
      <c r="P600" s="10"/>
      <c r="Q600" s="10"/>
      <c r="R600" s="10"/>
      <c r="S600" s="13"/>
      <c r="T600" s="15"/>
    </row>
    <row r="601" spans="1:20">
      <c r="A601" s="10"/>
      <c r="B601" s="10"/>
      <c r="C601" s="10"/>
      <c r="D601" s="10"/>
      <c r="E601" s="10"/>
      <c r="F601" s="13"/>
      <c r="G601" s="13"/>
      <c r="H601" s="13"/>
      <c r="I601" s="13"/>
      <c r="J601" s="10"/>
      <c r="K601" s="10"/>
      <c r="L601" s="10"/>
      <c r="M601" s="10"/>
      <c r="N601" s="10"/>
      <c r="O601" s="10"/>
      <c r="P601" s="10"/>
      <c r="Q601" s="10"/>
      <c r="R601" s="10"/>
      <c r="S601" s="13"/>
      <c r="T601" s="13"/>
    </row>
    <row r="602" spans="1:20">
      <c r="A602" s="10"/>
      <c r="B602" s="10"/>
      <c r="C602" s="10"/>
      <c r="D602" s="10"/>
      <c r="E602" s="10"/>
      <c r="F602" s="13"/>
      <c r="G602" s="13"/>
      <c r="H602" s="13"/>
      <c r="I602" s="13"/>
      <c r="J602" s="10"/>
      <c r="K602" s="10"/>
      <c r="L602" s="10"/>
      <c r="M602" s="10"/>
      <c r="N602" s="10"/>
      <c r="O602" s="10"/>
      <c r="P602" s="10"/>
      <c r="Q602" s="10"/>
      <c r="R602" s="10"/>
      <c r="S602" s="13"/>
      <c r="T602" s="13"/>
    </row>
    <row r="603" spans="1:20">
      <c r="A603" s="10"/>
      <c r="C603" s="7"/>
      <c r="D603" s="10"/>
      <c r="E603" s="10"/>
      <c r="F603" s="13"/>
      <c r="G603" s="13"/>
      <c r="H603" s="13"/>
      <c r="I603" s="13"/>
      <c r="J603" s="10"/>
      <c r="K603" s="10"/>
      <c r="L603" s="10"/>
      <c r="M603" s="10"/>
      <c r="N603" s="10"/>
      <c r="O603" s="10"/>
      <c r="P603" s="10"/>
      <c r="Q603" s="7"/>
      <c r="R603" s="7"/>
      <c r="S603" s="13"/>
      <c r="T603" s="15"/>
    </row>
    <row r="604" spans="1:20">
      <c r="A604" s="10"/>
      <c r="B604" s="10"/>
      <c r="C604" s="10"/>
      <c r="D604" s="10"/>
      <c r="E604" s="10"/>
      <c r="F604" s="13"/>
      <c r="G604" s="13"/>
      <c r="H604" s="13"/>
      <c r="I604" s="13"/>
      <c r="J604" s="10"/>
      <c r="K604" s="10"/>
      <c r="L604" s="10"/>
      <c r="M604" s="10"/>
      <c r="N604" s="10"/>
      <c r="O604" s="10"/>
      <c r="P604" s="10"/>
      <c r="Q604" s="10"/>
      <c r="R604" s="10"/>
      <c r="S604" s="13"/>
      <c r="T604" s="13"/>
    </row>
    <row r="605" spans="1:20">
      <c r="A605" s="10"/>
      <c r="C605" s="7"/>
      <c r="D605" s="10"/>
      <c r="E605" s="10"/>
      <c r="F605" s="13"/>
      <c r="G605" s="13"/>
      <c r="H605" s="13"/>
      <c r="I605" s="13"/>
      <c r="J605" s="10"/>
      <c r="K605" s="10"/>
      <c r="L605" s="10"/>
      <c r="M605" s="10"/>
      <c r="N605" s="10"/>
      <c r="O605" s="10"/>
      <c r="P605" s="10"/>
      <c r="Q605" s="7"/>
      <c r="R605" s="7"/>
      <c r="S605" s="13"/>
      <c r="T605" s="13"/>
    </row>
    <row r="606" spans="1:20">
      <c r="A606" s="10"/>
      <c r="B606" s="10"/>
      <c r="C606" s="10"/>
      <c r="D606" s="10"/>
      <c r="E606" s="10"/>
      <c r="F606" s="13"/>
      <c r="G606" s="13"/>
      <c r="H606" s="13"/>
      <c r="I606" s="13"/>
      <c r="J606" s="10"/>
      <c r="K606" s="10"/>
      <c r="L606" s="10"/>
      <c r="M606" s="10"/>
      <c r="N606" s="10"/>
      <c r="O606" s="10"/>
      <c r="P606" s="10"/>
      <c r="Q606" s="10"/>
      <c r="R606" s="10"/>
      <c r="S606" s="13"/>
      <c r="T606" s="15"/>
    </row>
    <row r="607" spans="1:20">
      <c r="A607" s="10"/>
      <c r="B607" s="10"/>
      <c r="C607" s="10"/>
      <c r="D607" s="10"/>
      <c r="E607" s="10"/>
      <c r="F607" s="13"/>
      <c r="G607" s="13"/>
      <c r="H607" s="13"/>
      <c r="I607" s="13"/>
      <c r="J607" s="10"/>
      <c r="K607" s="10"/>
      <c r="L607" s="10"/>
      <c r="M607" s="10"/>
      <c r="N607" s="10"/>
      <c r="O607" s="10"/>
      <c r="P607" s="10"/>
      <c r="Q607" s="10"/>
      <c r="R607" s="10"/>
      <c r="S607" s="13"/>
      <c r="T607" s="13"/>
    </row>
    <row r="608" spans="1:20">
      <c r="A608" s="10"/>
      <c r="B608" s="10"/>
      <c r="C608" s="10"/>
      <c r="D608" s="10"/>
      <c r="E608" s="10"/>
      <c r="F608" s="13"/>
      <c r="G608" s="13"/>
      <c r="H608" s="13"/>
      <c r="I608" s="13"/>
      <c r="J608" s="10"/>
      <c r="K608" s="10"/>
      <c r="L608" s="10"/>
      <c r="M608" s="10"/>
      <c r="N608" s="10"/>
      <c r="O608" s="10"/>
      <c r="P608" s="10"/>
      <c r="Q608" s="10"/>
      <c r="R608" s="10"/>
      <c r="S608" s="13"/>
      <c r="T608" s="13"/>
    </row>
    <row r="609" spans="1:20">
      <c r="A609" s="10"/>
      <c r="B609" s="10"/>
      <c r="C609" s="10"/>
      <c r="D609" s="10"/>
      <c r="E609" s="10"/>
      <c r="F609" s="13"/>
      <c r="G609" s="13"/>
      <c r="H609" s="13"/>
      <c r="I609" s="13"/>
      <c r="J609" s="10"/>
      <c r="K609" s="10"/>
      <c r="L609" s="10"/>
      <c r="M609" s="10"/>
      <c r="N609" s="10"/>
      <c r="O609" s="10"/>
      <c r="P609" s="10"/>
      <c r="Q609" s="10"/>
      <c r="R609" s="10"/>
      <c r="S609" s="13"/>
      <c r="T609" s="13"/>
    </row>
    <row r="610" spans="1:20">
      <c r="A610" s="10"/>
      <c r="B610" s="10"/>
      <c r="C610" s="10"/>
      <c r="D610" s="10"/>
      <c r="E610" s="10"/>
      <c r="F610" s="13"/>
      <c r="G610" s="13"/>
      <c r="H610" s="13"/>
      <c r="I610" s="13"/>
      <c r="J610" s="10"/>
      <c r="K610" s="10"/>
      <c r="L610" s="10"/>
      <c r="M610" s="10"/>
      <c r="N610" s="10"/>
      <c r="O610" s="10"/>
      <c r="P610" s="10"/>
      <c r="Q610" s="10"/>
      <c r="R610" s="10"/>
      <c r="S610" s="13"/>
      <c r="T610" s="13"/>
    </row>
    <row r="611" spans="1:20">
      <c r="A611" s="10"/>
      <c r="B611" s="10"/>
      <c r="C611" s="10"/>
      <c r="D611" s="10"/>
      <c r="E611" s="10"/>
      <c r="F611" s="13"/>
      <c r="G611" s="13"/>
      <c r="H611" s="13"/>
      <c r="I611" s="13"/>
      <c r="J611" s="10"/>
      <c r="K611" s="10"/>
      <c r="L611" s="10"/>
      <c r="M611" s="10"/>
      <c r="N611" s="10"/>
      <c r="O611" s="10"/>
      <c r="P611" s="10"/>
      <c r="Q611" s="10"/>
      <c r="R611" s="10"/>
      <c r="S611" s="13"/>
      <c r="T611" s="13"/>
    </row>
    <row r="612" spans="1:20">
      <c r="A612" s="10"/>
      <c r="B612" s="10"/>
      <c r="C612" s="10"/>
      <c r="D612" s="10"/>
      <c r="E612" s="10"/>
      <c r="F612" s="13"/>
      <c r="G612" s="13"/>
      <c r="H612" s="13"/>
      <c r="I612" s="13"/>
      <c r="J612" s="10"/>
      <c r="K612" s="7"/>
      <c r="L612" s="7"/>
      <c r="M612" s="7"/>
      <c r="N612" s="7"/>
      <c r="O612" s="7"/>
      <c r="P612" s="7"/>
      <c r="Q612" s="10"/>
      <c r="R612" s="10"/>
      <c r="S612" s="13"/>
      <c r="T612" s="13"/>
    </row>
    <row r="613" spans="1:20">
      <c r="A613" s="7"/>
      <c r="C613" s="7"/>
      <c r="D613" s="10"/>
      <c r="E613" s="7"/>
      <c r="F613" s="13"/>
      <c r="G613" s="13"/>
      <c r="H613" s="13"/>
      <c r="I613" s="13"/>
      <c r="J613" s="10"/>
      <c r="K613" s="10"/>
      <c r="L613" s="10"/>
      <c r="M613" s="10"/>
      <c r="N613" s="10"/>
      <c r="O613" s="10"/>
      <c r="P613" s="10"/>
      <c r="Q613" s="7"/>
      <c r="R613" s="7"/>
      <c r="S613" s="15"/>
      <c r="T613" s="15"/>
    </row>
    <row r="614" spans="1:20">
      <c r="A614" s="10"/>
      <c r="B614" s="10"/>
      <c r="C614" s="10"/>
      <c r="D614" s="10"/>
      <c r="E614" s="10"/>
      <c r="F614" s="13"/>
      <c r="G614" s="13"/>
      <c r="H614" s="13"/>
      <c r="I614" s="13"/>
      <c r="J614" s="10"/>
      <c r="K614" s="10"/>
      <c r="L614" s="10"/>
      <c r="M614" s="10"/>
      <c r="N614" s="10"/>
      <c r="O614" s="10"/>
      <c r="P614" s="10"/>
      <c r="Q614" s="10"/>
      <c r="R614" s="10"/>
      <c r="S614" s="13"/>
      <c r="T614" s="13"/>
    </row>
    <row r="615" spans="1:20">
      <c r="A615" s="10"/>
      <c r="B615" s="10"/>
      <c r="C615" s="10"/>
      <c r="D615" s="10"/>
      <c r="E615" s="10"/>
      <c r="F615" s="13"/>
      <c r="G615" s="13"/>
      <c r="H615" s="13"/>
      <c r="I615" s="13"/>
      <c r="J615" s="10"/>
      <c r="K615" s="10"/>
      <c r="L615" s="10"/>
      <c r="M615" s="10"/>
      <c r="N615" s="10"/>
      <c r="O615" s="10"/>
      <c r="P615" s="10"/>
      <c r="Q615" s="10"/>
      <c r="R615" s="10"/>
      <c r="S615" s="13"/>
      <c r="T615" s="13"/>
    </row>
    <row r="616" spans="1:20">
      <c r="A616" s="10"/>
      <c r="B616" s="10"/>
      <c r="C616" s="10"/>
      <c r="D616" s="10"/>
      <c r="E616" s="10"/>
      <c r="F616" s="13"/>
      <c r="G616" s="13"/>
      <c r="H616" s="13"/>
      <c r="I616" s="13"/>
      <c r="J616" s="10"/>
      <c r="K616" s="10"/>
      <c r="L616" s="10"/>
      <c r="M616" s="10"/>
      <c r="N616" s="10"/>
      <c r="O616" s="10"/>
      <c r="P616" s="10"/>
      <c r="Q616" s="10"/>
      <c r="R616" s="10"/>
      <c r="S616" s="13"/>
      <c r="T616" s="13"/>
    </row>
    <row r="617" spans="1:20">
      <c r="A617" s="10"/>
      <c r="B617" s="10"/>
      <c r="C617" s="10"/>
      <c r="D617" s="10"/>
      <c r="E617" s="10"/>
      <c r="F617" s="13"/>
      <c r="G617" s="13"/>
      <c r="H617" s="13"/>
      <c r="I617" s="13"/>
      <c r="J617" s="10"/>
      <c r="K617" s="10"/>
      <c r="L617" s="10"/>
      <c r="M617" s="10"/>
      <c r="N617" s="10"/>
      <c r="O617" s="10"/>
      <c r="P617" s="10"/>
      <c r="Q617" s="10"/>
      <c r="R617" s="10"/>
      <c r="S617" s="13"/>
      <c r="T617" s="13"/>
    </row>
    <row r="618" spans="1:20">
      <c r="A618" s="10"/>
      <c r="B618" s="10"/>
      <c r="C618" s="10"/>
      <c r="D618" s="10"/>
      <c r="E618" s="10"/>
      <c r="F618" s="13"/>
      <c r="G618" s="13"/>
      <c r="H618" s="13"/>
      <c r="I618" s="13"/>
      <c r="J618" s="10"/>
      <c r="K618" s="10"/>
      <c r="L618" s="10"/>
      <c r="M618" s="10"/>
      <c r="N618" s="10"/>
      <c r="O618" s="10"/>
      <c r="P618" s="10"/>
      <c r="Q618" s="10"/>
      <c r="R618" s="10"/>
      <c r="S618" s="13"/>
      <c r="T618" s="13"/>
    </row>
    <row r="619" spans="1:20">
      <c r="A619" s="10"/>
      <c r="B619" s="10"/>
      <c r="C619" s="10"/>
      <c r="D619" s="10"/>
      <c r="E619" s="10"/>
      <c r="F619" s="13"/>
      <c r="G619" s="13"/>
      <c r="H619" s="13"/>
      <c r="I619" s="13"/>
      <c r="J619" s="10"/>
      <c r="K619" s="10"/>
      <c r="L619" s="10"/>
      <c r="M619" s="10"/>
      <c r="N619" s="10"/>
      <c r="O619" s="10"/>
      <c r="P619" s="10"/>
      <c r="Q619" s="10"/>
      <c r="R619" s="10"/>
      <c r="S619" s="13"/>
      <c r="T619" s="13"/>
    </row>
    <row r="620" spans="1:20">
      <c r="A620" s="10"/>
      <c r="B620" s="10"/>
      <c r="C620" s="10"/>
      <c r="D620" s="10"/>
      <c r="E620" s="10"/>
      <c r="F620" s="13"/>
      <c r="G620" s="13"/>
      <c r="H620" s="13"/>
      <c r="I620" s="13"/>
      <c r="J620" s="10"/>
      <c r="K620" s="10"/>
      <c r="L620" s="10"/>
      <c r="M620" s="10"/>
      <c r="N620" s="10"/>
      <c r="O620" s="10"/>
      <c r="P620" s="10"/>
      <c r="Q620" s="10"/>
      <c r="R620" s="10"/>
      <c r="S620" s="13"/>
      <c r="T620" s="13"/>
    </row>
    <row r="621" spans="1:20">
      <c r="A621" s="10"/>
      <c r="C621" s="7"/>
      <c r="D621" s="10"/>
      <c r="E621" s="10"/>
      <c r="F621" s="13"/>
      <c r="G621" s="13"/>
      <c r="H621" s="13"/>
      <c r="I621" s="13"/>
      <c r="J621" s="10"/>
      <c r="K621" s="10"/>
      <c r="L621" s="10"/>
      <c r="M621" s="10"/>
      <c r="N621" s="10"/>
      <c r="O621" s="10"/>
      <c r="P621" s="10"/>
      <c r="Q621" s="7"/>
      <c r="R621" s="7"/>
      <c r="S621" s="13"/>
      <c r="T621" s="15"/>
    </row>
    <row r="622" spans="1:20">
      <c r="A622" s="10"/>
      <c r="B622" s="10"/>
      <c r="C622" s="10"/>
      <c r="D622" s="10"/>
      <c r="E622" s="10"/>
      <c r="F622" s="13"/>
      <c r="G622" s="13"/>
      <c r="H622" s="13"/>
      <c r="I622" s="13"/>
      <c r="J622" s="10"/>
      <c r="K622" s="7"/>
      <c r="L622" s="7"/>
      <c r="M622" s="7"/>
      <c r="N622" s="7"/>
      <c r="O622" s="7"/>
      <c r="P622" s="7"/>
      <c r="Q622" s="10"/>
      <c r="R622" s="10"/>
      <c r="S622" s="13"/>
      <c r="T622" s="15"/>
    </row>
    <row r="623" spans="1:20">
      <c r="A623" s="10"/>
      <c r="B623" s="10"/>
      <c r="C623" s="10"/>
      <c r="D623" s="10"/>
      <c r="E623" s="10"/>
      <c r="F623" s="13"/>
      <c r="G623" s="13"/>
      <c r="H623" s="13"/>
      <c r="I623" s="13"/>
      <c r="J623" s="10"/>
      <c r="K623" s="10"/>
      <c r="L623" s="10"/>
      <c r="M623" s="10"/>
      <c r="N623" s="10"/>
      <c r="O623" s="10"/>
      <c r="P623" s="10"/>
      <c r="Q623" s="10"/>
      <c r="R623" s="10"/>
      <c r="S623" s="13"/>
      <c r="T623" s="13"/>
    </row>
    <row r="624" spans="1:20">
      <c r="A624" s="10"/>
      <c r="C624" s="7"/>
      <c r="D624" s="10"/>
      <c r="E624" s="10"/>
      <c r="F624" s="13"/>
      <c r="G624" s="13"/>
      <c r="H624" s="13"/>
      <c r="I624" s="13"/>
      <c r="J624" s="10"/>
      <c r="K624" s="10"/>
      <c r="L624" s="10"/>
      <c r="M624" s="10"/>
      <c r="N624" s="10"/>
      <c r="O624" s="10"/>
      <c r="P624" s="10"/>
      <c r="Q624" s="7"/>
      <c r="R624" s="7"/>
      <c r="S624" s="13"/>
      <c r="T624" s="15"/>
    </row>
    <row r="625" spans="1:20">
      <c r="A625" s="7"/>
      <c r="C625" s="7"/>
      <c r="D625" s="10"/>
      <c r="E625" s="7"/>
      <c r="F625" s="13"/>
      <c r="G625" s="13"/>
      <c r="H625" s="13"/>
      <c r="I625" s="13"/>
      <c r="J625" s="10"/>
      <c r="K625" s="10"/>
      <c r="L625" s="10"/>
      <c r="M625" s="10"/>
      <c r="N625" s="10"/>
      <c r="O625" s="10"/>
      <c r="P625" s="10"/>
      <c r="Q625" s="7"/>
      <c r="R625" s="7"/>
      <c r="S625" s="15"/>
      <c r="T625" s="15"/>
    </row>
    <row r="626" spans="1:20">
      <c r="A626" s="10"/>
      <c r="B626" s="10"/>
      <c r="C626" s="10"/>
      <c r="D626" s="10"/>
      <c r="E626" s="10"/>
      <c r="F626" s="13"/>
      <c r="G626" s="13"/>
      <c r="H626" s="13"/>
      <c r="I626" s="13"/>
      <c r="J626" s="10"/>
      <c r="K626" s="10"/>
      <c r="L626" s="10"/>
      <c r="M626" s="10"/>
      <c r="N626" s="10"/>
      <c r="O626" s="10"/>
      <c r="P626" s="10"/>
      <c r="Q626" s="10"/>
      <c r="R626" s="10"/>
      <c r="S626" s="13"/>
      <c r="T626" s="13"/>
    </row>
    <row r="627" spans="1:20">
      <c r="A627" s="10"/>
      <c r="B627" s="10"/>
      <c r="C627" s="10"/>
      <c r="D627" s="10"/>
      <c r="E627" s="10"/>
      <c r="F627" s="13"/>
      <c r="G627" s="13"/>
      <c r="H627" s="13"/>
      <c r="I627" s="13"/>
      <c r="J627" s="10"/>
      <c r="K627" s="10"/>
      <c r="L627" s="10"/>
      <c r="M627" s="10"/>
      <c r="N627" s="10"/>
      <c r="O627" s="10"/>
      <c r="P627" s="10"/>
      <c r="Q627" s="10"/>
      <c r="R627" s="10"/>
      <c r="S627" s="13"/>
      <c r="T627" s="13"/>
    </row>
    <row r="628" spans="1:20">
      <c r="A628" s="10"/>
      <c r="C628" s="7"/>
      <c r="D628" s="10"/>
      <c r="E628" s="10"/>
      <c r="F628" s="13"/>
      <c r="G628" s="13"/>
      <c r="H628" s="13"/>
      <c r="I628" s="13"/>
      <c r="J628" s="10"/>
      <c r="K628" s="10"/>
      <c r="L628" s="10"/>
      <c r="M628" s="10"/>
      <c r="N628" s="10"/>
      <c r="O628" s="10"/>
      <c r="P628" s="10"/>
      <c r="Q628" s="7"/>
      <c r="R628" s="7"/>
      <c r="S628" s="13"/>
      <c r="T628" s="15"/>
    </row>
    <row r="629" spans="1:20">
      <c r="A629" s="10"/>
      <c r="B629" s="10"/>
      <c r="C629" s="10"/>
      <c r="D629" s="10"/>
      <c r="E629" s="10"/>
      <c r="F629" s="13"/>
      <c r="G629" s="13"/>
      <c r="H629" s="13"/>
      <c r="I629" s="13"/>
      <c r="J629" s="10"/>
      <c r="K629" s="10"/>
      <c r="L629" s="10"/>
      <c r="M629" s="10"/>
      <c r="N629" s="10"/>
      <c r="O629" s="10"/>
      <c r="P629" s="10"/>
      <c r="Q629" s="10"/>
      <c r="R629" s="10"/>
      <c r="S629" s="13"/>
      <c r="T629" s="13"/>
    </row>
    <row r="630" spans="1:20">
      <c r="A630" s="10"/>
      <c r="B630" s="10"/>
      <c r="C630" s="10"/>
      <c r="D630" s="10"/>
      <c r="E630" s="10"/>
      <c r="F630" s="13"/>
      <c r="G630" s="13"/>
      <c r="H630" s="13"/>
      <c r="I630" s="13"/>
      <c r="J630" s="10"/>
      <c r="K630" s="10"/>
      <c r="L630" s="10"/>
      <c r="M630" s="10"/>
      <c r="N630" s="10"/>
      <c r="O630" s="10"/>
      <c r="P630" s="10"/>
      <c r="Q630" s="10"/>
      <c r="R630" s="10"/>
      <c r="S630" s="13"/>
      <c r="T630" s="13"/>
    </row>
    <row r="631" spans="1:20">
      <c r="A631" s="10"/>
      <c r="B631" s="10"/>
      <c r="C631" s="10"/>
      <c r="D631" s="10"/>
      <c r="E631" s="10"/>
      <c r="F631" s="13"/>
      <c r="G631" s="13"/>
      <c r="H631" s="13"/>
      <c r="I631" s="13"/>
      <c r="J631" s="10"/>
      <c r="K631" s="10"/>
      <c r="L631" s="10"/>
      <c r="M631" s="10"/>
      <c r="N631" s="10"/>
      <c r="O631" s="10"/>
      <c r="P631" s="10"/>
      <c r="Q631" s="10"/>
      <c r="R631" s="10"/>
      <c r="S631" s="13"/>
      <c r="T631" s="13"/>
    </row>
    <row r="632" spans="1:20">
      <c r="A632" s="7"/>
      <c r="C632" s="7"/>
      <c r="D632" s="10"/>
      <c r="E632" s="7"/>
      <c r="F632" s="13"/>
      <c r="G632" s="13"/>
      <c r="H632" s="13"/>
      <c r="I632" s="13"/>
      <c r="J632" s="10"/>
      <c r="K632" s="10"/>
      <c r="L632" s="10"/>
      <c r="M632" s="10"/>
      <c r="N632" s="10"/>
      <c r="O632" s="10"/>
      <c r="P632" s="10"/>
      <c r="Q632" s="7"/>
      <c r="R632" s="7"/>
      <c r="S632" s="15"/>
      <c r="T632" s="15"/>
    </row>
    <row r="633" spans="1:20">
      <c r="A633" s="10"/>
      <c r="B633" s="10"/>
      <c r="C633" s="10"/>
      <c r="D633" s="10"/>
      <c r="E633" s="10"/>
      <c r="F633" s="13"/>
      <c r="G633" s="13"/>
      <c r="H633" s="13"/>
      <c r="I633" s="13"/>
      <c r="J633" s="10"/>
      <c r="K633" s="10"/>
      <c r="L633" s="10"/>
      <c r="M633" s="10"/>
      <c r="N633" s="10"/>
      <c r="O633" s="10"/>
      <c r="P633" s="10"/>
      <c r="Q633" s="10"/>
      <c r="R633" s="10"/>
      <c r="S633" s="13"/>
      <c r="T633" s="13"/>
    </row>
    <row r="634" spans="1:20">
      <c r="A634" s="7"/>
      <c r="C634" s="7"/>
      <c r="D634" s="10"/>
      <c r="E634" s="7"/>
      <c r="F634" s="13"/>
      <c r="G634" s="13"/>
      <c r="H634" s="13"/>
      <c r="I634" s="13"/>
      <c r="J634" s="10"/>
      <c r="K634" s="10"/>
      <c r="L634" s="10"/>
      <c r="M634" s="10"/>
      <c r="N634" s="10"/>
      <c r="O634" s="10"/>
      <c r="P634" s="10"/>
      <c r="Q634" s="7"/>
      <c r="R634" s="7"/>
      <c r="S634" s="15"/>
      <c r="T634" s="15"/>
    </row>
    <row r="635" spans="1:20">
      <c r="A635" s="10"/>
      <c r="B635" s="10"/>
      <c r="C635" s="10"/>
      <c r="D635" s="10"/>
      <c r="E635" s="10"/>
      <c r="F635" s="13"/>
      <c r="G635" s="13"/>
      <c r="H635" s="13"/>
      <c r="I635" s="13"/>
      <c r="J635" s="10"/>
      <c r="K635" s="7"/>
      <c r="L635" s="7"/>
      <c r="M635" s="7"/>
      <c r="N635" s="7"/>
      <c r="O635" s="7"/>
      <c r="P635" s="7"/>
      <c r="Q635" s="10"/>
      <c r="R635" s="10"/>
      <c r="S635" s="13"/>
      <c r="T635" s="13"/>
    </row>
    <row r="636" spans="1:20">
      <c r="A636" s="10"/>
      <c r="B636" s="10"/>
      <c r="C636" s="10"/>
      <c r="D636" s="10"/>
      <c r="E636" s="10"/>
      <c r="F636" s="13"/>
      <c r="G636" s="13"/>
      <c r="H636" s="13"/>
      <c r="I636" s="13"/>
      <c r="J636" s="10"/>
      <c r="K636" s="10"/>
      <c r="L636" s="10"/>
      <c r="M636" s="10"/>
      <c r="N636" s="10"/>
      <c r="O636" s="10"/>
      <c r="P636" s="10"/>
      <c r="Q636" s="10"/>
      <c r="R636" s="10"/>
      <c r="S636" s="13"/>
      <c r="T636" s="13"/>
    </row>
    <row r="637" spans="1:20">
      <c r="A637" s="10"/>
      <c r="C637" s="7"/>
      <c r="D637" s="10"/>
      <c r="E637" s="10"/>
      <c r="F637" s="13"/>
      <c r="G637" s="13"/>
      <c r="H637" s="13"/>
      <c r="I637" s="13"/>
      <c r="J637" s="10"/>
      <c r="K637" s="10"/>
      <c r="L637" s="10"/>
      <c r="M637" s="10"/>
      <c r="N637" s="10"/>
      <c r="O637" s="10"/>
      <c r="P637" s="10"/>
      <c r="Q637" s="7"/>
      <c r="R637" s="7"/>
      <c r="S637" s="13"/>
      <c r="T637" s="15"/>
    </row>
    <row r="638" spans="1:20">
      <c r="A638" s="10"/>
      <c r="B638" s="10"/>
      <c r="C638" s="10"/>
      <c r="D638" s="10"/>
      <c r="E638" s="10"/>
      <c r="F638" s="13"/>
      <c r="G638" s="13"/>
      <c r="H638" s="13"/>
      <c r="I638" s="13"/>
      <c r="J638" s="10"/>
      <c r="K638" s="7"/>
      <c r="L638" s="7"/>
      <c r="M638" s="7"/>
      <c r="N638" s="7"/>
      <c r="O638" s="7"/>
      <c r="P638" s="7"/>
      <c r="Q638" s="10"/>
      <c r="R638" s="10"/>
      <c r="S638" s="13"/>
      <c r="T638" s="13"/>
    </row>
    <row r="639" spans="1:20">
      <c r="A639" s="7"/>
      <c r="C639" s="7"/>
      <c r="D639" s="10"/>
      <c r="E639" s="7"/>
      <c r="F639" s="13"/>
      <c r="G639" s="13"/>
      <c r="H639" s="13"/>
      <c r="I639" s="13"/>
      <c r="J639" s="10"/>
      <c r="K639" s="10"/>
      <c r="L639" s="10"/>
      <c r="M639" s="10"/>
      <c r="N639" s="10"/>
      <c r="O639" s="10"/>
      <c r="P639" s="10"/>
      <c r="Q639" s="7"/>
      <c r="R639" s="7"/>
      <c r="S639" s="15"/>
      <c r="T639" s="15"/>
    </row>
    <row r="640" spans="1:20">
      <c r="A640" s="10"/>
      <c r="C640" s="7"/>
      <c r="D640" s="10"/>
      <c r="E640" s="10"/>
      <c r="F640" s="13"/>
      <c r="G640" s="13"/>
      <c r="H640" s="13"/>
      <c r="I640" s="13"/>
      <c r="J640" s="10"/>
      <c r="K640" s="10"/>
      <c r="L640" s="10"/>
      <c r="M640" s="10"/>
      <c r="N640" s="10"/>
      <c r="O640" s="10"/>
      <c r="P640" s="10"/>
      <c r="Q640" s="7"/>
      <c r="R640" s="7"/>
      <c r="S640" s="13"/>
      <c r="T640" s="15"/>
    </row>
    <row r="641" spans="1:20">
      <c r="A641" s="10"/>
      <c r="B641" s="10"/>
      <c r="C641" s="10"/>
      <c r="D641" s="10"/>
      <c r="E641" s="10"/>
      <c r="F641" s="13"/>
      <c r="G641" s="13"/>
      <c r="H641" s="13"/>
      <c r="I641" s="13"/>
      <c r="J641" s="10"/>
      <c r="K641" s="7"/>
      <c r="L641" s="7"/>
      <c r="M641" s="7"/>
      <c r="N641" s="7"/>
      <c r="O641" s="7"/>
      <c r="P641" s="7"/>
      <c r="Q641" s="10"/>
      <c r="R641" s="10"/>
      <c r="S641" s="13"/>
      <c r="T641" s="15"/>
    </row>
    <row r="642" spans="1:20">
      <c r="A642" s="10"/>
      <c r="B642" s="10"/>
      <c r="C642" s="10"/>
      <c r="D642" s="10"/>
      <c r="E642" s="10"/>
      <c r="F642" s="13"/>
      <c r="G642" s="13"/>
      <c r="H642" s="13"/>
      <c r="I642" s="13"/>
      <c r="J642" s="10"/>
      <c r="K642" s="7"/>
      <c r="L642" s="7"/>
      <c r="M642" s="7"/>
      <c r="N642" s="7"/>
      <c r="O642" s="7"/>
      <c r="P642" s="7"/>
      <c r="Q642" s="10"/>
      <c r="R642" s="10"/>
      <c r="S642" s="13"/>
      <c r="T642" s="13"/>
    </row>
    <row r="643" spans="1:20">
      <c r="A643" s="10"/>
      <c r="B643" s="10"/>
      <c r="C643" s="10"/>
      <c r="D643" s="10"/>
      <c r="E643" s="10"/>
      <c r="F643" s="13"/>
      <c r="G643" s="13"/>
      <c r="H643" s="13"/>
      <c r="I643" s="13"/>
      <c r="J643" s="10"/>
      <c r="K643" s="10"/>
      <c r="L643" s="10"/>
      <c r="M643" s="10"/>
      <c r="N643" s="10"/>
      <c r="O643" s="10"/>
      <c r="P643" s="10"/>
      <c r="Q643" s="10"/>
      <c r="R643" s="10"/>
      <c r="S643" s="13"/>
      <c r="T643" s="13"/>
    </row>
    <row r="644" spans="1:20">
      <c r="A644" s="10"/>
      <c r="B644" s="10"/>
      <c r="C644" s="10"/>
      <c r="D644" s="10"/>
      <c r="E644" s="10"/>
      <c r="F644" s="13"/>
      <c r="G644" s="13"/>
      <c r="H644" s="13"/>
      <c r="I644" s="13"/>
      <c r="J644" s="10"/>
      <c r="K644" s="10"/>
      <c r="L644" s="10"/>
      <c r="M644" s="10"/>
      <c r="N644" s="10"/>
      <c r="O644" s="10"/>
      <c r="P644" s="10"/>
      <c r="Q644" s="10"/>
      <c r="R644" s="10"/>
      <c r="S644" s="13"/>
      <c r="T644" s="13"/>
    </row>
    <row r="645" spans="1:20">
      <c r="A645" s="10"/>
      <c r="B645" s="10"/>
      <c r="C645" s="10"/>
      <c r="D645" s="10"/>
      <c r="E645" s="10"/>
      <c r="F645" s="13"/>
      <c r="G645" s="13"/>
      <c r="H645" s="13"/>
      <c r="I645" s="13"/>
      <c r="J645" s="10"/>
      <c r="K645" s="7"/>
      <c r="L645" s="7"/>
      <c r="M645" s="7"/>
      <c r="N645" s="7"/>
      <c r="O645" s="7"/>
      <c r="P645" s="7"/>
      <c r="Q645" s="10"/>
      <c r="R645" s="10"/>
      <c r="S645" s="13"/>
      <c r="T645" s="15"/>
    </row>
    <row r="646" spans="1:20">
      <c r="A646" s="7"/>
      <c r="C646" s="7"/>
      <c r="D646" s="10"/>
      <c r="E646" s="7"/>
      <c r="F646" s="13"/>
      <c r="G646" s="13"/>
      <c r="H646" s="13"/>
      <c r="I646" s="13"/>
      <c r="J646" s="10"/>
      <c r="K646" s="10"/>
      <c r="L646" s="10"/>
      <c r="M646" s="10"/>
      <c r="N646" s="10"/>
      <c r="O646" s="10"/>
      <c r="P646" s="10"/>
      <c r="Q646" s="7"/>
      <c r="R646" s="7"/>
      <c r="S646" s="15"/>
      <c r="T646" s="15"/>
    </row>
    <row r="647" spans="1:20">
      <c r="A647" s="7"/>
      <c r="C647" s="7"/>
      <c r="D647" s="10"/>
      <c r="E647" s="7"/>
      <c r="F647" s="13"/>
      <c r="G647" s="13"/>
      <c r="H647" s="13"/>
      <c r="I647" s="13"/>
      <c r="J647" s="10"/>
      <c r="K647" s="10"/>
      <c r="L647" s="10"/>
      <c r="M647" s="10"/>
      <c r="N647" s="10"/>
      <c r="O647" s="10"/>
      <c r="P647" s="10"/>
      <c r="Q647" s="7"/>
      <c r="R647" s="7"/>
      <c r="S647" s="15"/>
      <c r="T647" s="15"/>
    </row>
    <row r="648" spans="1:20">
      <c r="A648" s="10"/>
      <c r="B648" s="10"/>
      <c r="C648" s="10"/>
      <c r="D648" s="10"/>
      <c r="E648" s="10"/>
      <c r="F648" s="13"/>
      <c r="G648" s="13"/>
      <c r="H648" s="13"/>
      <c r="I648" s="13"/>
      <c r="J648" s="10"/>
      <c r="K648" s="10"/>
      <c r="L648" s="10"/>
      <c r="M648" s="10"/>
      <c r="N648" s="10"/>
      <c r="O648" s="10"/>
      <c r="P648" s="10"/>
      <c r="Q648" s="10"/>
      <c r="R648" s="10"/>
      <c r="S648" s="13"/>
      <c r="T648" s="13"/>
    </row>
    <row r="649" spans="1:20">
      <c r="A649" s="10"/>
      <c r="B649" s="10"/>
      <c r="C649" s="10"/>
      <c r="D649" s="10"/>
      <c r="E649" s="10"/>
      <c r="F649" s="13"/>
      <c r="G649" s="13"/>
      <c r="H649" s="13"/>
      <c r="I649" s="13"/>
      <c r="J649" s="10"/>
      <c r="K649" s="10"/>
      <c r="L649" s="10"/>
      <c r="M649" s="10"/>
      <c r="N649" s="10"/>
      <c r="O649" s="10"/>
      <c r="P649" s="10"/>
      <c r="Q649" s="10"/>
      <c r="R649" s="10"/>
      <c r="S649" s="13"/>
      <c r="T649" s="15"/>
    </row>
    <row r="650" spans="1:20">
      <c r="A650" s="10"/>
      <c r="B650" s="10"/>
      <c r="C650" s="10"/>
      <c r="D650" s="10"/>
      <c r="E650" s="10"/>
      <c r="F650" s="13"/>
      <c r="G650" s="13"/>
      <c r="H650" s="13"/>
      <c r="I650" s="13"/>
      <c r="J650" s="10"/>
      <c r="K650" s="10"/>
      <c r="L650" s="10"/>
      <c r="M650" s="10"/>
      <c r="N650" s="10"/>
      <c r="O650" s="10"/>
      <c r="P650" s="10"/>
      <c r="Q650" s="10"/>
      <c r="R650" s="10"/>
      <c r="S650" s="13"/>
      <c r="T650" s="13"/>
    </row>
    <row r="651" spans="1:20">
      <c r="A651" s="7"/>
      <c r="C651" s="7"/>
      <c r="D651" s="10"/>
      <c r="E651" s="7"/>
      <c r="F651" s="13"/>
      <c r="G651" s="13"/>
      <c r="H651" s="13"/>
      <c r="I651" s="13"/>
      <c r="J651" s="10"/>
      <c r="K651" s="10"/>
      <c r="L651" s="10"/>
      <c r="M651" s="10"/>
      <c r="N651" s="10"/>
      <c r="O651" s="10"/>
      <c r="P651" s="10"/>
      <c r="Q651" s="7"/>
      <c r="R651" s="7"/>
      <c r="S651" s="15"/>
      <c r="T651" s="15"/>
    </row>
    <row r="652" spans="1:20">
      <c r="A652" s="10"/>
      <c r="B652" s="10"/>
      <c r="C652" s="10"/>
      <c r="D652" s="10"/>
      <c r="E652" s="10"/>
      <c r="F652" s="13"/>
      <c r="G652" s="13"/>
      <c r="H652" s="13"/>
      <c r="I652" s="13"/>
      <c r="J652" s="10"/>
      <c r="K652" s="10"/>
      <c r="L652" s="10"/>
      <c r="M652" s="10"/>
      <c r="N652" s="10"/>
      <c r="O652" s="10"/>
      <c r="P652" s="10"/>
      <c r="Q652" s="10"/>
      <c r="R652" s="10"/>
      <c r="S652" s="13"/>
      <c r="T652" s="13"/>
    </row>
    <row r="653" spans="1:20">
      <c r="A653" s="10"/>
      <c r="B653" s="10"/>
      <c r="C653" s="10"/>
      <c r="D653" s="10"/>
      <c r="E653" s="10"/>
      <c r="F653" s="13"/>
      <c r="G653" s="13"/>
      <c r="H653" s="13"/>
      <c r="I653" s="13"/>
      <c r="J653" s="10"/>
      <c r="K653" s="10"/>
      <c r="L653" s="10"/>
      <c r="M653" s="10"/>
      <c r="N653" s="10"/>
      <c r="O653" s="10"/>
      <c r="P653" s="10"/>
      <c r="Q653" s="10"/>
      <c r="R653" s="10"/>
      <c r="S653" s="13"/>
      <c r="T653" s="13"/>
    </row>
    <row r="654" spans="1:20">
      <c r="A654" s="10"/>
      <c r="B654" s="10"/>
      <c r="C654" s="10"/>
      <c r="D654" s="10"/>
      <c r="E654" s="10"/>
      <c r="F654" s="13"/>
      <c r="G654" s="13"/>
      <c r="H654" s="13"/>
      <c r="I654" s="13"/>
      <c r="J654" s="10"/>
      <c r="K654" s="10"/>
      <c r="L654" s="10"/>
      <c r="M654" s="10"/>
      <c r="N654" s="10"/>
      <c r="O654" s="10"/>
      <c r="P654" s="10"/>
      <c r="Q654" s="10"/>
      <c r="R654" s="10"/>
      <c r="S654" s="13"/>
      <c r="T654" s="15"/>
    </row>
    <row r="655" spans="1:20">
      <c r="A655" s="10"/>
      <c r="B655" s="10"/>
      <c r="C655" s="10"/>
      <c r="D655" s="10"/>
      <c r="E655" s="10"/>
      <c r="F655" s="13"/>
      <c r="G655" s="13"/>
      <c r="H655" s="13"/>
      <c r="I655" s="13"/>
      <c r="J655" s="10"/>
      <c r="K655" s="10"/>
      <c r="L655" s="10"/>
      <c r="M655" s="10"/>
      <c r="N655" s="10"/>
      <c r="O655" s="10"/>
      <c r="P655" s="10"/>
      <c r="Q655" s="10"/>
      <c r="R655" s="10"/>
      <c r="S655" s="13"/>
      <c r="T655" s="13"/>
    </row>
    <row r="656" spans="1:20">
      <c r="A656" s="7"/>
      <c r="C656" s="7"/>
      <c r="D656" s="10"/>
      <c r="E656" s="7"/>
      <c r="F656" s="13"/>
      <c r="G656" s="13"/>
      <c r="H656" s="13"/>
      <c r="I656" s="13"/>
      <c r="J656" s="10"/>
      <c r="K656" s="10"/>
      <c r="L656" s="10"/>
      <c r="M656" s="10"/>
      <c r="N656" s="10"/>
      <c r="O656" s="10"/>
      <c r="P656" s="10"/>
      <c r="Q656" s="7"/>
      <c r="R656" s="7"/>
      <c r="S656" s="15"/>
      <c r="T656" s="15"/>
    </row>
    <row r="657" spans="1:20">
      <c r="A657" s="10"/>
      <c r="B657" s="10"/>
      <c r="C657" s="10"/>
      <c r="D657" s="10"/>
      <c r="E657" s="10"/>
      <c r="F657" s="13"/>
      <c r="G657" s="13"/>
      <c r="H657" s="13"/>
      <c r="I657" s="13"/>
      <c r="J657" s="10"/>
      <c r="K657" s="10"/>
      <c r="L657" s="10"/>
      <c r="M657" s="10"/>
      <c r="N657" s="10"/>
      <c r="O657" s="10"/>
      <c r="P657" s="10"/>
      <c r="Q657" s="10"/>
      <c r="R657" s="10"/>
      <c r="S657" s="13"/>
      <c r="T657" s="13"/>
    </row>
    <row r="658" spans="1:20">
      <c r="A658" s="10"/>
      <c r="B658" s="10"/>
      <c r="C658" s="10"/>
      <c r="D658" s="10"/>
      <c r="E658" s="10"/>
      <c r="F658" s="13"/>
      <c r="G658" s="13"/>
      <c r="H658" s="13"/>
      <c r="I658" s="13"/>
      <c r="J658" s="10"/>
      <c r="K658" s="7"/>
      <c r="L658" s="7"/>
      <c r="M658" s="7"/>
      <c r="N658" s="7"/>
      <c r="O658" s="7"/>
      <c r="P658" s="7"/>
      <c r="Q658" s="10"/>
      <c r="R658" s="10"/>
      <c r="S658" s="13"/>
      <c r="T658" s="13"/>
    </row>
    <row r="659" spans="1:20">
      <c r="A659" s="10"/>
      <c r="B659" s="10"/>
      <c r="C659" s="10"/>
      <c r="D659" s="10"/>
      <c r="E659" s="10"/>
      <c r="F659" s="13"/>
      <c r="G659" s="13"/>
      <c r="H659" s="13"/>
      <c r="I659" s="13"/>
      <c r="J659" s="10"/>
      <c r="K659" s="10"/>
      <c r="L659" s="10"/>
      <c r="M659" s="10"/>
      <c r="N659" s="10"/>
      <c r="O659" s="10"/>
      <c r="P659" s="10"/>
      <c r="Q659" s="10"/>
      <c r="R659" s="10"/>
      <c r="S659" s="13"/>
      <c r="T659" s="13"/>
    </row>
    <row r="660" spans="1:20">
      <c r="A660" s="10"/>
      <c r="B660" s="10"/>
      <c r="C660" s="10"/>
      <c r="D660" s="10"/>
      <c r="E660" s="10"/>
      <c r="F660" s="13"/>
      <c r="G660" s="13"/>
      <c r="H660" s="13"/>
      <c r="I660" s="13"/>
      <c r="J660" s="10"/>
      <c r="K660" s="10"/>
      <c r="L660" s="10"/>
      <c r="M660" s="10"/>
      <c r="N660" s="10"/>
      <c r="O660" s="10"/>
      <c r="P660" s="10"/>
      <c r="Q660" s="10"/>
      <c r="R660" s="10"/>
      <c r="S660" s="13"/>
      <c r="T660" s="13"/>
    </row>
    <row r="661" spans="1:20">
      <c r="A661" s="10"/>
      <c r="B661" s="10"/>
      <c r="C661" s="10"/>
      <c r="D661" s="10"/>
      <c r="E661" s="10"/>
      <c r="F661" s="13"/>
      <c r="G661" s="13"/>
      <c r="H661" s="13"/>
      <c r="I661" s="13"/>
      <c r="J661" s="10"/>
      <c r="K661" s="10"/>
      <c r="L661" s="10"/>
      <c r="M661" s="10"/>
      <c r="N661" s="10"/>
      <c r="O661" s="10"/>
      <c r="P661" s="10"/>
      <c r="Q661" s="10"/>
      <c r="R661" s="10"/>
      <c r="S661" s="13"/>
      <c r="T661" s="13"/>
    </row>
    <row r="662" spans="1:20">
      <c r="A662" s="10"/>
      <c r="B662" s="10"/>
      <c r="C662" s="10"/>
      <c r="D662" s="10"/>
      <c r="E662" s="10"/>
      <c r="F662" s="13"/>
      <c r="G662" s="13"/>
      <c r="H662" s="13"/>
      <c r="I662" s="13"/>
      <c r="J662" s="10"/>
      <c r="K662" s="10"/>
      <c r="L662" s="10"/>
      <c r="M662" s="10"/>
      <c r="N662" s="10"/>
      <c r="O662" s="10"/>
      <c r="P662" s="10"/>
      <c r="Q662" s="10"/>
      <c r="R662" s="10"/>
      <c r="S662" s="13"/>
      <c r="T662" s="13"/>
    </row>
    <row r="663" spans="1:20">
      <c r="A663" s="10"/>
      <c r="B663" s="10"/>
      <c r="C663" s="10"/>
      <c r="D663" s="10"/>
      <c r="E663" s="10"/>
      <c r="F663" s="13"/>
      <c r="G663" s="13"/>
      <c r="H663" s="13"/>
      <c r="I663" s="13"/>
      <c r="J663" s="10"/>
      <c r="K663" s="10"/>
      <c r="L663" s="10"/>
      <c r="M663" s="10"/>
      <c r="N663" s="10"/>
      <c r="O663" s="10"/>
      <c r="P663" s="10"/>
      <c r="Q663" s="10"/>
      <c r="R663" s="10"/>
      <c r="S663" s="13"/>
      <c r="T663" s="13"/>
    </row>
    <row r="664" spans="1:20">
      <c r="A664" s="10"/>
      <c r="B664" s="10"/>
      <c r="C664" s="10"/>
      <c r="D664" s="10"/>
      <c r="E664" s="10"/>
      <c r="F664" s="13"/>
      <c r="G664" s="13"/>
      <c r="H664" s="13"/>
      <c r="I664" s="13"/>
      <c r="J664" s="10"/>
      <c r="K664" s="10"/>
      <c r="L664" s="10"/>
      <c r="M664" s="10"/>
      <c r="N664" s="10"/>
      <c r="O664" s="10"/>
      <c r="P664" s="10"/>
      <c r="Q664" s="10"/>
      <c r="R664" s="10"/>
      <c r="S664" s="13"/>
      <c r="T664" s="15"/>
    </row>
    <row r="665" spans="1:20">
      <c r="A665" s="7"/>
      <c r="C665" s="7"/>
      <c r="D665" s="10"/>
      <c r="E665" s="7"/>
      <c r="F665" s="13"/>
      <c r="G665" s="13"/>
      <c r="H665" s="13"/>
      <c r="I665" s="13"/>
      <c r="J665" s="10"/>
      <c r="K665" s="10"/>
      <c r="L665" s="10"/>
      <c r="M665" s="10"/>
      <c r="N665" s="10"/>
      <c r="O665" s="10"/>
      <c r="P665" s="10"/>
      <c r="Q665" s="7"/>
      <c r="R665" s="7"/>
      <c r="S665" s="15"/>
      <c r="T665" s="15"/>
    </row>
    <row r="666" spans="1:20">
      <c r="A666" s="10"/>
      <c r="B666" s="10"/>
      <c r="C666" s="10"/>
      <c r="D666" s="10"/>
      <c r="E666" s="10"/>
      <c r="F666" s="13"/>
      <c r="G666" s="13"/>
      <c r="H666" s="13"/>
      <c r="I666" s="13"/>
      <c r="J666" s="10"/>
      <c r="K666" s="10"/>
      <c r="L666" s="10"/>
      <c r="M666" s="10"/>
      <c r="N666" s="10"/>
      <c r="O666" s="10"/>
      <c r="P666" s="10"/>
      <c r="Q666" s="10"/>
      <c r="R666" s="10"/>
      <c r="S666" s="13"/>
      <c r="T666" s="13"/>
    </row>
    <row r="667" spans="1:20">
      <c r="A667" s="10"/>
      <c r="B667" s="10"/>
      <c r="C667" s="10"/>
      <c r="D667" s="10"/>
      <c r="E667" s="10"/>
      <c r="F667" s="13"/>
      <c r="G667" s="13"/>
      <c r="H667" s="13"/>
      <c r="I667" s="13"/>
      <c r="J667" s="10"/>
      <c r="K667" s="10"/>
      <c r="L667" s="10"/>
      <c r="M667" s="10"/>
      <c r="N667" s="10"/>
      <c r="O667" s="10"/>
      <c r="P667" s="10"/>
      <c r="Q667" s="10"/>
      <c r="R667" s="10"/>
      <c r="S667" s="13"/>
      <c r="T667" s="13"/>
    </row>
    <row r="668" spans="1:20">
      <c r="A668" s="10"/>
      <c r="B668" s="10"/>
      <c r="C668" s="10"/>
      <c r="D668" s="10"/>
      <c r="E668" s="10"/>
      <c r="F668" s="13"/>
      <c r="G668" s="13"/>
      <c r="H668" s="13"/>
      <c r="I668" s="13"/>
      <c r="J668" s="10"/>
      <c r="K668" s="10"/>
      <c r="L668" s="10"/>
      <c r="M668" s="10"/>
      <c r="N668" s="10"/>
      <c r="O668" s="10"/>
      <c r="P668" s="10"/>
      <c r="Q668" s="10"/>
      <c r="R668" s="10"/>
      <c r="S668" s="13"/>
      <c r="T668" s="13"/>
    </row>
    <row r="669" spans="1:20">
      <c r="A669" s="10"/>
      <c r="B669" s="10"/>
      <c r="C669" s="10"/>
      <c r="D669" s="10"/>
      <c r="E669" s="10"/>
      <c r="F669" s="13"/>
      <c r="G669" s="13"/>
      <c r="H669" s="13"/>
      <c r="I669" s="13"/>
      <c r="J669" s="10"/>
      <c r="K669" s="7"/>
      <c r="L669" s="7"/>
      <c r="M669" s="7"/>
      <c r="N669" s="7"/>
      <c r="O669" s="7"/>
      <c r="P669" s="7"/>
      <c r="Q669" s="10"/>
      <c r="R669" s="10"/>
      <c r="S669" s="13"/>
      <c r="T669" s="13"/>
    </row>
    <row r="670" spans="1:20">
      <c r="A670" s="7"/>
      <c r="C670" s="7"/>
      <c r="D670" s="10"/>
      <c r="E670" s="7"/>
      <c r="F670" s="13"/>
      <c r="G670" s="13"/>
      <c r="H670" s="13"/>
      <c r="I670" s="13"/>
      <c r="J670" s="10"/>
      <c r="K670" s="10"/>
      <c r="L670" s="10"/>
      <c r="M670" s="10"/>
      <c r="N670" s="10"/>
      <c r="O670" s="10"/>
      <c r="P670" s="10"/>
      <c r="Q670" s="7"/>
      <c r="R670" s="7"/>
      <c r="S670" s="15"/>
      <c r="T670" s="15"/>
    </row>
    <row r="671" spans="1:20">
      <c r="A671" s="7"/>
      <c r="C671" s="7"/>
      <c r="D671" s="10"/>
      <c r="E671" s="7"/>
      <c r="F671" s="13"/>
      <c r="G671" s="13"/>
      <c r="H671" s="13"/>
      <c r="I671" s="13"/>
      <c r="J671" s="10"/>
      <c r="K671" s="10"/>
      <c r="L671" s="10"/>
      <c r="M671" s="10"/>
      <c r="N671" s="10"/>
      <c r="O671" s="10"/>
      <c r="P671" s="10"/>
      <c r="Q671" s="7"/>
      <c r="R671" s="7"/>
      <c r="S671" s="15"/>
      <c r="T671" s="15"/>
    </row>
    <row r="672" spans="1:20">
      <c r="A672" s="7"/>
      <c r="C672" s="7"/>
      <c r="D672" s="10"/>
      <c r="E672" s="7"/>
      <c r="F672" s="13"/>
      <c r="G672" s="13"/>
      <c r="H672" s="13"/>
      <c r="I672" s="13"/>
      <c r="J672" s="10"/>
      <c r="K672" s="10"/>
      <c r="L672" s="10"/>
      <c r="M672" s="10"/>
      <c r="N672" s="10"/>
      <c r="O672" s="10"/>
      <c r="P672" s="10"/>
      <c r="Q672" s="7"/>
      <c r="R672" s="7"/>
      <c r="S672" s="15"/>
      <c r="T672" s="15"/>
    </row>
    <row r="673" spans="1:20">
      <c r="A673" s="10"/>
      <c r="B673" s="10"/>
      <c r="C673" s="10"/>
      <c r="D673" s="10"/>
      <c r="E673" s="10"/>
      <c r="F673" s="13"/>
      <c r="G673" s="13"/>
      <c r="H673" s="13"/>
      <c r="I673" s="13"/>
      <c r="J673" s="10"/>
      <c r="K673" s="7"/>
      <c r="L673" s="7"/>
      <c r="M673" s="7"/>
      <c r="N673" s="7"/>
      <c r="O673" s="7"/>
      <c r="P673" s="7"/>
      <c r="Q673" s="10"/>
      <c r="R673" s="10"/>
      <c r="S673" s="13"/>
      <c r="T673" s="15"/>
    </row>
    <row r="674" spans="1:20">
      <c r="A674" s="7"/>
      <c r="C674" s="7"/>
      <c r="D674" s="10"/>
      <c r="E674" s="7"/>
      <c r="F674" s="13"/>
      <c r="G674" s="13"/>
      <c r="H674" s="13"/>
      <c r="I674" s="13"/>
      <c r="J674" s="10"/>
      <c r="K674" s="10"/>
      <c r="L674" s="10"/>
      <c r="M674" s="10"/>
      <c r="N674" s="10"/>
      <c r="O674" s="10"/>
      <c r="P674" s="10"/>
      <c r="Q674" s="7"/>
      <c r="R674" s="7"/>
      <c r="S674" s="15"/>
      <c r="T674" s="15"/>
    </row>
    <row r="675" spans="1:20">
      <c r="A675" s="7"/>
      <c r="C675" s="7"/>
      <c r="D675" s="10"/>
      <c r="E675" s="7"/>
      <c r="F675" s="13"/>
      <c r="G675" s="13"/>
      <c r="H675" s="13"/>
      <c r="I675" s="13"/>
      <c r="J675" s="10"/>
      <c r="K675" s="10"/>
      <c r="L675" s="10"/>
      <c r="M675" s="10"/>
      <c r="N675" s="10"/>
      <c r="O675" s="10"/>
      <c r="P675" s="10"/>
      <c r="Q675" s="7"/>
      <c r="R675" s="7"/>
      <c r="S675" s="15"/>
      <c r="T675" s="15"/>
    </row>
    <row r="676" spans="1:20">
      <c r="A676" s="10"/>
      <c r="B676" s="10"/>
      <c r="C676" s="10"/>
      <c r="D676" s="10"/>
      <c r="E676" s="10"/>
      <c r="F676" s="13"/>
      <c r="G676" s="13"/>
      <c r="H676" s="13"/>
      <c r="I676" s="13"/>
      <c r="J676" s="10"/>
      <c r="K676" s="7"/>
      <c r="L676" s="7"/>
      <c r="M676" s="7"/>
      <c r="N676" s="7"/>
      <c r="O676" s="7"/>
      <c r="P676" s="7"/>
      <c r="Q676" s="10"/>
      <c r="R676" s="10"/>
      <c r="S676" s="13"/>
      <c r="T676" s="15"/>
    </row>
    <row r="677" spans="1:20">
      <c r="A677" s="10"/>
      <c r="B677" s="10"/>
      <c r="C677" s="10"/>
      <c r="D677" s="10"/>
      <c r="E677" s="10"/>
      <c r="F677" s="13"/>
      <c r="G677" s="13"/>
      <c r="H677" s="13"/>
      <c r="I677" s="13"/>
      <c r="J677" s="10"/>
      <c r="K677" s="10"/>
      <c r="L677" s="10"/>
      <c r="M677" s="10"/>
      <c r="N677" s="10"/>
      <c r="O677" s="10"/>
      <c r="P677" s="10"/>
      <c r="Q677" s="10"/>
      <c r="R677" s="10"/>
      <c r="S677" s="13"/>
      <c r="T677" s="13"/>
    </row>
    <row r="678" spans="1:20">
      <c r="A678" s="10"/>
      <c r="B678" s="10"/>
      <c r="C678" s="10"/>
      <c r="D678" s="10"/>
      <c r="E678" s="10"/>
      <c r="F678" s="13"/>
      <c r="G678" s="13"/>
      <c r="H678" s="13"/>
      <c r="I678" s="13"/>
      <c r="J678" s="10"/>
      <c r="K678" s="7"/>
      <c r="L678" s="7"/>
      <c r="M678" s="7"/>
      <c r="N678" s="7"/>
      <c r="O678" s="7"/>
      <c r="P678" s="7"/>
      <c r="Q678" s="10"/>
      <c r="R678" s="10"/>
      <c r="S678" s="13"/>
      <c r="T678" s="15"/>
    </row>
    <row r="679" spans="1:20">
      <c r="A679" s="10"/>
      <c r="B679" s="10"/>
      <c r="C679" s="10"/>
      <c r="D679" s="10"/>
      <c r="E679" s="10"/>
      <c r="F679" s="13"/>
      <c r="G679" s="13"/>
      <c r="H679" s="13"/>
      <c r="I679" s="13"/>
      <c r="J679" s="10"/>
      <c r="K679" s="10"/>
      <c r="L679" s="10"/>
      <c r="M679" s="10"/>
      <c r="N679" s="10"/>
      <c r="O679" s="10"/>
      <c r="P679" s="10"/>
      <c r="Q679" s="10"/>
      <c r="R679" s="10"/>
      <c r="S679" s="13"/>
      <c r="T679" s="13"/>
    </row>
    <row r="680" spans="1:20">
      <c r="A680" s="10"/>
      <c r="B680" s="10"/>
      <c r="C680" s="10"/>
      <c r="D680" s="10"/>
      <c r="E680" s="10"/>
      <c r="F680" s="13"/>
      <c r="G680" s="13"/>
      <c r="H680" s="13"/>
      <c r="I680" s="13"/>
      <c r="J680" s="10"/>
      <c r="K680" s="10"/>
      <c r="L680" s="10"/>
      <c r="M680" s="10"/>
      <c r="N680" s="10"/>
      <c r="O680" s="10"/>
      <c r="P680" s="10"/>
      <c r="Q680" s="10"/>
      <c r="R680" s="10"/>
      <c r="S680" s="13"/>
      <c r="T680" s="13"/>
    </row>
    <row r="681" spans="1:20">
      <c r="A681" s="10"/>
      <c r="B681" s="10"/>
      <c r="C681" s="10"/>
      <c r="D681" s="10"/>
      <c r="E681" s="10"/>
      <c r="F681" s="13"/>
      <c r="G681" s="13"/>
      <c r="H681" s="13"/>
      <c r="I681" s="13"/>
      <c r="J681" s="10"/>
      <c r="K681" s="10"/>
      <c r="L681" s="10"/>
      <c r="M681" s="10"/>
      <c r="N681" s="10"/>
      <c r="O681" s="10"/>
      <c r="P681" s="10"/>
      <c r="Q681" s="10"/>
      <c r="R681" s="10"/>
      <c r="S681" s="13"/>
      <c r="T681" s="13"/>
    </row>
    <row r="682" spans="1:20">
      <c r="A682" s="7"/>
      <c r="C682" s="7"/>
      <c r="D682" s="10"/>
      <c r="E682" s="7"/>
      <c r="F682" s="13"/>
      <c r="G682" s="13"/>
      <c r="H682" s="13"/>
      <c r="I682" s="13"/>
      <c r="J682" s="10"/>
      <c r="K682" s="10"/>
      <c r="L682" s="10"/>
      <c r="M682" s="10"/>
      <c r="N682" s="10"/>
      <c r="O682" s="10"/>
      <c r="P682" s="10"/>
      <c r="Q682" s="7"/>
      <c r="R682" s="7"/>
      <c r="S682" s="15"/>
      <c r="T682" s="15"/>
    </row>
    <row r="683" spans="1:20">
      <c r="A683" s="10"/>
      <c r="B683" s="10"/>
      <c r="C683" s="10"/>
      <c r="D683" s="10"/>
      <c r="E683" s="10"/>
      <c r="F683" s="13"/>
      <c r="G683" s="13"/>
      <c r="H683" s="13"/>
      <c r="I683" s="13"/>
      <c r="J683" s="10"/>
      <c r="K683" s="10"/>
      <c r="L683" s="10"/>
      <c r="M683" s="10"/>
      <c r="N683" s="10"/>
      <c r="O683" s="10"/>
      <c r="P683" s="10"/>
      <c r="Q683" s="10"/>
      <c r="R683" s="10"/>
      <c r="S683" s="13"/>
      <c r="T683" s="13"/>
    </row>
    <row r="684" spans="1:20">
      <c r="A684" s="7"/>
      <c r="C684" s="7"/>
      <c r="D684" s="10"/>
      <c r="E684" s="7"/>
      <c r="F684" s="13"/>
      <c r="G684" s="13"/>
      <c r="H684" s="13"/>
      <c r="I684" s="13"/>
      <c r="J684" s="10"/>
      <c r="K684" s="10"/>
      <c r="L684" s="10"/>
      <c r="M684" s="10"/>
      <c r="N684" s="10"/>
      <c r="O684" s="10"/>
      <c r="P684" s="10"/>
      <c r="Q684" s="7"/>
      <c r="R684" s="7"/>
      <c r="S684" s="15"/>
      <c r="T684" s="15"/>
    </row>
    <row r="685" spans="1:20">
      <c r="A685" s="10"/>
      <c r="B685" s="10"/>
      <c r="C685" s="10"/>
      <c r="D685" s="10"/>
      <c r="E685" s="10"/>
      <c r="F685" s="13"/>
      <c r="G685" s="13"/>
      <c r="H685" s="13"/>
      <c r="I685" s="13"/>
      <c r="J685" s="10"/>
      <c r="K685" s="10"/>
      <c r="L685" s="10"/>
      <c r="M685" s="10"/>
      <c r="N685" s="10"/>
      <c r="O685" s="10"/>
      <c r="P685" s="10"/>
      <c r="Q685" s="10"/>
      <c r="R685" s="10"/>
      <c r="S685" s="13"/>
      <c r="T685" s="13"/>
    </row>
    <row r="686" spans="1:20">
      <c r="A686" s="10"/>
      <c r="B686" s="10"/>
      <c r="C686" s="10"/>
      <c r="D686" s="10"/>
      <c r="E686" s="10"/>
      <c r="F686" s="13"/>
      <c r="G686" s="13"/>
      <c r="H686" s="13"/>
      <c r="I686" s="13"/>
      <c r="J686" s="10"/>
      <c r="K686" s="10"/>
      <c r="L686" s="10"/>
      <c r="M686" s="10"/>
      <c r="N686" s="10"/>
      <c r="O686" s="10"/>
      <c r="P686" s="10"/>
      <c r="Q686" s="10"/>
      <c r="R686" s="10"/>
      <c r="S686" s="13"/>
      <c r="T686" s="13"/>
    </row>
    <row r="687" spans="1:20">
      <c r="A687" s="10"/>
      <c r="B687" s="10"/>
      <c r="C687" s="10"/>
      <c r="D687" s="10"/>
      <c r="E687" s="10"/>
      <c r="F687" s="13"/>
      <c r="G687" s="13"/>
      <c r="H687" s="13"/>
      <c r="I687" s="13"/>
      <c r="J687" s="10"/>
      <c r="K687" s="7"/>
      <c r="L687" s="7"/>
      <c r="M687" s="7"/>
      <c r="N687" s="7"/>
      <c r="O687" s="7"/>
      <c r="P687" s="7"/>
      <c r="Q687" s="10"/>
      <c r="R687" s="10"/>
      <c r="S687" s="13"/>
      <c r="T687" s="15"/>
    </row>
    <row r="688" spans="1:20">
      <c r="A688" s="10"/>
      <c r="B688" s="10"/>
      <c r="C688" s="10"/>
      <c r="D688" s="10"/>
      <c r="E688" s="10"/>
      <c r="F688" s="13"/>
      <c r="G688" s="13"/>
      <c r="H688" s="13"/>
      <c r="I688" s="13"/>
      <c r="J688" s="10"/>
      <c r="K688" s="10"/>
      <c r="L688" s="10"/>
      <c r="M688" s="10"/>
      <c r="N688" s="10"/>
      <c r="O688" s="10"/>
      <c r="P688" s="10"/>
      <c r="Q688" s="10"/>
      <c r="R688" s="10"/>
      <c r="S688" s="13"/>
      <c r="T688" s="13"/>
    </row>
    <row r="689" spans="1:20">
      <c r="A689" s="10"/>
      <c r="B689" s="10"/>
      <c r="C689" s="10"/>
      <c r="D689" s="10"/>
      <c r="E689" s="10"/>
      <c r="F689" s="13"/>
      <c r="G689" s="13"/>
      <c r="H689" s="13"/>
      <c r="I689" s="13"/>
      <c r="J689" s="10"/>
      <c r="K689" s="10"/>
      <c r="L689" s="10"/>
      <c r="M689" s="10"/>
      <c r="N689" s="10"/>
      <c r="O689" s="10"/>
      <c r="P689" s="10"/>
      <c r="Q689" s="10"/>
      <c r="R689" s="10"/>
      <c r="S689" s="13"/>
      <c r="T689" s="13"/>
    </row>
    <row r="690" spans="1:20">
      <c r="A690" s="7"/>
      <c r="C690" s="7"/>
      <c r="D690" s="10"/>
      <c r="E690" s="7"/>
      <c r="F690" s="13"/>
      <c r="G690" s="13"/>
      <c r="H690" s="13"/>
      <c r="I690" s="13"/>
      <c r="J690" s="10"/>
      <c r="K690" s="10"/>
      <c r="L690" s="10"/>
      <c r="M690" s="10"/>
      <c r="N690" s="10"/>
      <c r="O690" s="10"/>
      <c r="P690" s="10"/>
      <c r="Q690" s="7"/>
      <c r="R690" s="7"/>
      <c r="S690" s="15"/>
      <c r="T690" s="15"/>
    </row>
    <row r="691" spans="1:20">
      <c r="A691" s="10"/>
      <c r="B691" s="10"/>
      <c r="C691" s="10"/>
      <c r="D691" s="10"/>
      <c r="E691" s="10"/>
      <c r="F691" s="13"/>
      <c r="G691" s="13"/>
      <c r="H691" s="13"/>
      <c r="I691" s="13"/>
      <c r="J691" s="10"/>
      <c r="K691" s="10"/>
      <c r="L691" s="10"/>
      <c r="M691" s="10"/>
      <c r="N691" s="10"/>
      <c r="O691" s="10"/>
      <c r="P691" s="10"/>
      <c r="Q691" s="10"/>
      <c r="R691" s="10"/>
      <c r="S691" s="13"/>
      <c r="T691" s="13"/>
    </row>
    <row r="692" spans="1:20">
      <c r="A692" s="10"/>
      <c r="C692" s="7"/>
      <c r="D692" s="10"/>
      <c r="E692" s="10"/>
      <c r="F692" s="13"/>
      <c r="G692" s="13"/>
      <c r="H692" s="13"/>
      <c r="I692" s="13"/>
      <c r="J692" s="10"/>
      <c r="K692" s="10"/>
      <c r="L692" s="10"/>
      <c r="M692" s="10"/>
      <c r="N692" s="10"/>
      <c r="O692" s="10"/>
      <c r="P692" s="10"/>
      <c r="Q692" s="7"/>
      <c r="R692" s="7"/>
      <c r="S692" s="13"/>
      <c r="T692" s="15"/>
    </row>
    <row r="693" spans="1:20">
      <c r="A693" s="10"/>
      <c r="B693" s="10"/>
      <c r="C693" s="10"/>
      <c r="D693" s="10"/>
      <c r="E693" s="10"/>
      <c r="F693" s="13"/>
      <c r="G693" s="13"/>
      <c r="H693" s="13"/>
      <c r="I693" s="13"/>
      <c r="J693" s="10"/>
      <c r="K693" s="10"/>
      <c r="L693" s="10"/>
      <c r="M693" s="10"/>
      <c r="N693" s="10"/>
      <c r="O693" s="10"/>
      <c r="P693" s="10"/>
      <c r="Q693" s="10"/>
      <c r="R693" s="10"/>
      <c r="S693" s="13"/>
      <c r="T693" s="13"/>
    </row>
    <row r="694" spans="1:20">
      <c r="A694" s="10"/>
      <c r="B694" s="10"/>
      <c r="C694" s="10"/>
      <c r="D694" s="10"/>
      <c r="E694" s="10"/>
      <c r="F694" s="13"/>
      <c r="G694" s="13"/>
      <c r="H694" s="13"/>
      <c r="I694" s="13"/>
      <c r="J694" s="10"/>
      <c r="K694" s="10"/>
      <c r="L694" s="10"/>
      <c r="M694" s="10"/>
      <c r="N694" s="10"/>
      <c r="O694" s="10"/>
      <c r="P694" s="10"/>
      <c r="Q694" s="10"/>
      <c r="R694" s="10"/>
      <c r="S694" s="13"/>
      <c r="T694" s="13"/>
    </row>
    <row r="695" spans="1:20">
      <c r="A695" s="10"/>
      <c r="B695" s="10"/>
      <c r="C695" s="10"/>
      <c r="D695" s="10"/>
      <c r="E695" s="10"/>
      <c r="F695" s="13"/>
      <c r="G695" s="13"/>
      <c r="H695" s="13"/>
      <c r="I695" s="13"/>
      <c r="J695" s="10"/>
      <c r="K695" s="10"/>
      <c r="L695" s="10"/>
      <c r="M695" s="10"/>
      <c r="N695" s="10"/>
      <c r="O695" s="10"/>
      <c r="P695" s="10"/>
      <c r="Q695" s="10"/>
      <c r="R695" s="10"/>
      <c r="S695" s="13"/>
      <c r="T695" s="13"/>
    </row>
    <row r="696" spans="1:20">
      <c r="A696" s="10"/>
      <c r="B696" s="10"/>
      <c r="C696" s="10"/>
      <c r="D696" s="10"/>
      <c r="E696" s="10"/>
      <c r="F696" s="13"/>
      <c r="G696" s="13"/>
      <c r="H696" s="13"/>
      <c r="I696" s="13"/>
      <c r="J696" s="10"/>
      <c r="K696" s="10"/>
      <c r="L696" s="10"/>
      <c r="M696" s="10"/>
      <c r="N696" s="10"/>
      <c r="O696" s="10"/>
      <c r="P696" s="10"/>
      <c r="Q696" s="10"/>
      <c r="R696" s="10"/>
      <c r="S696" s="13"/>
      <c r="T696" s="13"/>
    </row>
    <row r="697" spans="1:20">
      <c r="A697" s="10"/>
      <c r="B697" s="10"/>
      <c r="C697" s="10"/>
      <c r="D697" s="10"/>
      <c r="E697" s="10"/>
      <c r="F697" s="13"/>
      <c r="G697" s="13"/>
      <c r="H697" s="13"/>
      <c r="I697" s="13"/>
      <c r="J697" s="10"/>
      <c r="K697" s="10"/>
      <c r="L697" s="10"/>
      <c r="M697" s="10"/>
      <c r="N697" s="10"/>
      <c r="O697" s="10"/>
      <c r="P697" s="10"/>
      <c r="Q697" s="10"/>
      <c r="R697" s="10"/>
      <c r="S697" s="13"/>
      <c r="T697" s="13"/>
    </row>
    <row r="698" spans="1:20">
      <c r="A698" s="10"/>
      <c r="B698" s="10"/>
      <c r="C698" s="10"/>
      <c r="D698" s="10"/>
      <c r="E698" s="10"/>
      <c r="F698" s="13"/>
      <c r="G698" s="13"/>
      <c r="H698" s="13"/>
      <c r="I698" s="13"/>
      <c r="J698" s="10"/>
      <c r="K698" s="10"/>
      <c r="L698" s="10"/>
      <c r="M698" s="10"/>
      <c r="N698" s="10"/>
      <c r="O698" s="10"/>
      <c r="P698" s="10"/>
      <c r="Q698" s="10"/>
      <c r="R698" s="10"/>
      <c r="S698" s="13"/>
      <c r="T698" s="13"/>
    </row>
    <row r="699" spans="1:20">
      <c r="A699" s="7"/>
      <c r="C699" s="7"/>
      <c r="D699" s="10"/>
      <c r="E699" s="7"/>
      <c r="F699" s="13"/>
      <c r="G699" s="13"/>
      <c r="H699" s="13"/>
      <c r="I699" s="13"/>
      <c r="J699" s="10"/>
      <c r="K699" s="10"/>
      <c r="L699" s="10"/>
      <c r="M699" s="10"/>
      <c r="N699" s="10"/>
      <c r="O699" s="10"/>
      <c r="P699" s="10"/>
      <c r="Q699" s="7"/>
      <c r="R699" s="7"/>
      <c r="S699" s="15"/>
      <c r="T699" s="15"/>
    </row>
    <row r="700" spans="1:20">
      <c r="A700" s="10"/>
      <c r="B700" s="10"/>
      <c r="C700" s="10"/>
      <c r="D700" s="10"/>
      <c r="E700" s="10"/>
      <c r="F700" s="13"/>
      <c r="G700" s="13"/>
      <c r="H700" s="13"/>
      <c r="I700" s="13"/>
      <c r="J700" s="10"/>
      <c r="K700" s="10"/>
      <c r="L700" s="10"/>
      <c r="M700" s="10"/>
      <c r="N700" s="10"/>
      <c r="O700" s="10"/>
      <c r="P700" s="10"/>
      <c r="Q700" s="10"/>
      <c r="R700" s="10"/>
      <c r="S700" s="13"/>
      <c r="T700" s="15"/>
    </row>
    <row r="701" spans="1:20">
      <c r="A701" s="10"/>
      <c r="B701" s="10"/>
      <c r="C701" s="10"/>
      <c r="D701" s="10"/>
      <c r="E701" s="10"/>
      <c r="F701" s="13"/>
      <c r="G701" s="13"/>
      <c r="H701" s="13"/>
      <c r="I701" s="13"/>
      <c r="J701" s="10"/>
      <c r="K701" s="10"/>
      <c r="L701" s="10"/>
      <c r="M701" s="10"/>
      <c r="N701" s="10"/>
      <c r="O701" s="10"/>
      <c r="P701" s="10"/>
      <c r="Q701" s="10"/>
      <c r="R701" s="10"/>
      <c r="S701" s="13"/>
      <c r="T701" s="13"/>
    </row>
    <row r="702" spans="1:20">
      <c r="A702" s="7"/>
      <c r="C702" s="7"/>
      <c r="D702" s="10"/>
      <c r="E702" s="7"/>
      <c r="F702" s="13"/>
      <c r="G702" s="13"/>
      <c r="H702" s="13"/>
      <c r="I702" s="13"/>
      <c r="J702" s="10"/>
      <c r="K702" s="10"/>
      <c r="L702" s="10"/>
      <c r="M702" s="10"/>
      <c r="N702" s="10"/>
      <c r="O702" s="10"/>
      <c r="P702" s="10"/>
      <c r="Q702" s="7"/>
      <c r="R702" s="7"/>
      <c r="S702" s="15"/>
      <c r="T702" s="15"/>
    </row>
    <row r="703" spans="1:20">
      <c r="A703" s="10"/>
      <c r="B703" s="10"/>
      <c r="C703" s="10"/>
      <c r="D703" s="10"/>
      <c r="E703" s="10"/>
      <c r="F703" s="13"/>
      <c r="G703" s="13"/>
      <c r="H703" s="13"/>
      <c r="I703" s="13"/>
      <c r="J703" s="10"/>
      <c r="K703" s="10"/>
      <c r="L703" s="10"/>
      <c r="M703" s="10"/>
      <c r="N703" s="10"/>
      <c r="O703" s="10"/>
      <c r="P703" s="10"/>
      <c r="Q703" s="10"/>
      <c r="R703" s="10"/>
      <c r="S703" s="13"/>
      <c r="T703" s="15"/>
    </row>
    <row r="704" spans="1:20">
      <c r="A704" s="10"/>
      <c r="B704" s="10"/>
      <c r="C704" s="10"/>
      <c r="D704" s="10"/>
      <c r="E704" s="10"/>
      <c r="F704" s="13"/>
      <c r="G704" s="13"/>
      <c r="H704" s="13"/>
      <c r="I704" s="13"/>
      <c r="J704" s="10"/>
      <c r="K704" s="7"/>
      <c r="L704" s="7"/>
      <c r="M704" s="7"/>
      <c r="N704" s="7"/>
      <c r="O704" s="7"/>
      <c r="P704" s="7"/>
      <c r="Q704" s="10"/>
      <c r="R704" s="10"/>
      <c r="S704" s="13"/>
      <c r="T704" s="13"/>
    </row>
    <row r="705" spans="1:20">
      <c r="A705" s="10"/>
      <c r="B705" s="10"/>
      <c r="C705" s="10"/>
      <c r="D705" s="10"/>
      <c r="E705" s="10"/>
      <c r="F705" s="13"/>
      <c r="G705" s="13"/>
      <c r="H705" s="13"/>
      <c r="I705" s="13"/>
      <c r="J705" s="10"/>
      <c r="K705" s="10"/>
      <c r="L705" s="10"/>
      <c r="M705" s="10"/>
      <c r="N705" s="10"/>
      <c r="O705" s="10"/>
      <c r="P705" s="10"/>
      <c r="Q705" s="10"/>
      <c r="R705" s="10"/>
      <c r="S705" s="13"/>
      <c r="T705" s="13"/>
    </row>
    <row r="706" spans="1:20">
      <c r="A706" s="10"/>
      <c r="B706" s="10"/>
      <c r="C706" s="10"/>
      <c r="D706" s="10"/>
      <c r="E706" s="10"/>
      <c r="F706" s="13"/>
      <c r="G706" s="13"/>
      <c r="H706" s="13"/>
      <c r="I706" s="13"/>
      <c r="J706" s="10"/>
      <c r="K706" s="10"/>
      <c r="L706" s="10"/>
      <c r="M706" s="10"/>
      <c r="N706" s="10"/>
      <c r="O706" s="10"/>
      <c r="P706" s="10"/>
      <c r="Q706" s="10"/>
      <c r="R706" s="10"/>
      <c r="S706" s="13"/>
      <c r="T706" s="13"/>
    </row>
    <row r="707" spans="1:20">
      <c r="A707" s="10"/>
      <c r="B707" s="10"/>
      <c r="C707" s="10"/>
      <c r="D707" s="10"/>
      <c r="E707" s="10"/>
      <c r="F707" s="13"/>
      <c r="G707" s="13"/>
      <c r="H707" s="13"/>
      <c r="I707" s="13"/>
      <c r="J707" s="10"/>
      <c r="K707" s="10"/>
      <c r="L707" s="10"/>
      <c r="M707" s="10"/>
      <c r="N707" s="10"/>
      <c r="O707" s="10"/>
      <c r="P707" s="10"/>
      <c r="Q707" s="10"/>
      <c r="R707" s="10"/>
      <c r="S707" s="13"/>
      <c r="T707" s="13"/>
    </row>
    <row r="708" spans="1:20">
      <c r="A708" s="10"/>
      <c r="B708" s="10"/>
      <c r="C708" s="10"/>
      <c r="D708" s="10"/>
      <c r="E708" s="10"/>
      <c r="F708" s="13"/>
      <c r="G708" s="13"/>
      <c r="H708" s="13"/>
      <c r="I708" s="13"/>
      <c r="J708" s="10"/>
      <c r="K708" s="10"/>
      <c r="L708" s="10"/>
      <c r="M708" s="10"/>
      <c r="N708" s="10"/>
      <c r="O708" s="10"/>
      <c r="P708" s="10"/>
      <c r="Q708" s="10"/>
      <c r="R708" s="10"/>
      <c r="S708" s="13"/>
      <c r="T708" s="13"/>
    </row>
    <row r="709" spans="1:20">
      <c r="A709" s="7"/>
      <c r="C709" s="7"/>
      <c r="D709" s="10"/>
      <c r="E709" s="7"/>
      <c r="F709" s="13"/>
      <c r="G709" s="13"/>
      <c r="H709" s="13"/>
      <c r="I709" s="13"/>
      <c r="J709" s="10"/>
      <c r="K709" s="10"/>
      <c r="L709" s="10"/>
      <c r="M709" s="10"/>
      <c r="N709" s="10"/>
      <c r="O709" s="10"/>
      <c r="P709" s="10"/>
      <c r="Q709" s="7"/>
      <c r="R709" s="7"/>
      <c r="S709" s="15"/>
      <c r="T709" s="15"/>
    </row>
    <row r="710" spans="1:20">
      <c r="A710" s="10"/>
      <c r="B710" s="10"/>
      <c r="C710" s="10"/>
      <c r="D710" s="10"/>
      <c r="E710" s="10"/>
      <c r="F710" s="13"/>
      <c r="G710" s="13"/>
      <c r="H710" s="13"/>
      <c r="I710" s="13"/>
      <c r="J710" s="10"/>
      <c r="K710" s="10"/>
      <c r="L710" s="10"/>
      <c r="M710" s="10"/>
      <c r="N710" s="10"/>
      <c r="O710" s="10"/>
      <c r="P710" s="10"/>
      <c r="Q710" s="10"/>
      <c r="R710" s="10"/>
      <c r="S710" s="13"/>
      <c r="T710" s="13"/>
    </row>
    <row r="711" spans="1:20">
      <c r="A711" s="10"/>
      <c r="B711" s="10"/>
      <c r="C711" s="10"/>
      <c r="D711" s="10"/>
      <c r="E711" s="10"/>
      <c r="F711" s="13"/>
      <c r="G711" s="13"/>
      <c r="H711" s="13"/>
      <c r="I711" s="13"/>
      <c r="J711" s="10"/>
      <c r="K711" s="7"/>
      <c r="L711" s="7"/>
      <c r="M711" s="7"/>
      <c r="N711" s="7"/>
      <c r="O711" s="7"/>
      <c r="P711" s="7"/>
      <c r="Q711" s="10"/>
      <c r="R711" s="10"/>
      <c r="S711" s="13"/>
      <c r="T711" s="13"/>
    </row>
    <row r="712" spans="1:20">
      <c r="A712" s="10"/>
      <c r="B712" s="10"/>
      <c r="C712" s="10"/>
      <c r="D712" s="10"/>
      <c r="E712" s="10"/>
      <c r="F712" s="13"/>
      <c r="G712" s="13"/>
      <c r="H712" s="13"/>
      <c r="I712" s="13"/>
      <c r="J712" s="10"/>
      <c r="K712" s="7"/>
      <c r="L712" s="7"/>
      <c r="M712" s="7"/>
      <c r="N712" s="7"/>
      <c r="O712" s="7"/>
      <c r="P712" s="7"/>
      <c r="Q712" s="10"/>
      <c r="R712" s="10"/>
      <c r="S712" s="13"/>
      <c r="T712" s="13"/>
    </row>
    <row r="713" spans="1:20">
      <c r="A713" s="10"/>
      <c r="B713" s="10"/>
      <c r="C713" s="10"/>
      <c r="D713" s="10"/>
      <c r="E713" s="10"/>
      <c r="F713" s="13"/>
      <c r="G713" s="13"/>
      <c r="H713" s="13"/>
      <c r="I713" s="13"/>
      <c r="J713" s="10"/>
      <c r="K713" s="10"/>
      <c r="L713" s="10"/>
      <c r="M713" s="10"/>
      <c r="N713" s="10"/>
      <c r="O713" s="10"/>
      <c r="P713" s="10"/>
      <c r="Q713" s="10"/>
      <c r="R713" s="10"/>
      <c r="S713" s="13"/>
      <c r="T713" s="13"/>
    </row>
    <row r="714" spans="1:20">
      <c r="A714" s="10"/>
      <c r="B714" s="10"/>
      <c r="C714" s="10"/>
      <c r="D714" s="10"/>
      <c r="E714" s="10"/>
      <c r="F714" s="13"/>
      <c r="G714" s="13"/>
      <c r="H714" s="13"/>
      <c r="I714" s="13"/>
      <c r="J714" s="10"/>
      <c r="K714" s="10"/>
      <c r="L714" s="10"/>
      <c r="M714" s="10"/>
      <c r="N714" s="10"/>
      <c r="O714" s="10"/>
      <c r="P714" s="10"/>
      <c r="Q714" s="10"/>
      <c r="R714" s="10"/>
      <c r="S714" s="13"/>
      <c r="T714" s="13"/>
    </row>
    <row r="715" spans="1:20">
      <c r="A715" s="7"/>
      <c r="C715" s="7"/>
      <c r="D715" s="10"/>
      <c r="E715" s="7"/>
      <c r="F715" s="13"/>
      <c r="G715" s="13"/>
      <c r="H715" s="13"/>
      <c r="I715" s="13"/>
      <c r="J715" s="10"/>
      <c r="K715" s="10"/>
      <c r="L715" s="10"/>
      <c r="M715" s="10"/>
      <c r="N715" s="10"/>
      <c r="O715" s="10"/>
      <c r="P715" s="10"/>
      <c r="Q715" s="7"/>
      <c r="R715" s="7"/>
      <c r="S715" s="15"/>
      <c r="T715" s="15"/>
    </row>
    <row r="716" spans="1:20">
      <c r="A716" s="7"/>
      <c r="C716" s="7"/>
      <c r="D716" s="10"/>
      <c r="E716" s="7"/>
      <c r="F716" s="13"/>
      <c r="G716" s="13"/>
      <c r="H716" s="13"/>
      <c r="I716" s="13"/>
      <c r="J716" s="10"/>
      <c r="K716" s="10"/>
      <c r="L716" s="10"/>
      <c r="M716" s="10"/>
      <c r="N716" s="10"/>
      <c r="O716" s="10"/>
      <c r="P716" s="10"/>
      <c r="Q716" s="7"/>
      <c r="R716" s="7"/>
      <c r="S716" s="15"/>
      <c r="T716" s="15"/>
    </row>
    <row r="717" spans="1:20">
      <c r="A717" s="10"/>
      <c r="B717" s="10"/>
      <c r="C717" s="10"/>
      <c r="D717" s="10"/>
      <c r="E717" s="10"/>
      <c r="F717" s="13"/>
      <c r="G717" s="13"/>
      <c r="H717" s="13"/>
      <c r="I717" s="13"/>
      <c r="J717" s="10"/>
      <c r="K717" s="10"/>
      <c r="L717" s="10"/>
      <c r="M717" s="10"/>
      <c r="N717" s="10"/>
      <c r="O717" s="10"/>
      <c r="P717" s="10"/>
      <c r="Q717" s="10"/>
      <c r="R717" s="10"/>
      <c r="S717" s="13"/>
      <c r="T717" s="13"/>
    </row>
    <row r="718" spans="1:20">
      <c r="A718" s="7"/>
      <c r="C718" s="7"/>
      <c r="D718" s="10"/>
      <c r="E718" s="7"/>
      <c r="F718" s="13"/>
      <c r="G718" s="13"/>
      <c r="H718" s="13"/>
      <c r="I718" s="13"/>
      <c r="J718" s="10"/>
      <c r="K718" s="10"/>
      <c r="L718" s="10"/>
      <c r="M718" s="10"/>
      <c r="N718" s="10"/>
      <c r="O718" s="10"/>
      <c r="P718" s="10"/>
      <c r="Q718" s="7"/>
      <c r="R718" s="7"/>
      <c r="S718" s="15"/>
      <c r="T718" s="15"/>
    </row>
    <row r="719" spans="1:20">
      <c r="A719" s="10"/>
      <c r="B719" s="10"/>
      <c r="C719" s="10"/>
      <c r="D719" s="10"/>
      <c r="E719" s="10"/>
      <c r="F719" s="13"/>
      <c r="G719" s="13"/>
      <c r="H719" s="13"/>
      <c r="I719" s="13"/>
      <c r="J719" s="10"/>
      <c r="K719" s="7"/>
      <c r="L719" s="7"/>
      <c r="M719" s="7"/>
      <c r="N719" s="7"/>
      <c r="O719" s="7"/>
      <c r="P719" s="7"/>
      <c r="Q719" s="10"/>
      <c r="R719" s="10"/>
      <c r="S719" s="13"/>
      <c r="T719" s="15"/>
    </row>
    <row r="720" spans="1:20">
      <c r="A720" s="10"/>
      <c r="B720" s="10"/>
      <c r="C720" s="10"/>
      <c r="D720" s="10"/>
      <c r="E720" s="10"/>
      <c r="F720" s="13"/>
      <c r="G720" s="13"/>
      <c r="H720" s="13"/>
      <c r="I720" s="13"/>
      <c r="J720" s="10"/>
      <c r="K720" s="10"/>
      <c r="L720" s="10"/>
      <c r="M720" s="10"/>
      <c r="N720" s="10"/>
      <c r="O720" s="10"/>
      <c r="P720" s="10"/>
      <c r="Q720" s="10"/>
      <c r="R720" s="10"/>
      <c r="S720" s="13"/>
      <c r="T720" s="13"/>
    </row>
    <row r="721" spans="1:20">
      <c r="A721" s="10"/>
      <c r="B721" s="10"/>
      <c r="C721" s="10"/>
      <c r="D721" s="10"/>
      <c r="E721" s="10"/>
      <c r="F721" s="13"/>
      <c r="G721" s="13"/>
      <c r="H721" s="13"/>
      <c r="I721" s="13"/>
      <c r="J721" s="10"/>
      <c r="K721" s="10"/>
      <c r="L721" s="10"/>
      <c r="M721" s="10"/>
      <c r="N721" s="10"/>
      <c r="O721" s="10"/>
      <c r="P721" s="10"/>
      <c r="Q721" s="10"/>
      <c r="R721" s="10"/>
      <c r="S721" s="13"/>
      <c r="T721" s="13"/>
    </row>
    <row r="722" spans="1:20">
      <c r="A722" s="10"/>
      <c r="B722" s="10"/>
      <c r="C722" s="10"/>
      <c r="D722" s="10"/>
      <c r="E722" s="10"/>
      <c r="F722" s="13"/>
      <c r="G722" s="13"/>
      <c r="H722" s="13"/>
      <c r="I722" s="13"/>
      <c r="J722" s="10"/>
      <c r="K722" s="10"/>
      <c r="L722" s="10"/>
      <c r="M722" s="10"/>
      <c r="N722" s="10"/>
      <c r="O722" s="10"/>
      <c r="P722" s="10"/>
      <c r="Q722" s="10"/>
      <c r="R722" s="10"/>
      <c r="S722" s="13"/>
      <c r="T722" s="13"/>
    </row>
    <row r="723" spans="1:20">
      <c r="A723" s="10"/>
      <c r="B723" s="10"/>
      <c r="C723" s="10"/>
      <c r="D723" s="10"/>
      <c r="E723" s="10"/>
      <c r="F723" s="13"/>
      <c r="G723" s="13"/>
      <c r="H723" s="13"/>
      <c r="I723" s="13"/>
      <c r="J723" s="10"/>
      <c r="K723" s="7"/>
      <c r="L723" s="7"/>
      <c r="M723" s="7"/>
      <c r="N723" s="7"/>
      <c r="O723" s="7"/>
      <c r="P723" s="7"/>
      <c r="Q723" s="10"/>
      <c r="R723" s="10"/>
      <c r="S723" s="13"/>
      <c r="T723" s="15"/>
    </row>
  </sheetData>
  <autoFilter ref="C1:T723" xr:uid="{63DE6FD1-E883-1544-8C4D-ED4803F3238D}"/>
  <sortState xmlns:xlrd2="http://schemas.microsoft.com/office/spreadsheetml/2017/richdata2" ref="A1:T723">
    <sortCondition descending="1" ref="F1:F7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7F23A-8CFA-C244-83EE-5A46B703D38F}">
  <dimension ref="A1:U88"/>
  <sheetViews>
    <sheetView zoomScale="110" workbookViewId="0">
      <pane ySplit="2000" topLeftCell="A54" activePane="bottomLeft"/>
      <selection sqref="A1:BL1048576"/>
      <selection pane="bottomLeft" activeCell="A37" sqref="A37:XFD37"/>
    </sheetView>
  </sheetViews>
  <sheetFormatPr baseColWidth="10" defaultRowHeight="16"/>
  <cols>
    <col min="6" max="6" width="10.83203125" style="26"/>
    <col min="7" max="7" width="10.83203125" style="14"/>
    <col min="8" max="8" width="10.83203125" style="26"/>
    <col min="9" max="9" width="10.83203125" style="14"/>
    <col min="18" max="19" width="34" customWidth="1"/>
    <col min="20" max="20" width="16.83203125" style="14" customWidth="1"/>
    <col min="21" max="21" width="25.5" style="14" customWidth="1"/>
  </cols>
  <sheetData>
    <row r="1" spans="1:21" s="8" customFormat="1">
      <c r="A1" s="1" t="s">
        <v>6</v>
      </c>
      <c r="B1" s="1" t="s">
        <v>1311</v>
      </c>
      <c r="C1" s="1" t="s">
        <v>0</v>
      </c>
      <c r="D1" s="1" t="s">
        <v>1</v>
      </c>
      <c r="E1" s="1" t="s">
        <v>2</v>
      </c>
      <c r="F1" s="32" t="s">
        <v>3</v>
      </c>
      <c r="G1" s="17" t="s">
        <v>4</v>
      </c>
      <c r="H1" s="32" t="s">
        <v>600</v>
      </c>
      <c r="I1" s="17" t="s">
        <v>231</v>
      </c>
      <c r="J1" s="1" t="s">
        <v>604</v>
      </c>
      <c r="K1" s="1" t="s">
        <v>8</v>
      </c>
      <c r="L1" s="9" t="s">
        <v>1177</v>
      </c>
      <c r="M1" s="9" t="s">
        <v>1178</v>
      </c>
      <c r="N1" s="9" t="s">
        <v>1179</v>
      </c>
      <c r="O1" s="9" t="s">
        <v>1180</v>
      </c>
      <c r="P1" s="9" t="s">
        <v>1181</v>
      </c>
      <c r="Q1" s="1" t="s">
        <v>1210</v>
      </c>
      <c r="R1" s="1" t="s">
        <v>1130</v>
      </c>
      <c r="S1" s="1" t="s">
        <v>1146</v>
      </c>
      <c r="T1" s="17" t="s">
        <v>9</v>
      </c>
      <c r="U1" s="17" t="s">
        <v>233</v>
      </c>
    </row>
    <row r="2" spans="1:21" s="40" customFormat="1">
      <c r="A2" s="35" t="s">
        <v>79</v>
      </c>
      <c r="B2" s="35" t="s">
        <v>1343</v>
      </c>
      <c r="C2" s="35" t="s">
        <v>252</v>
      </c>
      <c r="D2" s="35" t="s">
        <v>63</v>
      </c>
      <c r="E2" s="35" t="s">
        <v>253</v>
      </c>
      <c r="F2" s="37">
        <v>70000</v>
      </c>
      <c r="G2" s="37">
        <f>LOG10(F2)</f>
        <v>4.8450980400142569</v>
      </c>
      <c r="H2" s="37">
        <v>25</v>
      </c>
      <c r="I2" s="37">
        <f>LOG10(H2)</f>
        <v>1.3979400086720377</v>
      </c>
      <c r="J2" s="35" t="s">
        <v>14</v>
      </c>
      <c r="K2" s="41" t="s">
        <v>1384</v>
      </c>
      <c r="L2" s="41" t="s">
        <v>1147</v>
      </c>
      <c r="M2" s="41" t="s">
        <v>1209</v>
      </c>
      <c r="N2" s="41" t="s">
        <v>1182</v>
      </c>
      <c r="O2" s="41" t="s">
        <v>1182</v>
      </c>
      <c r="P2" s="41" t="s">
        <v>1182</v>
      </c>
      <c r="Q2" s="41" t="s">
        <v>1209</v>
      </c>
      <c r="R2" s="35" t="s">
        <v>1385</v>
      </c>
      <c r="S2" s="35"/>
      <c r="T2" s="37">
        <v>1</v>
      </c>
      <c r="U2" s="39"/>
    </row>
    <row r="3" spans="1:21" s="44" customFormat="1">
      <c r="A3" s="35" t="s">
        <v>79</v>
      </c>
      <c r="B3" s="35" t="s">
        <v>1343</v>
      </c>
      <c r="C3" s="35" t="s">
        <v>252</v>
      </c>
      <c r="D3" s="35" t="s">
        <v>347</v>
      </c>
      <c r="E3" s="35" t="s">
        <v>348</v>
      </c>
      <c r="F3" s="37">
        <v>32000</v>
      </c>
      <c r="G3" s="37">
        <f>LOG10(F3)</f>
        <v>4.5051499783199063</v>
      </c>
      <c r="H3" s="37">
        <v>30</v>
      </c>
      <c r="I3" s="37">
        <f>LOG10(H3)</f>
        <v>1.4771212547196624</v>
      </c>
      <c r="J3" s="35" t="s">
        <v>14</v>
      </c>
      <c r="K3" s="35" t="s">
        <v>1386</v>
      </c>
      <c r="L3" s="41" t="s">
        <v>1147</v>
      </c>
      <c r="M3" s="35" t="s">
        <v>1209</v>
      </c>
      <c r="N3" s="35" t="s">
        <v>1147</v>
      </c>
      <c r="O3" s="35" t="s">
        <v>1182</v>
      </c>
      <c r="P3" s="35" t="s">
        <v>1182</v>
      </c>
      <c r="Q3" s="41" t="s">
        <v>1209</v>
      </c>
      <c r="R3" s="35" t="s">
        <v>1387</v>
      </c>
      <c r="S3" s="35"/>
      <c r="T3" s="37">
        <v>1</v>
      </c>
      <c r="U3" s="39"/>
    </row>
    <row r="4" spans="1:21">
      <c r="A4" s="35" t="s">
        <v>79</v>
      </c>
      <c r="B4" s="36" t="s">
        <v>1343</v>
      </c>
      <c r="C4" s="35" t="s">
        <v>263</v>
      </c>
      <c r="D4" s="35" t="s">
        <v>264</v>
      </c>
      <c r="E4" s="35" t="s">
        <v>265</v>
      </c>
      <c r="F4" s="37">
        <v>27500</v>
      </c>
      <c r="G4" s="37">
        <f>LOG10(F4)</f>
        <v>4.4393326938302629</v>
      </c>
      <c r="H4" s="37">
        <v>9.3000000000000007</v>
      </c>
      <c r="I4" s="37">
        <f>LOG10(H4)</f>
        <v>0.96848294855393513</v>
      </c>
      <c r="J4" s="35" t="s">
        <v>14</v>
      </c>
      <c r="K4" s="40"/>
      <c r="L4" s="41" t="s">
        <v>1147</v>
      </c>
      <c r="M4" s="40" t="s">
        <v>1209</v>
      </c>
      <c r="N4" s="40" t="s">
        <v>1147</v>
      </c>
      <c r="O4" s="40" t="s">
        <v>1182</v>
      </c>
      <c r="P4" s="40" t="s">
        <v>1182</v>
      </c>
      <c r="Q4" s="41" t="s">
        <v>1209</v>
      </c>
      <c r="R4" s="35" t="s">
        <v>428</v>
      </c>
      <c r="S4" s="35"/>
      <c r="T4" s="37">
        <v>1</v>
      </c>
      <c r="U4" s="54">
        <v>0.5</v>
      </c>
    </row>
    <row r="5" spans="1:21" s="40" customFormat="1">
      <c r="A5" s="35" t="s">
        <v>79</v>
      </c>
      <c r="B5" s="36" t="s">
        <v>1343</v>
      </c>
      <c r="C5" s="35" t="s">
        <v>256</v>
      </c>
      <c r="D5" s="35" t="s">
        <v>160</v>
      </c>
      <c r="E5" s="35" t="s">
        <v>257</v>
      </c>
      <c r="F5" s="37">
        <v>5552</v>
      </c>
      <c r="G5" s="37">
        <f>LOG10(F5)</f>
        <v>3.7444494574467986</v>
      </c>
      <c r="H5" s="37">
        <v>28</v>
      </c>
      <c r="I5" s="37">
        <f>LOG10(H5)</f>
        <v>1.4471580313422192</v>
      </c>
      <c r="J5" s="35" t="s">
        <v>14</v>
      </c>
      <c r="K5" s="40" t="s">
        <v>1213</v>
      </c>
      <c r="L5" s="41" t="s">
        <v>1209</v>
      </c>
      <c r="M5" s="40" t="s">
        <v>1209</v>
      </c>
      <c r="N5" s="40" t="s">
        <v>1147</v>
      </c>
      <c r="O5" s="40" t="s">
        <v>1182</v>
      </c>
      <c r="P5" s="40" t="s">
        <v>1147</v>
      </c>
      <c r="Q5" s="41" t="s">
        <v>1209</v>
      </c>
      <c r="R5" s="35" t="s">
        <v>1211</v>
      </c>
      <c r="S5" s="35" t="s">
        <v>1212</v>
      </c>
      <c r="T5" s="37">
        <v>2</v>
      </c>
      <c r="U5" s="54"/>
    </row>
    <row r="6" spans="1:21">
      <c r="A6" s="3" t="s">
        <v>118</v>
      </c>
      <c r="B6" s="10" t="s">
        <v>1342</v>
      </c>
      <c r="C6" s="3" t="s">
        <v>116</v>
      </c>
      <c r="D6" s="3" t="s">
        <v>319</v>
      </c>
      <c r="E6" s="3" t="s">
        <v>320</v>
      </c>
      <c r="F6" s="30">
        <v>5000</v>
      </c>
      <c r="G6" s="18">
        <f>LOG10(F6)</f>
        <v>3.6989700043360187</v>
      </c>
      <c r="H6" s="30">
        <v>35.5</v>
      </c>
      <c r="I6" s="18">
        <f>LOG10(H6)</f>
        <v>1.550228353055094</v>
      </c>
      <c r="J6" s="3" t="s">
        <v>66</v>
      </c>
      <c r="K6" s="2"/>
      <c r="L6" s="2" t="s">
        <v>1147</v>
      </c>
      <c r="M6" s="2" t="s">
        <v>1209</v>
      </c>
      <c r="N6" s="2" t="s">
        <v>1182</v>
      </c>
      <c r="O6" s="2" t="s">
        <v>1182</v>
      </c>
      <c r="P6" s="2" t="s">
        <v>1182</v>
      </c>
      <c r="Q6" s="2" t="s">
        <v>1209</v>
      </c>
      <c r="R6" s="3" t="s">
        <v>1214</v>
      </c>
      <c r="S6" s="3" t="s">
        <v>1212</v>
      </c>
      <c r="T6" s="18" t="s">
        <v>314</v>
      </c>
      <c r="U6" s="19"/>
    </row>
    <row r="7" spans="1:21" s="44" customFormat="1">
      <c r="A7" s="3" t="s">
        <v>118</v>
      </c>
      <c r="B7" s="10" t="s">
        <v>1342</v>
      </c>
      <c r="C7" s="3" t="s">
        <v>322</v>
      </c>
      <c r="D7" s="3" t="s">
        <v>323</v>
      </c>
      <c r="E7" s="3" t="s">
        <v>324</v>
      </c>
      <c r="F7" s="30">
        <v>3515.3420000000001</v>
      </c>
      <c r="G7" s="18">
        <f>LOG10(F7)</f>
        <v>3.5459675829796149</v>
      </c>
      <c r="H7" s="30">
        <v>36.67</v>
      </c>
      <c r="I7" s="18">
        <f>LOG10(H7)</f>
        <v>1.5643109099606027</v>
      </c>
      <c r="J7" s="3" t="s">
        <v>66</v>
      </c>
      <c r="K7" t="s">
        <v>1217</v>
      </c>
      <c r="L7" s="2" t="s">
        <v>1147</v>
      </c>
      <c r="M7" t="s">
        <v>1209</v>
      </c>
      <c r="N7" t="s">
        <v>1147</v>
      </c>
      <c r="O7" t="s">
        <v>1182</v>
      </c>
      <c r="P7" t="s">
        <v>1182</v>
      </c>
      <c r="Q7" s="2" t="s">
        <v>1209</v>
      </c>
      <c r="R7" s="3" t="s">
        <v>1253</v>
      </c>
      <c r="S7" s="3"/>
      <c r="T7" s="18" t="s">
        <v>325</v>
      </c>
      <c r="U7" s="19"/>
    </row>
    <row r="8" spans="1:21">
      <c r="A8" s="3" t="s">
        <v>118</v>
      </c>
      <c r="B8" s="10" t="s">
        <v>1342</v>
      </c>
      <c r="C8" s="3" t="s">
        <v>116</v>
      </c>
      <c r="D8" s="3" t="s">
        <v>60</v>
      </c>
      <c r="E8" s="3" t="s">
        <v>326</v>
      </c>
      <c r="F8" s="30">
        <v>2710</v>
      </c>
      <c r="G8" s="18">
        <f>LOG10(F8)</f>
        <v>3.4329692908744058</v>
      </c>
      <c r="H8" s="30">
        <v>39.799999999999997</v>
      </c>
      <c r="I8" s="18">
        <f>LOG10(H8)</f>
        <v>1.5998830720736879</v>
      </c>
      <c r="J8" s="3" t="s">
        <v>66</v>
      </c>
      <c r="K8" s="3"/>
      <c r="L8" s="2" t="s">
        <v>1147</v>
      </c>
      <c r="M8" s="3" t="s">
        <v>1209</v>
      </c>
      <c r="N8" s="3" t="s">
        <v>1147</v>
      </c>
      <c r="O8" s="3" t="s">
        <v>1182</v>
      </c>
      <c r="P8" s="3" t="s">
        <v>1182</v>
      </c>
      <c r="Q8" s="2" t="s">
        <v>1209</v>
      </c>
      <c r="R8" s="3" t="s">
        <v>327</v>
      </c>
      <c r="S8" s="3"/>
      <c r="T8" s="18">
        <v>15</v>
      </c>
      <c r="U8" s="19"/>
    </row>
    <row r="9" spans="1:21" s="44" customFormat="1">
      <c r="A9" s="43" t="s">
        <v>79</v>
      </c>
      <c r="B9" s="44" t="s">
        <v>1319</v>
      </c>
      <c r="C9" s="43" t="s">
        <v>25</v>
      </c>
      <c r="D9" s="43" t="s">
        <v>26</v>
      </c>
      <c r="E9" s="43" t="s">
        <v>27</v>
      </c>
      <c r="F9" s="45">
        <f>AVERAGE(3024.33,2217)</f>
        <v>2620.665</v>
      </c>
      <c r="G9" s="46">
        <f>LOG10(F9)</f>
        <v>3.4184115085658453</v>
      </c>
      <c r="H9" s="45">
        <f>AVERAGE(46.7,44)</f>
        <v>45.35</v>
      </c>
      <c r="I9" s="46">
        <f>LOG10(H9)</f>
        <v>1.6565772913961141</v>
      </c>
      <c r="J9" s="43" t="s">
        <v>14</v>
      </c>
      <c r="L9" s="47" t="s">
        <v>1147</v>
      </c>
      <c r="M9" s="44" t="s">
        <v>1209</v>
      </c>
      <c r="N9" s="44" t="s">
        <v>1147</v>
      </c>
      <c r="O9" s="44" t="s">
        <v>1182</v>
      </c>
      <c r="P9" s="44" t="s">
        <v>1182</v>
      </c>
      <c r="Q9" s="47" t="s">
        <v>1209</v>
      </c>
      <c r="R9" s="43" t="s">
        <v>1371</v>
      </c>
      <c r="S9" s="43"/>
      <c r="T9" s="46">
        <v>3</v>
      </c>
      <c r="U9" s="48">
        <v>1.3</v>
      </c>
    </row>
    <row r="10" spans="1:21">
      <c r="A10" s="3" t="s">
        <v>73</v>
      </c>
      <c r="B10" s="3" t="s">
        <v>1314</v>
      </c>
      <c r="C10" s="3" t="s">
        <v>240</v>
      </c>
      <c r="D10" s="3" t="s">
        <v>241</v>
      </c>
      <c r="E10" s="3" t="s">
        <v>242</v>
      </c>
      <c r="F10" s="30">
        <v>1973</v>
      </c>
      <c r="G10" s="18">
        <f>LOG10(F10)</f>
        <v>3.295127085252191</v>
      </c>
      <c r="H10" s="30">
        <v>53</v>
      </c>
      <c r="I10" s="18">
        <f>LOG10(H10)</f>
        <v>1.7242758696007889</v>
      </c>
      <c r="J10" s="3" t="s">
        <v>14</v>
      </c>
      <c r="K10" s="3"/>
      <c r="L10" s="2" t="s">
        <v>1147</v>
      </c>
      <c r="M10" s="3" t="s">
        <v>1209</v>
      </c>
      <c r="N10" s="3" t="s">
        <v>1147</v>
      </c>
      <c r="O10" s="3" t="s">
        <v>1182</v>
      </c>
      <c r="P10" s="3" t="s">
        <v>1182</v>
      </c>
      <c r="Q10" s="2" t="s">
        <v>1209</v>
      </c>
      <c r="R10" s="3" t="s">
        <v>1215</v>
      </c>
      <c r="S10" s="3" t="s">
        <v>1212</v>
      </c>
      <c r="T10" s="19"/>
      <c r="U10" s="18">
        <v>59</v>
      </c>
    </row>
    <row r="11" spans="1:21" s="44" customFormat="1">
      <c r="A11" s="35" t="s">
        <v>79</v>
      </c>
      <c r="B11" s="35" t="s">
        <v>1344</v>
      </c>
      <c r="C11" s="35" t="s">
        <v>356</v>
      </c>
      <c r="D11" s="35" t="s">
        <v>227</v>
      </c>
      <c r="E11" s="35" t="s">
        <v>357</v>
      </c>
      <c r="F11" s="37">
        <v>1770</v>
      </c>
      <c r="G11" s="37">
        <f>LOG10(F11)</f>
        <v>3.2479732663618068</v>
      </c>
      <c r="H11" s="37">
        <v>95</v>
      </c>
      <c r="I11" s="37">
        <f>LOG10(H11)</f>
        <v>1.9777236052888478</v>
      </c>
      <c r="J11" s="35" t="s">
        <v>14</v>
      </c>
      <c r="K11" s="35"/>
      <c r="L11" s="35" t="s">
        <v>1209</v>
      </c>
      <c r="M11" s="35" t="s">
        <v>1209</v>
      </c>
      <c r="N11" s="35" t="s">
        <v>1209</v>
      </c>
      <c r="O11" s="35" t="s">
        <v>1182</v>
      </c>
      <c r="P11" s="35" t="s">
        <v>1147</v>
      </c>
      <c r="Q11" s="41" t="s">
        <v>1209</v>
      </c>
      <c r="R11" s="35" t="s">
        <v>1216</v>
      </c>
      <c r="S11" s="35" t="s">
        <v>1212</v>
      </c>
      <c r="T11" s="37">
        <v>1</v>
      </c>
      <c r="U11" s="39"/>
    </row>
    <row r="12" spans="1:21">
      <c r="A12" s="3" t="s">
        <v>73</v>
      </c>
      <c r="B12" s="3" t="s">
        <v>1314</v>
      </c>
      <c r="C12" s="3" t="s">
        <v>240</v>
      </c>
      <c r="D12" s="3" t="s">
        <v>244</v>
      </c>
      <c r="E12" s="3" t="s">
        <v>245</v>
      </c>
      <c r="F12" s="30">
        <v>1175</v>
      </c>
      <c r="G12" s="18">
        <f>LOG10(F12)</f>
        <v>3.070037866607755</v>
      </c>
      <c r="H12" s="30">
        <v>84</v>
      </c>
      <c r="I12" s="18">
        <f>LOG10(H12)</f>
        <v>1.9242792860618816</v>
      </c>
      <c r="J12" s="3" t="s">
        <v>14</v>
      </c>
      <c r="K12" t="s">
        <v>1220</v>
      </c>
      <c r="L12" s="2" t="s">
        <v>1147</v>
      </c>
      <c r="M12" s="3" t="s">
        <v>1209</v>
      </c>
      <c r="N12" s="3" t="s">
        <v>1147</v>
      </c>
      <c r="O12" s="3" t="s">
        <v>1182</v>
      </c>
      <c r="P12" s="3" t="s">
        <v>1147</v>
      </c>
      <c r="Q12" s="2" t="s">
        <v>1209</v>
      </c>
      <c r="R12" s="3" t="s">
        <v>1221</v>
      </c>
      <c r="S12" s="3" t="s">
        <v>1212</v>
      </c>
      <c r="T12" s="18">
        <v>3</v>
      </c>
      <c r="U12" s="19">
        <v>32.700000000000003</v>
      </c>
    </row>
    <row r="13" spans="1:21">
      <c r="A13" s="43" t="s">
        <v>79</v>
      </c>
      <c r="B13" s="44" t="s">
        <v>1315</v>
      </c>
      <c r="C13" s="43" t="s">
        <v>11</v>
      </c>
      <c r="D13" s="43" t="s">
        <v>12</v>
      </c>
      <c r="E13" s="43" t="s">
        <v>13</v>
      </c>
      <c r="F13" s="45">
        <f>AVERAGE(1321,800)</f>
        <v>1060.5</v>
      </c>
      <c r="G13" s="46">
        <f>LOG10(F13)</f>
        <v>3.0255106728525805</v>
      </c>
      <c r="H13" s="45">
        <f>AVERAGE(33,54.6)</f>
        <v>43.8</v>
      </c>
      <c r="I13" s="46">
        <f>LOG10(H13)</f>
        <v>1.6414741105040995</v>
      </c>
      <c r="J13" s="43" t="s">
        <v>14</v>
      </c>
      <c r="K13" s="47"/>
      <c r="L13" s="47" t="s">
        <v>1147</v>
      </c>
      <c r="M13" s="44" t="s">
        <v>1209</v>
      </c>
      <c r="N13" s="44" t="s">
        <v>1147</v>
      </c>
      <c r="O13" s="44" t="s">
        <v>1182</v>
      </c>
      <c r="P13" s="44" t="s">
        <v>1182</v>
      </c>
      <c r="Q13" s="47" t="s">
        <v>1209</v>
      </c>
      <c r="R13" s="43" t="s">
        <v>1371</v>
      </c>
      <c r="S13" s="43"/>
      <c r="T13" s="46">
        <v>1</v>
      </c>
      <c r="U13" s="48"/>
    </row>
    <row r="14" spans="1:21">
      <c r="A14" s="3" t="s">
        <v>73</v>
      </c>
      <c r="B14" s="3" t="s">
        <v>1337</v>
      </c>
      <c r="C14" s="3" t="s">
        <v>247</v>
      </c>
      <c r="D14" s="3" t="s">
        <v>248</v>
      </c>
      <c r="E14" s="3" t="s">
        <v>249</v>
      </c>
      <c r="F14" s="30">
        <v>963.67899999999997</v>
      </c>
      <c r="G14" s="18">
        <f>LOG10(F14)</f>
        <v>2.983932395163726</v>
      </c>
      <c r="H14" s="30">
        <v>36</v>
      </c>
      <c r="I14" s="18">
        <f>LOG10(H14)</f>
        <v>1.5563025007672873</v>
      </c>
      <c r="J14" s="3" t="s">
        <v>14</v>
      </c>
      <c r="L14" s="2" t="s">
        <v>1147</v>
      </c>
      <c r="M14" s="3" t="s">
        <v>1209</v>
      </c>
      <c r="N14" s="3" t="s">
        <v>1147</v>
      </c>
      <c r="O14" s="3" t="s">
        <v>1182</v>
      </c>
      <c r="P14" s="3" t="s">
        <v>1147</v>
      </c>
      <c r="Q14" s="2" t="s">
        <v>1209</v>
      </c>
      <c r="R14" s="3" t="s">
        <v>418</v>
      </c>
      <c r="S14" s="3"/>
      <c r="T14" s="18">
        <v>13</v>
      </c>
      <c r="U14" s="19">
        <v>3.3</v>
      </c>
    </row>
    <row r="15" spans="1:21" s="40" customFormat="1">
      <c r="A15" s="43" t="s">
        <v>79</v>
      </c>
      <c r="B15" s="43" t="s">
        <v>1319</v>
      </c>
      <c r="C15" s="43" t="s">
        <v>259</v>
      </c>
      <c r="D15" s="43" t="s">
        <v>260</v>
      </c>
      <c r="E15" s="43" t="s">
        <v>261</v>
      </c>
      <c r="F15" s="45">
        <f>AVERAGE(907, 843)</f>
        <v>875</v>
      </c>
      <c r="G15" s="46">
        <f>LOG10(F15)</f>
        <v>2.9420080530223132</v>
      </c>
      <c r="H15" s="45">
        <f>AVERAGE(61,38.2)</f>
        <v>49.6</v>
      </c>
      <c r="I15" s="46">
        <f>LOG10(H15)</f>
        <v>1.6954816764901974</v>
      </c>
      <c r="J15" s="43" t="s">
        <v>14</v>
      </c>
      <c r="K15" s="44"/>
      <c r="L15" s="47" t="s">
        <v>1147</v>
      </c>
      <c r="M15" s="44" t="s">
        <v>1209</v>
      </c>
      <c r="N15" s="44" t="s">
        <v>1147</v>
      </c>
      <c r="O15" s="44" t="s">
        <v>1182</v>
      </c>
      <c r="P15" s="44" t="s">
        <v>1182</v>
      </c>
      <c r="Q15" s="47" t="s">
        <v>1209</v>
      </c>
      <c r="R15" s="43" t="s">
        <v>1371</v>
      </c>
      <c r="S15" s="43"/>
      <c r="T15" s="46">
        <v>1</v>
      </c>
      <c r="U15" s="48">
        <v>1.5</v>
      </c>
    </row>
    <row r="16" spans="1:21">
      <c r="A16" s="3" t="s">
        <v>79</v>
      </c>
      <c r="B16" s="3" t="s">
        <v>1316</v>
      </c>
      <c r="C16" s="3" t="s">
        <v>286</v>
      </c>
      <c r="D16" s="3" t="s">
        <v>287</v>
      </c>
      <c r="E16" s="3" t="s">
        <v>288</v>
      </c>
      <c r="F16" s="30">
        <v>810</v>
      </c>
      <c r="G16" s="18">
        <f>LOG10(F16)</f>
        <v>2.90848501887865</v>
      </c>
      <c r="H16" s="30">
        <v>42.95</v>
      </c>
      <c r="I16" s="18">
        <f>LOG10(H16)</f>
        <v>1.6329631681672612</v>
      </c>
      <c r="J16" s="3" t="s">
        <v>66</v>
      </c>
      <c r="K16" s="3"/>
      <c r="L16" s="2" t="s">
        <v>1147</v>
      </c>
      <c r="M16" s="3" t="s">
        <v>1209</v>
      </c>
      <c r="N16" s="3" t="s">
        <v>1147</v>
      </c>
      <c r="O16" s="3" t="s">
        <v>1182</v>
      </c>
      <c r="P16" s="3" t="s">
        <v>1182</v>
      </c>
      <c r="Q16" s="2" t="s">
        <v>1209</v>
      </c>
      <c r="R16" s="3" t="s">
        <v>1218</v>
      </c>
      <c r="S16" s="3" t="s">
        <v>1212</v>
      </c>
      <c r="T16" s="18">
        <v>106</v>
      </c>
    </row>
    <row r="17" spans="1:21" s="44" customFormat="1">
      <c r="A17" s="3" t="s">
        <v>73</v>
      </c>
      <c r="B17" s="3" t="s">
        <v>1320</v>
      </c>
      <c r="C17" s="3" t="s">
        <v>236</v>
      </c>
      <c r="D17" s="3" t="s">
        <v>71</v>
      </c>
      <c r="E17" s="3" t="s">
        <v>237</v>
      </c>
      <c r="F17" s="30">
        <v>800</v>
      </c>
      <c r="G17" s="18">
        <f>LOG10(F17)</f>
        <v>2.9030899869919438</v>
      </c>
      <c r="H17" s="30">
        <v>86</v>
      </c>
      <c r="I17" s="18">
        <f>LOG10(H17)</f>
        <v>1.9344984512435677</v>
      </c>
      <c r="J17" s="3" t="s">
        <v>14</v>
      </c>
      <c r="K17" s="3"/>
      <c r="L17" s="2" t="s">
        <v>1147</v>
      </c>
      <c r="M17" s="3" t="s">
        <v>1209</v>
      </c>
      <c r="N17" s="3" t="s">
        <v>1209</v>
      </c>
      <c r="O17" s="3" t="s">
        <v>1182</v>
      </c>
      <c r="P17" s="3" t="s">
        <v>1182</v>
      </c>
      <c r="Q17" s="2" t="s">
        <v>1209</v>
      </c>
      <c r="R17" s="3" t="s">
        <v>1219</v>
      </c>
      <c r="S17" s="3" t="s">
        <v>1212</v>
      </c>
      <c r="T17" s="19">
        <v>3</v>
      </c>
      <c r="U17" s="18">
        <v>3</v>
      </c>
    </row>
    <row r="18" spans="1:21" s="40" customFormat="1">
      <c r="A18" s="29" t="s">
        <v>315</v>
      </c>
      <c r="B18" s="29" t="s">
        <v>1332</v>
      </c>
      <c r="C18" s="29" t="s">
        <v>119</v>
      </c>
      <c r="D18" s="29" t="s">
        <v>120</v>
      </c>
      <c r="E18" s="29" t="s">
        <v>121</v>
      </c>
      <c r="F18" s="30">
        <v>592</v>
      </c>
      <c r="G18" s="18">
        <f>LOG10(F18)</f>
        <v>2.77232170672292</v>
      </c>
      <c r="H18" s="30">
        <v>44.7</v>
      </c>
      <c r="I18" s="18">
        <f>LOG10(H18)</f>
        <v>1.6503075231319364</v>
      </c>
      <c r="J18" s="29" t="s">
        <v>66</v>
      </c>
      <c r="K18" s="29"/>
      <c r="L18" s="31" t="s">
        <v>1147</v>
      </c>
      <c r="M18" s="29" t="s">
        <v>1209</v>
      </c>
      <c r="N18" s="29" t="s">
        <v>1147</v>
      </c>
      <c r="O18" s="29" t="s">
        <v>1147</v>
      </c>
      <c r="P18" s="29" t="s">
        <v>1209</v>
      </c>
      <c r="Q18" s="31" t="s">
        <v>1209</v>
      </c>
      <c r="R18" s="29" t="s">
        <v>1225</v>
      </c>
      <c r="S18" s="29" t="s">
        <v>299</v>
      </c>
      <c r="T18" s="30">
        <v>4</v>
      </c>
      <c r="U18" s="26"/>
    </row>
    <row r="19" spans="1:21" s="40" customFormat="1">
      <c r="A19" s="3" t="s">
        <v>79</v>
      </c>
      <c r="B19" s="3" t="s">
        <v>1345</v>
      </c>
      <c r="C19" s="3" t="s">
        <v>290</v>
      </c>
      <c r="D19" s="4" t="s">
        <v>291</v>
      </c>
      <c r="E19" s="3" t="s">
        <v>292</v>
      </c>
      <c r="F19" s="30">
        <v>545</v>
      </c>
      <c r="G19" s="18">
        <f>LOG10(F19)</f>
        <v>2.7363965022766426</v>
      </c>
      <c r="H19" s="30">
        <v>49</v>
      </c>
      <c r="I19" s="18">
        <f>LOG10(H19)</f>
        <v>1.6901960800285136</v>
      </c>
      <c r="J19" s="3" t="s">
        <v>66</v>
      </c>
      <c r="K19" s="3" t="s">
        <v>1246</v>
      </c>
      <c r="L19" s="2" t="s">
        <v>1147</v>
      </c>
      <c r="M19" s="3" t="s">
        <v>1209</v>
      </c>
      <c r="N19" s="3" t="s">
        <v>1147</v>
      </c>
      <c r="O19" s="3" t="s">
        <v>1182</v>
      </c>
      <c r="P19" s="3" t="s">
        <v>1182</v>
      </c>
      <c r="Q19" s="2" t="s">
        <v>1209</v>
      </c>
      <c r="R19" s="3" t="s">
        <v>1226</v>
      </c>
      <c r="S19" s="3" t="s">
        <v>1212</v>
      </c>
      <c r="T19" s="18">
        <v>72</v>
      </c>
      <c r="U19" s="14"/>
    </row>
    <row r="20" spans="1:21">
      <c r="A20" s="35" t="s">
        <v>79</v>
      </c>
      <c r="B20" s="35" t="s">
        <v>1346</v>
      </c>
      <c r="C20" s="35" t="s">
        <v>351</v>
      </c>
      <c r="D20" s="35" t="s">
        <v>352</v>
      </c>
      <c r="E20" s="35" t="s">
        <v>353</v>
      </c>
      <c r="F20" s="37">
        <v>525</v>
      </c>
      <c r="G20" s="37">
        <f>LOG10(F20)</f>
        <v>2.720159303405957</v>
      </c>
      <c r="H20" s="37">
        <v>160</v>
      </c>
      <c r="I20" s="37">
        <f>LOG10(H20)</f>
        <v>2.2041199826559246</v>
      </c>
      <c r="J20" s="35" t="s">
        <v>66</v>
      </c>
      <c r="K20" s="35"/>
      <c r="L20" s="41" t="s">
        <v>1147</v>
      </c>
      <c r="M20" s="35" t="s">
        <v>1182</v>
      </c>
      <c r="N20" s="35" t="s">
        <v>1147</v>
      </c>
      <c r="O20" s="35" t="s">
        <v>1182</v>
      </c>
      <c r="P20" s="35" t="s">
        <v>1147</v>
      </c>
      <c r="Q20" s="35" t="s">
        <v>1147</v>
      </c>
      <c r="R20" s="35" t="s">
        <v>1233</v>
      </c>
      <c r="S20" s="35" t="s">
        <v>1212</v>
      </c>
      <c r="T20" s="37">
        <v>2</v>
      </c>
      <c r="U20" s="39"/>
    </row>
    <row r="21" spans="1:21">
      <c r="A21" s="43" t="s">
        <v>79</v>
      </c>
      <c r="B21" s="43" t="s">
        <v>1319</v>
      </c>
      <c r="C21" s="43" t="s">
        <v>269</v>
      </c>
      <c r="D21" s="43" t="s">
        <v>270</v>
      </c>
      <c r="E21" s="43" t="s">
        <v>271</v>
      </c>
      <c r="F21" s="45">
        <v>520</v>
      </c>
      <c r="G21" s="46">
        <f>LOG10(F21)</f>
        <v>2.716003343634799</v>
      </c>
      <c r="H21" s="45">
        <v>59.4</v>
      </c>
      <c r="I21" s="46">
        <f>LOG10(H21)</f>
        <v>1.7737864449811935</v>
      </c>
      <c r="J21" s="43" t="s">
        <v>14</v>
      </c>
      <c r="K21" s="47"/>
      <c r="L21" s="47" t="s">
        <v>1147</v>
      </c>
      <c r="M21" s="47" t="s">
        <v>1182</v>
      </c>
      <c r="N21" s="47" t="s">
        <v>1147</v>
      </c>
      <c r="O21" s="47" t="s">
        <v>1182</v>
      </c>
      <c r="P21" s="47" t="s">
        <v>1182</v>
      </c>
      <c r="Q21" s="47" t="s">
        <v>1209</v>
      </c>
      <c r="R21" s="49" t="s">
        <v>1373</v>
      </c>
      <c r="S21" s="43"/>
      <c r="T21" s="46">
        <v>1</v>
      </c>
      <c r="U21" s="50">
        <v>5.4</v>
      </c>
    </row>
    <row r="22" spans="1:21" s="40" customFormat="1">
      <c r="A22" s="3" t="s">
        <v>79</v>
      </c>
      <c r="B22" s="3" t="s">
        <v>1316</v>
      </c>
      <c r="C22" s="3" t="s">
        <v>214</v>
      </c>
      <c r="D22" s="3" t="s">
        <v>283</v>
      </c>
      <c r="E22" s="3" t="s">
        <v>284</v>
      </c>
      <c r="F22" s="30">
        <v>520</v>
      </c>
      <c r="G22" s="18">
        <f>LOG10(F22)</f>
        <v>2.716003343634799</v>
      </c>
      <c r="H22" s="30">
        <v>53.5</v>
      </c>
      <c r="I22" s="18">
        <f>LOG10(H22)</f>
        <v>1.7283537820212285</v>
      </c>
      <c r="J22" s="3" t="s">
        <v>66</v>
      </c>
      <c r="K22" s="3"/>
      <c r="L22" s="2" t="s">
        <v>1147</v>
      </c>
      <c r="M22" s="3" t="s">
        <v>1209</v>
      </c>
      <c r="N22" s="3" t="s">
        <v>1147</v>
      </c>
      <c r="O22" s="3" t="s">
        <v>1182</v>
      </c>
      <c r="P22" s="3" t="s">
        <v>1182</v>
      </c>
      <c r="Q22" s="2" t="s">
        <v>1209</v>
      </c>
      <c r="R22" s="3" t="s">
        <v>285</v>
      </c>
      <c r="S22" s="3"/>
      <c r="T22" s="18">
        <v>5</v>
      </c>
      <c r="U22" s="19"/>
    </row>
    <row r="23" spans="1:21">
      <c r="A23" s="3" t="s">
        <v>40</v>
      </c>
      <c r="B23" s="3" t="s">
        <v>1347</v>
      </c>
      <c r="C23" s="3" t="s">
        <v>273</v>
      </c>
      <c r="D23" s="3" t="s">
        <v>274</v>
      </c>
      <c r="E23" s="3" t="s">
        <v>275</v>
      </c>
      <c r="F23" s="30">
        <v>501</v>
      </c>
      <c r="G23" s="18">
        <f>LOG10(F23)</f>
        <v>2.6998377258672459</v>
      </c>
      <c r="H23" s="30">
        <v>75</v>
      </c>
      <c r="I23" s="18">
        <f>LOG10(H23)</f>
        <v>1.8750612633917001</v>
      </c>
      <c r="J23" s="3" t="s">
        <v>14</v>
      </c>
      <c r="K23" s="3" t="s">
        <v>1247</v>
      </c>
      <c r="L23" s="2" t="s">
        <v>1147</v>
      </c>
      <c r="M23" s="3" t="s">
        <v>1209</v>
      </c>
      <c r="N23" s="3" t="s">
        <v>1147</v>
      </c>
      <c r="O23" s="3" t="s">
        <v>1182</v>
      </c>
      <c r="P23" s="3" t="s">
        <v>1182</v>
      </c>
      <c r="Q23" s="2" t="s">
        <v>1209</v>
      </c>
      <c r="R23" s="3" t="s">
        <v>1228</v>
      </c>
      <c r="S23" s="3" t="s">
        <v>1212</v>
      </c>
      <c r="T23" s="18">
        <v>30</v>
      </c>
      <c r="U23" s="19"/>
    </row>
    <row r="24" spans="1:21">
      <c r="A24" s="3" t="s">
        <v>79</v>
      </c>
      <c r="B24" s="3" t="s">
        <v>1316</v>
      </c>
      <c r="C24" s="3" t="s">
        <v>214</v>
      </c>
      <c r="D24" s="3" t="s">
        <v>280</v>
      </c>
      <c r="E24" s="3" t="s">
        <v>281</v>
      </c>
      <c r="F24" s="30">
        <v>465</v>
      </c>
      <c r="G24" s="18">
        <f>LOG10(F24)</f>
        <v>2.667452952889954</v>
      </c>
      <c r="H24" s="30">
        <v>53</v>
      </c>
      <c r="I24" s="18">
        <f>LOG10(H24)</f>
        <v>1.7242758696007889</v>
      </c>
      <c r="J24" s="3" t="s">
        <v>66</v>
      </c>
      <c r="K24" s="3" t="s">
        <v>1248</v>
      </c>
      <c r="L24" s="2" t="s">
        <v>1147</v>
      </c>
      <c r="M24" s="3" t="s">
        <v>1209</v>
      </c>
      <c r="N24" s="3" t="s">
        <v>1182</v>
      </c>
      <c r="O24" s="3" t="s">
        <v>1182</v>
      </c>
      <c r="P24" s="3" t="s">
        <v>1209</v>
      </c>
      <c r="Q24" s="2" t="s">
        <v>1209</v>
      </c>
      <c r="R24" s="3" t="s">
        <v>1249</v>
      </c>
      <c r="S24" s="3" t="s">
        <v>1212</v>
      </c>
      <c r="T24" s="18" t="s">
        <v>125</v>
      </c>
      <c r="U24" s="19"/>
    </row>
    <row r="25" spans="1:21" s="40" customFormat="1">
      <c r="A25" s="3" t="s">
        <v>79</v>
      </c>
      <c r="B25" s="3" t="s">
        <v>1316</v>
      </c>
      <c r="C25" s="3" t="s">
        <v>214</v>
      </c>
      <c r="D25" s="3" t="s">
        <v>215</v>
      </c>
      <c r="E25" s="3" t="s">
        <v>216</v>
      </c>
      <c r="F25" s="30">
        <v>416.3</v>
      </c>
      <c r="G25" s="18">
        <f>LOG10(F25)</f>
        <v>2.6194064108867776</v>
      </c>
      <c r="H25" s="30">
        <v>62</v>
      </c>
      <c r="I25" s="18">
        <f>LOG10(H25)</f>
        <v>1.7923916894982539</v>
      </c>
      <c r="J25" s="3" t="s">
        <v>66</v>
      </c>
      <c r="K25" s="3"/>
      <c r="L25" s="2" t="s">
        <v>1147</v>
      </c>
      <c r="M25" s="3" t="s">
        <v>1209</v>
      </c>
      <c r="N25" s="3" t="s">
        <v>1147</v>
      </c>
      <c r="O25" s="3" t="s">
        <v>1182</v>
      </c>
      <c r="P25" s="3" t="s">
        <v>1182</v>
      </c>
      <c r="Q25" s="2" t="s">
        <v>1209</v>
      </c>
      <c r="R25" s="3" t="s">
        <v>1227</v>
      </c>
      <c r="S25" s="3" t="s">
        <v>1212</v>
      </c>
      <c r="T25" s="18" t="s">
        <v>85</v>
      </c>
      <c r="U25" s="19"/>
    </row>
    <row r="26" spans="1:21">
      <c r="A26" s="3" t="s">
        <v>73</v>
      </c>
      <c r="B26" s="3" t="s">
        <v>1314</v>
      </c>
      <c r="C26" s="3" t="s">
        <v>22</v>
      </c>
      <c r="D26" s="3" t="s">
        <v>23</v>
      </c>
      <c r="E26" s="3" t="s">
        <v>24</v>
      </c>
      <c r="F26" s="30">
        <v>362</v>
      </c>
      <c r="G26" s="18">
        <f>LOG10(F26)</f>
        <v>2.5587085705331658</v>
      </c>
      <c r="H26" s="30">
        <v>53.75</v>
      </c>
      <c r="I26" s="18">
        <f>LOG10(H26)</f>
        <v>1.7303784685876429</v>
      </c>
      <c r="J26" s="3" t="s">
        <v>14</v>
      </c>
      <c r="K26" s="3"/>
      <c r="L26" s="2" t="s">
        <v>1147</v>
      </c>
      <c r="M26" s="3" t="s">
        <v>1209</v>
      </c>
      <c r="N26" s="3" t="s">
        <v>1147</v>
      </c>
      <c r="O26" s="3" t="s">
        <v>1182</v>
      </c>
      <c r="P26" s="3" t="s">
        <v>1147</v>
      </c>
      <c r="Q26" s="2" t="s">
        <v>1209</v>
      </c>
      <c r="R26" s="29" t="s">
        <v>1250</v>
      </c>
      <c r="S26" s="3" t="s">
        <v>1212</v>
      </c>
      <c r="T26" s="19">
        <v>1</v>
      </c>
      <c r="U26" s="18">
        <v>101</v>
      </c>
    </row>
    <row r="27" spans="1:21" s="40" customFormat="1">
      <c r="A27" s="3" t="s">
        <v>40</v>
      </c>
      <c r="B27" s="10" t="s">
        <v>1313</v>
      </c>
      <c r="C27" s="3" t="s">
        <v>37</v>
      </c>
      <c r="D27" s="3" t="s">
        <v>38</v>
      </c>
      <c r="E27" s="3" t="s">
        <v>39</v>
      </c>
      <c r="F27" s="30">
        <v>350</v>
      </c>
      <c r="G27" s="18">
        <f>LOG10(F27)</f>
        <v>2.5440680443502757</v>
      </c>
      <c r="H27" s="30">
        <v>34</v>
      </c>
      <c r="I27" s="18">
        <f>LOG10(H27)</f>
        <v>1.5314789170422551</v>
      </c>
      <c r="J27" s="3" t="s">
        <v>14</v>
      </c>
      <c r="K27" s="3"/>
      <c r="L27" s="2" t="s">
        <v>1147</v>
      </c>
      <c r="M27" s="3" t="s">
        <v>1209</v>
      </c>
      <c r="N27" s="3" t="s">
        <v>1209</v>
      </c>
      <c r="O27" s="3" t="s">
        <v>1182</v>
      </c>
      <c r="P27" s="3" t="s">
        <v>1182</v>
      </c>
      <c r="Q27" s="2" t="s">
        <v>1209</v>
      </c>
      <c r="R27" s="3" t="s">
        <v>1229</v>
      </c>
      <c r="S27" s="3" t="s">
        <v>1212</v>
      </c>
      <c r="T27" s="18" t="s">
        <v>18</v>
      </c>
      <c r="U27" s="19"/>
    </row>
    <row r="28" spans="1:21" s="40" customFormat="1">
      <c r="A28" s="3" t="s">
        <v>79</v>
      </c>
      <c r="B28" s="3" t="s">
        <v>1348</v>
      </c>
      <c r="C28" s="3" t="s">
        <v>309</v>
      </c>
      <c r="D28" s="3" t="s">
        <v>310</v>
      </c>
      <c r="E28" s="3" t="s">
        <v>311</v>
      </c>
      <c r="F28" s="30">
        <v>308</v>
      </c>
      <c r="G28" s="18">
        <f>LOG10(F28)</f>
        <v>2.4885507165004443</v>
      </c>
      <c r="H28" s="30">
        <v>95</v>
      </c>
      <c r="I28" s="18">
        <f>LOG10(H28)</f>
        <v>1.9777236052888478</v>
      </c>
      <c r="J28" s="3" t="s">
        <v>66</v>
      </c>
      <c r="K28" s="3"/>
      <c r="L28" s="2" t="s">
        <v>1147</v>
      </c>
      <c r="M28" s="3" t="s">
        <v>1182</v>
      </c>
      <c r="N28" s="3" t="s">
        <v>1182</v>
      </c>
      <c r="O28" s="3" t="s">
        <v>1182</v>
      </c>
      <c r="P28" s="3" t="s">
        <v>1182</v>
      </c>
      <c r="Q28" s="2" t="s">
        <v>1209</v>
      </c>
      <c r="R28" s="3" t="s">
        <v>1230</v>
      </c>
      <c r="S28" s="3" t="s">
        <v>1212</v>
      </c>
      <c r="T28" s="18" t="s">
        <v>18</v>
      </c>
      <c r="U28" s="14"/>
    </row>
    <row r="29" spans="1:21">
      <c r="A29" s="3" t="s">
        <v>79</v>
      </c>
      <c r="B29" s="3" t="s">
        <v>1316</v>
      </c>
      <c r="C29" s="3" t="s">
        <v>179</v>
      </c>
      <c r="D29" s="3" t="s">
        <v>180</v>
      </c>
      <c r="E29" s="3" t="s">
        <v>181</v>
      </c>
      <c r="F29" s="30">
        <v>265</v>
      </c>
      <c r="G29" s="18">
        <f>LOG10(F29)</f>
        <v>2.4232458739368079</v>
      </c>
      <c r="H29" s="30">
        <v>57.5</v>
      </c>
      <c r="I29" s="18">
        <f>LOG10(H29)</f>
        <v>1.7596678446896306</v>
      </c>
      <c r="J29" s="3" t="s">
        <v>66</v>
      </c>
      <c r="K29" s="3" t="s">
        <v>1365</v>
      </c>
      <c r="L29" s="2" t="s">
        <v>1147</v>
      </c>
      <c r="M29" s="3" t="s">
        <v>1209</v>
      </c>
      <c r="N29" s="3" t="s">
        <v>1182</v>
      </c>
      <c r="O29" s="3" t="s">
        <v>1182</v>
      </c>
      <c r="P29" s="3" t="s">
        <v>1209</v>
      </c>
      <c r="Q29" s="2" t="s">
        <v>1209</v>
      </c>
      <c r="R29" s="3" t="s">
        <v>1231</v>
      </c>
      <c r="S29" s="3" t="s">
        <v>1212</v>
      </c>
      <c r="T29" s="18" t="s">
        <v>18</v>
      </c>
    </row>
    <row r="30" spans="1:21" s="40" customFormat="1">
      <c r="A30" s="35" t="s">
        <v>73</v>
      </c>
      <c r="B30" s="35" t="s">
        <v>1314</v>
      </c>
      <c r="C30" s="35" t="s">
        <v>341</v>
      </c>
      <c r="D30" s="35" t="s">
        <v>55</v>
      </c>
      <c r="E30" s="35" t="s">
        <v>342</v>
      </c>
      <c r="F30" s="37">
        <v>250</v>
      </c>
      <c r="G30" s="37">
        <f>LOG10(F30)</f>
        <v>2.3979400086720375</v>
      </c>
      <c r="H30" s="37">
        <v>45</v>
      </c>
      <c r="I30" s="37">
        <f>LOG10(H30)</f>
        <v>1.6532125137753437</v>
      </c>
      <c r="J30" s="35" t="s">
        <v>14</v>
      </c>
      <c r="K30" s="35" t="s">
        <v>1251</v>
      </c>
      <c r="L30" s="35" t="s">
        <v>1209</v>
      </c>
      <c r="M30" s="35" t="s">
        <v>1209</v>
      </c>
      <c r="N30" s="35" t="s">
        <v>1147</v>
      </c>
      <c r="O30" s="35" t="s">
        <v>1182</v>
      </c>
      <c r="P30" s="35" t="s">
        <v>1147</v>
      </c>
      <c r="Q30" s="41" t="s">
        <v>1209</v>
      </c>
      <c r="R30" s="35" t="s">
        <v>1232</v>
      </c>
      <c r="S30" s="35" t="s">
        <v>1212</v>
      </c>
      <c r="T30" s="37">
        <v>4</v>
      </c>
      <c r="U30" s="39"/>
    </row>
    <row r="31" spans="1:21">
      <c r="A31" s="35" t="s">
        <v>73</v>
      </c>
      <c r="B31" s="36" t="s">
        <v>1318</v>
      </c>
      <c r="C31" s="35" t="s">
        <v>207</v>
      </c>
      <c r="D31" s="35" t="s">
        <v>363</v>
      </c>
      <c r="E31" s="35" t="s">
        <v>364</v>
      </c>
      <c r="F31" s="37">
        <v>250</v>
      </c>
      <c r="G31" s="37">
        <f>LOG10(F31)</f>
        <v>2.3979400086720375</v>
      </c>
      <c r="H31" s="37">
        <v>70</v>
      </c>
      <c r="I31" s="37">
        <f>LOG10(H31)</f>
        <v>1.8450980400142569</v>
      </c>
      <c r="J31" s="35" t="s">
        <v>66</v>
      </c>
      <c r="K31" s="35"/>
      <c r="L31" s="41" t="s">
        <v>1147</v>
      </c>
      <c r="M31" s="35" t="s">
        <v>1182</v>
      </c>
      <c r="N31" s="35" t="s">
        <v>1147</v>
      </c>
      <c r="O31" s="35" t="s">
        <v>1182</v>
      </c>
      <c r="P31" s="35" t="s">
        <v>1147</v>
      </c>
      <c r="Q31" s="35" t="s">
        <v>1147</v>
      </c>
      <c r="R31" s="35" t="s">
        <v>1233</v>
      </c>
      <c r="S31" s="35" t="s">
        <v>1212</v>
      </c>
      <c r="T31" s="37">
        <v>1</v>
      </c>
      <c r="U31" s="39"/>
    </row>
    <row r="32" spans="1:21">
      <c r="A32" s="3" t="s">
        <v>73</v>
      </c>
      <c r="B32" s="10" t="s">
        <v>1318</v>
      </c>
      <c r="C32" s="3" t="s">
        <v>207</v>
      </c>
      <c r="D32" s="3" t="s">
        <v>217</v>
      </c>
      <c r="E32" s="3" t="s">
        <v>218</v>
      </c>
      <c r="F32" s="30">
        <v>230</v>
      </c>
      <c r="G32" s="18">
        <f>LOG10(F32)</f>
        <v>2.3617278360175931</v>
      </c>
      <c r="H32" s="30">
        <v>52</v>
      </c>
      <c r="I32" s="18">
        <f>LOG10(H32)</f>
        <v>1.7160033436347992</v>
      </c>
      <c r="J32" s="3" t="s">
        <v>14</v>
      </c>
      <c r="K32" s="3" t="s">
        <v>1368</v>
      </c>
      <c r="L32" s="2" t="s">
        <v>1147</v>
      </c>
      <c r="M32" s="3" t="s">
        <v>1209</v>
      </c>
      <c r="N32" s="3" t="s">
        <v>1147</v>
      </c>
      <c r="O32" s="3" t="s">
        <v>1182</v>
      </c>
      <c r="P32" s="3" t="s">
        <v>1147</v>
      </c>
      <c r="Q32" s="2" t="s">
        <v>1209</v>
      </c>
      <c r="R32" s="3" t="s">
        <v>1252</v>
      </c>
      <c r="S32" s="3" t="s">
        <v>1212</v>
      </c>
      <c r="T32" s="18">
        <v>4</v>
      </c>
    </row>
    <row r="33" spans="1:21" s="40" customFormat="1">
      <c r="A33" s="35" t="s">
        <v>73</v>
      </c>
      <c r="B33" s="35" t="s">
        <v>1323</v>
      </c>
      <c r="C33" s="35" t="s">
        <v>188</v>
      </c>
      <c r="D33" s="35" t="s">
        <v>193</v>
      </c>
      <c r="E33" s="35" t="s">
        <v>362</v>
      </c>
      <c r="F33" s="37">
        <v>220</v>
      </c>
      <c r="G33" s="37">
        <f>LOG10(F33)</f>
        <v>2.3424226808222062</v>
      </c>
      <c r="H33" s="37">
        <v>82</v>
      </c>
      <c r="I33" s="37">
        <f>LOG10(H33)</f>
        <v>1.9138138523837167</v>
      </c>
      <c r="J33" s="35" t="s">
        <v>66</v>
      </c>
      <c r="K33" s="35"/>
      <c r="L33" s="41" t="s">
        <v>1147</v>
      </c>
      <c r="M33" s="35" t="s">
        <v>1182</v>
      </c>
      <c r="N33" s="35" t="s">
        <v>1147</v>
      </c>
      <c r="O33" s="35" t="s">
        <v>1182</v>
      </c>
      <c r="P33" s="35" t="s">
        <v>1147</v>
      </c>
      <c r="Q33" s="35" t="s">
        <v>1147</v>
      </c>
      <c r="R33" s="35" t="s">
        <v>1233</v>
      </c>
      <c r="S33" s="35" t="s">
        <v>1212</v>
      </c>
      <c r="T33" s="37">
        <v>1</v>
      </c>
      <c r="U33" s="39"/>
    </row>
    <row r="34" spans="1:21">
      <c r="A34" s="43" t="s">
        <v>79</v>
      </c>
      <c r="B34" s="44" t="s">
        <v>1319</v>
      </c>
      <c r="C34" s="43" t="s">
        <v>44</v>
      </c>
      <c r="D34" s="43" t="s">
        <v>45</v>
      </c>
      <c r="E34" s="43" t="s">
        <v>46</v>
      </c>
      <c r="F34" s="45">
        <f>AVERAGE(197.75, 189.3)</f>
        <v>193.52500000000001</v>
      </c>
      <c r="G34" s="46">
        <f>LOG10(F34)</f>
        <v>2.2867370761287185</v>
      </c>
      <c r="H34" s="45">
        <f>(AVERAGE(74,78))</f>
        <v>76</v>
      </c>
      <c r="I34" s="46">
        <f>LOG10(H34)</f>
        <v>1.8808135922807914</v>
      </c>
      <c r="J34" s="43" t="s">
        <v>14</v>
      </c>
      <c r="K34" s="44"/>
      <c r="L34" s="47" t="s">
        <v>1147</v>
      </c>
      <c r="M34" s="47" t="s">
        <v>1182</v>
      </c>
      <c r="N34" s="47" t="s">
        <v>1147</v>
      </c>
      <c r="O34" s="47" t="s">
        <v>1182</v>
      </c>
      <c r="P34" s="47" t="s">
        <v>1182</v>
      </c>
      <c r="Q34" s="47" t="s">
        <v>1209</v>
      </c>
      <c r="R34" s="43" t="s">
        <v>1372</v>
      </c>
      <c r="S34" s="43"/>
      <c r="T34" s="46">
        <v>4</v>
      </c>
      <c r="U34" s="48"/>
    </row>
    <row r="35" spans="1:21" s="40" customFormat="1">
      <c r="A35" s="3" t="s">
        <v>315</v>
      </c>
      <c r="B35" s="3" t="s">
        <v>1332</v>
      </c>
      <c r="C35" s="3" t="s">
        <v>119</v>
      </c>
      <c r="D35" s="3" t="s">
        <v>316</v>
      </c>
      <c r="E35" s="3" t="s">
        <v>317</v>
      </c>
      <c r="F35" s="30">
        <v>178</v>
      </c>
      <c r="G35" s="18">
        <f>LOG10(F35)</f>
        <v>2.2504200023088941</v>
      </c>
      <c r="H35" s="30">
        <v>36.299999999999997</v>
      </c>
      <c r="I35" s="18">
        <f>LOG10(H35)</f>
        <v>1.5599066250361124</v>
      </c>
      <c r="J35" s="3" t="s">
        <v>66</v>
      </c>
      <c r="K35" s="3" t="s">
        <v>1254</v>
      </c>
      <c r="L35" s="2" t="s">
        <v>1147</v>
      </c>
      <c r="M35" s="3" t="s">
        <v>1182</v>
      </c>
      <c r="N35" s="3" t="s">
        <v>1147</v>
      </c>
      <c r="O35" s="3" t="s">
        <v>1182</v>
      </c>
      <c r="P35" s="3" t="s">
        <v>1209</v>
      </c>
      <c r="Q35" s="2" t="s">
        <v>1209</v>
      </c>
      <c r="R35" s="3" t="s">
        <v>1244</v>
      </c>
      <c r="S35" s="3"/>
      <c r="T35" s="18">
        <v>2</v>
      </c>
      <c r="U35" s="14"/>
    </row>
    <row r="36" spans="1:21" s="40" customFormat="1">
      <c r="A36" s="35" t="s">
        <v>73</v>
      </c>
      <c r="B36" s="35" t="s">
        <v>1323</v>
      </c>
      <c r="C36" s="35" t="s">
        <v>188</v>
      </c>
      <c r="D36" s="35" t="s">
        <v>189</v>
      </c>
      <c r="E36" s="35" t="s">
        <v>190</v>
      </c>
      <c r="F36" s="37">
        <v>165</v>
      </c>
      <c r="G36" s="37">
        <f>LOG10(F36)</f>
        <v>2.2174839442139063</v>
      </c>
      <c r="H36" s="37">
        <v>115</v>
      </c>
      <c r="I36" s="37">
        <f>LOG10(H36)</f>
        <v>2.0606978403536118</v>
      </c>
      <c r="J36" s="35" t="s">
        <v>66</v>
      </c>
      <c r="K36" s="35"/>
      <c r="L36" s="41" t="s">
        <v>1147</v>
      </c>
      <c r="M36" s="35" t="s">
        <v>1182</v>
      </c>
      <c r="N36" s="35" t="s">
        <v>1147</v>
      </c>
      <c r="O36" s="35" t="s">
        <v>1182</v>
      </c>
      <c r="P36" s="35" t="s">
        <v>1147</v>
      </c>
      <c r="Q36" s="35" t="s">
        <v>1147</v>
      </c>
      <c r="R36" s="35" t="s">
        <v>1233</v>
      </c>
      <c r="S36" s="35" t="s">
        <v>1212</v>
      </c>
      <c r="T36" s="37">
        <v>2</v>
      </c>
      <c r="U36" s="39"/>
    </row>
    <row r="37" spans="1:21" s="40" customFormat="1">
      <c r="A37" s="35" t="s">
        <v>79</v>
      </c>
      <c r="B37" s="35" t="s">
        <v>1316</v>
      </c>
      <c r="C37" s="35" t="s">
        <v>360</v>
      </c>
      <c r="D37" s="35" t="s">
        <v>301</v>
      </c>
      <c r="E37" s="35" t="s">
        <v>361</v>
      </c>
      <c r="F37" s="37">
        <v>120</v>
      </c>
      <c r="G37" s="37">
        <f>LOG10(F37)</f>
        <v>2.0791812460476247</v>
      </c>
      <c r="H37" s="37">
        <v>47</v>
      </c>
      <c r="I37" s="37">
        <f>LOG10(H37)</f>
        <v>1.6720978579357175</v>
      </c>
      <c r="J37" s="35" t="s">
        <v>66</v>
      </c>
      <c r="K37" s="42" t="s">
        <v>1369</v>
      </c>
      <c r="L37" s="41" t="s">
        <v>1147</v>
      </c>
      <c r="M37" s="35" t="s">
        <v>1182</v>
      </c>
      <c r="N37" s="35" t="s">
        <v>1147</v>
      </c>
      <c r="O37" s="35" t="s">
        <v>1182</v>
      </c>
      <c r="P37" s="35" t="s">
        <v>1182</v>
      </c>
      <c r="Q37" s="35" t="s">
        <v>1147</v>
      </c>
      <c r="R37" s="35" t="s">
        <v>1233</v>
      </c>
      <c r="S37" s="35" t="s">
        <v>1212</v>
      </c>
      <c r="T37" s="37">
        <v>1</v>
      </c>
      <c r="U37" s="39"/>
    </row>
    <row r="38" spans="1:21">
      <c r="A38" s="3" t="s">
        <v>40</v>
      </c>
      <c r="B38" s="10" t="s">
        <v>1313</v>
      </c>
      <c r="C38" s="3" t="s">
        <v>37</v>
      </c>
      <c r="D38" s="3" t="s">
        <v>42</v>
      </c>
      <c r="E38" s="3" t="s">
        <v>43</v>
      </c>
      <c r="F38" s="30">
        <v>120</v>
      </c>
      <c r="G38" s="18">
        <f>LOG10(F38)</f>
        <v>2.0791812460476247</v>
      </c>
      <c r="H38" s="30">
        <v>35</v>
      </c>
      <c r="I38" s="18">
        <f>LOG10(H38)</f>
        <v>1.5440680443502757</v>
      </c>
      <c r="J38" s="3" t="s">
        <v>14</v>
      </c>
      <c r="K38" s="3"/>
      <c r="L38" s="2" t="s">
        <v>1147</v>
      </c>
      <c r="M38" s="3" t="s">
        <v>1209</v>
      </c>
      <c r="N38" s="3" t="s">
        <v>1147</v>
      </c>
      <c r="O38" s="3" t="s">
        <v>1182</v>
      </c>
      <c r="P38" s="3" t="s">
        <v>1147</v>
      </c>
      <c r="Q38" s="2" t="s">
        <v>1209</v>
      </c>
      <c r="R38" s="3" t="s">
        <v>1245</v>
      </c>
      <c r="S38" s="3" t="s">
        <v>1212</v>
      </c>
      <c r="T38" s="18">
        <v>2</v>
      </c>
      <c r="U38" s="19"/>
    </row>
    <row r="39" spans="1:21" s="40" customFormat="1">
      <c r="A39" s="35" t="s">
        <v>79</v>
      </c>
      <c r="B39" s="35" t="s">
        <v>1316</v>
      </c>
      <c r="C39" s="35" t="s">
        <v>360</v>
      </c>
      <c r="D39" s="35" t="s">
        <v>301</v>
      </c>
      <c r="E39" s="35" t="s">
        <v>361</v>
      </c>
      <c r="F39" s="37">
        <v>120</v>
      </c>
      <c r="G39" s="37">
        <f>LOG10(F39)</f>
        <v>2.0791812460476247</v>
      </c>
      <c r="H39" s="37">
        <v>47</v>
      </c>
      <c r="I39" s="37">
        <f>LOG10(H39)</f>
        <v>1.6720978579357175</v>
      </c>
      <c r="J39" s="35" t="s">
        <v>66</v>
      </c>
      <c r="K39" s="42" t="s">
        <v>1369</v>
      </c>
      <c r="L39" s="41" t="s">
        <v>1147</v>
      </c>
      <c r="M39" s="35" t="s">
        <v>1182</v>
      </c>
      <c r="N39" s="35" t="s">
        <v>1147</v>
      </c>
      <c r="O39" s="35" t="s">
        <v>1182</v>
      </c>
      <c r="P39" s="35" t="s">
        <v>1182</v>
      </c>
      <c r="Q39" s="35" t="s">
        <v>1147</v>
      </c>
      <c r="R39" s="35" t="s">
        <v>1233</v>
      </c>
      <c r="S39" s="35" t="s">
        <v>1212</v>
      </c>
      <c r="T39" s="37">
        <v>1</v>
      </c>
      <c r="U39" s="39"/>
    </row>
    <row r="40" spans="1:21">
      <c r="A40" s="35" t="s">
        <v>315</v>
      </c>
      <c r="B40" s="35" t="s">
        <v>1332</v>
      </c>
      <c r="C40" s="35" t="s">
        <v>119</v>
      </c>
      <c r="D40" s="35" t="s">
        <v>365</v>
      </c>
      <c r="E40" s="35" t="s">
        <v>365</v>
      </c>
      <c r="F40" s="37">
        <v>109</v>
      </c>
      <c r="G40" s="37">
        <f>LOG10(F40)</f>
        <v>2.0374264979406238</v>
      </c>
      <c r="H40" s="37">
        <v>145</v>
      </c>
      <c r="I40" s="37">
        <f>LOG10(H40)</f>
        <v>2.1613680022349748</v>
      </c>
      <c r="J40" s="35" t="s">
        <v>66</v>
      </c>
      <c r="K40" s="35"/>
      <c r="L40" s="41" t="s">
        <v>1147</v>
      </c>
      <c r="M40" s="35" t="s">
        <v>1182</v>
      </c>
      <c r="N40" s="35" t="s">
        <v>1182</v>
      </c>
      <c r="O40" s="35" t="s">
        <v>1182</v>
      </c>
      <c r="P40" s="35" t="s">
        <v>1182</v>
      </c>
      <c r="Q40" s="35" t="s">
        <v>1147</v>
      </c>
      <c r="R40" s="35" t="s">
        <v>1233</v>
      </c>
      <c r="S40" s="35" t="s">
        <v>1212</v>
      </c>
      <c r="T40" s="37">
        <v>1</v>
      </c>
      <c r="U40" s="39"/>
    </row>
    <row r="41" spans="1:21">
      <c r="A41" s="35" t="s">
        <v>73</v>
      </c>
      <c r="B41" s="35" t="s">
        <v>1314</v>
      </c>
      <c r="C41" s="35" t="s">
        <v>331</v>
      </c>
      <c r="D41" s="35" t="s">
        <v>301</v>
      </c>
      <c r="E41" s="35" t="s">
        <v>332</v>
      </c>
      <c r="F41" s="37">
        <v>100</v>
      </c>
      <c r="G41" s="37">
        <f>LOG10(F41)</f>
        <v>2</v>
      </c>
      <c r="H41" s="37">
        <v>71</v>
      </c>
      <c r="I41" s="37">
        <f>LOG10(H41)</f>
        <v>1.8512583487190752</v>
      </c>
      <c r="J41" s="35" t="s">
        <v>14</v>
      </c>
      <c r="K41" s="35"/>
      <c r="L41" s="35" t="s">
        <v>1209</v>
      </c>
      <c r="M41" s="35" t="s">
        <v>1209</v>
      </c>
      <c r="N41" s="35" t="s">
        <v>1147</v>
      </c>
      <c r="O41" s="35" t="s">
        <v>1182</v>
      </c>
      <c r="P41" s="35" t="s">
        <v>1182</v>
      </c>
      <c r="Q41" s="41" t="s">
        <v>1209</v>
      </c>
      <c r="R41" s="35" t="s">
        <v>1215</v>
      </c>
      <c r="S41" s="35" t="s">
        <v>1212</v>
      </c>
      <c r="T41" s="37">
        <v>18</v>
      </c>
      <c r="U41" s="39">
        <v>4.7</v>
      </c>
    </row>
    <row r="42" spans="1:21" s="40" customFormat="1">
      <c r="A42" s="35" t="s">
        <v>80</v>
      </c>
      <c r="B42" s="35" t="s">
        <v>1324</v>
      </c>
      <c r="C42" s="35" t="s">
        <v>366</v>
      </c>
      <c r="D42" s="35" t="s">
        <v>74</v>
      </c>
      <c r="E42" s="35" t="s">
        <v>367</v>
      </c>
      <c r="F42" s="37">
        <v>100</v>
      </c>
      <c r="G42" s="37">
        <f>LOG10(F42)</f>
        <v>2</v>
      </c>
      <c r="H42" s="37">
        <v>110</v>
      </c>
      <c r="I42" s="37">
        <f>LOG10(H42)</f>
        <v>2.0413926851582249</v>
      </c>
      <c r="J42" s="35" t="s">
        <v>66</v>
      </c>
      <c r="K42" s="35"/>
      <c r="L42" s="38" t="s">
        <v>1147</v>
      </c>
      <c r="M42" s="35" t="s">
        <v>1182</v>
      </c>
      <c r="N42" s="35" t="s">
        <v>1182</v>
      </c>
      <c r="O42" s="35" t="s">
        <v>1182</v>
      </c>
      <c r="P42" s="35" t="s">
        <v>1182</v>
      </c>
      <c r="Q42" s="35" t="s">
        <v>1147</v>
      </c>
      <c r="R42" s="35" t="s">
        <v>1233</v>
      </c>
      <c r="S42" s="35" t="s">
        <v>1212</v>
      </c>
      <c r="T42" s="37">
        <v>1</v>
      </c>
      <c r="U42" s="39"/>
    </row>
    <row r="43" spans="1:21">
      <c r="A43" s="3" t="s">
        <v>79</v>
      </c>
      <c r="B43" s="3" t="s">
        <v>1316</v>
      </c>
      <c r="C43" s="3" t="s">
        <v>182</v>
      </c>
      <c r="D43" s="3" t="s">
        <v>51</v>
      </c>
      <c r="E43" s="3" t="s">
        <v>185</v>
      </c>
      <c r="F43" s="30">
        <v>98</v>
      </c>
      <c r="G43" s="18">
        <f>LOG10(F43)</f>
        <v>1.9912260756924949</v>
      </c>
      <c r="H43" s="30">
        <v>60</v>
      </c>
      <c r="I43" s="18">
        <f>LOG10(H43)</f>
        <v>1.7781512503836436</v>
      </c>
      <c r="J43" s="3" t="s">
        <v>66</v>
      </c>
      <c r="K43" s="3" t="s">
        <v>1255</v>
      </c>
      <c r="L43" s="28" t="s">
        <v>1147</v>
      </c>
      <c r="M43" s="3" t="s">
        <v>1209</v>
      </c>
      <c r="N43" s="3" t="s">
        <v>1147</v>
      </c>
      <c r="O43" s="3" t="s">
        <v>1182</v>
      </c>
      <c r="P43" s="3" t="s">
        <v>1182</v>
      </c>
      <c r="Q43" s="2" t="s">
        <v>1209</v>
      </c>
      <c r="R43" s="3" t="s">
        <v>1236</v>
      </c>
      <c r="S43" s="3" t="s">
        <v>1212</v>
      </c>
      <c r="T43" s="18">
        <v>5</v>
      </c>
    </row>
    <row r="44" spans="1:21">
      <c r="A44" s="3" t="s">
        <v>79</v>
      </c>
      <c r="B44" s="3" t="s">
        <v>1316</v>
      </c>
      <c r="C44" s="3" t="s">
        <v>293</v>
      </c>
      <c r="D44" s="3" t="s">
        <v>294</v>
      </c>
      <c r="E44" s="3" t="s">
        <v>295</v>
      </c>
      <c r="F44" s="30">
        <v>92</v>
      </c>
      <c r="G44" s="18">
        <f>LOG10(F44)</f>
        <v>1.9637878273455553</v>
      </c>
      <c r="H44" s="30">
        <v>70</v>
      </c>
      <c r="I44" s="18">
        <f>LOG10(H44)</f>
        <v>1.8450980400142569</v>
      </c>
      <c r="J44" s="3" t="s">
        <v>66</v>
      </c>
      <c r="K44" s="3"/>
      <c r="L44" s="28" t="s">
        <v>1147</v>
      </c>
      <c r="M44" s="3" t="s">
        <v>1209</v>
      </c>
      <c r="N44" s="3" t="s">
        <v>1147</v>
      </c>
      <c r="O44" s="3" t="s">
        <v>1182</v>
      </c>
      <c r="P44" s="3" t="s">
        <v>1182</v>
      </c>
      <c r="Q44" s="2" t="s">
        <v>1209</v>
      </c>
      <c r="R44" s="3" t="s">
        <v>1234</v>
      </c>
      <c r="S44" s="3" t="s">
        <v>1212</v>
      </c>
      <c r="T44" s="18">
        <v>20</v>
      </c>
    </row>
    <row r="45" spans="1:21">
      <c r="A45" s="35" t="s">
        <v>73</v>
      </c>
      <c r="B45" s="35" t="s">
        <v>1318</v>
      </c>
      <c r="C45" s="35" t="s">
        <v>229</v>
      </c>
      <c r="D45" s="35" t="s">
        <v>196</v>
      </c>
      <c r="E45" s="35" t="s">
        <v>210</v>
      </c>
      <c r="F45" s="37">
        <v>90</v>
      </c>
      <c r="G45" s="37">
        <f>LOG10(F45)</f>
        <v>1.954242509439325</v>
      </c>
      <c r="H45" s="37">
        <v>56</v>
      </c>
      <c r="I45" s="37">
        <f>LOG10(H45)</f>
        <v>1.7481880270062005</v>
      </c>
      <c r="J45" s="35" t="s">
        <v>66</v>
      </c>
      <c r="K45" s="42" t="s">
        <v>1367</v>
      </c>
      <c r="L45" s="38" t="s">
        <v>1147</v>
      </c>
      <c r="M45" s="35" t="s">
        <v>1182</v>
      </c>
      <c r="N45" s="35" t="s">
        <v>1147</v>
      </c>
      <c r="O45" s="35" t="s">
        <v>1182</v>
      </c>
      <c r="P45" s="35" t="s">
        <v>1147</v>
      </c>
      <c r="Q45" s="35" t="s">
        <v>1147</v>
      </c>
      <c r="R45" s="35" t="s">
        <v>1233</v>
      </c>
      <c r="S45" s="35" t="s">
        <v>1212</v>
      </c>
      <c r="T45" s="37">
        <v>1</v>
      </c>
      <c r="U45" s="39"/>
    </row>
    <row r="46" spans="1:21">
      <c r="A46" s="3" t="s">
        <v>73</v>
      </c>
      <c r="B46" s="3" t="s">
        <v>1314</v>
      </c>
      <c r="C46" s="3" t="s">
        <v>28</v>
      </c>
      <c r="D46" s="3" t="s">
        <v>29</v>
      </c>
      <c r="E46" s="3" t="s">
        <v>30</v>
      </c>
      <c r="F46" s="30">
        <v>82.25</v>
      </c>
      <c r="G46" s="18">
        <f>LOG10(F46)</f>
        <v>1.9151359066220119</v>
      </c>
      <c r="H46" s="30">
        <v>73.75</v>
      </c>
      <c r="I46" s="18">
        <f>LOG10(H46)</f>
        <v>1.8677620246502007</v>
      </c>
      <c r="J46" s="3" t="s">
        <v>14</v>
      </c>
      <c r="K46" s="3"/>
      <c r="L46" s="28" t="s">
        <v>1147</v>
      </c>
      <c r="M46" s="3" t="s">
        <v>1209</v>
      </c>
      <c r="N46" s="3" t="s">
        <v>1147</v>
      </c>
      <c r="O46" s="3" t="s">
        <v>1182</v>
      </c>
      <c r="P46" s="3" t="s">
        <v>1147</v>
      </c>
      <c r="Q46" s="2" t="s">
        <v>1209</v>
      </c>
      <c r="R46" s="3" t="s">
        <v>1242</v>
      </c>
      <c r="S46" s="3"/>
      <c r="T46" s="18">
        <v>4</v>
      </c>
    </row>
    <row r="47" spans="1:21">
      <c r="A47" s="3" t="s">
        <v>73</v>
      </c>
      <c r="B47" s="10" t="s">
        <v>1320</v>
      </c>
      <c r="C47" s="3" t="s">
        <v>47</v>
      </c>
      <c r="D47" s="3" t="s">
        <v>48</v>
      </c>
      <c r="E47" s="3" t="s">
        <v>49</v>
      </c>
      <c r="F47" s="30">
        <v>80</v>
      </c>
      <c r="G47" s="18">
        <f>LOG10(F47)</f>
        <v>1.9030899869919435</v>
      </c>
      <c r="H47" s="30">
        <v>54</v>
      </c>
      <c r="I47" s="18">
        <f>LOG10(H47)</f>
        <v>1.7323937598229686</v>
      </c>
      <c r="J47" s="3" t="s">
        <v>14</v>
      </c>
      <c r="L47" s="28" t="s">
        <v>1147</v>
      </c>
      <c r="M47" s="3" t="s">
        <v>1209</v>
      </c>
      <c r="N47" s="3" t="s">
        <v>1147</v>
      </c>
      <c r="O47" s="3" t="s">
        <v>1182</v>
      </c>
      <c r="P47" s="3" t="s">
        <v>1147</v>
      </c>
      <c r="Q47" s="2" t="s">
        <v>1209</v>
      </c>
      <c r="R47" s="3" t="s">
        <v>1261</v>
      </c>
      <c r="S47" s="3" t="s">
        <v>1212</v>
      </c>
      <c r="T47" s="18">
        <v>5</v>
      </c>
    </row>
    <row r="48" spans="1:21">
      <c r="A48" s="3" t="s">
        <v>73</v>
      </c>
      <c r="B48" s="10" t="s">
        <v>1318</v>
      </c>
      <c r="C48" s="3" t="s">
        <v>207</v>
      </c>
      <c r="D48" s="3" t="s">
        <v>153</v>
      </c>
      <c r="E48" s="3" t="s">
        <v>208</v>
      </c>
      <c r="F48" s="30">
        <v>76.599999999999994</v>
      </c>
      <c r="G48" s="18">
        <f>LOG10(F48)</f>
        <v>1.8842287696326039</v>
      </c>
      <c r="H48" s="30">
        <v>66</v>
      </c>
      <c r="I48" s="18">
        <f>LOG10(H48)</f>
        <v>1.8195439355418688</v>
      </c>
      <c r="J48" s="3" t="s">
        <v>66</v>
      </c>
      <c r="K48" s="3" t="s">
        <v>1256</v>
      </c>
      <c r="L48" s="28" t="s">
        <v>1147</v>
      </c>
      <c r="M48" s="3" t="s">
        <v>1147</v>
      </c>
      <c r="N48" s="3" t="s">
        <v>1147</v>
      </c>
      <c r="O48" s="3" t="s">
        <v>1182</v>
      </c>
      <c r="P48" s="3" t="s">
        <v>1147</v>
      </c>
      <c r="Q48" s="2" t="s">
        <v>1209</v>
      </c>
      <c r="R48" s="3" t="s">
        <v>1235</v>
      </c>
      <c r="S48" s="3" t="s">
        <v>1212</v>
      </c>
      <c r="T48" s="18" t="s">
        <v>18</v>
      </c>
    </row>
    <row r="49" spans="1:21" s="40" customFormat="1">
      <c r="A49" s="3" t="s">
        <v>80</v>
      </c>
      <c r="B49" s="10" t="s">
        <v>1324</v>
      </c>
      <c r="C49" s="3" t="s">
        <v>131</v>
      </c>
      <c r="D49" s="3" t="s">
        <v>132</v>
      </c>
      <c r="E49" s="3" t="s">
        <v>133</v>
      </c>
      <c r="F49" s="30">
        <v>72.5</v>
      </c>
      <c r="G49" s="18">
        <f>LOG10(F49)</f>
        <v>1.8603380065709938</v>
      </c>
      <c r="H49" s="30">
        <v>69.650000000000006</v>
      </c>
      <c r="I49" s="18">
        <f>LOG10(H49)</f>
        <v>1.8429211207599823</v>
      </c>
      <c r="J49" s="3" t="s">
        <v>66</v>
      </c>
      <c r="K49"/>
      <c r="L49" s="28" t="s">
        <v>1147</v>
      </c>
      <c r="M49" s="3" t="s">
        <v>1209</v>
      </c>
      <c r="N49" s="3" t="s">
        <v>1147</v>
      </c>
      <c r="O49" s="3" t="s">
        <v>1182</v>
      </c>
      <c r="P49" s="3" t="s">
        <v>1147</v>
      </c>
      <c r="Q49" s="2" t="s">
        <v>1209</v>
      </c>
      <c r="R49" s="3" t="s">
        <v>1257</v>
      </c>
      <c r="S49" s="3" t="s">
        <v>1258</v>
      </c>
      <c r="T49" s="18">
        <v>6</v>
      </c>
      <c r="U49" s="19"/>
    </row>
    <row r="50" spans="1:21" s="40" customFormat="1">
      <c r="A50" s="3" t="s">
        <v>79</v>
      </c>
      <c r="B50" s="3" t="s">
        <v>1335</v>
      </c>
      <c r="C50" s="3" t="s">
        <v>172</v>
      </c>
      <c r="D50" s="3" t="s">
        <v>304</v>
      </c>
      <c r="E50" s="3" t="s">
        <v>305</v>
      </c>
      <c r="F50" s="30">
        <v>72</v>
      </c>
      <c r="G50" s="18">
        <f>LOG10(F50)</f>
        <v>1.8573324964312685</v>
      </c>
      <c r="H50" s="30">
        <v>53</v>
      </c>
      <c r="I50" s="18">
        <f>LOG10(H50)</f>
        <v>1.7242758696007889</v>
      </c>
      <c r="J50" s="3" t="s">
        <v>66</v>
      </c>
      <c r="K50" s="3" t="s">
        <v>1255</v>
      </c>
      <c r="L50" s="28" t="s">
        <v>1147</v>
      </c>
      <c r="M50" s="3" t="s">
        <v>1209</v>
      </c>
      <c r="N50" s="3" t="s">
        <v>1147</v>
      </c>
      <c r="O50" s="3" t="s">
        <v>1182</v>
      </c>
      <c r="P50" s="3" t="s">
        <v>1182</v>
      </c>
      <c r="Q50" s="2" t="s">
        <v>1209</v>
      </c>
      <c r="R50" s="3" t="s">
        <v>1236</v>
      </c>
      <c r="S50" s="3"/>
      <c r="T50" s="18">
        <v>6</v>
      </c>
      <c r="U50" s="14"/>
    </row>
    <row r="51" spans="1:21">
      <c r="A51" s="3" t="s">
        <v>79</v>
      </c>
      <c r="B51" s="3" t="s">
        <v>1316</v>
      </c>
      <c r="C51" s="3" t="s">
        <v>182</v>
      </c>
      <c r="D51" s="3" t="s">
        <v>183</v>
      </c>
      <c r="E51" s="3" t="s">
        <v>184</v>
      </c>
      <c r="F51" s="30">
        <v>53.3</v>
      </c>
      <c r="G51" s="18">
        <f>LOG10(F51)</f>
        <v>1.7267272090265722</v>
      </c>
      <c r="H51" s="30">
        <v>96</v>
      </c>
      <c r="I51" s="18">
        <f>LOG10(H51)</f>
        <v>1.9822712330395684</v>
      </c>
      <c r="J51" s="3" t="s">
        <v>66</v>
      </c>
      <c r="K51" s="3"/>
      <c r="L51" s="28" t="s">
        <v>1147</v>
      </c>
      <c r="M51" s="3" t="s">
        <v>1209</v>
      </c>
      <c r="N51" s="3" t="s">
        <v>1209</v>
      </c>
      <c r="O51" s="3" t="s">
        <v>1182</v>
      </c>
      <c r="P51" s="3" t="s">
        <v>1147</v>
      </c>
      <c r="Q51" s="2" t="s">
        <v>1209</v>
      </c>
      <c r="R51" s="3" t="s">
        <v>1259</v>
      </c>
      <c r="S51" s="3" t="s">
        <v>1212</v>
      </c>
      <c r="T51" s="18">
        <v>19</v>
      </c>
    </row>
    <row r="52" spans="1:21">
      <c r="A52" s="35" t="s">
        <v>80</v>
      </c>
      <c r="B52" s="36" t="s">
        <v>1324</v>
      </c>
      <c r="C52" s="35" t="s">
        <v>186</v>
      </c>
      <c r="D52" s="35" t="s">
        <v>62</v>
      </c>
      <c r="E52" s="35" t="s">
        <v>187</v>
      </c>
      <c r="F52" s="37">
        <v>50.2</v>
      </c>
      <c r="G52" s="37">
        <f>LOG10(F52)</f>
        <v>1.7007037171450194</v>
      </c>
      <c r="H52" s="37">
        <v>114</v>
      </c>
      <c r="I52" s="37">
        <f>LOG10(H52)</f>
        <v>2.0569048513364727</v>
      </c>
      <c r="J52" s="35" t="s">
        <v>66</v>
      </c>
      <c r="K52" s="35"/>
      <c r="L52" s="38" t="s">
        <v>1147</v>
      </c>
      <c r="M52" s="35" t="s">
        <v>1182</v>
      </c>
      <c r="N52" s="35" t="s">
        <v>1147</v>
      </c>
      <c r="O52" s="35" t="s">
        <v>1182</v>
      </c>
      <c r="P52" s="35" t="s">
        <v>1182</v>
      </c>
      <c r="Q52" s="35" t="s">
        <v>1147</v>
      </c>
      <c r="R52" s="35" t="s">
        <v>1233</v>
      </c>
      <c r="S52" s="35" t="s">
        <v>1212</v>
      </c>
      <c r="T52" s="37" t="s">
        <v>18</v>
      </c>
      <c r="U52" s="39"/>
    </row>
    <row r="53" spans="1:21">
      <c r="A53" s="3" t="s">
        <v>79</v>
      </c>
      <c r="B53" s="10" t="s">
        <v>1331</v>
      </c>
      <c r="C53" s="3" t="s">
        <v>219</v>
      </c>
      <c r="D53" s="3" t="s">
        <v>220</v>
      </c>
      <c r="E53" s="3" t="s">
        <v>221</v>
      </c>
      <c r="F53" s="30">
        <v>48</v>
      </c>
      <c r="G53" s="18">
        <f>LOG10(F53)</f>
        <v>1.6812412373755872</v>
      </c>
      <c r="H53" s="30">
        <v>123</v>
      </c>
      <c r="I53" s="18">
        <f>LOG10(H53)</f>
        <v>2.0899051114393981</v>
      </c>
      <c r="J53" s="3" t="s">
        <v>14</v>
      </c>
      <c r="K53" t="s">
        <v>1260</v>
      </c>
      <c r="L53" s="28" t="s">
        <v>1147</v>
      </c>
      <c r="M53" s="3" t="s">
        <v>1209</v>
      </c>
      <c r="N53" s="3" t="s">
        <v>1147</v>
      </c>
      <c r="O53" s="3" t="s">
        <v>1182</v>
      </c>
      <c r="P53" s="3" t="s">
        <v>1209</v>
      </c>
      <c r="Q53" s="2" t="s">
        <v>1209</v>
      </c>
      <c r="R53" s="3" t="s">
        <v>1243</v>
      </c>
      <c r="S53" s="3"/>
      <c r="T53" s="18">
        <v>3</v>
      </c>
      <c r="U53" s="19"/>
    </row>
    <row r="54" spans="1:21">
      <c r="A54" s="35" t="s">
        <v>73</v>
      </c>
      <c r="B54" s="35" t="s">
        <v>1314</v>
      </c>
      <c r="C54" s="35" t="s">
        <v>31</v>
      </c>
      <c r="D54" s="35" t="s">
        <v>32</v>
      </c>
      <c r="E54" s="35" t="s">
        <v>33</v>
      </c>
      <c r="F54" s="37">
        <v>48</v>
      </c>
      <c r="G54" s="37">
        <f>LOG10(F54)</f>
        <v>1.6812412373755872</v>
      </c>
      <c r="H54" s="37">
        <v>106</v>
      </c>
      <c r="I54" s="37">
        <f>LOG10(H54)</f>
        <v>2.0253058652647704</v>
      </c>
      <c r="J54" s="35" t="s">
        <v>14</v>
      </c>
      <c r="K54" s="35"/>
      <c r="L54" s="38" t="s">
        <v>1209</v>
      </c>
      <c r="M54" s="35" t="s">
        <v>1147</v>
      </c>
      <c r="N54" s="35" t="s">
        <v>1147</v>
      </c>
      <c r="O54" s="35" t="s">
        <v>1147</v>
      </c>
      <c r="P54" s="35" t="s">
        <v>1147</v>
      </c>
      <c r="Q54" s="41" t="s">
        <v>1209</v>
      </c>
      <c r="R54" s="35" t="s">
        <v>1237</v>
      </c>
      <c r="S54" s="35" t="s">
        <v>1212</v>
      </c>
      <c r="T54" s="37">
        <v>4</v>
      </c>
      <c r="U54" s="39"/>
    </row>
    <row r="55" spans="1:21">
      <c r="A55" s="3" t="s">
        <v>73</v>
      </c>
      <c r="B55" s="3" t="s">
        <v>1314</v>
      </c>
      <c r="C55" s="3" t="s">
        <v>28</v>
      </c>
      <c r="D55" s="3" t="s">
        <v>29</v>
      </c>
      <c r="E55" s="3" t="s">
        <v>30</v>
      </c>
      <c r="F55" s="30">
        <v>38.666699999999999</v>
      </c>
      <c r="G55" s="18">
        <f>LOG10(F55)</f>
        <v>1.5873371088988895</v>
      </c>
      <c r="H55" s="30">
        <v>120</v>
      </c>
      <c r="I55" s="18">
        <f>LOG10(H55)</f>
        <v>2.0791812460476247</v>
      </c>
      <c r="J55" s="3" t="s">
        <v>14</v>
      </c>
      <c r="L55" s="28" t="s">
        <v>1147</v>
      </c>
      <c r="M55" s="3" t="s">
        <v>1209</v>
      </c>
      <c r="N55" s="3" t="s">
        <v>1147</v>
      </c>
      <c r="O55" s="3" t="s">
        <v>1182</v>
      </c>
      <c r="P55" s="3" t="s">
        <v>1182</v>
      </c>
      <c r="Q55" s="2" t="s">
        <v>1209</v>
      </c>
      <c r="R55" s="3" t="s">
        <v>1262</v>
      </c>
      <c r="S55" s="3" t="s">
        <v>1212</v>
      </c>
      <c r="T55" s="18">
        <v>30</v>
      </c>
      <c r="U55" s="19"/>
    </row>
    <row r="56" spans="1:21">
      <c r="A56" s="3" t="s">
        <v>79</v>
      </c>
      <c r="B56" s="3" t="s">
        <v>1316</v>
      </c>
      <c r="C56" s="3" t="s">
        <v>293</v>
      </c>
      <c r="D56" s="3" t="s">
        <v>297</v>
      </c>
      <c r="E56" s="3" t="s">
        <v>298</v>
      </c>
      <c r="F56" s="30">
        <v>24.5</v>
      </c>
      <c r="G56" s="18">
        <f>LOG10(F56)</f>
        <v>1.3891660843645324</v>
      </c>
      <c r="H56" s="30">
        <v>75</v>
      </c>
      <c r="I56" s="18">
        <f>LOG10(H56)</f>
        <v>1.8750612633917001</v>
      </c>
      <c r="J56" s="3" t="s">
        <v>66</v>
      </c>
      <c r="K56" s="3"/>
      <c r="L56" s="28" t="s">
        <v>1147</v>
      </c>
      <c r="M56" s="3" t="s">
        <v>1182</v>
      </c>
      <c r="N56" s="3" t="s">
        <v>1182</v>
      </c>
      <c r="O56" s="3" t="s">
        <v>1182</v>
      </c>
      <c r="P56" s="3" t="s">
        <v>1182</v>
      </c>
      <c r="Q56" s="2" t="s">
        <v>1209</v>
      </c>
      <c r="R56" s="3" t="s">
        <v>1230</v>
      </c>
      <c r="S56" s="3" t="s">
        <v>1212</v>
      </c>
      <c r="T56" s="18" t="s">
        <v>18</v>
      </c>
    </row>
    <row r="57" spans="1:21">
      <c r="A57" s="35" t="s">
        <v>73</v>
      </c>
      <c r="B57" s="35" t="s">
        <v>1314</v>
      </c>
      <c r="C57" s="35" t="s">
        <v>331</v>
      </c>
      <c r="D57" s="35" t="s">
        <v>126</v>
      </c>
      <c r="E57" s="35" t="s">
        <v>334</v>
      </c>
      <c r="F57" s="37">
        <v>24</v>
      </c>
      <c r="G57" s="37">
        <f>LOG10(F57)</f>
        <v>1.3802112417116059</v>
      </c>
      <c r="H57" s="37">
        <v>99</v>
      </c>
      <c r="I57" s="37">
        <f>LOG10(H57)</f>
        <v>1.9956351945975499</v>
      </c>
      <c r="J57" s="35" t="s">
        <v>14</v>
      </c>
      <c r="K57" s="35"/>
      <c r="L57" s="35" t="s">
        <v>1209</v>
      </c>
      <c r="M57" s="35" t="s">
        <v>1209</v>
      </c>
      <c r="N57" s="35" t="s">
        <v>1147</v>
      </c>
      <c r="O57" s="35" t="s">
        <v>1182</v>
      </c>
      <c r="P57" s="35" t="s">
        <v>1147</v>
      </c>
      <c r="Q57" s="41" t="s">
        <v>1209</v>
      </c>
      <c r="R57" s="35" t="s">
        <v>1238</v>
      </c>
      <c r="S57" s="35" t="s">
        <v>1212</v>
      </c>
      <c r="T57" s="37">
        <v>32</v>
      </c>
      <c r="U57" s="39"/>
    </row>
    <row r="58" spans="1:21">
      <c r="A58" s="3" t="s">
        <v>67</v>
      </c>
      <c r="B58" s="3" t="s">
        <v>1336</v>
      </c>
      <c r="C58" s="3" t="s">
        <v>103</v>
      </c>
      <c r="D58" s="3" t="s">
        <v>51</v>
      </c>
      <c r="E58" s="3" t="s">
        <v>329</v>
      </c>
      <c r="F58" s="30">
        <v>22</v>
      </c>
      <c r="G58" s="18">
        <f>LOG10(F58)</f>
        <v>1.3424226808222062</v>
      </c>
      <c r="H58" s="30">
        <v>116</v>
      </c>
      <c r="I58" s="18">
        <f>LOG10(H58)</f>
        <v>2.0644579892269186</v>
      </c>
      <c r="J58" s="3" t="s">
        <v>14</v>
      </c>
      <c r="K58" s="3"/>
      <c r="L58" s="28" t="s">
        <v>1147</v>
      </c>
      <c r="M58" s="3" t="s">
        <v>1209</v>
      </c>
      <c r="N58" s="3" t="s">
        <v>1147</v>
      </c>
      <c r="O58" s="3" t="s">
        <v>1182</v>
      </c>
      <c r="P58" s="3" t="s">
        <v>1182</v>
      </c>
      <c r="Q58" s="2" t="s">
        <v>1209</v>
      </c>
      <c r="R58" s="3" t="s">
        <v>1263</v>
      </c>
      <c r="S58" s="3" t="s">
        <v>1212</v>
      </c>
      <c r="T58" s="18">
        <v>43</v>
      </c>
    </row>
    <row r="59" spans="1:21">
      <c r="A59" s="3" t="s">
        <v>79</v>
      </c>
      <c r="B59" s="3" t="s">
        <v>1316</v>
      </c>
      <c r="C59" s="3" t="s">
        <v>122</v>
      </c>
      <c r="D59" s="3" t="s">
        <v>301</v>
      </c>
      <c r="E59" s="3" t="s">
        <v>302</v>
      </c>
      <c r="F59" s="30">
        <v>21.5</v>
      </c>
      <c r="G59" s="18">
        <f>LOG10(F59)</f>
        <v>1.3324384599156054</v>
      </c>
      <c r="H59" s="30">
        <v>105</v>
      </c>
      <c r="I59" s="18">
        <f>LOG10(H59)</f>
        <v>2.0211892990699383</v>
      </c>
      <c r="J59" s="3" t="s">
        <v>66</v>
      </c>
      <c r="K59" s="3"/>
      <c r="L59" s="28" t="s">
        <v>1147</v>
      </c>
      <c r="M59" s="3" t="s">
        <v>1182</v>
      </c>
      <c r="N59" s="3" t="s">
        <v>1147</v>
      </c>
      <c r="O59" s="3" t="s">
        <v>1182</v>
      </c>
      <c r="P59" s="3" t="s">
        <v>1182</v>
      </c>
      <c r="Q59" s="2" t="s">
        <v>1209</v>
      </c>
      <c r="R59" s="3" t="s">
        <v>1239</v>
      </c>
      <c r="S59" s="3" t="s">
        <v>1212</v>
      </c>
      <c r="T59" s="18" t="s">
        <v>18</v>
      </c>
    </row>
    <row r="60" spans="1:21">
      <c r="A60" s="3" t="s">
        <v>79</v>
      </c>
      <c r="B60" s="3" t="s">
        <v>1335</v>
      </c>
      <c r="C60" s="3" t="s">
        <v>100</v>
      </c>
      <c r="D60" s="3" t="s">
        <v>101</v>
      </c>
      <c r="E60" s="3" t="s">
        <v>102</v>
      </c>
      <c r="F60" s="30">
        <v>20.7</v>
      </c>
      <c r="G60" s="18">
        <f>LOG10(F60)</f>
        <v>1.3159703454569178</v>
      </c>
      <c r="H60" s="30">
        <v>104</v>
      </c>
      <c r="I60" s="18">
        <f>LOG10(H60)</f>
        <v>2.0170333392987803</v>
      </c>
      <c r="J60" s="3" t="s">
        <v>66</v>
      </c>
      <c r="K60" s="3"/>
      <c r="L60" s="28" t="s">
        <v>1147</v>
      </c>
      <c r="M60" s="3" t="s">
        <v>1209</v>
      </c>
      <c r="N60" s="3" t="s">
        <v>1182</v>
      </c>
      <c r="O60" s="3" t="s">
        <v>1182</v>
      </c>
      <c r="P60" s="3" t="s">
        <v>1182</v>
      </c>
      <c r="Q60" s="2" t="s">
        <v>1209</v>
      </c>
      <c r="R60" s="3" t="s">
        <v>1240</v>
      </c>
      <c r="S60" s="3" t="s">
        <v>1212</v>
      </c>
      <c r="T60" s="18">
        <v>28</v>
      </c>
    </row>
    <row r="61" spans="1:21" s="40" customFormat="1">
      <c r="A61" s="3" t="s">
        <v>73</v>
      </c>
      <c r="B61" s="3" t="s">
        <v>1327</v>
      </c>
      <c r="C61" s="3" t="s">
        <v>94</v>
      </c>
      <c r="D61" s="3" t="s">
        <v>98</v>
      </c>
      <c r="E61" s="3" t="s">
        <v>95</v>
      </c>
      <c r="F61" s="30">
        <v>18.100000000000001</v>
      </c>
      <c r="G61" s="18">
        <f>LOG10(F61)</f>
        <v>1.2576785748691846</v>
      </c>
      <c r="H61" s="30">
        <v>104</v>
      </c>
      <c r="I61" s="18">
        <f>LOG10(H61)</f>
        <v>2.0170333392987803</v>
      </c>
      <c r="J61" s="3" t="s">
        <v>66</v>
      </c>
      <c r="K61" s="3"/>
      <c r="L61" s="28" t="s">
        <v>1147</v>
      </c>
      <c r="M61" s="3" t="s">
        <v>1209</v>
      </c>
      <c r="N61" s="3" t="s">
        <v>1147</v>
      </c>
      <c r="O61" s="3" t="s">
        <v>1182</v>
      </c>
      <c r="P61" s="3" t="s">
        <v>1182</v>
      </c>
      <c r="Q61" s="2" t="s">
        <v>1209</v>
      </c>
      <c r="R61" s="3" t="s">
        <v>1264</v>
      </c>
      <c r="S61" s="3" t="s">
        <v>1212</v>
      </c>
      <c r="T61" s="18" t="s">
        <v>125</v>
      </c>
      <c r="U61" s="14"/>
    </row>
    <row r="62" spans="1:21" s="40" customFormat="1">
      <c r="A62" s="35" t="s">
        <v>73</v>
      </c>
      <c r="B62" s="35" t="s">
        <v>1314</v>
      </c>
      <c r="C62" s="35" t="s">
        <v>337</v>
      </c>
      <c r="D62" s="35" t="s">
        <v>196</v>
      </c>
      <c r="E62" s="35" t="s">
        <v>338</v>
      </c>
      <c r="F62" s="37">
        <v>17</v>
      </c>
      <c r="G62" s="37">
        <f>LOG10(F62)</f>
        <v>1.2304489213782739</v>
      </c>
      <c r="H62" s="37">
        <v>230</v>
      </c>
      <c r="I62" s="37">
        <f>LOG10(H62)</f>
        <v>2.3617278360175931</v>
      </c>
      <c r="J62" s="35" t="s">
        <v>14</v>
      </c>
      <c r="K62" s="35"/>
      <c r="L62" s="35" t="s">
        <v>1209</v>
      </c>
      <c r="M62" s="35" t="s">
        <v>1209</v>
      </c>
      <c r="N62" s="35" t="s">
        <v>1182</v>
      </c>
      <c r="O62" s="35" t="s">
        <v>1182</v>
      </c>
      <c r="P62" s="35" t="s">
        <v>1147</v>
      </c>
      <c r="Q62" s="41" t="s">
        <v>1209</v>
      </c>
      <c r="R62" s="35" t="s">
        <v>339</v>
      </c>
      <c r="S62" s="35"/>
      <c r="T62" s="37">
        <v>1</v>
      </c>
      <c r="U62" s="54"/>
    </row>
    <row r="63" spans="1:21" s="40" customFormat="1">
      <c r="A63" s="3" t="s">
        <v>73</v>
      </c>
      <c r="B63" s="3" t="s">
        <v>1328</v>
      </c>
      <c r="C63" s="3" t="s">
        <v>15</v>
      </c>
      <c r="D63" s="3" t="s">
        <v>16</v>
      </c>
      <c r="E63" s="3" t="s">
        <v>17</v>
      </c>
      <c r="F63" s="30">
        <v>11</v>
      </c>
      <c r="G63" s="18">
        <f>LOG10(F63)</f>
        <v>1.0413926851582251</v>
      </c>
      <c r="H63" s="30">
        <v>139</v>
      </c>
      <c r="I63" s="18">
        <f>LOG10(H63)</f>
        <v>2.143014800254095</v>
      </c>
      <c r="J63" s="3" t="s">
        <v>14</v>
      </c>
      <c r="K63" s="3"/>
      <c r="L63" s="28" t="s">
        <v>1147</v>
      </c>
      <c r="M63" s="3" t="s">
        <v>1209</v>
      </c>
      <c r="N63" s="3" t="s">
        <v>1209</v>
      </c>
      <c r="O63" s="3" t="s">
        <v>1182</v>
      </c>
      <c r="P63" s="3" t="s">
        <v>1182</v>
      </c>
      <c r="Q63" s="2" t="s">
        <v>1209</v>
      </c>
      <c r="R63" s="3" t="s">
        <v>1241</v>
      </c>
      <c r="S63" s="3" t="s">
        <v>1212</v>
      </c>
      <c r="T63" s="18" t="s">
        <v>18</v>
      </c>
      <c r="U63" s="14"/>
    </row>
    <row r="64" spans="1:21">
      <c r="A64" s="3"/>
      <c r="B64" s="3"/>
      <c r="C64" s="3"/>
      <c r="D64" s="3"/>
      <c r="E64" s="3"/>
      <c r="F64" s="30"/>
      <c r="G64" s="18"/>
      <c r="H64" s="30"/>
      <c r="I64" s="18"/>
      <c r="J64" s="3"/>
      <c r="K64" s="3"/>
      <c r="L64" s="3"/>
      <c r="M64" s="3"/>
      <c r="N64" s="3"/>
      <c r="O64" s="3"/>
      <c r="P64" s="3"/>
      <c r="Q64" s="3"/>
      <c r="R64" s="3"/>
      <c r="S64" s="3"/>
      <c r="T64" s="18"/>
    </row>
    <row r="65" spans="1:21">
      <c r="A65" s="3"/>
      <c r="B65" s="3"/>
      <c r="C65" s="3"/>
      <c r="D65" s="3"/>
      <c r="E65" s="3"/>
      <c r="F65" s="30"/>
      <c r="G65" s="18"/>
      <c r="H65" s="30"/>
      <c r="I65" s="18"/>
      <c r="J65" s="3"/>
      <c r="K65" s="3"/>
      <c r="L65" s="3"/>
      <c r="M65" s="3"/>
      <c r="N65" s="3"/>
      <c r="O65" s="3"/>
      <c r="P65" s="3"/>
      <c r="Q65" s="2"/>
      <c r="R65" s="3"/>
      <c r="S65" s="3"/>
      <c r="T65" s="18"/>
    </row>
    <row r="66" spans="1:21">
      <c r="A66" s="3"/>
      <c r="B66" s="3"/>
      <c r="C66" s="3"/>
      <c r="D66" s="3"/>
      <c r="E66" s="3"/>
      <c r="F66" s="30"/>
      <c r="G66" s="18"/>
      <c r="H66" s="30"/>
      <c r="I66" s="18"/>
      <c r="J66" s="3"/>
      <c r="K66" s="3"/>
      <c r="L66" s="3"/>
      <c r="M66" s="3"/>
      <c r="N66" s="3"/>
      <c r="O66" s="3"/>
      <c r="P66" s="3"/>
      <c r="Q66" s="2"/>
      <c r="R66" s="3"/>
      <c r="S66" s="3"/>
      <c r="T66" s="18"/>
    </row>
    <row r="67" spans="1:21">
      <c r="A67" s="3"/>
      <c r="B67" s="3"/>
      <c r="C67" s="3"/>
      <c r="D67" s="3"/>
      <c r="E67" s="3"/>
      <c r="F67" s="30"/>
      <c r="G67" s="18"/>
      <c r="H67" s="30"/>
      <c r="I67" s="18"/>
      <c r="J67" s="3"/>
      <c r="K67" s="3"/>
      <c r="L67" s="3"/>
      <c r="M67" s="3"/>
      <c r="N67" s="3"/>
      <c r="O67" s="3"/>
      <c r="P67" s="3"/>
      <c r="Q67" s="2"/>
      <c r="R67" s="3"/>
      <c r="S67" s="3"/>
      <c r="T67" s="18"/>
    </row>
    <row r="68" spans="1:21">
      <c r="A68" s="3"/>
      <c r="B68" s="3"/>
      <c r="C68" s="3"/>
      <c r="D68" s="3"/>
      <c r="E68" s="3"/>
      <c r="F68" s="30"/>
      <c r="G68" s="18"/>
      <c r="H68" s="30"/>
      <c r="I68" s="18"/>
      <c r="J68" s="3"/>
      <c r="K68" s="3"/>
      <c r="L68" s="3"/>
      <c r="M68" s="3"/>
      <c r="N68" s="3"/>
      <c r="O68" s="3"/>
      <c r="P68" s="3"/>
      <c r="Q68" s="3"/>
      <c r="R68" s="3"/>
      <c r="S68" s="3"/>
      <c r="T68" s="18"/>
    </row>
    <row r="69" spans="1:21">
      <c r="A69" s="3"/>
      <c r="B69" s="3"/>
      <c r="C69" s="3"/>
      <c r="D69" s="3"/>
      <c r="E69" s="3"/>
      <c r="F69" s="30"/>
      <c r="G69" s="18"/>
      <c r="H69" s="30"/>
      <c r="I69" s="18"/>
      <c r="J69" s="3"/>
      <c r="K69" s="3"/>
      <c r="L69" s="3"/>
      <c r="M69" s="3"/>
      <c r="N69" s="3"/>
      <c r="O69" s="3"/>
      <c r="P69" s="3"/>
      <c r="Q69" s="2"/>
      <c r="R69" s="3"/>
      <c r="S69" s="3"/>
      <c r="T69" s="18"/>
    </row>
    <row r="70" spans="1:21">
      <c r="A70" s="3"/>
      <c r="B70" s="3"/>
      <c r="C70" s="3"/>
      <c r="D70" s="3"/>
      <c r="E70" s="3"/>
      <c r="F70" s="30"/>
      <c r="G70" s="18"/>
      <c r="H70" s="30"/>
      <c r="I70" s="18"/>
      <c r="J70" s="3"/>
      <c r="K70" s="3"/>
      <c r="L70" s="3"/>
      <c r="M70" s="3"/>
      <c r="N70" s="3"/>
      <c r="O70" s="3"/>
      <c r="P70" s="3"/>
      <c r="Q70" s="2"/>
      <c r="R70" s="3"/>
      <c r="S70" s="3"/>
      <c r="T70" s="18"/>
    </row>
    <row r="71" spans="1:21">
      <c r="A71" s="3"/>
      <c r="B71" s="3"/>
      <c r="C71" s="3"/>
      <c r="D71" s="3"/>
      <c r="E71" s="3"/>
      <c r="F71" s="30"/>
      <c r="G71" s="18"/>
      <c r="H71" s="30"/>
      <c r="I71" s="18"/>
      <c r="J71" s="3"/>
      <c r="K71" s="3"/>
      <c r="L71" s="3"/>
      <c r="M71" s="3"/>
      <c r="N71" s="3"/>
      <c r="O71" s="3"/>
      <c r="P71" s="3"/>
      <c r="Q71" s="2"/>
      <c r="R71" s="3"/>
      <c r="S71" s="3"/>
      <c r="T71" s="18"/>
    </row>
    <row r="72" spans="1:21">
      <c r="A72" s="3"/>
      <c r="B72" s="3"/>
      <c r="C72" s="3"/>
      <c r="D72" s="3"/>
      <c r="E72" s="3"/>
      <c r="F72" s="30"/>
      <c r="G72" s="18"/>
      <c r="H72" s="30"/>
      <c r="I72" s="18"/>
      <c r="J72" s="3"/>
      <c r="K72" s="3"/>
      <c r="L72" s="3"/>
      <c r="M72" s="3"/>
      <c r="N72" s="3"/>
      <c r="O72" s="3"/>
      <c r="P72" s="3"/>
      <c r="Q72" s="2"/>
      <c r="R72" s="3"/>
      <c r="S72" s="3"/>
      <c r="T72" s="18"/>
    </row>
    <row r="73" spans="1:21">
      <c r="A73" s="3"/>
      <c r="B73" s="3"/>
      <c r="C73" s="3"/>
      <c r="D73" s="3"/>
      <c r="E73" s="3"/>
      <c r="F73" s="30"/>
      <c r="G73" s="18"/>
      <c r="H73" s="30"/>
      <c r="I73" s="18"/>
      <c r="J73" s="3"/>
      <c r="K73" s="3"/>
      <c r="L73" s="3"/>
      <c r="M73" s="3"/>
      <c r="N73" s="3"/>
      <c r="O73" s="3"/>
      <c r="P73" s="3"/>
      <c r="Q73" s="2"/>
      <c r="R73" s="3"/>
      <c r="S73" s="3"/>
      <c r="T73" s="18"/>
    </row>
    <row r="74" spans="1:21">
      <c r="A74" s="3"/>
      <c r="B74" s="3"/>
      <c r="C74" s="3"/>
      <c r="D74" s="3"/>
      <c r="E74" s="3"/>
      <c r="F74" s="30"/>
      <c r="G74" s="18"/>
      <c r="H74" s="30"/>
      <c r="I74" s="18"/>
      <c r="J74" s="3"/>
      <c r="K74" s="3"/>
      <c r="L74" s="3"/>
      <c r="M74" s="3"/>
      <c r="N74" s="3"/>
      <c r="O74" s="3"/>
      <c r="P74" s="3"/>
      <c r="Q74" s="2"/>
      <c r="R74" s="3"/>
      <c r="S74" s="3"/>
      <c r="T74" s="18"/>
    </row>
    <row r="75" spans="1:21">
      <c r="A75" s="3"/>
      <c r="B75" s="3"/>
      <c r="C75" s="3"/>
      <c r="D75" s="3"/>
      <c r="E75" s="3"/>
      <c r="F75" s="30"/>
      <c r="G75" s="18"/>
      <c r="H75" s="30"/>
      <c r="I75" s="18"/>
      <c r="J75" s="3"/>
      <c r="K75" s="3"/>
      <c r="L75" s="3"/>
      <c r="M75" s="3"/>
      <c r="N75" s="3"/>
      <c r="O75" s="3"/>
      <c r="P75" s="3"/>
      <c r="Q75" s="2"/>
      <c r="R75" s="3"/>
      <c r="S75" s="3"/>
      <c r="T75" s="18"/>
      <c r="U75" s="19"/>
    </row>
    <row r="76" spans="1:21">
      <c r="A76" s="3"/>
      <c r="B76" s="3"/>
      <c r="C76" s="3"/>
      <c r="D76" s="3"/>
      <c r="E76" s="3"/>
      <c r="F76" s="30"/>
      <c r="G76" s="18"/>
      <c r="H76" s="30"/>
      <c r="I76" s="18"/>
      <c r="J76" s="3"/>
      <c r="K76" s="3"/>
      <c r="L76" s="3"/>
      <c r="M76" s="3"/>
      <c r="N76" s="3"/>
      <c r="O76" s="3"/>
      <c r="P76" s="3"/>
      <c r="Q76" s="3"/>
      <c r="R76" s="3"/>
      <c r="S76" s="3"/>
      <c r="T76" s="18"/>
    </row>
    <row r="77" spans="1:21">
      <c r="A77" s="3"/>
      <c r="B77" s="3"/>
      <c r="C77" s="3"/>
      <c r="D77" s="3"/>
      <c r="E77" s="3"/>
      <c r="F77" s="30"/>
      <c r="G77" s="18"/>
      <c r="H77" s="30"/>
      <c r="I77" s="18"/>
      <c r="J77" s="3"/>
      <c r="K77" s="3"/>
      <c r="L77" s="3"/>
      <c r="M77" s="3"/>
      <c r="N77" s="3"/>
      <c r="O77" s="3"/>
      <c r="P77" s="3"/>
      <c r="Q77" s="2"/>
      <c r="R77" s="3"/>
      <c r="S77" s="3"/>
      <c r="T77" s="18"/>
    </row>
    <row r="78" spans="1:21">
      <c r="A78" s="3"/>
      <c r="B78" s="3"/>
      <c r="C78" s="3"/>
      <c r="D78" s="3"/>
      <c r="E78" s="3"/>
      <c r="F78" s="30"/>
      <c r="G78" s="18"/>
      <c r="H78" s="30"/>
      <c r="I78" s="18"/>
      <c r="J78" s="3"/>
      <c r="K78" s="3"/>
      <c r="L78" s="3"/>
      <c r="M78" s="3"/>
      <c r="N78" s="3"/>
      <c r="O78" s="3"/>
      <c r="P78" s="3"/>
      <c r="Q78" s="2"/>
      <c r="R78" s="3"/>
      <c r="S78" s="3"/>
      <c r="T78" s="18"/>
    </row>
    <row r="79" spans="1:21">
      <c r="A79" s="3"/>
      <c r="B79" s="3"/>
      <c r="C79" s="3"/>
      <c r="D79" s="3"/>
      <c r="E79" s="3"/>
      <c r="F79" s="30"/>
      <c r="G79" s="18"/>
      <c r="H79" s="30"/>
      <c r="I79" s="18"/>
      <c r="J79" s="3"/>
      <c r="K79" s="3"/>
      <c r="L79" s="3"/>
      <c r="M79" s="3"/>
      <c r="N79" s="3"/>
      <c r="O79" s="3"/>
      <c r="P79" s="3"/>
      <c r="Q79" s="2"/>
      <c r="R79" s="3"/>
      <c r="S79" s="3"/>
      <c r="T79" s="18"/>
    </row>
    <row r="80" spans="1:21">
      <c r="A80" s="3"/>
      <c r="B80" s="3"/>
      <c r="C80" s="3"/>
      <c r="D80" s="3"/>
      <c r="E80" s="3"/>
      <c r="F80" s="30"/>
      <c r="G80" s="18"/>
      <c r="H80" s="30"/>
      <c r="I80" s="18"/>
      <c r="J80" s="3"/>
      <c r="Q80" s="2"/>
      <c r="R80" s="3"/>
      <c r="S80" s="3"/>
      <c r="T80" s="18"/>
      <c r="U80" s="19"/>
    </row>
    <row r="81" spans="1:21">
      <c r="A81" s="3"/>
      <c r="B81" s="3"/>
      <c r="C81" s="3"/>
      <c r="D81" s="3"/>
      <c r="E81" s="3"/>
      <c r="F81" s="30"/>
      <c r="G81" s="18"/>
      <c r="H81" s="30"/>
      <c r="I81" s="18"/>
      <c r="J81" s="3"/>
      <c r="K81" s="3"/>
      <c r="L81" s="3"/>
      <c r="M81" s="3"/>
      <c r="N81" s="3"/>
      <c r="O81" s="3"/>
      <c r="P81" s="3"/>
      <c r="Q81" s="2"/>
      <c r="R81" s="3"/>
      <c r="S81" s="3"/>
      <c r="T81" s="18"/>
    </row>
    <row r="82" spans="1:21">
      <c r="A82" s="3"/>
      <c r="B82" s="3"/>
      <c r="C82" s="3"/>
      <c r="D82" s="3"/>
      <c r="E82" s="3"/>
      <c r="F82" s="30"/>
      <c r="G82" s="18"/>
      <c r="H82" s="30"/>
      <c r="I82" s="18"/>
      <c r="J82" s="3"/>
      <c r="K82" s="3"/>
      <c r="L82" s="3"/>
      <c r="M82" s="3"/>
      <c r="N82" s="3"/>
      <c r="O82" s="3"/>
      <c r="P82" s="3"/>
      <c r="Q82" s="2"/>
      <c r="R82" s="3"/>
      <c r="S82" s="3"/>
      <c r="T82" s="18"/>
    </row>
    <row r="83" spans="1:21">
      <c r="A83" s="3"/>
      <c r="B83" s="3"/>
      <c r="C83" s="3"/>
      <c r="D83" s="3"/>
      <c r="E83" s="3"/>
      <c r="F83" s="30"/>
      <c r="G83" s="18"/>
      <c r="H83" s="30"/>
      <c r="I83" s="18"/>
      <c r="J83" s="3"/>
      <c r="K83" s="3"/>
      <c r="L83" s="3"/>
      <c r="M83" s="3"/>
      <c r="N83" s="3"/>
      <c r="O83" s="3"/>
      <c r="P83" s="3"/>
      <c r="Q83" s="2"/>
      <c r="R83" s="3"/>
      <c r="S83" s="3"/>
      <c r="T83" s="18"/>
    </row>
    <row r="84" spans="1:21">
      <c r="A84" s="3"/>
      <c r="B84" s="3"/>
      <c r="C84" s="3"/>
      <c r="D84" s="3"/>
      <c r="E84" s="3"/>
      <c r="F84" s="30"/>
      <c r="G84" s="18"/>
      <c r="H84" s="30"/>
      <c r="I84" s="18"/>
      <c r="J84" s="3"/>
      <c r="K84" s="3"/>
      <c r="L84" s="3"/>
      <c r="M84" s="3"/>
      <c r="N84" s="3"/>
      <c r="O84" s="3"/>
      <c r="P84" s="3"/>
      <c r="Q84" s="2"/>
      <c r="R84" s="3"/>
      <c r="S84" s="3"/>
      <c r="T84" s="18"/>
    </row>
    <row r="85" spans="1:21">
      <c r="A85" s="3"/>
      <c r="B85" s="3"/>
      <c r="C85" s="3"/>
      <c r="D85" s="3"/>
      <c r="E85" s="3"/>
      <c r="F85" s="30"/>
      <c r="G85" s="18"/>
      <c r="H85" s="30"/>
      <c r="I85" s="18"/>
      <c r="J85" s="3"/>
      <c r="K85" s="3"/>
      <c r="L85" s="3"/>
      <c r="M85" s="3"/>
      <c r="N85" s="3"/>
      <c r="O85" s="3"/>
      <c r="P85" s="3"/>
      <c r="Q85" s="2"/>
      <c r="R85" s="3"/>
      <c r="S85" s="3"/>
      <c r="T85" s="18"/>
    </row>
    <row r="86" spans="1:21">
      <c r="A86" s="3"/>
      <c r="B86" s="3"/>
      <c r="C86" s="3"/>
      <c r="D86" s="3"/>
      <c r="E86" s="3"/>
      <c r="F86" s="30"/>
      <c r="G86" s="18"/>
      <c r="H86" s="30"/>
      <c r="I86" s="18"/>
      <c r="J86" s="3"/>
      <c r="K86" s="3"/>
      <c r="L86" s="3"/>
      <c r="M86" s="3"/>
      <c r="N86" s="3"/>
      <c r="O86" s="3"/>
      <c r="P86" s="3"/>
      <c r="Q86" s="2"/>
      <c r="R86" s="3"/>
      <c r="S86" s="3"/>
      <c r="T86" s="18"/>
    </row>
    <row r="87" spans="1:21">
      <c r="A87" s="3"/>
      <c r="B87" s="3"/>
      <c r="C87" s="3"/>
      <c r="D87" s="3"/>
      <c r="E87" s="3"/>
      <c r="F87" s="30"/>
      <c r="G87" s="18"/>
      <c r="H87" s="30"/>
      <c r="I87" s="18"/>
      <c r="J87" s="3"/>
      <c r="Q87" s="2"/>
      <c r="R87" s="3"/>
      <c r="S87" s="3"/>
      <c r="T87" s="18"/>
      <c r="U87" s="19"/>
    </row>
    <row r="88" spans="1:21">
      <c r="A88" s="3"/>
      <c r="B88" s="3"/>
      <c r="C88" s="3"/>
      <c r="D88" s="3"/>
      <c r="E88" s="3"/>
      <c r="F88" s="30"/>
      <c r="G88" s="18"/>
      <c r="H88" s="30"/>
      <c r="I88" s="18"/>
      <c r="J88" s="3"/>
      <c r="K88" s="3"/>
      <c r="L88" s="3"/>
      <c r="M88" s="3"/>
      <c r="N88" s="3"/>
      <c r="O88" s="3"/>
      <c r="P88" s="3"/>
      <c r="Q88" s="2"/>
      <c r="R88" s="3"/>
      <c r="S88" s="3"/>
      <c r="T88" s="18"/>
      <c r="U88" s="18"/>
    </row>
  </sheetData>
  <sortState xmlns:xlrd2="http://schemas.microsoft.com/office/spreadsheetml/2017/richdata2" ref="A2:U88">
    <sortCondition descending="1" ref="F2:F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F595-53D5-3D41-8002-76F132EFA0EB}">
  <dimension ref="A1:U23"/>
  <sheetViews>
    <sheetView zoomScale="125" zoomScaleNormal="125" workbookViewId="0">
      <selection activeCell="F14" sqref="F14"/>
    </sheetView>
  </sheetViews>
  <sheetFormatPr baseColWidth="10" defaultRowHeight="16"/>
  <cols>
    <col min="6" max="9" width="10.83203125" style="14"/>
    <col min="18" max="19" width="31" customWidth="1"/>
    <col min="20" max="20" width="16.1640625" style="14" customWidth="1"/>
  </cols>
  <sheetData>
    <row r="1" spans="1:21">
      <c r="A1" s="1" t="s">
        <v>6</v>
      </c>
      <c r="B1" s="1" t="s">
        <v>1311</v>
      </c>
      <c r="C1" s="1" t="s">
        <v>0</v>
      </c>
      <c r="D1" s="1" t="s">
        <v>1</v>
      </c>
      <c r="E1" s="1" t="s">
        <v>2</v>
      </c>
      <c r="F1" s="17" t="s">
        <v>3</v>
      </c>
      <c r="G1" s="17" t="s">
        <v>4</v>
      </c>
      <c r="H1" s="17" t="s">
        <v>601</v>
      </c>
      <c r="I1" s="17" t="s">
        <v>371</v>
      </c>
      <c r="J1" s="1" t="s">
        <v>604</v>
      </c>
      <c r="K1" s="1" t="s">
        <v>8</v>
      </c>
      <c r="L1" s="9" t="s">
        <v>1177</v>
      </c>
      <c r="M1" s="9" t="s">
        <v>1178</v>
      </c>
      <c r="N1" s="9" t="s">
        <v>1179</v>
      </c>
      <c r="O1" s="9" t="s">
        <v>1180</v>
      </c>
      <c r="P1" s="9" t="s">
        <v>1181</v>
      </c>
      <c r="Q1" s="1" t="s">
        <v>1210</v>
      </c>
      <c r="R1" s="1" t="s">
        <v>1130</v>
      </c>
      <c r="S1" s="1" t="s">
        <v>1146</v>
      </c>
      <c r="T1" s="17" t="s">
        <v>9</v>
      </c>
      <c r="U1" s="1" t="s">
        <v>1270</v>
      </c>
    </row>
    <row r="2" spans="1:21">
      <c r="A2" s="3" t="s">
        <v>79</v>
      </c>
      <c r="B2" s="10" t="s">
        <v>1343</v>
      </c>
      <c r="C2" s="3" t="s">
        <v>256</v>
      </c>
      <c r="D2" s="3" t="s">
        <v>160</v>
      </c>
      <c r="E2" s="3" t="s">
        <v>257</v>
      </c>
      <c r="F2" s="18">
        <v>4500</v>
      </c>
      <c r="G2" s="18">
        <f>LOG10(F2)</f>
        <v>3.6532125137753435</v>
      </c>
      <c r="H2" s="18">
        <v>7150</v>
      </c>
      <c r="I2" s="18">
        <f>LOG10(H2)</f>
        <v>3.8543060418010806</v>
      </c>
      <c r="J2" s="3" t="s">
        <v>14</v>
      </c>
      <c r="K2" t="s">
        <v>1266</v>
      </c>
      <c r="L2" s="3" t="s">
        <v>1147</v>
      </c>
      <c r="M2" t="s">
        <v>1209</v>
      </c>
      <c r="N2" t="s">
        <v>1147</v>
      </c>
      <c r="O2" t="s">
        <v>1182</v>
      </c>
      <c r="P2" t="s">
        <v>1147</v>
      </c>
      <c r="Q2" t="s">
        <v>1182</v>
      </c>
      <c r="R2" s="3" t="s">
        <v>373</v>
      </c>
      <c r="S2" s="3"/>
      <c r="T2" s="18">
        <v>1</v>
      </c>
      <c r="U2">
        <v>308000</v>
      </c>
    </row>
    <row r="3" spans="1:21">
      <c r="A3" s="3" t="s">
        <v>118</v>
      </c>
      <c r="B3" s="10" t="s">
        <v>1342</v>
      </c>
      <c r="C3" s="3" t="s">
        <v>322</v>
      </c>
      <c r="D3" s="3" t="s">
        <v>323</v>
      </c>
      <c r="E3" s="3" t="s">
        <v>324</v>
      </c>
      <c r="F3" s="18">
        <v>4080</v>
      </c>
      <c r="G3" s="18">
        <f>LOG10(F3)</f>
        <v>3.61066016308988</v>
      </c>
      <c r="H3" s="18">
        <v>5220</v>
      </c>
      <c r="I3" s="18">
        <f>LOG10(H3)</f>
        <v>3.7176705030022621</v>
      </c>
      <c r="J3" s="3" t="s">
        <v>66</v>
      </c>
      <c r="K3" s="3"/>
      <c r="L3" s="3" t="s">
        <v>1147</v>
      </c>
      <c r="M3" s="3" t="s">
        <v>1209</v>
      </c>
      <c r="N3" s="3" t="s">
        <v>1147</v>
      </c>
      <c r="O3" s="3" t="s">
        <v>1182</v>
      </c>
      <c r="P3" s="3" t="s">
        <v>1182</v>
      </c>
      <c r="Q3" s="3" t="s">
        <v>1209</v>
      </c>
      <c r="R3" s="3" t="s">
        <v>375</v>
      </c>
      <c r="S3" s="3"/>
      <c r="T3" s="18">
        <v>1</v>
      </c>
    </row>
    <row r="4" spans="1:21">
      <c r="A4" s="3" t="s">
        <v>118</v>
      </c>
      <c r="B4" s="10" t="s">
        <v>1342</v>
      </c>
      <c r="C4" s="3" t="s">
        <v>116</v>
      </c>
      <c r="D4" s="3" t="s">
        <v>60</v>
      </c>
      <c r="E4" s="3" t="s">
        <v>326</v>
      </c>
      <c r="F4" s="18">
        <v>2960</v>
      </c>
      <c r="G4" s="18">
        <f>LOG10(F4)</f>
        <v>3.4712917110589387</v>
      </c>
      <c r="H4" s="18">
        <v>3710</v>
      </c>
      <c r="I4" s="18">
        <f>LOG10(H4)</f>
        <v>3.5693739096150461</v>
      </c>
      <c r="J4" s="3" t="s">
        <v>66</v>
      </c>
      <c r="K4" s="3"/>
      <c r="L4" s="3" t="s">
        <v>1147</v>
      </c>
      <c r="M4" s="3" t="s">
        <v>1209</v>
      </c>
      <c r="N4" s="3" t="s">
        <v>1147</v>
      </c>
      <c r="O4" s="3" t="s">
        <v>1182</v>
      </c>
      <c r="P4" s="3" t="s">
        <v>1182</v>
      </c>
      <c r="Q4" s="3" t="s">
        <v>1209</v>
      </c>
      <c r="R4" s="3" t="s">
        <v>375</v>
      </c>
      <c r="S4" s="3"/>
      <c r="T4" s="18">
        <v>1</v>
      </c>
    </row>
    <row r="5" spans="1:21">
      <c r="A5" s="3" t="s">
        <v>79</v>
      </c>
      <c r="B5" s="3" t="s">
        <v>1346</v>
      </c>
      <c r="C5" s="3" t="s">
        <v>351</v>
      </c>
      <c r="D5" s="3" t="s">
        <v>352</v>
      </c>
      <c r="E5" s="3" t="s">
        <v>353</v>
      </c>
      <c r="F5" s="18">
        <v>651</v>
      </c>
      <c r="G5" s="18">
        <f>LOG10(F5)</f>
        <v>2.8135809885681922</v>
      </c>
      <c r="H5" s="18">
        <v>700</v>
      </c>
      <c r="I5" s="18">
        <f>LOG10(H5)</f>
        <v>2.8450980400142569</v>
      </c>
      <c r="J5" s="3" t="s">
        <v>66</v>
      </c>
      <c r="L5" s="3" t="s">
        <v>1147</v>
      </c>
      <c r="M5" t="s">
        <v>1209</v>
      </c>
      <c r="N5" t="s">
        <v>1147</v>
      </c>
      <c r="O5" t="s">
        <v>1182</v>
      </c>
      <c r="P5" t="s">
        <v>1182</v>
      </c>
      <c r="Q5" t="s">
        <v>1209</v>
      </c>
      <c r="R5" s="3" t="s">
        <v>375</v>
      </c>
      <c r="S5" s="3"/>
      <c r="T5" s="18">
        <v>1</v>
      </c>
    </row>
    <row r="6" spans="1:21">
      <c r="A6" s="4" t="s">
        <v>79</v>
      </c>
      <c r="B6" s="4" t="s">
        <v>1319</v>
      </c>
      <c r="C6" s="4" t="s">
        <v>269</v>
      </c>
      <c r="D6" s="4" t="s">
        <v>270</v>
      </c>
      <c r="E6" s="4" t="s">
        <v>271</v>
      </c>
      <c r="F6" s="14">
        <v>520</v>
      </c>
      <c r="G6" s="18">
        <f>LOG10(F6)</f>
        <v>2.716003343634799</v>
      </c>
      <c r="H6" s="14">
        <v>634</v>
      </c>
      <c r="I6" s="18">
        <f>LOG10(H6)</f>
        <v>2.8020892578817329</v>
      </c>
      <c r="J6" s="3" t="s">
        <v>14</v>
      </c>
      <c r="L6" t="s">
        <v>1147</v>
      </c>
      <c r="M6" t="s">
        <v>1209</v>
      </c>
      <c r="N6" t="s">
        <v>1147</v>
      </c>
      <c r="O6" t="s">
        <v>1182</v>
      </c>
      <c r="P6" t="s">
        <v>1147</v>
      </c>
      <c r="Q6" t="s">
        <v>1209</v>
      </c>
      <c r="R6" s="3" t="s">
        <v>1310</v>
      </c>
    </row>
    <row r="7" spans="1:21">
      <c r="A7" s="3" t="s">
        <v>315</v>
      </c>
      <c r="B7" s="3" t="s">
        <v>1332</v>
      </c>
      <c r="C7" s="3" t="s">
        <v>119</v>
      </c>
      <c r="D7" s="3" t="s">
        <v>120</v>
      </c>
      <c r="E7" s="3" t="s">
        <v>121</v>
      </c>
      <c r="F7" s="18">
        <v>453</v>
      </c>
      <c r="G7" s="18">
        <f>LOG10(F7)</f>
        <v>2.6560982020128319</v>
      </c>
      <c r="H7" s="18">
        <v>1404.3</v>
      </c>
      <c r="I7" s="18">
        <f>LOG10(H7)</f>
        <v>3.1474598958471045</v>
      </c>
      <c r="J7" s="3" t="s">
        <v>66</v>
      </c>
      <c r="L7" s="3" t="s">
        <v>1147</v>
      </c>
      <c r="M7" t="s">
        <v>1209</v>
      </c>
      <c r="N7" t="s">
        <v>1147</v>
      </c>
      <c r="O7" t="s">
        <v>1182</v>
      </c>
      <c r="P7" t="s">
        <v>1147</v>
      </c>
      <c r="Q7" t="s">
        <v>1209</v>
      </c>
      <c r="R7" s="3" t="s">
        <v>1272</v>
      </c>
      <c r="S7" s="3" t="s">
        <v>375</v>
      </c>
      <c r="T7" s="18">
        <v>3</v>
      </c>
      <c r="U7">
        <v>57078</v>
      </c>
    </row>
    <row r="8" spans="1:21" s="40" customFormat="1">
      <c r="A8" s="3" t="s">
        <v>79</v>
      </c>
      <c r="B8" s="3" t="s">
        <v>1316</v>
      </c>
      <c r="C8" s="3" t="s">
        <v>214</v>
      </c>
      <c r="D8" s="3" t="s">
        <v>215</v>
      </c>
      <c r="E8" s="3" t="s">
        <v>216</v>
      </c>
      <c r="F8" s="18">
        <v>449</v>
      </c>
      <c r="G8" s="18">
        <f>LOG10(F8)</f>
        <v>2.6522463410033232</v>
      </c>
      <c r="H8" s="18">
        <v>691.46</v>
      </c>
      <c r="I8" s="18">
        <f>LOG10(H8)</f>
        <v>2.8397670618397863</v>
      </c>
      <c r="J8" s="3" t="s">
        <v>66</v>
      </c>
      <c r="K8"/>
      <c r="L8" s="3" t="s">
        <v>1147</v>
      </c>
      <c r="M8" t="s">
        <v>1209</v>
      </c>
      <c r="N8" t="s">
        <v>1147</v>
      </c>
      <c r="O8" t="s">
        <v>1182</v>
      </c>
      <c r="P8" t="s">
        <v>1147</v>
      </c>
      <c r="Q8" t="s">
        <v>1209</v>
      </c>
      <c r="R8" s="3" t="s">
        <v>1272</v>
      </c>
      <c r="S8" s="3" t="s">
        <v>375</v>
      </c>
      <c r="T8" s="18">
        <v>3</v>
      </c>
      <c r="U8">
        <v>45798</v>
      </c>
    </row>
    <row r="9" spans="1:21" s="40" customFormat="1">
      <c r="A9" s="35" t="s">
        <v>73</v>
      </c>
      <c r="B9" s="35" t="s">
        <v>1314</v>
      </c>
      <c r="C9" s="35" t="s">
        <v>22</v>
      </c>
      <c r="D9" s="35" t="s">
        <v>23</v>
      </c>
      <c r="E9" s="35" t="s">
        <v>24</v>
      </c>
      <c r="F9" s="37">
        <v>415</v>
      </c>
      <c r="G9" s="37">
        <f>LOG10(F9)</f>
        <v>2.6180480967120925</v>
      </c>
      <c r="H9" s="37">
        <v>826.21</v>
      </c>
      <c r="I9" s="37">
        <f>LOG10(H9)</f>
        <v>2.9170904471384329</v>
      </c>
      <c r="J9" s="35" t="s">
        <v>14</v>
      </c>
      <c r="K9" s="35" t="s">
        <v>1271</v>
      </c>
      <c r="L9" s="35" t="s">
        <v>1147</v>
      </c>
      <c r="M9" s="35" t="s">
        <v>1209</v>
      </c>
      <c r="N9" s="35" t="s">
        <v>1147</v>
      </c>
      <c r="O9" s="35" t="s">
        <v>1182</v>
      </c>
      <c r="P9" s="35" t="s">
        <v>1182</v>
      </c>
      <c r="Q9" s="35" t="s">
        <v>1147</v>
      </c>
      <c r="R9" s="35" t="s">
        <v>1268</v>
      </c>
      <c r="S9" s="35" t="s">
        <v>382</v>
      </c>
      <c r="T9" s="37">
        <v>6</v>
      </c>
      <c r="U9" s="40">
        <v>39800</v>
      </c>
    </row>
    <row r="10" spans="1:21">
      <c r="A10" s="35" t="s">
        <v>79</v>
      </c>
      <c r="B10" s="35" t="s">
        <v>1345</v>
      </c>
      <c r="C10" s="35" t="s">
        <v>290</v>
      </c>
      <c r="D10" s="35" t="s">
        <v>291</v>
      </c>
      <c r="E10" s="35" t="s">
        <v>292</v>
      </c>
      <c r="F10" s="37">
        <v>369</v>
      </c>
      <c r="G10" s="37">
        <f>LOG10(F10)</f>
        <v>2.5670263661590602</v>
      </c>
      <c r="H10" s="37">
        <v>422</v>
      </c>
      <c r="I10" s="37">
        <f>LOG10(H10)</f>
        <v>2.6253124509616739</v>
      </c>
      <c r="J10" s="35" t="s">
        <v>66</v>
      </c>
      <c r="K10" s="35"/>
      <c r="L10" s="35" t="s">
        <v>1147</v>
      </c>
      <c r="M10" s="35" t="s">
        <v>1182</v>
      </c>
      <c r="N10" s="35" t="s">
        <v>1147</v>
      </c>
      <c r="O10" s="35" t="s">
        <v>1182</v>
      </c>
      <c r="P10" s="35" t="s">
        <v>1182</v>
      </c>
      <c r="Q10" s="35" t="s">
        <v>1147</v>
      </c>
      <c r="R10" s="35" t="s">
        <v>1278</v>
      </c>
      <c r="S10" s="35" t="s">
        <v>375</v>
      </c>
      <c r="T10" s="37">
        <v>2</v>
      </c>
      <c r="U10" s="40">
        <v>29900</v>
      </c>
    </row>
    <row r="11" spans="1:21">
      <c r="A11" s="29" t="s">
        <v>79</v>
      </c>
      <c r="B11" s="23" t="s">
        <v>1319</v>
      </c>
      <c r="C11" s="29" t="s">
        <v>44</v>
      </c>
      <c r="D11" s="29" t="s">
        <v>45</v>
      </c>
      <c r="E11" s="29" t="s">
        <v>374</v>
      </c>
      <c r="F11" s="14">
        <f>AVERAGE(175,169,203)</f>
        <v>182.33333333333334</v>
      </c>
      <c r="G11" s="18">
        <f>LOG10(F11)</f>
        <v>2.2608660716137683</v>
      </c>
      <c r="H11" s="14">
        <f>AVERAGE(136,179)</f>
        <v>157.5</v>
      </c>
      <c r="I11" s="18">
        <f>LOG10(H11)</f>
        <v>2.1972805581256192</v>
      </c>
      <c r="J11" s="3" t="s">
        <v>14</v>
      </c>
      <c r="L11" t="s">
        <v>1147</v>
      </c>
      <c r="M11" t="s">
        <v>1209</v>
      </c>
      <c r="N11" t="s">
        <v>1147</v>
      </c>
      <c r="O11" t="s">
        <v>1182</v>
      </c>
      <c r="P11" t="s">
        <v>1147</v>
      </c>
      <c r="Q11" t="s">
        <v>1209</v>
      </c>
      <c r="R11" s="3" t="s">
        <v>1383</v>
      </c>
    </row>
    <row r="12" spans="1:21" s="40" customFormat="1">
      <c r="A12" s="3" t="s">
        <v>79</v>
      </c>
      <c r="B12" s="3" t="s">
        <v>1345</v>
      </c>
      <c r="C12" s="3" t="s">
        <v>378</v>
      </c>
      <c r="D12" s="3" t="s">
        <v>379</v>
      </c>
      <c r="E12" s="3" t="s">
        <v>380</v>
      </c>
      <c r="F12" s="18">
        <v>115</v>
      </c>
      <c r="G12" s="18">
        <f>LOG10(F12)</f>
        <v>2.0606978403536118</v>
      </c>
      <c r="H12" s="18">
        <v>159.5</v>
      </c>
      <c r="I12" s="18">
        <f>LOG10(H12)</f>
        <v>2.2027606873931997</v>
      </c>
      <c r="J12" s="3" t="s">
        <v>66</v>
      </c>
      <c r="K12" s="3"/>
      <c r="L12" s="3" t="s">
        <v>1147</v>
      </c>
      <c r="M12" s="3" t="s">
        <v>1147</v>
      </c>
      <c r="N12" s="3" t="s">
        <v>1147</v>
      </c>
      <c r="O12" s="3" t="s">
        <v>1182</v>
      </c>
      <c r="P12" s="3" t="s">
        <v>1182</v>
      </c>
      <c r="Q12" s="3" t="s">
        <v>1209</v>
      </c>
      <c r="R12" s="3" t="s">
        <v>1277</v>
      </c>
      <c r="S12" s="3" t="s">
        <v>375</v>
      </c>
      <c r="T12" s="18">
        <v>5</v>
      </c>
      <c r="U12">
        <v>7600</v>
      </c>
    </row>
    <row r="13" spans="1:21" s="40" customFormat="1">
      <c r="A13" s="35" t="s">
        <v>73</v>
      </c>
      <c r="B13" s="35" t="s">
        <v>1314</v>
      </c>
      <c r="C13" s="35" t="s">
        <v>240</v>
      </c>
      <c r="D13" s="35" t="s">
        <v>244</v>
      </c>
      <c r="E13" s="35" t="s">
        <v>245</v>
      </c>
      <c r="F13" s="37">
        <v>102</v>
      </c>
      <c r="G13" s="37">
        <f>LOG10(F13)</f>
        <v>2.0086001717619175</v>
      </c>
      <c r="H13" s="37">
        <v>104.9</v>
      </c>
      <c r="I13" s="37">
        <f>LOG10(H13)</f>
        <v>2.020775488193558</v>
      </c>
      <c r="J13" s="35" t="s">
        <v>14</v>
      </c>
      <c r="K13" s="35"/>
      <c r="L13" s="35" t="s">
        <v>1209</v>
      </c>
      <c r="M13" s="35" t="s">
        <v>1147</v>
      </c>
      <c r="N13" s="35" t="s">
        <v>1147</v>
      </c>
      <c r="O13" s="35" t="s">
        <v>1182</v>
      </c>
      <c r="P13" s="35" t="s">
        <v>1147</v>
      </c>
      <c r="Q13" s="35" t="s">
        <v>1209</v>
      </c>
      <c r="R13" s="35" t="s">
        <v>382</v>
      </c>
      <c r="S13" s="35"/>
      <c r="T13" s="37">
        <v>4</v>
      </c>
      <c r="U13" s="40">
        <v>6530</v>
      </c>
    </row>
    <row r="14" spans="1:21">
      <c r="A14" s="3" t="s">
        <v>79</v>
      </c>
      <c r="B14" s="3" t="s">
        <v>1348</v>
      </c>
      <c r="C14" s="3" t="s">
        <v>309</v>
      </c>
      <c r="D14" s="3" t="s">
        <v>310</v>
      </c>
      <c r="E14" s="3" t="s">
        <v>311</v>
      </c>
      <c r="F14" s="18">
        <v>102</v>
      </c>
      <c r="G14" s="18">
        <f>LOG10(F14)</f>
        <v>2.0086001717619175</v>
      </c>
      <c r="H14" s="18">
        <v>94</v>
      </c>
      <c r="I14" s="18">
        <f>LOG10(H14)</f>
        <v>1.9731278535996986</v>
      </c>
      <c r="J14" s="3" t="s">
        <v>66</v>
      </c>
      <c r="K14" s="3"/>
      <c r="L14" s="3" t="s">
        <v>1147</v>
      </c>
      <c r="M14" s="3" t="s">
        <v>1182</v>
      </c>
      <c r="N14" s="3" t="s">
        <v>1182</v>
      </c>
      <c r="O14" s="3" t="s">
        <v>1182</v>
      </c>
      <c r="P14" s="3" t="s">
        <v>1182</v>
      </c>
      <c r="Q14" s="3" t="s">
        <v>1182</v>
      </c>
      <c r="R14" t="s">
        <v>1276</v>
      </c>
      <c r="S14" s="3" t="s">
        <v>375</v>
      </c>
      <c r="T14" s="18" t="s">
        <v>18</v>
      </c>
    </row>
    <row r="15" spans="1:21" s="25" customFormat="1">
      <c r="A15" s="29" t="s">
        <v>80</v>
      </c>
      <c r="B15" s="23" t="s">
        <v>1324</v>
      </c>
      <c r="C15" s="29" t="s">
        <v>131</v>
      </c>
      <c r="D15" s="29" t="s">
        <v>132</v>
      </c>
      <c r="E15" s="29" t="s">
        <v>133</v>
      </c>
      <c r="F15" s="30">
        <v>73</v>
      </c>
      <c r="G15" s="30">
        <f>LOG10(F15)</f>
        <v>1.8633228601204559</v>
      </c>
      <c r="H15" s="30">
        <v>80</v>
      </c>
      <c r="I15" s="30">
        <f>LOG10(H15)</f>
        <v>1.9030899869919435</v>
      </c>
      <c r="J15" s="29" t="s">
        <v>66</v>
      </c>
      <c r="L15" s="29" t="s">
        <v>1147</v>
      </c>
      <c r="M15" s="29" t="s">
        <v>1209</v>
      </c>
      <c r="N15" s="29" t="s">
        <v>1147</v>
      </c>
      <c r="O15" s="29" t="s">
        <v>1182</v>
      </c>
      <c r="P15" s="29" t="s">
        <v>1147</v>
      </c>
      <c r="Q15" s="29" t="s">
        <v>1209</v>
      </c>
      <c r="R15" s="29" t="s">
        <v>1274</v>
      </c>
      <c r="S15" s="29" t="s">
        <v>373</v>
      </c>
      <c r="T15" s="30" t="s">
        <v>18</v>
      </c>
      <c r="U15" s="25">
        <v>6500</v>
      </c>
    </row>
    <row r="16" spans="1:21">
      <c r="A16" s="3" t="s">
        <v>79</v>
      </c>
      <c r="B16" s="3" t="s">
        <v>1316</v>
      </c>
      <c r="C16" s="3" t="s">
        <v>182</v>
      </c>
      <c r="D16" s="3" t="s">
        <v>183</v>
      </c>
      <c r="E16" s="3" t="s">
        <v>184</v>
      </c>
      <c r="F16" s="18">
        <v>47.5</v>
      </c>
      <c r="G16" s="18">
        <f>LOG10(F16)</f>
        <v>1.6766936096248666</v>
      </c>
      <c r="H16" s="18">
        <v>56.7</v>
      </c>
      <c r="I16" s="18">
        <f>LOG10(H16)</f>
        <v>1.7535830588929067</v>
      </c>
      <c r="J16" s="3" t="s">
        <v>66</v>
      </c>
      <c r="K16" s="3"/>
      <c r="L16" s="3" t="s">
        <v>1147</v>
      </c>
      <c r="M16" s="3" t="s">
        <v>1182</v>
      </c>
      <c r="N16" s="3" t="s">
        <v>1182</v>
      </c>
      <c r="O16" s="3" t="s">
        <v>1182</v>
      </c>
      <c r="P16" s="3" t="s">
        <v>1182</v>
      </c>
      <c r="Q16" s="3" t="s">
        <v>1209</v>
      </c>
      <c r="R16" t="s">
        <v>1276</v>
      </c>
      <c r="S16" s="3" t="s">
        <v>375</v>
      </c>
      <c r="T16" s="18" t="s">
        <v>18</v>
      </c>
    </row>
    <row r="17" spans="1:21" s="40" customFormat="1">
      <c r="A17" s="35" t="s">
        <v>73</v>
      </c>
      <c r="B17" s="35" t="s">
        <v>1314</v>
      </c>
      <c r="C17" s="35" t="s">
        <v>19</v>
      </c>
      <c r="D17" s="35" t="s">
        <v>20</v>
      </c>
      <c r="E17" s="35" t="s">
        <v>21</v>
      </c>
      <c r="F17" s="37">
        <v>39</v>
      </c>
      <c r="G17" s="37">
        <f>LOG10(F17)</f>
        <v>1.5910646070264991</v>
      </c>
      <c r="H17" s="37">
        <v>59.85</v>
      </c>
      <c r="I17" s="37">
        <f>LOG10(H17)</f>
        <v>1.7770641547424295</v>
      </c>
      <c r="J17" s="35" t="s">
        <v>14</v>
      </c>
      <c r="K17" s="40" t="s">
        <v>1358</v>
      </c>
      <c r="L17" s="35" t="s">
        <v>1209</v>
      </c>
      <c r="M17" s="40" t="s">
        <v>1182</v>
      </c>
      <c r="N17" s="40" t="s">
        <v>1209</v>
      </c>
      <c r="O17" s="40" t="s">
        <v>1182</v>
      </c>
      <c r="P17" s="40" t="s">
        <v>1147</v>
      </c>
      <c r="Q17" s="40" t="s">
        <v>1209</v>
      </c>
      <c r="R17" s="35" t="s">
        <v>1267</v>
      </c>
      <c r="S17" s="35" t="s">
        <v>382</v>
      </c>
      <c r="T17" s="37" t="s">
        <v>18</v>
      </c>
      <c r="U17" s="40">
        <v>7900</v>
      </c>
    </row>
    <row r="18" spans="1:21" s="25" customFormat="1">
      <c r="A18" s="29" t="s">
        <v>73</v>
      </c>
      <c r="B18" s="23" t="s">
        <v>1320</v>
      </c>
      <c r="C18" s="29" t="s">
        <v>47</v>
      </c>
      <c r="D18" s="29" t="s">
        <v>48</v>
      </c>
      <c r="E18" s="29" t="s">
        <v>49</v>
      </c>
      <c r="F18" s="30">
        <v>36</v>
      </c>
      <c r="G18" s="30">
        <f>LOG10(F18)</f>
        <v>1.5563025007672873</v>
      </c>
      <c r="H18" s="30">
        <v>72.966666700000005</v>
      </c>
      <c r="I18" s="30">
        <f>LOG10(H18)</f>
        <v>1.8631245070466678</v>
      </c>
      <c r="J18" s="29" t="s">
        <v>14</v>
      </c>
      <c r="K18" s="29" t="s">
        <v>346</v>
      </c>
      <c r="L18" s="29" t="s">
        <v>1147</v>
      </c>
      <c r="M18" s="29" t="s">
        <v>1209</v>
      </c>
      <c r="N18" s="29" t="s">
        <v>1147</v>
      </c>
      <c r="O18" s="29" t="s">
        <v>1182</v>
      </c>
      <c r="P18" s="29" t="s">
        <v>1182</v>
      </c>
      <c r="Q18" s="29" t="s">
        <v>1209</v>
      </c>
      <c r="R18" s="29" t="s">
        <v>384</v>
      </c>
      <c r="S18" s="29"/>
      <c r="T18" s="30">
        <v>3</v>
      </c>
      <c r="U18" s="29">
        <v>5940</v>
      </c>
    </row>
    <row r="19" spans="1:21" s="40" customFormat="1">
      <c r="A19" s="35" t="s">
        <v>73</v>
      </c>
      <c r="B19" s="35" t="s">
        <v>1314</v>
      </c>
      <c r="C19" s="35" t="s">
        <v>28</v>
      </c>
      <c r="D19" s="35" t="s">
        <v>29</v>
      </c>
      <c r="E19" s="35" t="s">
        <v>30</v>
      </c>
      <c r="F19" s="37">
        <v>34.75</v>
      </c>
      <c r="G19" s="37">
        <f>LOG10(F19)</f>
        <v>1.5409548089261327</v>
      </c>
      <c r="H19" s="37">
        <v>86.18</v>
      </c>
      <c r="I19" s="37">
        <f>LOG10(H19)</f>
        <v>1.9354064897523491</v>
      </c>
      <c r="J19" s="35" t="s">
        <v>14</v>
      </c>
      <c r="K19" s="40" t="s">
        <v>346</v>
      </c>
      <c r="L19" s="35" t="s">
        <v>1209</v>
      </c>
      <c r="M19" s="40" t="s">
        <v>1209</v>
      </c>
      <c r="N19" s="40" t="s">
        <v>1147</v>
      </c>
      <c r="O19" s="40" t="s">
        <v>1182</v>
      </c>
      <c r="P19" s="40" t="s">
        <v>1147</v>
      </c>
      <c r="Q19" s="40" t="s">
        <v>1209</v>
      </c>
      <c r="R19" s="35" t="s">
        <v>1269</v>
      </c>
      <c r="S19" s="35" t="s">
        <v>382</v>
      </c>
      <c r="T19" s="37">
        <v>4</v>
      </c>
      <c r="U19" s="40">
        <v>7297.5</v>
      </c>
    </row>
    <row r="20" spans="1:21">
      <c r="A20" s="3" t="s">
        <v>79</v>
      </c>
      <c r="B20" s="3" t="s">
        <v>1316</v>
      </c>
      <c r="C20" s="3" t="s">
        <v>293</v>
      </c>
      <c r="D20" s="3" t="s">
        <v>297</v>
      </c>
      <c r="E20" s="3" t="s">
        <v>377</v>
      </c>
      <c r="F20" s="18">
        <v>31.2</v>
      </c>
      <c r="G20" s="18">
        <f>LOG10(F20)</f>
        <v>1.4941545940184429</v>
      </c>
      <c r="H20" s="18">
        <v>50.2</v>
      </c>
      <c r="I20" s="18">
        <f>LOG10(H20)</f>
        <v>1.7007037171450194</v>
      </c>
      <c r="J20" s="3" t="s">
        <v>66</v>
      </c>
      <c r="K20" s="3"/>
      <c r="L20" s="3" t="s">
        <v>1147</v>
      </c>
      <c r="M20" s="3" t="s">
        <v>1182</v>
      </c>
      <c r="N20" s="3" t="s">
        <v>1182</v>
      </c>
      <c r="O20" s="3" t="s">
        <v>1182</v>
      </c>
      <c r="P20" s="3" t="s">
        <v>1182</v>
      </c>
      <c r="Q20" s="3" t="s">
        <v>1182</v>
      </c>
      <c r="R20" s="3" t="s">
        <v>375</v>
      </c>
      <c r="T20" s="18" t="s">
        <v>18</v>
      </c>
    </row>
    <row r="21" spans="1:21">
      <c r="A21" s="35" t="s">
        <v>91</v>
      </c>
      <c r="B21" s="35" t="s">
        <v>1326</v>
      </c>
      <c r="C21" s="35" t="s">
        <v>159</v>
      </c>
      <c r="D21" s="35" t="s">
        <v>160</v>
      </c>
      <c r="E21" s="35" t="s">
        <v>381</v>
      </c>
      <c r="F21" s="37">
        <v>30.3</v>
      </c>
      <c r="G21" s="37">
        <f>LOG10(F21)</f>
        <v>1.481442628502305</v>
      </c>
      <c r="H21" s="37">
        <v>27</v>
      </c>
      <c r="I21" s="37">
        <f>LOG10(H21)</f>
        <v>1.4313637641589874</v>
      </c>
      <c r="J21" s="35" t="s">
        <v>66</v>
      </c>
      <c r="K21" s="35" t="s">
        <v>1363</v>
      </c>
      <c r="L21" s="35" t="s">
        <v>1182</v>
      </c>
      <c r="M21" s="35" t="s">
        <v>1182</v>
      </c>
      <c r="N21" s="35" t="s">
        <v>1147</v>
      </c>
      <c r="O21" s="35" t="s">
        <v>1182</v>
      </c>
      <c r="P21" s="35" t="s">
        <v>1182</v>
      </c>
      <c r="Q21" s="35" t="s">
        <v>1147</v>
      </c>
      <c r="R21" s="35" t="s">
        <v>1275</v>
      </c>
      <c r="S21" s="35" t="s">
        <v>375</v>
      </c>
      <c r="T21" s="37" t="s">
        <v>18</v>
      </c>
      <c r="U21" s="40">
        <v>2430</v>
      </c>
    </row>
    <row r="22" spans="1:21">
      <c r="A22" s="3" t="s">
        <v>73</v>
      </c>
      <c r="B22" s="3" t="s">
        <v>1327</v>
      </c>
      <c r="C22" s="3" t="s">
        <v>94</v>
      </c>
      <c r="D22" s="3" t="s">
        <v>98</v>
      </c>
      <c r="E22" s="3" t="s">
        <v>95</v>
      </c>
      <c r="F22" s="18">
        <v>24.8</v>
      </c>
      <c r="G22" s="18">
        <f>LOG10(F22)</f>
        <v>1.3944516808262162</v>
      </c>
      <c r="H22" s="18">
        <v>46</v>
      </c>
      <c r="I22" s="18">
        <f>LOG10(H22)</f>
        <v>1.6627578316815741</v>
      </c>
      <c r="J22" s="3" t="s">
        <v>66</v>
      </c>
      <c r="L22" t="s">
        <v>1147</v>
      </c>
      <c r="M22" t="s">
        <v>1209</v>
      </c>
      <c r="N22" t="s">
        <v>1147</v>
      </c>
      <c r="O22" t="s">
        <v>1182</v>
      </c>
      <c r="P22" t="s">
        <v>1147</v>
      </c>
      <c r="Q22" t="s">
        <v>1209</v>
      </c>
      <c r="R22" s="3" t="s">
        <v>1273</v>
      </c>
      <c r="S22" s="3" t="s">
        <v>1265</v>
      </c>
      <c r="T22" s="18">
        <v>17</v>
      </c>
      <c r="U22">
        <v>5600</v>
      </c>
    </row>
    <row r="23" spans="1:21">
      <c r="A23" s="29"/>
    </row>
  </sheetData>
  <sortState xmlns:xlrd2="http://schemas.microsoft.com/office/spreadsheetml/2017/richdata2" ref="A2:U23">
    <sortCondition descending="1" ref="F2:F2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2AA0-3ACF-4B40-B4AE-A1A851404665}">
  <dimension ref="A1:Z87"/>
  <sheetViews>
    <sheetView zoomScale="117" workbookViewId="0">
      <pane ySplit="1" topLeftCell="A2" activePane="bottomLeft" state="frozen"/>
      <selection pane="bottomLeft" activeCell="A86" sqref="A86:XFD86"/>
    </sheetView>
  </sheetViews>
  <sheetFormatPr baseColWidth="10" defaultRowHeight="16"/>
  <cols>
    <col min="6" max="9" width="10.83203125" style="14"/>
    <col min="18" max="19" width="40.5" customWidth="1"/>
    <col min="20" max="20" width="17" style="14" customWidth="1"/>
    <col min="21" max="21" width="10.83203125" style="14"/>
  </cols>
  <sheetData>
    <row r="1" spans="1:26" s="8" customFormat="1">
      <c r="A1" s="1" t="s">
        <v>6</v>
      </c>
      <c r="B1" s="1" t="s">
        <v>1311</v>
      </c>
      <c r="C1" s="1" t="s">
        <v>0</v>
      </c>
      <c r="D1" s="1" t="s">
        <v>1</v>
      </c>
      <c r="E1" s="1" t="s">
        <v>2</v>
      </c>
      <c r="F1" s="17" t="s">
        <v>3</v>
      </c>
      <c r="G1" s="17" t="s">
        <v>4</v>
      </c>
      <c r="H1" s="17" t="s">
        <v>603</v>
      </c>
      <c r="I1" s="17" t="s">
        <v>412</v>
      </c>
      <c r="J1" s="1" t="s">
        <v>604</v>
      </c>
      <c r="K1" s="1" t="s">
        <v>8</v>
      </c>
      <c r="L1" s="9" t="s">
        <v>1177</v>
      </c>
      <c r="M1" s="9" t="s">
        <v>1178</v>
      </c>
      <c r="N1" s="9" t="s">
        <v>1179</v>
      </c>
      <c r="O1" s="9" t="s">
        <v>1180</v>
      </c>
      <c r="P1" s="9" t="s">
        <v>1181</v>
      </c>
      <c r="Q1" s="1" t="s">
        <v>1210</v>
      </c>
      <c r="R1" s="1" t="s">
        <v>1130</v>
      </c>
      <c r="S1" s="1" t="s">
        <v>1146</v>
      </c>
      <c r="T1" s="17" t="s">
        <v>9</v>
      </c>
      <c r="U1" s="17" t="s">
        <v>232</v>
      </c>
    </row>
    <row r="2" spans="1:26" s="40" customFormat="1">
      <c r="A2" s="35" t="s">
        <v>79</v>
      </c>
      <c r="B2" s="36" t="s">
        <v>1343</v>
      </c>
      <c r="C2" s="35" t="s">
        <v>252</v>
      </c>
      <c r="D2" s="35" t="s">
        <v>347</v>
      </c>
      <c r="E2" s="35" t="s">
        <v>419</v>
      </c>
      <c r="F2" s="37">
        <v>40000</v>
      </c>
      <c r="G2" s="37">
        <f>LOG(F2)</f>
        <v>4.6020599913279625</v>
      </c>
      <c r="H2" s="37">
        <v>0.75</v>
      </c>
      <c r="I2" s="37">
        <f>LOG10(H2)</f>
        <v>-0.12493873660829995</v>
      </c>
      <c r="J2" s="35" t="s">
        <v>14</v>
      </c>
      <c r="L2" s="40" t="s">
        <v>1147</v>
      </c>
      <c r="M2" s="40" t="s">
        <v>1209</v>
      </c>
      <c r="N2" s="40" t="s">
        <v>1147</v>
      </c>
      <c r="O2" s="40" t="s">
        <v>1182</v>
      </c>
      <c r="P2" s="40" t="s">
        <v>1182</v>
      </c>
      <c r="Q2" s="40" t="s">
        <v>1209</v>
      </c>
      <c r="R2" s="35" t="s">
        <v>1280</v>
      </c>
      <c r="S2" s="35" t="s">
        <v>562</v>
      </c>
      <c r="T2" s="37">
        <v>24</v>
      </c>
      <c r="U2" s="39"/>
    </row>
    <row r="3" spans="1:26" s="40" customFormat="1">
      <c r="A3" s="35" t="s">
        <v>79</v>
      </c>
      <c r="B3" s="36" t="s">
        <v>1343</v>
      </c>
      <c r="C3" s="35" t="s">
        <v>263</v>
      </c>
      <c r="D3" s="35" t="s">
        <v>264</v>
      </c>
      <c r="E3" s="35" t="s">
        <v>265</v>
      </c>
      <c r="F3" s="37">
        <v>27500</v>
      </c>
      <c r="G3" s="37">
        <f>LOG(F3)</f>
        <v>4.4393326938302629</v>
      </c>
      <c r="H3" s="37">
        <v>0.5</v>
      </c>
      <c r="I3" s="37">
        <f>LOG10(H3)</f>
        <v>-0.3010299956639812</v>
      </c>
      <c r="J3" s="35" t="s">
        <v>14</v>
      </c>
      <c r="K3" s="41"/>
      <c r="L3" s="40" t="s">
        <v>1147</v>
      </c>
      <c r="M3" s="41" t="s">
        <v>1209</v>
      </c>
      <c r="N3" s="41" t="s">
        <v>1147</v>
      </c>
      <c r="O3" s="41" t="s">
        <v>1182</v>
      </c>
      <c r="P3" s="41" t="s">
        <v>1182</v>
      </c>
      <c r="Q3" s="41" t="s">
        <v>1209</v>
      </c>
      <c r="R3" s="35" t="s">
        <v>428</v>
      </c>
      <c r="S3" s="35"/>
      <c r="T3" s="37">
        <v>1</v>
      </c>
      <c r="U3" s="39"/>
    </row>
    <row r="4" spans="1:26" s="40" customFormat="1">
      <c r="A4" s="35" t="s">
        <v>79</v>
      </c>
      <c r="B4" s="36" t="s">
        <v>1343</v>
      </c>
      <c r="C4" s="35" t="s">
        <v>256</v>
      </c>
      <c r="D4" s="35" t="s">
        <v>160</v>
      </c>
      <c r="E4" s="35" t="s">
        <v>257</v>
      </c>
      <c r="F4" s="37">
        <v>13608</v>
      </c>
      <c r="G4" s="37">
        <f>LOG(F4)</f>
        <v>4.1337943006045128</v>
      </c>
      <c r="H4" s="37">
        <v>0.72</v>
      </c>
      <c r="I4" s="37">
        <f>LOG10(H4)</f>
        <v>-0.14266750356873156</v>
      </c>
      <c r="J4" s="35" t="s">
        <v>14</v>
      </c>
      <c r="K4" s="40" t="s">
        <v>1374</v>
      </c>
      <c r="L4" s="40" t="s">
        <v>1147</v>
      </c>
      <c r="M4" s="40" t="s">
        <v>1209</v>
      </c>
      <c r="N4" s="40" t="s">
        <v>1209</v>
      </c>
      <c r="O4" s="40" t="s">
        <v>1182</v>
      </c>
      <c r="P4" s="40" t="s">
        <v>1182</v>
      </c>
      <c r="Q4" s="40" t="s">
        <v>1209</v>
      </c>
      <c r="R4" s="35" t="s">
        <v>1282</v>
      </c>
      <c r="S4" s="35"/>
      <c r="T4" s="37">
        <v>74</v>
      </c>
      <c r="U4" s="39"/>
    </row>
    <row r="5" spans="1:26">
      <c r="A5" s="3" t="s">
        <v>79</v>
      </c>
      <c r="B5" s="3" t="s">
        <v>1349</v>
      </c>
      <c r="C5" s="3" t="s">
        <v>424</v>
      </c>
      <c r="D5" s="3" t="s">
        <v>425</v>
      </c>
      <c r="E5" s="3" t="s">
        <v>426</v>
      </c>
      <c r="F5" s="18">
        <v>6650</v>
      </c>
      <c r="G5" s="18">
        <f>LOG(F5)</f>
        <v>3.8228216453031045</v>
      </c>
      <c r="H5" s="18">
        <v>1.1000000000000001</v>
      </c>
      <c r="I5" s="18">
        <f>LOG10(H5)</f>
        <v>4.1392685158225077E-2</v>
      </c>
      <c r="J5" s="3" t="s">
        <v>14</v>
      </c>
      <c r="K5" s="3"/>
      <c r="L5" t="s">
        <v>1147</v>
      </c>
      <c r="M5" s="3" t="s">
        <v>1209</v>
      </c>
      <c r="N5" s="3" t="s">
        <v>1147</v>
      </c>
      <c r="O5" s="3" t="s">
        <v>1182</v>
      </c>
      <c r="P5" s="3" t="s">
        <v>1182</v>
      </c>
      <c r="Q5" s="3" t="s">
        <v>1209</v>
      </c>
      <c r="R5" s="3" t="s">
        <v>1279</v>
      </c>
      <c r="S5" s="3" t="s">
        <v>462</v>
      </c>
      <c r="T5" s="18" t="s">
        <v>18</v>
      </c>
      <c r="Z5" s="16"/>
    </row>
    <row r="6" spans="1:26">
      <c r="A6" s="3" t="s">
        <v>118</v>
      </c>
      <c r="B6" s="10" t="s">
        <v>1342</v>
      </c>
      <c r="C6" s="3" t="s">
        <v>116</v>
      </c>
      <c r="D6" s="3" t="s">
        <v>60</v>
      </c>
      <c r="E6" s="3" t="s">
        <v>326</v>
      </c>
      <c r="F6" s="18">
        <v>4550</v>
      </c>
      <c r="G6" s="18">
        <f>LOG(F6)</f>
        <v>3.6580113966571126</v>
      </c>
      <c r="H6" s="18">
        <v>7</v>
      </c>
      <c r="I6" s="18">
        <f>LOG10(H6)</f>
        <v>0.84509804001425681</v>
      </c>
      <c r="J6" s="3" t="s">
        <v>66</v>
      </c>
      <c r="K6" s="3" t="s">
        <v>1283</v>
      </c>
      <c r="L6" t="s">
        <v>1147</v>
      </c>
      <c r="M6" s="3" t="s">
        <v>1209</v>
      </c>
      <c r="N6" s="3" t="s">
        <v>1147</v>
      </c>
      <c r="O6" s="3" t="s">
        <v>1182</v>
      </c>
      <c r="P6" s="3" t="s">
        <v>1182</v>
      </c>
      <c r="Q6" s="3" t="s">
        <v>1209</v>
      </c>
      <c r="R6" s="3" t="s">
        <v>438</v>
      </c>
      <c r="S6" s="3"/>
      <c r="T6" s="18">
        <v>9</v>
      </c>
    </row>
    <row r="7" spans="1:26">
      <c r="A7" s="3" t="s">
        <v>79</v>
      </c>
      <c r="B7" s="10" t="s">
        <v>1343</v>
      </c>
      <c r="C7" s="3" t="s">
        <v>252</v>
      </c>
      <c r="D7" s="3" t="s">
        <v>421</v>
      </c>
      <c r="E7" s="3" t="s">
        <v>422</v>
      </c>
      <c r="F7" s="18">
        <v>3842.5</v>
      </c>
      <c r="G7" s="18">
        <f>LOG(F7)</f>
        <v>3.5846138761717827</v>
      </c>
      <c r="H7" s="18">
        <v>0.83374999999999999</v>
      </c>
      <c r="I7" s="18">
        <f>LOG10(H7)</f>
        <v>-7.896415307539463E-2</v>
      </c>
      <c r="J7" s="3" t="s">
        <v>14</v>
      </c>
      <c r="L7" t="s">
        <v>1147</v>
      </c>
      <c r="M7" t="s">
        <v>1209</v>
      </c>
      <c r="N7" t="s">
        <v>1147</v>
      </c>
      <c r="O7" t="s">
        <v>1182</v>
      </c>
      <c r="P7" t="s">
        <v>1182</v>
      </c>
      <c r="Q7" t="s">
        <v>1209</v>
      </c>
      <c r="R7" s="3" t="s">
        <v>1285</v>
      </c>
      <c r="S7" s="3" t="s">
        <v>562</v>
      </c>
      <c r="T7" s="18">
        <v>6</v>
      </c>
    </row>
    <row r="8" spans="1:26">
      <c r="A8" s="3" t="s">
        <v>315</v>
      </c>
      <c r="B8" s="3" t="s">
        <v>1350</v>
      </c>
      <c r="C8" s="3" t="s">
        <v>497</v>
      </c>
      <c r="D8" s="3" t="s">
        <v>498</v>
      </c>
      <c r="E8" s="3" t="s">
        <v>499</v>
      </c>
      <c r="F8" s="18">
        <v>3091</v>
      </c>
      <c r="G8" s="18">
        <f>LOG(F8)</f>
        <v>3.4900990050633047</v>
      </c>
      <c r="H8" s="18">
        <v>11</v>
      </c>
      <c r="I8" s="18">
        <f>LOG10(H8)</f>
        <v>1.0413926851582251</v>
      </c>
      <c r="J8" s="3" t="s">
        <v>66</v>
      </c>
      <c r="K8" s="3" t="s">
        <v>1375</v>
      </c>
      <c r="L8" t="s">
        <v>1147</v>
      </c>
      <c r="M8" s="3" t="s">
        <v>1209</v>
      </c>
      <c r="N8" s="3" t="s">
        <v>1147</v>
      </c>
      <c r="O8" s="3" t="s">
        <v>1182</v>
      </c>
      <c r="P8" s="3" t="s">
        <v>1182</v>
      </c>
      <c r="Q8" s="3" t="s">
        <v>1209</v>
      </c>
      <c r="R8" s="3" t="s">
        <v>438</v>
      </c>
      <c r="S8" s="3"/>
      <c r="T8" s="18">
        <v>3</v>
      </c>
      <c r="Z8" s="22"/>
    </row>
    <row r="9" spans="1:26">
      <c r="A9" s="3" t="s">
        <v>118</v>
      </c>
      <c r="B9" s="10" t="s">
        <v>1342</v>
      </c>
      <c r="C9" s="2"/>
      <c r="D9" s="2"/>
      <c r="E9" s="3" t="s">
        <v>407</v>
      </c>
      <c r="F9" s="18">
        <v>2710</v>
      </c>
      <c r="G9" s="18">
        <f>LOG(F9)</f>
        <v>3.4329692908744058</v>
      </c>
      <c r="H9" s="18">
        <v>7.3</v>
      </c>
      <c r="I9" s="18">
        <f>LOG10(H9)</f>
        <v>0.86332286012045589</v>
      </c>
      <c r="J9" s="3" t="s">
        <v>66</v>
      </c>
      <c r="K9" s="3" t="s">
        <v>1375</v>
      </c>
      <c r="L9" t="s">
        <v>1147</v>
      </c>
      <c r="M9" s="3" t="s">
        <v>1209</v>
      </c>
      <c r="N9" s="3" t="s">
        <v>1147</v>
      </c>
      <c r="O9" s="3" t="s">
        <v>1182</v>
      </c>
      <c r="P9" s="3" t="s">
        <v>1182</v>
      </c>
      <c r="Q9" s="3" t="s">
        <v>1209</v>
      </c>
      <c r="R9" s="3" t="s">
        <v>1286</v>
      </c>
      <c r="S9" s="3"/>
      <c r="T9" s="18">
        <v>15</v>
      </c>
    </row>
    <row r="10" spans="1:26">
      <c r="A10" s="3" t="s">
        <v>118</v>
      </c>
      <c r="B10" s="10" t="s">
        <v>1342</v>
      </c>
      <c r="C10" s="3" t="s">
        <v>322</v>
      </c>
      <c r="D10" s="3" t="s">
        <v>323</v>
      </c>
      <c r="E10" s="3" t="s">
        <v>324</v>
      </c>
      <c r="F10" s="18">
        <v>2611</v>
      </c>
      <c r="G10" s="18">
        <f>LOG(F10)</f>
        <v>3.4168068718229443</v>
      </c>
      <c r="H10" s="18">
        <v>5</v>
      </c>
      <c r="I10" s="18">
        <f>LOG10(H10)</f>
        <v>0.69897000433601886</v>
      </c>
      <c r="J10" s="3" t="s">
        <v>66</v>
      </c>
      <c r="K10" s="3" t="s">
        <v>1283</v>
      </c>
      <c r="L10" t="s">
        <v>1147</v>
      </c>
      <c r="M10" s="3" t="s">
        <v>1209</v>
      </c>
      <c r="N10" s="3" t="s">
        <v>1147</v>
      </c>
      <c r="O10" s="3" t="s">
        <v>1182</v>
      </c>
      <c r="P10" s="3" t="s">
        <v>1182</v>
      </c>
      <c r="Q10" s="3" t="s">
        <v>1209</v>
      </c>
      <c r="R10" s="3" t="s">
        <v>438</v>
      </c>
      <c r="S10" s="3"/>
      <c r="T10" s="18">
        <v>1</v>
      </c>
    </row>
    <row r="11" spans="1:26">
      <c r="A11" s="3" t="s">
        <v>79</v>
      </c>
      <c r="B11" s="10" t="s">
        <v>1319</v>
      </c>
      <c r="C11" s="3" t="s">
        <v>25</v>
      </c>
      <c r="D11" s="3" t="s">
        <v>26</v>
      </c>
      <c r="E11" s="3" t="s">
        <v>27</v>
      </c>
      <c r="F11" s="18">
        <v>2026.2</v>
      </c>
      <c r="G11" s="18">
        <f>LOG(F11)</f>
        <v>3.3066823110190553</v>
      </c>
      <c r="H11" s="18">
        <v>1.32</v>
      </c>
      <c r="I11" s="18">
        <f>LOG10(H11)</f>
        <v>0.12057393120584989</v>
      </c>
      <c r="J11" s="3" t="s">
        <v>14</v>
      </c>
      <c r="L11" t="s">
        <v>1147</v>
      </c>
      <c r="M11" t="s">
        <v>1182</v>
      </c>
      <c r="N11" t="s">
        <v>1147</v>
      </c>
      <c r="O11" t="s">
        <v>1182</v>
      </c>
      <c r="P11" t="s">
        <v>1147</v>
      </c>
      <c r="Q11" t="s">
        <v>1209</v>
      </c>
      <c r="R11" s="34" t="s">
        <v>1370</v>
      </c>
      <c r="S11" s="3"/>
      <c r="T11" s="18">
        <v>5</v>
      </c>
    </row>
    <row r="12" spans="1:26">
      <c r="A12" s="3" t="s">
        <v>79</v>
      </c>
      <c r="B12" s="3" t="s">
        <v>1344</v>
      </c>
      <c r="C12" s="3" t="s">
        <v>356</v>
      </c>
      <c r="D12" s="3" t="s">
        <v>227</v>
      </c>
      <c r="E12" s="3" t="s">
        <v>357</v>
      </c>
      <c r="F12" s="18">
        <v>1900</v>
      </c>
      <c r="G12" s="18">
        <f>LOG(F12)</f>
        <v>3.2787536009528289</v>
      </c>
      <c r="H12" s="18">
        <v>6</v>
      </c>
      <c r="I12" s="18">
        <f>LOG10(H12)</f>
        <v>0.77815125038364363</v>
      </c>
      <c r="J12" s="3" t="s">
        <v>14</v>
      </c>
      <c r="L12" t="s">
        <v>1147</v>
      </c>
      <c r="M12" s="10" t="s">
        <v>1209</v>
      </c>
      <c r="N12" s="10" t="s">
        <v>1147</v>
      </c>
      <c r="O12" s="10" t="s">
        <v>1182</v>
      </c>
      <c r="P12" s="10" t="s">
        <v>1182</v>
      </c>
      <c r="Q12" s="10" t="s">
        <v>1209</v>
      </c>
      <c r="R12" s="3" t="s">
        <v>438</v>
      </c>
      <c r="S12" s="3"/>
      <c r="T12" s="18">
        <v>5</v>
      </c>
      <c r="U12" s="19"/>
    </row>
    <row r="13" spans="1:26" s="57" customFormat="1">
      <c r="A13" s="55" t="s">
        <v>79</v>
      </c>
      <c r="B13" s="36" t="s">
        <v>1343</v>
      </c>
      <c r="C13" s="55" t="s">
        <v>263</v>
      </c>
      <c r="D13" s="55" t="s">
        <v>264</v>
      </c>
      <c r="E13" s="55" t="s">
        <v>265</v>
      </c>
      <c r="F13" s="56">
        <v>1360.78</v>
      </c>
      <c r="G13" s="37">
        <f>LOG(F13)</f>
        <v>3.1337879176287129</v>
      </c>
      <c r="H13" s="56">
        <v>3</v>
      </c>
      <c r="I13" s="37">
        <f>LOG10(H13)</f>
        <v>0.47712125471966244</v>
      </c>
      <c r="J13" s="55" t="s">
        <v>14</v>
      </c>
      <c r="K13" s="55" t="s">
        <v>513</v>
      </c>
      <c r="L13" s="55" t="s">
        <v>1209</v>
      </c>
      <c r="M13" s="41" t="s">
        <v>1209</v>
      </c>
      <c r="N13" s="41" t="s">
        <v>1147</v>
      </c>
      <c r="O13" s="41" t="s">
        <v>1182</v>
      </c>
      <c r="P13" s="41" t="s">
        <v>1182</v>
      </c>
      <c r="Q13" s="41" t="s">
        <v>1209</v>
      </c>
      <c r="R13" s="55" t="s">
        <v>428</v>
      </c>
      <c r="S13" s="55"/>
      <c r="T13" s="56">
        <v>1</v>
      </c>
      <c r="U13" s="39"/>
      <c r="V13" s="40"/>
      <c r="W13" s="40"/>
      <c r="X13" s="40"/>
      <c r="Y13" s="40"/>
      <c r="Z13" s="40"/>
    </row>
    <row r="14" spans="1:26">
      <c r="A14" s="3" t="s">
        <v>73</v>
      </c>
      <c r="B14" s="3" t="s">
        <v>1314</v>
      </c>
      <c r="C14" s="3" t="s">
        <v>240</v>
      </c>
      <c r="D14" s="3" t="s">
        <v>244</v>
      </c>
      <c r="E14" s="3" t="s">
        <v>245</v>
      </c>
      <c r="F14" s="18">
        <v>1175</v>
      </c>
      <c r="G14" s="18">
        <f>LOG(F14)</f>
        <v>3.070037866607755</v>
      </c>
      <c r="H14" s="18">
        <v>15.3</v>
      </c>
      <c r="I14" s="18">
        <f>LOG10(H14)</f>
        <v>1.1846914308175989</v>
      </c>
      <c r="J14" s="3" t="s">
        <v>14</v>
      </c>
      <c r="K14" s="3"/>
      <c r="L14" s="10" t="s">
        <v>1147</v>
      </c>
      <c r="M14" s="3" t="s">
        <v>1209</v>
      </c>
      <c r="N14" s="3" t="s">
        <v>1147</v>
      </c>
      <c r="O14" s="3" t="s">
        <v>1182</v>
      </c>
      <c r="P14" s="3" t="s">
        <v>1147</v>
      </c>
      <c r="Q14" s="3" t="s">
        <v>1209</v>
      </c>
      <c r="R14" s="3" t="s">
        <v>1290</v>
      </c>
      <c r="S14" s="3"/>
      <c r="T14" s="18">
        <v>3</v>
      </c>
    </row>
    <row r="15" spans="1:26">
      <c r="A15" s="3" t="s">
        <v>79</v>
      </c>
      <c r="B15" s="3" t="s">
        <v>1346</v>
      </c>
      <c r="C15" s="3" t="s">
        <v>351</v>
      </c>
      <c r="D15" s="3" t="s">
        <v>352</v>
      </c>
      <c r="E15" s="3" t="s">
        <v>353</v>
      </c>
      <c r="F15" s="18">
        <v>1012</v>
      </c>
      <c r="G15" s="18">
        <f>LOG(F15)</f>
        <v>3.0051805125037805</v>
      </c>
      <c r="H15" s="18">
        <v>7</v>
      </c>
      <c r="I15" s="18">
        <f>LOG10(H15)</f>
        <v>0.84509804001425681</v>
      </c>
      <c r="J15" s="3" t="s">
        <v>66</v>
      </c>
      <c r="L15" s="10" t="s">
        <v>1147</v>
      </c>
      <c r="M15" s="10" t="s">
        <v>1209</v>
      </c>
      <c r="N15" s="10" t="s">
        <v>1147</v>
      </c>
      <c r="O15" s="10" t="s">
        <v>1182</v>
      </c>
      <c r="P15" s="10" t="s">
        <v>1182</v>
      </c>
      <c r="Q15" s="10" t="s">
        <v>1209</v>
      </c>
      <c r="R15" s="3" t="s">
        <v>438</v>
      </c>
      <c r="S15" s="3"/>
      <c r="T15" s="18" t="s">
        <v>89</v>
      </c>
      <c r="U15" s="19"/>
    </row>
    <row r="16" spans="1:26">
      <c r="A16" s="3" t="s">
        <v>73</v>
      </c>
      <c r="B16" s="3" t="s">
        <v>1337</v>
      </c>
      <c r="C16" s="3" t="s">
        <v>247</v>
      </c>
      <c r="D16" s="3" t="s">
        <v>248</v>
      </c>
      <c r="E16" s="3" t="s">
        <v>249</v>
      </c>
      <c r="F16" s="18">
        <v>963.67899999999997</v>
      </c>
      <c r="G16" s="18">
        <f>LOG(F16)</f>
        <v>2.983932395163726</v>
      </c>
      <c r="H16" s="18">
        <v>3.82308</v>
      </c>
      <c r="I16" s="18">
        <f>LOG10(H16)</f>
        <v>0.58241338595913694</v>
      </c>
      <c r="J16" s="3" t="s">
        <v>14</v>
      </c>
      <c r="L16" s="10" t="s">
        <v>1147</v>
      </c>
      <c r="M16" s="10" t="s">
        <v>1209</v>
      </c>
      <c r="N16" s="10" t="s">
        <v>1147</v>
      </c>
      <c r="O16" s="10" t="s">
        <v>1182</v>
      </c>
      <c r="P16" s="10" t="s">
        <v>1182</v>
      </c>
      <c r="Q16" s="10" t="s">
        <v>1209</v>
      </c>
      <c r="R16" s="3" t="s">
        <v>418</v>
      </c>
      <c r="S16" s="3"/>
      <c r="T16" s="18">
        <v>13</v>
      </c>
    </row>
    <row r="17" spans="1:21">
      <c r="A17" s="3" t="s">
        <v>79</v>
      </c>
      <c r="B17" s="3" t="s">
        <v>1319</v>
      </c>
      <c r="C17" s="3" t="s">
        <v>259</v>
      </c>
      <c r="D17" s="3" t="s">
        <v>260</v>
      </c>
      <c r="E17" s="3" t="s">
        <v>261</v>
      </c>
      <c r="F17" s="18">
        <v>845</v>
      </c>
      <c r="G17" s="18">
        <f>LOG(F17)</f>
        <v>2.9268567089496922</v>
      </c>
      <c r="H17" s="18">
        <v>0.69</v>
      </c>
      <c r="I17" s="18">
        <f>LOG10(H17)</f>
        <v>-0.16115090926274472</v>
      </c>
      <c r="J17" s="3" t="s">
        <v>14</v>
      </c>
      <c r="L17" s="10" t="s">
        <v>1147</v>
      </c>
      <c r="M17" s="10" t="s">
        <v>1182</v>
      </c>
      <c r="N17" s="10" t="s">
        <v>1147</v>
      </c>
      <c r="O17" s="10" t="s">
        <v>1182</v>
      </c>
      <c r="P17" s="10" t="s">
        <v>1182</v>
      </c>
      <c r="Q17" s="10" t="s">
        <v>1209</v>
      </c>
      <c r="R17" s="34" t="s">
        <v>1370</v>
      </c>
      <c r="S17" s="3"/>
      <c r="T17" s="18">
        <v>3</v>
      </c>
    </row>
    <row r="18" spans="1:21">
      <c r="A18" s="3" t="s">
        <v>79</v>
      </c>
      <c r="B18" s="3" t="s">
        <v>1316</v>
      </c>
      <c r="C18" s="3" t="s">
        <v>286</v>
      </c>
      <c r="D18" s="3" t="s">
        <v>287</v>
      </c>
      <c r="E18" s="3" t="s">
        <v>447</v>
      </c>
      <c r="F18" s="18">
        <v>810</v>
      </c>
      <c r="G18" s="18">
        <f>LOG(F18)</f>
        <v>2.90848501887865</v>
      </c>
      <c r="H18" s="18">
        <v>13</v>
      </c>
      <c r="I18" s="18">
        <f>LOG10(H18)</f>
        <v>1.1139433523068367</v>
      </c>
      <c r="J18" s="3" t="s">
        <v>66</v>
      </c>
      <c r="K18" s="3" t="s">
        <v>1283</v>
      </c>
      <c r="L18" s="10" t="s">
        <v>1147</v>
      </c>
      <c r="M18" s="3" t="s">
        <v>1209</v>
      </c>
      <c r="N18" s="3" t="s">
        <v>1147</v>
      </c>
      <c r="O18" s="3" t="s">
        <v>1182</v>
      </c>
      <c r="P18" s="3" t="s">
        <v>1182</v>
      </c>
      <c r="Q18" s="3" t="s">
        <v>1209</v>
      </c>
      <c r="R18" s="3" t="s">
        <v>438</v>
      </c>
      <c r="S18" s="3"/>
      <c r="T18" s="18">
        <v>1</v>
      </c>
    </row>
    <row r="19" spans="1:21">
      <c r="A19" s="3" t="s">
        <v>79</v>
      </c>
      <c r="B19" s="10" t="s">
        <v>1319</v>
      </c>
      <c r="C19" s="3" t="s">
        <v>11</v>
      </c>
      <c r="D19" s="3" t="s">
        <v>12</v>
      </c>
      <c r="E19" s="3" t="s">
        <v>13</v>
      </c>
      <c r="F19" s="18">
        <v>628</v>
      </c>
      <c r="G19" s="18">
        <f>LOG(F19)</f>
        <v>2.7979596437371961</v>
      </c>
      <c r="H19" s="18">
        <v>2.31</v>
      </c>
      <c r="I19" s="18">
        <f>LOG10(H19)</f>
        <v>0.36361197989214433</v>
      </c>
      <c r="J19" s="3" t="s">
        <v>14</v>
      </c>
      <c r="L19" s="10" t="s">
        <v>1147</v>
      </c>
      <c r="M19" s="10" t="s">
        <v>1209</v>
      </c>
      <c r="N19" s="10" t="s">
        <v>1147</v>
      </c>
      <c r="O19" s="10" t="s">
        <v>1182</v>
      </c>
      <c r="P19" s="10" t="s">
        <v>1147</v>
      </c>
      <c r="Q19" s="10" t="s">
        <v>1209</v>
      </c>
      <c r="R19" s="3" t="s">
        <v>1287</v>
      </c>
      <c r="S19" s="3"/>
      <c r="T19" s="18">
        <v>9</v>
      </c>
    </row>
    <row r="20" spans="1:21">
      <c r="A20" s="3" t="s">
        <v>315</v>
      </c>
      <c r="B20" s="3" t="s">
        <v>1332</v>
      </c>
      <c r="C20" s="3" t="s">
        <v>119</v>
      </c>
      <c r="D20" s="3" t="s">
        <v>120</v>
      </c>
      <c r="E20" s="3" t="s">
        <v>121</v>
      </c>
      <c r="F20" s="18">
        <v>620</v>
      </c>
      <c r="G20" s="18">
        <f>LOG(F20)</f>
        <v>2.7923916894982539</v>
      </c>
      <c r="H20" s="18">
        <v>12</v>
      </c>
      <c r="I20" s="18">
        <f>LOG10(H20)</f>
        <v>1.0791812460476249</v>
      </c>
      <c r="J20" s="3" t="s">
        <v>66</v>
      </c>
      <c r="K20" s="3" t="s">
        <v>1375</v>
      </c>
      <c r="L20" s="10" t="s">
        <v>1147</v>
      </c>
      <c r="M20" s="3" t="s">
        <v>1209</v>
      </c>
      <c r="N20" s="3" t="s">
        <v>1147</v>
      </c>
      <c r="O20" s="3" t="s">
        <v>1182</v>
      </c>
      <c r="P20" s="3" t="s">
        <v>1182</v>
      </c>
      <c r="Q20" s="3" t="s">
        <v>1209</v>
      </c>
      <c r="R20" s="3" t="s">
        <v>438</v>
      </c>
      <c r="S20" s="3"/>
      <c r="T20" s="18">
        <v>1</v>
      </c>
    </row>
    <row r="21" spans="1:21">
      <c r="A21" s="3" t="s">
        <v>79</v>
      </c>
      <c r="B21" s="3" t="s">
        <v>1316</v>
      </c>
      <c r="C21" s="3" t="s">
        <v>483</v>
      </c>
      <c r="D21" s="3" t="s">
        <v>484</v>
      </c>
      <c r="E21" s="3" t="s">
        <v>485</v>
      </c>
      <c r="F21" s="18">
        <v>580</v>
      </c>
      <c r="G21" s="18">
        <f>LOG(F21)</f>
        <v>2.7634279935629373</v>
      </c>
      <c r="H21" s="18">
        <v>17</v>
      </c>
      <c r="I21" s="18">
        <f>LOG10(H21)</f>
        <v>1.2304489213782739</v>
      </c>
      <c r="J21" s="3" t="s">
        <v>66</v>
      </c>
      <c r="K21" s="3" t="s">
        <v>1283</v>
      </c>
      <c r="L21" s="10" t="s">
        <v>1147</v>
      </c>
      <c r="M21" s="3" t="s">
        <v>1209</v>
      </c>
      <c r="N21" s="3" t="s">
        <v>1147</v>
      </c>
      <c r="O21" s="3" t="s">
        <v>1182</v>
      </c>
      <c r="P21" s="3" t="s">
        <v>1182</v>
      </c>
      <c r="Q21" s="3" t="s">
        <v>1209</v>
      </c>
      <c r="R21" s="3" t="s">
        <v>438</v>
      </c>
      <c r="S21" s="3"/>
      <c r="T21" s="18">
        <v>2</v>
      </c>
    </row>
    <row r="22" spans="1:21">
      <c r="A22" s="3" t="s">
        <v>79</v>
      </c>
      <c r="B22" s="3" t="s">
        <v>1316</v>
      </c>
      <c r="C22" s="3" t="s">
        <v>444</v>
      </c>
      <c r="D22" s="3" t="s">
        <v>445</v>
      </c>
      <c r="E22" s="3" t="s">
        <v>446</v>
      </c>
      <c r="F22" s="18">
        <v>576</v>
      </c>
      <c r="G22" s="18">
        <f>LOG(F22)</f>
        <v>2.7604224834232118</v>
      </c>
      <c r="H22" s="18">
        <v>23</v>
      </c>
      <c r="I22" s="18">
        <f>LOG10(H22)</f>
        <v>1.3617278360175928</v>
      </c>
      <c r="J22" s="3" t="s">
        <v>66</v>
      </c>
      <c r="K22" s="3" t="s">
        <v>1283</v>
      </c>
      <c r="L22" s="10" t="s">
        <v>1147</v>
      </c>
      <c r="M22" s="3" t="s">
        <v>1209</v>
      </c>
      <c r="N22" s="3" t="s">
        <v>1147</v>
      </c>
      <c r="O22" s="3" t="s">
        <v>1182</v>
      </c>
      <c r="P22" s="3" t="s">
        <v>1182</v>
      </c>
      <c r="Q22" s="3" t="s">
        <v>1209</v>
      </c>
      <c r="R22" s="3" t="s">
        <v>438</v>
      </c>
      <c r="S22" s="3"/>
      <c r="T22" s="18">
        <v>2</v>
      </c>
    </row>
    <row r="23" spans="1:21">
      <c r="A23" s="3" t="s">
        <v>79</v>
      </c>
      <c r="B23" s="3" t="s">
        <v>1345</v>
      </c>
      <c r="C23" s="3" t="s">
        <v>290</v>
      </c>
      <c r="D23" s="3" t="s">
        <v>291</v>
      </c>
      <c r="E23" s="3" t="s">
        <v>292</v>
      </c>
      <c r="F23" s="18">
        <v>550</v>
      </c>
      <c r="G23" s="18">
        <f>LOG(F23)</f>
        <v>2.7403626894942437</v>
      </c>
      <c r="H23" s="18">
        <v>13.5</v>
      </c>
      <c r="I23" s="18">
        <f>LOG10(H23)</f>
        <v>1.1303337684950061</v>
      </c>
      <c r="J23" s="3" t="s">
        <v>66</v>
      </c>
      <c r="K23" s="3"/>
      <c r="L23" s="10" t="s">
        <v>1147</v>
      </c>
      <c r="M23" s="3" t="s">
        <v>1209</v>
      </c>
      <c r="N23" s="3" t="s">
        <v>1147</v>
      </c>
      <c r="O23" s="3" t="s">
        <v>1182</v>
      </c>
      <c r="P23" s="3" t="s">
        <v>1182</v>
      </c>
      <c r="Q23" s="3" t="s">
        <v>1209</v>
      </c>
      <c r="R23" s="3" t="s">
        <v>451</v>
      </c>
      <c r="S23" s="3"/>
      <c r="T23" s="18" t="s">
        <v>18</v>
      </c>
      <c r="U23" s="19"/>
    </row>
    <row r="24" spans="1:21">
      <c r="A24" s="3" t="s">
        <v>79</v>
      </c>
      <c r="B24" s="3" t="s">
        <v>1316</v>
      </c>
      <c r="C24" s="3" t="s">
        <v>214</v>
      </c>
      <c r="D24" s="3" t="s">
        <v>215</v>
      </c>
      <c r="E24" s="3" t="s">
        <v>216</v>
      </c>
      <c r="F24" s="18">
        <v>544</v>
      </c>
      <c r="G24" s="18">
        <f>LOG(F24)</f>
        <v>2.7355988996981799</v>
      </c>
      <c r="H24" s="18">
        <v>28</v>
      </c>
      <c r="I24" s="18">
        <f>LOG10(H24)</f>
        <v>1.4471580313422192</v>
      </c>
      <c r="J24" s="3" t="s">
        <v>66</v>
      </c>
      <c r="K24" s="3" t="s">
        <v>1283</v>
      </c>
      <c r="L24" s="10" t="s">
        <v>1147</v>
      </c>
      <c r="M24" s="3" t="s">
        <v>1209</v>
      </c>
      <c r="N24" s="3" t="s">
        <v>1147</v>
      </c>
      <c r="O24" s="3" t="s">
        <v>1182</v>
      </c>
      <c r="P24" s="3" t="s">
        <v>1182</v>
      </c>
      <c r="Q24" s="3" t="s">
        <v>1209</v>
      </c>
      <c r="R24" s="3" t="s">
        <v>438</v>
      </c>
      <c r="S24" s="3"/>
      <c r="T24" s="18">
        <v>4</v>
      </c>
    </row>
    <row r="25" spans="1:21">
      <c r="A25" s="3" t="s">
        <v>79</v>
      </c>
      <c r="B25" s="3" t="s">
        <v>1319</v>
      </c>
      <c r="C25" s="3" t="s">
        <v>269</v>
      </c>
      <c r="D25" s="3" t="s">
        <v>270</v>
      </c>
      <c r="E25" s="3" t="s">
        <v>271</v>
      </c>
      <c r="F25" s="18">
        <v>525</v>
      </c>
      <c r="G25" s="18">
        <f>LOG(F25)</f>
        <v>2.720159303405957</v>
      </c>
      <c r="H25" s="18">
        <v>3.4666999999999999</v>
      </c>
      <c r="I25" s="18">
        <f>LOG10(H25)</f>
        <v>0.53991626046752139</v>
      </c>
      <c r="J25" s="3" t="s">
        <v>14</v>
      </c>
      <c r="L25" s="10" t="s">
        <v>1147</v>
      </c>
      <c r="M25" s="10" t="s">
        <v>1182</v>
      </c>
      <c r="N25" s="10" t="s">
        <v>1147</v>
      </c>
      <c r="O25" s="10" t="s">
        <v>1182</v>
      </c>
      <c r="P25" s="10" t="s">
        <v>1182</v>
      </c>
      <c r="Q25" s="10" t="s">
        <v>1209</v>
      </c>
      <c r="R25" s="34" t="s">
        <v>1370</v>
      </c>
      <c r="S25" s="3"/>
      <c r="T25" s="18">
        <v>5</v>
      </c>
    </row>
    <row r="26" spans="1:21">
      <c r="A26" s="3" t="s">
        <v>79</v>
      </c>
      <c r="B26" s="3" t="s">
        <v>1345</v>
      </c>
      <c r="C26" s="3" t="s">
        <v>290</v>
      </c>
      <c r="D26" s="3" t="s">
        <v>448</v>
      </c>
      <c r="E26" s="3" t="s">
        <v>449</v>
      </c>
      <c r="F26" s="18">
        <v>515</v>
      </c>
      <c r="G26" s="18">
        <f>LOG(F26)</f>
        <v>2.7118072290411912</v>
      </c>
      <c r="H26" s="18">
        <v>7</v>
      </c>
      <c r="I26" s="18">
        <f>LOG10(H26)</f>
        <v>0.84509804001425681</v>
      </c>
      <c r="J26" s="3" t="s">
        <v>66</v>
      </c>
      <c r="K26" s="3" t="s">
        <v>1376</v>
      </c>
      <c r="L26" s="10" t="s">
        <v>1147</v>
      </c>
      <c r="M26" s="3" t="s">
        <v>1209</v>
      </c>
      <c r="N26" s="3" t="s">
        <v>1147</v>
      </c>
      <c r="O26" s="3" t="s">
        <v>1182</v>
      </c>
      <c r="P26" s="3" t="s">
        <v>1182</v>
      </c>
      <c r="Q26" s="3" t="s">
        <v>1209</v>
      </c>
      <c r="R26" s="3" t="s">
        <v>438</v>
      </c>
      <c r="S26" s="3"/>
      <c r="T26" s="18">
        <v>2</v>
      </c>
    </row>
    <row r="27" spans="1:21">
      <c r="A27" s="3" t="s">
        <v>73</v>
      </c>
      <c r="B27" s="10" t="s">
        <v>1318</v>
      </c>
      <c r="C27" s="3" t="s">
        <v>207</v>
      </c>
      <c r="D27" s="3" t="s">
        <v>217</v>
      </c>
      <c r="E27" s="3" t="s">
        <v>218</v>
      </c>
      <c r="F27" s="18">
        <v>500</v>
      </c>
      <c r="G27" s="18">
        <f>LOG(F27)</f>
        <v>2.6989700043360187</v>
      </c>
      <c r="H27" s="18">
        <v>13</v>
      </c>
      <c r="I27" s="18">
        <f>LOG10(H27)</f>
        <v>1.1139433523068367</v>
      </c>
      <c r="J27" s="3" t="s">
        <v>14</v>
      </c>
      <c r="L27" s="10" t="s">
        <v>1147</v>
      </c>
      <c r="M27" s="10" t="s">
        <v>1209</v>
      </c>
      <c r="N27" s="10" t="s">
        <v>1147</v>
      </c>
      <c r="O27" s="10" t="s">
        <v>1182</v>
      </c>
      <c r="P27" s="10" t="s">
        <v>1182</v>
      </c>
      <c r="Q27" s="10" t="s">
        <v>1209</v>
      </c>
      <c r="R27" s="3" t="s">
        <v>438</v>
      </c>
      <c r="S27" s="3"/>
      <c r="T27" s="18">
        <v>4</v>
      </c>
      <c r="U27" s="19"/>
    </row>
    <row r="28" spans="1:21">
      <c r="A28" s="3" t="s">
        <v>79</v>
      </c>
      <c r="B28" s="3" t="s">
        <v>1335</v>
      </c>
      <c r="C28" s="3" t="s">
        <v>76</v>
      </c>
      <c r="D28" s="3" t="s">
        <v>77</v>
      </c>
      <c r="E28" s="3" t="s">
        <v>78</v>
      </c>
      <c r="F28" s="18">
        <v>425</v>
      </c>
      <c r="G28" s="18">
        <f>LOG(F28)</f>
        <v>2.6283889300503116</v>
      </c>
      <c r="H28" s="18">
        <v>17</v>
      </c>
      <c r="I28" s="18">
        <f>LOG10(H28)</f>
        <v>1.2304489213782739</v>
      </c>
      <c r="J28" s="3" t="s">
        <v>66</v>
      </c>
      <c r="K28" s="3" t="s">
        <v>1283</v>
      </c>
      <c r="L28" s="10" t="s">
        <v>1147</v>
      </c>
      <c r="M28" s="3" t="s">
        <v>1209</v>
      </c>
      <c r="N28" s="3" t="s">
        <v>1147</v>
      </c>
      <c r="O28" s="3" t="s">
        <v>1182</v>
      </c>
      <c r="P28" s="3" t="s">
        <v>1182</v>
      </c>
      <c r="Q28" s="3" t="s">
        <v>1209</v>
      </c>
      <c r="R28" s="3" t="s">
        <v>438</v>
      </c>
      <c r="S28" s="3"/>
      <c r="T28" s="18">
        <v>2</v>
      </c>
    </row>
    <row r="29" spans="1:21">
      <c r="A29" s="3" t="s">
        <v>79</v>
      </c>
      <c r="B29" s="3" t="s">
        <v>1316</v>
      </c>
      <c r="C29" s="3" t="s">
        <v>214</v>
      </c>
      <c r="D29" s="3" t="s">
        <v>280</v>
      </c>
      <c r="E29" s="3" t="s">
        <v>281</v>
      </c>
      <c r="F29" s="18">
        <v>395</v>
      </c>
      <c r="G29" s="18">
        <f>LOG(F29)</f>
        <v>2.5965970956264601</v>
      </c>
      <c r="H29" s="18">
        <v>30</v>
      </c>
      <c r="I29" s="18">
        <f>LOG10(H29)</f>
        <v>1.4771212547196624</v>
      </c>
      <c r="J29" s="3" t="s">
        <v>66</v>
      </c>
      <c r="K29" s="3" t="s">
        <v>1283</v>
      </c>
      <c r="L29" s="10" t="s">
        <v>1147</v>
      </c>
      <c r="M29" s="3" t="s">
        <v>1209</v>
      </c>
      <c r="N29" s="3" t="s">
        <v>1147</v>
      </c>
      <c r="O29" s="3" t="s">
        <v>1182</v>
      </c>
      <c r="P29" s="3" t="s">
        <v>1182</v>
      </c>
      <c r="Q29" s="3" t="s">
        <v>1209</v>
      </c>
      <c r="R29" s="3" t="s">
        <v>438</v>
      </c>
      <c r="S29" s="3"/>
      <c r="T29" s="18">
        <v>2</v>
      </c>
    </row>
    <row r="30" spans="1:21">
      <c r="A30" s="3" t="s">
        <v>73</v>
      </c>
      <c r="B30" s="3" t="s">
        <v>1314</v>
      </c>
      <c r="C30" s="3" t="s">
        <v>22</v>
      </c>
      <c r="D30" s="3" t="s">
        <v>23</v>
      </c>
      <c r="E30" s="3" t="s">
        <v>24</v>
      </c>
      <c r="F30" s="18">
        <v>373.875</v>
      </c>
      <c r="G30" s="18">
        <f>LOG(F30)</f>
        <v>2.5727264260393747</v>
      </c>
      <c r="H30" s="18">
        <v>4.75</v>
      </c>
      <c r="I30" s="18">
        <f>LOG10(H30)</f>
        <v>0.67669360962486658</v>
      </c>
      <c r="J30" s="3" t="s">
        <v>14</v>
      </c>
      <c r="L30" s="10" t="s">
        <v>1147</v>
      </c>
      <c r="M30" s="3" t="s">
        <v>1209</v>
      </c>
      <c r="N30" s="3" t="s">
        <v>1147</v>
      </c>
      <c r="O30" s="3" t="s">
        <v>1182</v>
      </c>
      <c r="P30" s="3" t="s">
        <v>1182</v>
      </c>
      <c r="Q30" s="3" t="s">
        <v>1209</v>
      </c>
      <c r="R30" s="3" t="s">
        <v>1288</v>
      </c>
      <c r="S30" s="3"/>
      <c r="T30" s="18">
        <v>3</v>
      </c>
    </row>
    <row r="31" spans="1:21">
      <c r="A31" s="3" t="s">
        <v>40</v>
      </c>
      <c r="B31" s="3" t="s">
        <v>1347</v>
      </c>
      <c r="C31" s="3" t="s">
        <v>273</v>
      </c>
      <c r="D31" s="3" t="s">
        <v>274</v>
      </c>
      <c r="E31" s="3" t="s">
        <v>274</v>
      </c>
      <c r="F31" s="18">
        <v>360</v>
      </c>
      <c r="G31" s="18">
        <f>LOG(F31)</f>
        <v>2.5563025007672873</v>
      </c>
      <c r="H31" s="18">
        <v>0.9</v>
      </c>
      <c r="I31" s="18">
        <f>LOG10(H31)</f>
        <v>-4.5757490560675115E-2</v>
      </c>
      <c r="J31" s="3" t="s">
        <v>14</v>
      </c>
      <c r="K31" s="3"/>
      <c r="L31" s="10" t="s">
        <v>1147</v>
      </c>
      <c r="M31" s="3" t="s">
        <v>1209</v>
      </c>
      <c r="N31" s="3" t="s">
        <v>1147</v>
      </c>
      <c r="O31" s="3" t="s">
        <v>1182</v>
      </c>
      <c r="P31" s="3" t="s">
        <v>1182</v>
      </c>
      <c r="Q31" s="3" t="s">
        <v>1209</v>
      </c>
      <c r="R31" s="3" t="s">
        <v>462</v>
      </c>
      <c r="S31" s="3"/>
      <c r="T31" s="18" t="s">
        <v>18</v>
      </c>
    </row>
    <row r="32" spans="1:21">
      <c r="A32" s="3" t="s">
        <v>79</v>
      </c>
      <c r="B32" s="3" t="s">
        <v>1348</v>
      </c>
      <c r="C32" s="3" t="s">
        <v>309</v>
      </c>
      <c r="D32" s="3" t="s">
        <v>310</v>
      </c>
      <c r="E32" s="3" t="s">
        <v>311</v>
      </c>
      <c r="F32" s="18">
        <v>302</v>
      </c>
      <c r="G32" s="18">
        <f>LOG(F32)</f>
        <v>2.4800069429571505</v>
      </c>
      <c r="H32" s="18">
        <v>39</v>
      </c>
      <c r="I32" s="18">
        <f>LOG10(H32)</f>
        <v>1.5910646070264991</v>
      </c>
      <c r="J32" s="3" t="s">
        <v>66</v>
      </c>
      <c r="K32" s="3" t="s">
        <v>1283</v>
      </c>
      <c r="L32" s="10" t="s">
        <v>1147</v>
      </c>
      <c r="M32" s="3" t="s">
        <v>1209</v>
      </c>
      <c r="N32" s="3" t="s">
        <v>1147</v>
      </c>
      <c r="O32" s="3" t="s">
        <v>1182</v>
      </c>
      <c r="P32" s="3" t="s">
        <v>1182</v>
      </c>
      <c r="Q32" s="3" t="s">
        <v>1209</v>
      </c>
      <c r="R32" s="3" t="s">
        <v>438</v>
      </c>
      <c r="S32" s="3"/>
      <c r="T32" s="18">
        <v>3</v>
      </c>
    </row>
    <row r="33" spans="1:26">
      <c r="A33" s="3" t="s">
        <v>79</v>
      </c>
      <c r="B33" s="3" t="s">
        <v>1335</v>
      </c>
      <c r="C33" s="3" t="s">
        <v>105</v>
      </c>
      <c r="D33" s="3" t="s">
        <v>106</v>
      </c>
      <c r="E33" s="3" t="s">
        <v>107</v>
      </c>
      <c r="F33" s="18">
        <v>302</v>
      </c>
      <c r="G33" s="18">
        <f>LOG(F33)</f>
        <v>2.4800069429571505</v>
      </c>
      <c r="H33" s="18">
        <v>39</v>
      </c>
      <c r="I33" s="18">
        <f>LOG10(H33)</f>
        <v>1.5910646070264991</v>
      </c>
      <c r="J33" s="3" t="s">
        <v>66</v>
      </c>
      <c r="L33" s="10" t="s">
        <v>1147</v>
      </c>
      <c r="M33" s="10" t="s">
        <v>1209</v>
      </c>
      <c r="N33" s="10" t="s">
        <v>1147</v>
      </c>
      <c r="O33" s="10" t="s">
        <v>1182</v>
      </c>
      <c r="P33" s="10" t="s">
        <v>1182</v>
      </c>
      <c r="Q33" s="10" t="s">
        <v>1209</v>
      </c>
      <c r="R33" s="3" t="s">
        <v>438</v>
      </c>
      <c r="S33" s="3"/>
      <c r="T33" s="18" t="s">
        <v>59</v>
      </c>
      <c r="U33" s="19"/>
    </row>
    <row r="34" spans="1:26">
      <c r="A34" s="3" t="s">
        <v>315</v>
      </c>
      <c r="B34" s="3" t="s">
        <v>1332</v>
      </c>
      <c r="C34" s="3" t="s">
        <v>119</v>
      </c>
      <c r="D34" s="3" t="s">
        <v>500</v>
      </c>
      <c r="E34" s="3" t="s">
        <v>501</v>
      </c>
      <c r="F34" s="18">
        <v>278</v>
      </c>
      <c r="G34" s="18">
        <f>LOG(F34)</f>
        <v>2.4440447959180762</v>
      </c>
      <c r="H34" s="18">
        <v>15</v>
      </c>
      <c r="I34" s="18">
        <f>LOG10(H34)</f>
        <v>1.1760912590556813</v>
      </c>
      <c r="J34" s="3" t="s">
        <v>66</v>
      </c>
      <c r="K34" s="3" t="s">
        <v>1375</v>
      </c>
      <c r="L34" s="10" t="s">
        <v>1147</v>
      </c>
      <c r="M34" s="3" t="s">
        <v>1209</v>
      </c>
      <c r="N34" s="3" t="s">
        <v>1147</v>
      </c>
      <c r="O34" s="3" t="s">
        <v>1182</v>
      </c>
      <c r="P34" s="3" t="s">
        <v>1182</v>
      </c>
      <c r="Q34" s="3" t="s">
        <v>1209</v>
      </c>
      <c r="R34" s="3" t="s">
        <v>438</v>
      </c>
      <c r="S34" s="3"/>
      <c r="T34" s="18">
        <v>1</v>
      </c>
      <c r="Z34" s="22"/>
    </row>
    <row r="35" spans="1:26">
      <c r="A35" s="3" t="s">
        <v>73</v>
      </c>
      <c r="B35" s="10" t="s">
        <v>1318</v>
      </c>
      <c r="C35" s="3" t="s">
        <v>207</v>
      </c>
      <c r="D35" s="3" t="s">
        <v>363</v>
      </c>
      <c r="E35" s="3" t="s">
        <v>496</v>
      </c>
      <c r="F35" s="18">
        <v>274</v>
      </c>
      <c r="G35" s="18">
        <f>LOG(F35)</f>
        <v>2.4377505628203879</v>
      </c>
      <c r="H35" s="18">
        <v>15</v>
      </c>
      <c r="I35" s="18">
        <f>LOG10(H35)</f>
        <v>1.1760912590556813</v>
      </c>
      <c r="J35" s="3" t="s">
        <v>66</v>
      </c>
      <c r="K35" s="3" t="s">
        <v>1283</v>
      </c>
      <c r="L35" s="10" t="s">
        <v>1147</v>
      </c>
      <c r="M35" s="3" t="s">
        <v>1209</v>
      </c>
      <c r="N35" s="3" t="s">
        <v>1147</v>
      </c>
      <c r="O35" s="3" t="s">
        <v>1182</v>
      </c>
      <c r="P35" s="3" t="s">
        <v>1182</v>
      </c>
      <c r="Q35" s="3" t="s">
        <v>1209</v>
      </c>
      <c r="R35" s="3" t="s">
        <v>438</v>
      </c>
      <c r="S35" s="3"/>
      <c r="T35" s="18">
        <v>1</v>
      </c>
    </row>
    <row r="36" spans="1:26">
      <c r="A36" s="3" t="s">
        <v>79</v>
      </c>
      <c r="B36" s="3" t="s">
        <v>1316</v>
      </c>
      <c r="C36" s="3" t="s">
        <v>179</v>
      </c>
      <c r="D36" s="3" t="s">
        <v>180</v>
      </c>
      <c r="E36" s="3" t="s">
        <v>181</v>
      </c>
      <c r="F36" s="18">
        <v>265</v>
      </c>
      <c r="G36" s="18">
        <f>LOG(F36)</f>
        <v>2.4232458739368079</v>
      </c>
      <c r="H36" s="18">
        <v>53</v>
      </c>
      <c r="I36" s="18">
        <f>LOG10(H36)</f>
        <v>1.7242758696007889</v>
      </c>
      <c r="J36" s="3" t="s">
        <v>66</v>
      </c>
      <c r="K36" s="3" t="s">
        <v>1283</v>
      </c>
      <c r="L36" s="10" t="s">
        <v>1147</v>
      </c>
      <c r="M36" s="3" t="s">
        <v>1209</v>
      </c>
      <c r="N36" s="3" t="s">
        <v>1147</v>
      </c>
      <c r="O36" s="3" t="s">
        <v>1182</v>
      </c>
      <c r="P36" s="3" t="s">
        <v>1182</v>
      </c>
      <c r="Q36" s="3" t="s">
        <v>1209</v>
      </c>
      <c r="R36" s="3" t="s">
        <v>438</v>
      </c>
      <c r="S36" s="3"/>
      <c r="T36" s="18">
        <v>4</v>
      </c>
    </row>
    <row r="37" spans="1:26">
      <c r="A37" s="3" t="s">
        <v>40</v>
      </c>
      <c r="B37" s="10" t="s">
        <v>1313</v>
      </c>
      <c r="C37" s="3" t="s">
        <v>37</v>
      </c>
      <c r="D37" s="3" t="s">
        <v>38</v>
      </c>
      <c r="E37" s="3" t="s">
        <v>433</v>
      </c>
      <c r="F37" s="18">
        <v>250</v>
      </c>
      <c r="G37" s="18">
        <f>LOG(F37)</f>
        <v>2.3979400086720375</v>
      </c>
      <c r="H37" s="18">
        <v>0.7</v>
      </c>
      <c r="I37" s="18">
        <f>LOG10(H37)</f>
        <v>-0.15490195998574319</v>
      </c>
      <c r="J37" s="3" t="s">
        <v>14</v>
      </c>
      <c r="K37" s="3"/>
      <c r="L37" s="10" t="s">
        <v>1147</v>
      </c>
      <c r="M37" s="3" t="s">
        <v>1209</v>
      </c>
      <c r="N37" s="3" t="s">
        <v>1147</v>
      </c>
      <c r="O37" s="3" t="s">
        <v>1182</v>
      </c>
      <c r="P37" s="3" t="s">
        <v>1147</v>
      </c>
      <c r="Q37" s="3" t="s">
        <v>1209</v>
      </c>
      <c r="R37" s="3" t="s">
        <v>1289</v>
      </c>
      <c r="S37" s="3" t="s">
        <v>462</v>
      </c>
      <c r="T37" s="18">
        <v>3</v>
      </c>
    </row>
    <row r="38" spans="1:26">
      <c r="A38" s="3" t="s">
        <v>79</v>
      </c>
      <c r="B38" s="3" t="s">
        <v>1346</v>
      </c>
      <c r="C38" s="3" t="s">
        <v>471</v>
      </c>
      <c r="D38" s="3" t="s">
        <v>203</v>
      </c>
      <c r="E38" s="3" t="s">
        <v>472</v>
      </c>
      <c r="F38" s="18">
        <v>238</v>
      </c>
      <c r="G38" s="18">
        <f>LOG(F38)</f>
        <v>2.3765769570565118</v>
      </c>
      <c r="H38" s="18">
        <v>10</v>
      </c>
      <c r="I38" s="18">
        <f>LOG10(H38)</f>
        <v>1</v>
      </c>
      <c r="J38" s="3" t="s">
        <v>66</v>
      </c>
      <c r="K38" s="3" t="s">
        <v>1375</v>
      </c>
      <c r="L38" s="10" t="s">
        <v>1147</v>
      </c>
      <c r="M38" s="3" t="s">
        <v>1209</v>
      </c>
      <c r="N38" s="3" t="s">
        <v>1147</v>
      </c>
      <c r="O38" s="3" t="s">
        <v>1182</v>
      </c>
      <c r="P38" s="3" t="s">
        <v>1182</v>
      </c>
      <c r="Q38" s="3" t="s">
        <v>1209</v>
      </c>
      <c r="R38" s="3" t="s">
        <v>438</v>
      </c>
      <c r="S38" s="3"/>
      <c r="T38" s="18">
        <v>1</v>
      </c>
    </row>
    <row r="39" spans="1:26">
      <c r="A39" s="3" t="s">
        <v>315</v>
      </c>
      <c r="B39" s="3" t="s">
        <v>1332</v>
      </c>
      <c r="C39" s="3" t="s">
        <v>119</v>
      </c>
      <c r="D39" s="3" t="s">
        <v>304</v>
      </c>
      <c r="E39" s="3" t="s">
        <v>502</v>
      </c>
      <c r="F39" s="18">
        <v>235</v>
      </c>
      <c r="G39" s="18">
        <f>LOG(F39)</f>
        <v>2.3710678622717363</v>
      </c>
      <c r="H39" s="18">
        <v>23</v>
      </c>
      <c r="I39" s="18">
        <f>LOG10(H39)</f>
        <v>1.3617278360175928</v>
      </c>
      <c r="J39" s="3" t="s">
        <v>66</v>
      </c>
      <c r="K39" s="3" t="s">
        <v>1375</v>
      </c>
      <c r="L39" s="10" t="s">
        <v>1147</v>
      </c>
      <c r="M39" s="3" t="s">
        <v>1209</v>
      </c>
      <c r="N39" s="3" t="s">
        <v>1147</v>
      </c>
      <c r="O39" s="3" t="s">
        <v>1182</v>
      </c>
      <c r="P39" s="3" t="s">
        <v>1182</v>
      </c>
      <c r="Q39" s="3" t="s">
        <v>1209</v>
      </c>
      <c r="R39" s="3" t="s">
        <v>438</v>
      </c>
      <c r="S39" s="3"/>
      <c r="T39" s="18">
        <v>2</v>
      </c>
    </row>
    <row r="40" spans="1:26">
      <c r="A40" s="3" t="s">
        <v>79</v>
      </c>
      <c r="B40" s="3" t="s">
        <v>1344</v>
      </c>
      <c r="C40" s="3" t="s">
        <v>459</v>
      </c>
      <c r="D40" s="3" t="s">
        <v>460</v>
      </c>
      <c r="E40" s="3" t="s">
        <v>461</v>
      </c>
      <c r="F40" s="18">
        <v>217</v>
      </c>
      <c r="G40" s="18">
        <f>LOG(F40)</f>
        <v>2.3364597338485296</v>
      </c>
      <c r="H40" s="18">
        <v>3</v>
      </c>
      <c r="I40" s="18">
        <f>LOG10(H40)</f>
        <v>0.47712125471966244</v>
      </c>
      <c r="J40" s="3" t="s">
        <v>66</v>
      </c>
      <c r="K40" s="3" t="s">
        <v>1377</v>
      </c>
      <c r="L40" s="10" t="s">
        <v>1147</v>
      </c>
      <c r="M40" s="10" t="s">
        <v>1209</v>
      </c>
      <c r="N40" s="10" t="s">
        <v>1147</v>
      </c>
      <c r="O40" s="10" t="s">
        <v>1182</v>
      </c>
      <c r="P40" s="10" t="s">
        <v>1147</v>
      </c>
      <c r="Q40" s="10" t="s">
        <v>1209</v>
      </c>
      <c r="R40" s="3" t="s">
        <v>462</v>
      </c>
      <c r="S40" s="3"/>
      <c r="T40" s="18">
        <v>3</v>
      </c>
      <c r="U40" s="18">
        <v>25</v>
      </c>
    </row>
    <row r="41" spans="1:26">
      <c r="A41" s="3" t="s">
        <v>80</v>
      </c>
      <c r="B41" s="3" t="s">
        <v>1351</v>
      </c>
      <c r="C41" s="3" t="s">
        <v>504</v>
      </c>
      <c r="D41" s="3" t="s">
        <v>505</v>
      </c>
      <c r="E41" s="3" t="s">
        <v>505</v>
      </c>
      <c r="F41" s="18">
        <v>217</v>
      </c>
      <c r="G41" s="18">
        <f>LOG(F41)</f>
        <v>2.3364597338485296</v>
      </c>
      <c r="H41" s="18">
        <v>17</v>
      </c>
      <c r="I41" s="18">
        <f>LOG10(H41)</f>
        <v>1.2304489213782739</v>
      </c>
      <c r="J41" s="3" t="s">
        <v>66</v>
      </c>
      <c r="K41" s="3" t="s">
        <v>1376</v>
      </c>
      <c r="L41" s="10" t="s">
        <v>1147</v>
      </c>
      <c r="M41" s="3" t="s">
        <v>1209</v>
      </c>
      <c r="N41" s="3" t="s">
        <v>1147</v>
      </c>
      <c r="O41" s="3" t="s">
        <v>1182</v>
      </c>
      <c r="P41" s="3" t="s">
        <v>1182</v>
      </c>
      <c r="Q41" s="3" t="s">
        <v>1209</v>
      </c>
      <c r="R41" s="3" t="s">
        <v>438</v>
      </c>
      <c r="S41" s="3"/>
      <c r="T41" s="18">
        <v>1</v>
      </c>
    </row>
    <row r="42" spans="1:26">
      <c r="A42" s="3" t="s">
        <v>315</v>
      </c>
      <c r="B42" s="3" t="s">
        <v>1332</v>
      </c>
      <c r="C42" s="3" t="s">
        <v>119</v>
      </c>
      <c r="D42" s="3" t="s">
        <v>316</v>
      </c>
      <c r="E42" s="3" t="s">
        <v>317</v>
      </c>
      <c r="F42" s="18">
        <v>205</v>
      </c>
      <c r="G42" s="18">
        <f>LOG(F42)</f>
        <v>2.3117538610557542</v>
      </c>
      <c r="H42" s="18">
        <v>23</v>
      </c>
      <c r="I42" s="18">
        <f>LOG10(H42)</f>
        <v>1.3617278360175928</v>
      </c>
      <c r="J42" s="3" t="s">
        <v>66</v>
      </c>
      <c r="K42" s="3" t="s">
        <v>1375</v>
      </c>
      <c r="L42" s="10" t="s">
        <v>1147</v>
      </c>
      <c r="M42" s="3" t="s">
        <v>1209</v>
      </c>
      <c r="N42" s="3" t="s">
        <v>1147</v>
      </c>
      <c r="O42" s="3" t="s">
        <v>1182</v>
      </c>
      <c r="P42" s="3" t="s">
        <v>1182</v>
      </c>
      <c r="Q42" s="3" t="s">
        <v>1209</v>
      </c>
      <c r="R42" s="3" t="s">
        <v>438</v>
      </c>
      <c r="S42" s="3"/>
      <c r="T42" s="18">
        <v>1</v>
      </c>
    </row>
    <row r="43" spans="1:26">
      <c r="A43" s="3" t="s">
        <v>73</v>
      </c>
      <c r="B43" s="3" t="s">
        <v>1314</v>
      </c>
      <c r="C43" s="3" t="s">
        <v>19</v>
      </c>
      <c r="D43" s="3" t="s">
        <v>20</v>
      </c>
      <c r="E43" s="3" t="s">
        <v>21</v>
      </c>
      <c r="F43" s="18">
        <v>200</v>
      </c>
      <c r="G43" s="18">
        <f>LOG(F43)</f>
        <v>2.3010299956639813</v>
      </c>
      <c r="H43" s="18">
        <v>3.3</v>
      </c>
      <c r="I43" s="18">
        <f>LOG10(H43)</f>
        <v>0.51851393987788741</v>
      </c>
      <c r="J43" s="3" t="s">
        <v>14</v>
      </c>
      <c r="K43" s="3" t="s">
        <v>1378</v>
      </c>
      <c r="L43" s="10" t="s">
        <v>1147</v>
      </c>
      <c r="M43" s="3" t="s">
        <v>1209</v>
      </c>
      <c r="N43" s="3" t="s">
        <v>1147</v>
      </c>
      <c r="O43" s="3" t="s">
        <v>1182</v>
      </c>
      <c r="P43" s="3" t="s">
        <v>1182</v>
      </c>
      <c r="Q43" s="3" t="s">
        <v>1209</v>
      </c>
      <c r="R43" s="3" t="s">
        <v>462</v>
      </c>
      <c r="S43" s="3"/>
      <c r="T43" s="18">
        <v>2</v>
      </c>
      <c r="U43" s="18">
        <v>23</v>
      </c>
    </row>
    <row r="44" spans="1:26">
      <c r="A44" s="3" t="s">
        <v>79</v>
      </c>
      <c r="B44" s="3" t="s">
        <v>1316</v>
      </c>
      <c r="C44" s="3" t="s">
        <v>360</v>
      </c>
      <c r="D44" s="3" t="s">
        <v>475</v>
      </c>
      <c r="E44" s="3" t="s">
        <v>476</v>
      </c>
      <c r="F44" s="18">
        <v>200</v>
      </c>
      <c r="G44" s="18">
        <f>LOG(F44)</f>
        <v>2.3010299956639813</v>
      </c>
      <c r="H44" s="18">
        <v>21</v>
      </c>
      <c r="I44" s="18">
        <f>LOG10(H44)</f>
        <v>1.3222192947339193</v>
      </c>
      <c r="J44" s="3" t="s">
        <v>66</v>
      </c>
      <c r="K44" s="3" t="s">
        <v>1283</v>
      </c>
      <c r="L44" s="10" t="s">
        <v>1147</v>
      </c>
      <c r="M44" s="3" t="s">
        <v>1209</v>
      </c>
      <c r="N44" s="3" t="s">
        <v>1147</v>
      </c>
      <c r="O44" s="3" t="s">
        <v>1182</v>
      </c>
      <c r="P44" s="3" t="s">
        <v>1182</v>
      </c>
      <c r="Q44" s="3" t="s">
        <v>1209</v>
      </c>
      <c r="R44" s="3" t="s">
        <v>438</v>
      </c>
      <c r="S44" s="3"/>
      <c r="T44" s="18">
        <v>2</v>
      </c>
    </row>
    <row r="45" spans="1:26" s="40" customFormat="1">
      <c r="A45" s="35" t="s">
        <v>79</v>
      </c>
      <c r="B45" s="36" t="s">
        <v>1319</v>
      </c>
      <c r="C45" s="35" t="s">
        <v>44</v>
      </c>
      <c r="D45" s="35" t="s">
        <v>45</v>
      </c>
      <c r="E45" s="35" t="s">
        <v>46</v>
      </c>
      <c r="F45" s="37">
        <f>AVERAGE(177,197.67)</f>
        <v>187.33499999999998</v>
      </c>
      <c r="G45" s="37">
        <f>LOG(F45)</f>
        <v>2.2726189246621211</v>
      </c>
      <c r="H45" s="37">
        <f>AVERAGE(2.7,4.05)</f>
        <v>3.375</v>
      </c>
      <c r="I45" s="37">
        <f>LOG10(H45)</f>
        <v>0.52827377716704371</v>
      </c>
      <c r="J45" s="35" t="s">
        <v>14</v>
      </c>
      <c r="L45" s="36" t="s">
        <v>1147</v>
      </c>
      <c r="M45" s="36" t="s">
        <v>1182</v>
      </c>
      <c r="N45" s="36" t="s">
        <v>1147</v>
      </c>
      <c r="O45" s="36" t="s">
        <v>1182</v>
      </c>
      <c r="P45" s="36" t="s">
        <v>1182</v>
      </c>
      <c r="Q45" s="36" t="s">
        <v>1209</v>
      </c>
      <c r="R45" s="35" t="s">
        <v>1388</v>
      </c>
      <c r="S45" s="35"/>
      <c r="T45" s="37">
        <v>39</v>
      </c>
      <c r="U45" s="39"/>
    </row>
    <row r="46" spans="1:26">
      <c r="A46" s="3" t="s">
        <v>73</v>
      </c>
      <c r="B46" s="3" t="s">
        <v>1314</v>
      </c>
      <c r="C46" s="3" t="s">
        <v>331</v>
      </c>
      <c r="D46" s="3" t="s">
        <v>126</v>
      </c>
      <c r="E46" s="3" t="s">
        <v>509</v>
      </c>
      <c r="F46" s="18">
        <v>190</v>
      </c>
      <c r="G46" s="18">
        <f>LOG(F46)</f>
        <v>2.2787536009528289</v>
      </c>
      <c r="H46" s="18">
        <v>1.3</v>
      </c>
      <c r="I46" s="18">
        <f>LOG10(H46)</f>
        <v>0.11394335230683679</v>
      </c>
      <c r="J46" s="3" t="s">
        <v>14</v>
      </c>
      <c r="K46" s="3" t="s">
        <v>1284</v>
      </c>
      <c r="L46" s="10" t="s">
        <v>1147</v>
      </c>
      <c r="M46" s="10" t="s">
        <v>1209</v>
      </c>
      <c r="N46" s="10" t="s">
        <v>1147</v>
      </c>
      <c r="O46" s="10" t="s">
        <v>1182</v>
      </c>
      <c r="P46" s="10" t="s">
        <v>1147</v>
      </c>
      <c r="Q46" s="10" t="s">
        <v>1209</v>
      </c>
      <c r="R46" s="3" t="s">
        <v>462</v>
      </c>
      <c r="S46" s="3"/>
      <c r="T46" s="18">
        <v>1</v>
      </c>
      <c r="U46" s="18">
        <v>12</v>
      </c>
    </row>
    <row r="47" spans="1:26">
      <c r="A47" s="3" t="s">
        <v>79</v>
      </c>
      <c r="B47" s="3" t="s">
        <v>1316</v>
      </c>
      <c r="C47" s="3" t="s">
        <v>111</v>
      </c>
      <c r="D47" s="3" t="s">
        <v>112</v>
      </c>
      <c r="E47" s="3" t="s">
        <v>454</v>
      </c>
      <c r="F47" s="18">
        <v>177</v>
      </c>
      <c r="G47" s="18">
        <f>LOG(F47)</f>
        <v>2.2479732663618068</v>
      </c>
      <c r="H47" s="18">
        <v>19</v>
      </c>
      <c r="I47" s="18">
        <f>LOG10(H47)</f>
        <v>1.2787536009528289</v>
      </c>
      <c r="J47" s="3" t="s">
        <v>66</v>
      </c>
      <c r="K47" s="3" t="s">
        <v>1375</v>
      </c>
      <c r="L47" s="10" t="s">
        <v>1147</v>
      </c>
      <c r="M47" s="10" t="s">
        <v>1209</v>
      </c>
      <c r="N47" s="10" t="s">
        <v>1147</v>
      </c>
      <c r="O47" s="10" t="s">
        <v>1182</v>
      </c>
      <c r="P47" s="10" t="s">
        <v>1182</v>
      </c>
      <c r="Q47" s="10" t="s">
        <v>1209</v>
      </c>
      <c r="R47" s="3" t="s">
        <v>438</v>
      </c>
      <c r="S47" s="3"/>
      <c r="T47" s="18">
        <v>1</v>
      </c>
    </row>
    <row r="48" spans="1:26">
      <c r="A48" s="3" t="s">
        <v>79</v>
      </c>
      <c r="B48" s="3" t="s">
        <v>1335</v>
      </c>
      <c r="C48" s="3" t="s">
        <v>455</v>
      </c>
      <c r="D48" s="3" t="s">
        <v>456</v>
      </c>
      <c r="E48" s="3" t="s">
        <v>457</v>
      </c>
      <c r="F48" s="18">
        <v>171</v>
      </c>
      <c r="G48" s="18">
        <f>LOG(F48)</f>
        <v>2.2329961103921536</v>
      </c>
      <c r="H48" s="18">
        <v>25</v>
      </c>
      <c r="I48" s="18">
        <f>LOG10(H48)</f>
        <v>1.3979400086720377</v>
      </c>
      <c r="J48" s="3" t="s">
        <v>66</v>
      </c>
      <c r="K48" s="3" t="s">
        <v>1375</v>
      </c>
      <c r="L48" s="10" t="s">
        <v>1147</v>
      </c>
      <c r="M48" s="3" t="s">
        <v>1209</v>
      </c>
      <c r="N48" s="3" t="s">
        <v>1147</v>
      </c>
      <c r="O48" s="3" t="s">
        <v>1182</v>
      </c>
      <c r="P48" s="3" t="s">
        <v>1182</v>
      </c>
      <c r="Q48" s="3" t="s">
        <v>1209</v>
      </c>
      <c r="R48" s="3" t="s">
        <v>438</v>
      </c>
      <c r="S48" s="3"/>
      <c r="T48" s="18">
        <v>2</v>
      </c>
    </row>
    <row r="49" spans="1:26">
      <c r="A49" s="3" t="s">
        <v>73</v>
      </c>
      <c r="B49" s="3" t="s">
        <v>1320</v>
      </c>
      <c r="C49" s="3" t="s">
        <v>518</v>
      </c>
      <c r="D49" s="3" t="s">
        <v>519</v>
      </c>
      <c r="E49" s="3" t="s">
        <v>1306</v>
      </c>
      <c r="F49" s="18">
        <v>147.46</v>
      </c>
      <c r="G49" s="18">
        <f>LOG(F49)</f>
        <v>2.1686742295670798</v>
      </c>
      <c r="H49" s="18">
        <v>4.6500000000000004</v>
      </c>
      <c r="I49" s="18">
        <f>LOG10(H49)</f>
        <v>0.66745295288995399</v>
      </c>
      <c r="J49" s="3" t="s">
        <v>14</v>
      </c>
      <c r="K49" s="3" t="s">
        <v>346</v>
      </c>
      <c r="L49" s="3" t="s">
        <v>1147</v>
      </c>
      <c r="M49" s="3" t="s">
        <v>1209</v>
      </c>
      <c r="N49" s="3" t="s">
        <v>1147</v>
      </c>
      <c r="O49" s="3" t="s">
        <v>1182</v>
      </c>
      <c r="P49" s="3" t="s">
        <v>1147</v>
      </c>
      <c r="Q49" s="3" t="s">
        <v>1209</v>
      </c>
      <c r="R49" s="3" t="s">
        <v>1293</v>
      </c>
      <c r="S49" s="3"/>
      <c r="T49" s="18">
        <v>5</v>
      </c>
    </row>
    <row r="50" spans="1:26" s="22" customFormat="1">
      <c r="A50" s="3" t="s">
        <v>73</v>
      </c>
      <c r="B50" s="3" t="s">
        <v>1323</v>
      </c>
      <c r="C50" s="3" t="s">
        <v>188</v>
      </c>
      <c r="D50" s="3" t="s">
        <v>189</v>
      </c>
      <c r="E50" s="3" t="s">
        <v>190</v>
      </c>
      <c r="F50" s="18">
        <v>145</v>
      </c>
      <c r="G50" s="18">
        <f>LOG(F50)</f>
        <v>2.1613680022349748</v>
      </c>
      <c r="H50" s="18">
        <v>17</v>
      </c>
      <c r="I50" s="18">
        <f>LOG10(H50)</f>
        <v>1.2304489213782739</v>
      </c>
      <c r="J50" s="3" t="s">
        <v>66</v>
      </c>
      <c r="K50" s="3" t="s">
        <v>1283</v>
      </c>
      <c r="L50" s="10" t="s">
        <v>1147</v>
      </c>
      <c r="M50" s="3" t="s">
        <v>1209</v>
      </c>
      <c r="N50" s="3" t="s">
        <v>1147</v>
      </c>
      <c r="O50" s="3" t="s">
        <v>1182</v>
      </c>
      <c r="P50" s="3" t="s">
        <v>1182</v>
      </c>
      <c r="Q50" s="3" t="s">
        <v>1209</v>
      </c>
      <c r="R50" s="3" t="s">
        <v>438</v>
      </c>
      <c r="S50" s="3"/>
      <c r="T50" s="18">
        <v>2</v>
      </c>
      <c r="U50" s="14"/>
      <c r="V50"/>
      <c r="W50"/>
      <c r="X50"/>
      <c r="Y50"/>
      <c r="Z50"/>
    </row>
    <row r="51" spans="1:26">
      <c r="A51" s="3" t="s">
        <v>79</v>
      </c>
      <c r="B51" s="3" t="s">
        <v>1345</v>
      </c>
      <c r="C51" s="3" t="s">
        <v>378</v>
      </c>
      <c r="D51" s="3" t="s">
        <v>379</v>
      </c>
      <c r="E51" s="3" t="s">
        <v>380</v>
      </c>
      <c r="F51" s="18">
        <v>140</v>
      </c>
      <c r="G51" s="18">
        <f>LOG(F51)</f>
        <v>2.1461280356782382</v>
      </c>
      <c r="H51" s="18">
        <v>20</v>
      </c>
      <c r="I51" s="18">
        <f>LOG10(H51)</f>
        <v>1.3010299956639813</v>
      </c>
      <c r="J51" s="3" t="s">
        <v>66</v>
      </c>
      <c r="L51" s="10" t="s">
        <v>1147</v>
      </c>
      <c r="M51" s="10" t="s">
        <v>1209</v>
      </c>
      <c r="N51" s="10" t="s">
        <v>1147</v>
      </c>
      <c r="O51" s="10" t="s">
        <v>1182</v>
      </c>
      <c r="P51" s="10" t="s">
        <v>1182</v>
      </c>
      <c r="Q51" s="10" t="s">
        <v>1209</v>
      </c>
      <c r="R51" s="3" t="s">
        <v>438</v>
      </c>
      <c r="S51" s="3"/>
      <c r="T51" s="18" t="s">
        <v>89</v>
      </c>
      <c r="U51" s="19"/>
      <c r="V51" s="22"/>
      <c r="W51" s="22"/>
      <c r="X51" s="22"/>
      <c r="Y51" s="22"/>
    </row>
    <row r="52" spans="1:26">
      <c r="A52" s="3" t="s">
        <v>73</v>
      </c>
      <c r="B52" s="3" t="s">
        <v>1323</v>
      </c>
      <c r="C52" s="3" t="s">
        <v>188</v>
      </c>
      <c r="D52" s="3" t="s">
        <v>193</v>
      </c>
      <c r="E52" s="3" t="s">
        <v>362</v>
      </c>
      <c r="F52" s="18">
        <v>125</v>
      </c>
      <c r="G52" s="18">
        <f>LOG(F52)</f>
        <v>2.0969100130080562</v>
      </c>
      <c r="H52" s="18">
        <v>15</v>
      </c>
      <c r="I52" s="18">
        <f>LOG10(H52)</f>
        <v>1.1760912590556813</v>
      </c>
      <c r="J52" s="3" t="s">
        <v>66</v>
      </c>
      <c r="K52" s="3" t="s">
        <v>1283</v>
      </c>
      <c r="L52" s="10" t="s">
        <v>1147</v>
      </c>
      <c r="M52" s="3" t="s">
        <v>1209</v>
      </c>
      <c r="N52" s="3" t="s">
        <v>1147</v>
      </c>
      <c r="O52" s="3" t="s">
        <v>1182</v>
      </c>
      <c r="P52" s="3" t="s">
        <v>1182</v>
      </c>
      <c r="Q52" s="3" t="s">
        <v>1209</v>
      </c>
      <c r="R52" s="3" t="s">
        <v>438</v>
      </c>
      <c r="S52" s="3"/>
      <c r="T52" s="18">
        <v>2</v>
      </c>
    </row>
    <row r="53" spans="1:26">
      <c r="A53" s="3" t="s">
        <v>40</v>
      </c>
      <c r="B53" s="3" t="s">
        <v>1313</v>
      </c>
      <c r="C53" s="3" t="s">
        <v>37</v>
      </c>
      <c r="D53" s="3" t="s">
        <v>42</v>
      </c>
      <c r="E53" s="3" t="s">
        <v>43</v>
      </c>
      <c r="F53" s="18">
        <v>100</v>
      </c>
      <c r="G53" s="18">
        <f>LOG(F53)</f>
        <v>2</v>
      </c>
      <c r="H53" s="18">
        <v>0.75</v>
      </c>
      <c r="I53" s="18">
        <f>LOG10(H53)</f>
        <v>-0.12493873660829995</v>
      </c>
      <c r="J53" s="3" t="s">
        <v>14</v>
      </c>
      <c r="K53" s="3"/>
      <c r="L53" s="10" t="s">
        <v>1147</v>
      </c>
      <c r="M53" s="3" t="s">
        <v>1209</v>
      </c>
      <c r="N53" s="3" t="s">
        <v>1147</v>
      </c>
      <c r="O53" s="3" t="s">
        <v>1182</v>
      </c>
      <c r="P53" s="3" t="s">
        <v>1182</v>
      </c>
      <c r="Q53" s="3" t="s">
        <v>1209</v>
      </c>
      <c r="R53" s="3" t="s">
        <v>1294</v>
      </c>
      <c r="S53" s="3" t="s">
        <v>462</v>
      </c>
      <c r="T53" s="18">
        <v>3</v>
      </c>
    </row>
    <row r="54" spans="1:26">
      <c r="A54" s="3" t="s">
        <v>73</v>
      </c>
      <c r="B54" s="3" t="s">
        <v>1314</v>
      </c>
      <c r="C54" s="3" t="s">
        <v>331</v>
      </c>
      <c r="D54" s="3" t="s">
        <v>301</v>
      </c>
      <c r="E54" s="3" t="s">
        <v>332</v>
      </c>
      <c r="F54" s="18">
        <v>100</v>
      </c>
      <c r="G54" s="18">
        <f>LOG(F54)</f>
        <v>2</v>
      </c>
      <c r="H54" s="18">
        <v>4.7</v>
      </c>
      <c r="I54" s="18">
        <f>LOG10(H54)</f>
        <v>0.67209785793571752</v>
      </c>
      <c r="J54" s="3" t="s">
        <v>14</v>
      </c>
      <c r="K54" s="3"/>
      <c r="L54" s="3" t="s">
        <v>1147</v>
      </c>
      <c r="M54" s="3" t="s">
        <v>1209</v>
      </c>
      <c r="N54" s="3" t="s">
        <v>1147</v>
      </c>
      <c r="O54" s="3" t="s">
        <v>1182</v>
      </c>
      <c r="P54" s="3" t="s">
        <v>1147</v>
      </c>
      <c r="Q54" s="3" t="s">
        <v>1209</v>
      </c>
      <c r="R54" s="3" t="s">
        <v>1215</v>
      </c>
      <c r="S54" s="3"/>
      <c r="T54" s="18">
        <v>18</v>
      </c>
      <c r="U54" s="3"/>
    </row>
    <row r="55" spans="1:26">
      <c r="A55" s="3" t="s">
        <v>79</v>
      </c>
      <c r="B55" s="3" t="s">
        <v>1316</v>
      </c>
      <c r="C55" s="3" t="s">
        <v>182</v>
      </c>
      <c r="D55" s="3" t="s">
        <v>51</v>
      </c>
      <c r="E55" s="3" t="s">
        <v>185</v>
      </c>
      <c r="F55" s="18">
        <v>98</v>
      </c>
      <c r="G55" s="18">
        <f>LOG(F55)</f>
        <v>1.9912260756924949</v>
      </c>
      <c r="H55" s="18">
        <v>33</v>
      </c>
      <c r="I55" s="18">
        <f>LOG10(H55)</f>
        <v>1.5185139398778875</v>
      </c>
      <c r="J55" s="3" t="s">
        <v>66</v>
      </c>
      <c r="K55" s="3" t="s">
        <v>1283</v>
      </c>
      <c r="L55" s="10" t="s">
        <v>1147</v>
      </c>
      <c r="M55" s="3" t="s">
        <v>1209</v>
      </c>
      <c r="N55" s="3" t="s">
        <v>1147</v>
      </c>
      <c r="O55" s="3" t="s">
        <v>1182</v>
      </c>
      <c r="P55" s="3" t="s">
        <v>1182</v>
      </c>
      <c r="Q55" s="3" t="s">
        <v>1209</v>
      </c>
      <c r="R55" s="3" t="s">
        <v>438</v>
      </c>
      <c r="S55" s="3"/>
      <c r="T55" s="18">
        <v>3</v>
      </c>
    </row>
    <row r="56" spans="1:26">
      <c r="A56" s="3" t="s">
        <v>79</v>
      </c>
      <c r="B56" s="3" t="s">
        <v>1316</v>
      </c>
      <c r="C56" s="3" t="s">
        <v>435</v>
      </c>
      <c r="D56" s="3" t="s">
        <v>436</v>
      </c>
      <c r="E56" s="3" t="s">
        <v>437</v>
      </c>
      <c r="F56" s="18">
        <v>92</v>
      </c>
      <c r="G56" s="18">
        <f>LOG(F56)</f>
        <v>1.9637878273455553</v>
      </c>
      <c r="H56" s="18">
        <v>26</v>
      </c>
      <c r="I56" s="18">
        <f>LOG10(H56)</f>
        <v>1.414973347970818</v>
      </c>
      <c r="J56" s="3" t="s">
        <v>66</v>
      </c>
      <c r="K56" s="3" t="s">
        <v>1283</v>
      </c>
      <c r="L56" s="10" t="s">
        <v>1147</v>
      </c>
      <c r="M56" s="3" t="s">
        <v>1209</v>
      </c>
      <c r="N56" s="3" t="s">
        <v>1147</v>
      </c>
      <c r="O56" s="3" t="s">
        <v>1182</v>
      </c>
      <c r="P56" s="3" t="s">
        <v>1182</v>
      </c>
      <c r="Q56" s="3" t="s">
        <v>1209</v>
      </c>
      <c r="R56" s="3" t="s">
        <v>438</v>
      </c>
      <c r="S56" s="3"/>
      <c r="T56" s="18">
        <v>2</v>
      </c>
    </row>
    <row r="57" spans="1:26">
      <c r="A57" s="3" t="s">
        <v>79</v>
      </c>
      <c r="B57" s="3" t="s">
        <v>1335</v>
      </c>
      <c r="C57" s="3" t="s">
        <v>480</v>
      </c>
      <c r="D57" s="3" t="s">
        <v>481</v>
      </c>
      <c r="E57" s="3" t="s">
        <v>482</v>
      </c>
      <c r="F57" s="18">
        <v>92</v>
      </c>
      <c r="G57" s="18">
        <f>LOG(F57)</f>
        <v>1.9637878273455553</v>
      </c>
      <c r="H57" s="18">
        <v>40</v>
      </c>
      <c r="I57" s="18">
        <f>LOG10(H57)</f>
        <v>1.6020599913279623</v>
      </c>
      <c r="J57" s="3" t="s">
        <v>66</v>
      </c>
      <c r="K57" s="3" t="s">
        <v>1283</v>
      </c>
      <c r="L57" s="10" t="s">
        <v>1147</v>
      </c>
      <c r="M57" s="3" t="s">
        <v>1209</v>
      </c>
      <c r="N57" s="3" t="s">
        <v>1147</v>
      </c>
      <c r="O57" s="3" t="s">
        <v>1182</v>
      </c>
      <c r="P57" s="3" t="s">
        <v>1182</v>
      </c>
      <c r="Q57" s="3" t="s">
        <v>1209</v>
      </c>
      <c r="R57" s="3" t="s">
        <v>438</v>
      </c>
      <c r="S57" s="3"/>
      <c r="T57" s="18">
        <v>2</v>
      </c>
    </row>
    <row r="58" spans="1:26">
      <c r="A58" s="3" t="s">
        <v>79</v>
      </c>
      <c r="B58" s="3" t="s">
        <v>1316</v>
      </c>
      <c r="C58" s="3" t="s">
        <v>473</v>
      </c>
      <c r="D58" s="3" t="s">
        <v>153</v>
      </c>
      <c r="E58" s="3" t="s">
        <v>474</v>
      </c>
      <c r="F58" s="18">
        <v>88</v>
      </c>
      <c r="G58" s="18">
        <f>LOG10(F58)</f>
        <v>1.9444826721501687</v>
      </c>
      <c r="H58" s="18">
        <v>58</v>
      </c>
      <c r="I58" s="18">
        <f>LOG10(H58)</f>
        <v>1.7634279935629373</v>
      </c>
      <c r="J58" s="3" t="s">
        <v>66</v>
      </c>
      <c r="K58" s="3" t="s">
        <v>1283</v>
      </c>
      <c r="L58" s="10" t="s">
        <v>1147</v>
      </c>
      <c r="M58" s="3" t="s">
        <v>1209</v>
      </c>
      <c r="N58" s="3" t="s">
        <v>1147</v>
      </c>
      <c r="O58" s="3" t="s">
        <v>1182</v>
      </c>
      <c r="P58" s="3" t="s">
        <v>1182</v>
      </c>
      <c r="Q58" s="3" t="s">
        <v>1209</v>
      </c>
      <c r="R58" s="3" t="s">
        <v>438</v>
      </c>
      <c r="S58" s="3"/>
      <c r="T58" s="18">
        <v>1</v>
      </c>
    </row>
    <row r="59" spans="1:26">
      <c r="A59" s="3" t="s">
        <v>73</v>
      </c>
      <c r="B59" s="10" t="s">
        <v>1318</v>
      </c>
      <c r="C59" s="3" t="s">
        <v>207</v>
      </c>
      <c r="D59" s="3" t="s">
        <v>494</v>
      </c>
      <c r="E59" s="3" t="s">
        <v>495</v>
      </c>
      <c r="F59" s="18">
        <v>85</v>
      </c>
      <c r="G59" s="18">
        <f>LOG10(F59)</f>
        <v>1.9294189257142926</v>
      </c>
      <c r="H59" s="18">
        <v>36</v>
      </c>
      <c r="I59" s="18">
        <f>LOG10(H59)</f>
        <v>1.5563025007672873</v>
      </c>
      <c r="J59" s="3" t="s">
        <v>66</v>
      </c>
      <c r="K59" s="3" t="s">
        <v>1283</v>
      </c>
      <c r="L59" s="10" t="s">
        <v>1147</v>
      </c>
      <c r="M59" s="3" t="s">
        <v>1209</v>
      </c>
      <c r="N59" s="3" t="s">
        <v>1147</v>
      </c>
      <c r="O59" s="3" t="s">
        <v>1182</v>
      </c>
      <c r="P59" s="3" t="s">
        <v>1182</v>
      </c>
      <c r="Q59" s="3" t="s">
        <v>1209</v>
      </c>
      <c r="R59" s="3" t="s">
        <v>438</v>
      </c>
      <c r="S59" s="3"/>
      <c r="T59" s="18">
        <v>1</v>
      </c>
    </row>
    <row r="60" spans="1:26">
      <c r="A60" s="3" t="s">
        <v>73</v>
      </c>
      <c r="B60" s="3" t="s">
        <v>1320</v>
      </c>
      <c r="C60" s="3" t="s">
        <v>47</v>
      </c>
      <c r="D60" s="3" t="s">
        <v>48</v>
      </c>
      <c r="E60" s="6" t="s">
        <v>416</v>
      </c>
      <c r="F60" s="18">
        <f>AVERAGE(77.2,78.6)</f>
        <v>77.900000000000006</v>
      </c>
      <c r="G60" s="18">
        <f>LOG10(F60)</f>
        <v>1.8915374576725645</v>
      </c>
      <c r="H60" s="18">
        <f>AVERAGE(6.5,6.1)</f>
        <v>6.3</v>
      </c>
      <c r="I60" s="18">
        <f>LOG10(H60)</f>
        <v>0.79934054945358168</v>
      </c>
      <c r="J60" s="3" t="s">
        <v>14</v>
      </c>
      <c r="L60" s="10" t="s">
        <v>1147</v>
      </c>
      <c r="M60" s="3" t="s">
        <v>1209</v>
      </c>
      <c r="N60" s="3" t="s">
        <v>1147</v>
      </c>
      <c r="O60" s="3" t="s">
        <v>1182</v>
      </c>
      <c r="P60" s="3" t="s">
        <v>1147</v>
      </c>
      <c r="Q60" s="3" t="s">
        <v>1209</v>
      </c>
      <c r="R60" s="3" t="s">
        <v>1389</v>
      </c>
      <c r="S60" s="3"/>
      <c r="T60" s="18">
        <v>5</v>
      </c>
    </row>
    <row r="61" spans="1:26">
      <c r="A61" s="3" t="s">
        <v>73</v>
      </c>
      <c r="B61" s="3" t="s">
        <v>1314</v>
      </c>
      <c r="C61" s="3" t="s">
        <v>28</v>
      </c>
      <c r="D61" s="3" t="s">
        <v>29</v>
      </c>
      <c r="E61" s="3" t="s">
        <v>30</v>
      </c>
      <c r="F61" s="18">
        <v>77</v>
      </c>
      <c r="G61" s="18">
        <f>LOG10(F61)</f>
        <v>1.8864907251724818</v>
      </c>
      <c r="H61" s="18">
        <v>6</v>
      </c>
      <c r="I61" s="18">
        <f>LOG10(H61)</f>
        <v>0.77815125038364363</v>
      </c>
      <c r="J61" s="3" t="s">
        <v>14</v>
      </c>
      <c r="K61" s="3" t="s">
        <v>1284</v>
      </c>
      <c r="L61" s="10" t="s">
        <v>1147</v>
      </c>
      <c r="M61" s="10" t="s">
        <v>1209</v>
      </c>
      <c r="N61" s="10" t="s">
        <v>1147</v>
      </c>
      <c r="O61" s="10" t="s">
        <v>1182</v>
      </c>
      <c r="P61" s="10" t="s">
        <v>1147</v>
      </c>
      <c r="Q61" s="10" t="s">
        <v>1209</v>
      </c>
      <c r="R61" s="3" t="s">
        <v>462</v>
      </c>
      <c r="S61" s="3"/>
      <c r="T61" s="18">
        <v>3</v>
      </c>
      <c r="U61" s="18">
        <v>12</v>
      </c>
    </row>
    <row r="62" spans="1:26" s="40" customFormat="1">
      <c r="A62" s="3" t="s">
        <v>73</v>
      </c>
      <c r="B62" s="3" t="s">
        <v>1323</v>
      </c>
      <c r="C62" s="3" t="s">
        <v>204</v>
      </c>
      <c r="D62" s="3" t="s">
        <v>90</v>
      </c>
      <c r="E62" s="3" t="s">
        <v>486</v>
      </c>
      <c r="F62" s="18">
        <v>77</v>
      </c>
      <c r="G62" s="18">
        <f>LOG10(F62)</f>
        <v>1.8864907251724818</v>
      </c>
      <c r="H62" s="18">
        <v>38</v>
      </c>
      <c r="I62" s="18">
        <f>LOG10(H62)</f>
        <v>1.5797835966168101</v>
      </c>
      <c r="J62" s="3" t="s">
        <v>66</v>
      </c>
      <c r="K62" s="3" t="s">
        <v>1283</v>
      </c>
      <c r="L62" s="10" t="s">
        <v>1147</v>
      </c>
      <c r="M62" s="3" t="s">
        <v>1209</v>
      </c>
      <c r="N62" s="3" t="s">
        <v>1147</v>
      </c>
      <c r="O62" s="3" t="s">
        <v>1182</v>
      </c>
      <c r="P62" s="3" t="s">
        <v>1182</v>
      </c>
      <c r="Q62" s="3" t="s">
        <v>1209</v>
      </c>
      <c r="R62" s="3" t="s">
        <v>438</v>
      </c>
      <c r="S62" s="3"/>
      <c r="T62" s="18">
        <v>1</v>
      </c>
      <c r="U62" s="14"/>
      <c r="V62"/>
      <c r="W62"/>
      <c r="X62"/>
      <c r="Y62"/>
      <c r="Z62"/>
    </row>
    <row r="63" spans="1:26">
      <c r="A63" s="35" t="s">
        <v>73</v>
      </c>
      <c r="B63" s="35" t="s">
        <v>1314</v>
      </c>
      <c r="C63" s="35" t="s">
        <v>341</v>
      </c>
      <c r="D63" s="35" t="s">
        <v>55</v>
      </c>
      <c r="E63" s="35" t="s">
        <v>342</v>
      </c>
      <c r="F63" s="37">
        <v>72</v>
      </c>
      <c r="G63" s="37">
        <f>LOG10(F63)</f>
        <v>1.8573324964312685</v>
      </c>
      <c r="H63" s="37">
        <v>6.1</v>
      </c>
      <c r="I63" s="37">
        <f>LOG10(H63)</f>
        <v>0.78532983501076703</v>
      </c>
      <c r="J63" s="35" t="s">
        <v>14</v>
      </c>
      <c r="K63" s="35"/>
      <c r="L63" s="36" t="s">
        <v>1209</v>
      </c>
      <c r="M63" s="35" t="s">
        <v>1209</v>
      </c>
      <c r="N63" s="35" t="s">
        <v>1209</v>
      </c>
      <c r="O63" s="35" t="s">
        <v>1182</v>
      </c>
      <c r="P63" s="35" t="s">
        <v>1147</v>
      </c>
      <c r="Q63" s="35" t="s">
        <v>1209</v>
      </c>
      <c r="R63" s="35" t="s">
        <v>1295</v>
      </c>
      <c r="S63" s="35" t="s">
        <v>462</v>
      </c>
      <c r="T63" s="37">
        <v>3</v>
      </c>
      <c r="U63" s="39"/>
      <c r="V63" s="40"/>
      <c r="W63" s="40"/>
      <c r="X63" s="40"/>
      <c r="Y63" s="40"/>
      <c r="Z63" s="40"/>
    </row>
    <row r="64" spans="1:26">
      <c r="A64" s="3" t="s">
        <v>79</v>
      </c>
      <c r="B64" s="3" t="s">
        <v>1335</v>
      </c>
      <c r="C64" s="3" t="s">
        <v>172</v>
      </c>
      <c r="D64" s="3" t="s">
        <v>304</v>
      </c>
      <c r="E64" s="3" t="s">
        <v>305</v>
      </c>
      <c r="F64" s="18">
        <v>72</v>
      </c>
      <c r="G64" s="18">
        <f>LOG10(F64)</f>
        <v>1.8573324964312685</v>
      </c>
      <c r="H64" s="18">
        <v>11</v>
      </c>
      <c r="I64" s="18">
        <f>LOG10(H64)</f>
        <v>1.0413926851582251</v>
      </c>
      <c r="J64" s="3" t="s">
        <v>66</v>
      </c>
      <c r="K64" s="3" t="s">
        <v>1283</v>
      </c>
      <c r="L64" s="10" t="s">
        <v>1147</v>
      </c>
      <c r="M64" s="3" t="s">
        <v>1209</v>
      </c>
      <c r="N64" s="3" t="s">
        <v>1147</v>
      </c>
      <c r="O64" s="3" t="s">
        <v>1182</v>
      </c>
      <c r="P64" s="3" t="s">
        <v>1182</v>
      </c>
      <c r="Q64" s="3" t="s">
        <v>1209</v>
      </c>
      <c r="R64" s="3" t="s">
        <v>438</v>
      </c>
      <c r="S64" s="3"/>
      <c r="T64" s="18">
        <v>3</v>
      </c>
    </row>
    <row r="65" spans="1:26">
      <c r="A65" s="3" t="s">
        <v>73</v>
      </c>
      <c r="B65" s="3" t="s">
        <v>1314</v>
      </c>
      <c r="C65" s="3" t="s">
        <v>31</v>
      </c>
      <c r="D65" s="3" t="s">
        <v>32</v>
      </c>
      <c r="E65" s="3" t="s">
        <v>33</v>
      </c>
      <c r="F65" s="18">
        <v>70</v>
      </c>
      <c r="G65" s="18">
        <f>LOG10(F65)</f>
        <v>1.8450980400142569</v>
      </c>
      <c r="H65" s="18">
        <v>12</v>
      </c>
      <c r="I65" s="18">
        <f>LOG10(H65)</f>
        <v>1.0791812460476249</v>
      </c>
      <c r="J65" s="3" t="s">
        <v>14</v>
      </c>
      <c r="K65" s="3" t="s">
        <v>1284</v>
      </c>
      <c r="L65" s="10" t="s">
        <v>1147</v>
      </c>
      <c r="M65" s="10" t="s">
        <v>1209</v>
      </c>
      <c r="N65" s="10" t="s">
        <v>1147</v>
      </c>
      <c r="O65" s="10" t="s">
        <v>1182</v>
      </c>
      <c r="P65" s="10" t="s">
        <v>1147</v>
      </c>
      <c r="Q65" s="10" t="s">
        <v>1209</v>
      </c>
      <c r="R65" s="3" t="s">
        <v>462</v>
      </c>
      <c r="S65" s="3"/>
      <c r="T65" s="18">
        <v>2</v>
      </c>
      <c r="U65" s="18">
        <v>17</v>
      </c>
    </row>
    <row r="66" spans="1:26">
      <c r="A66" s="3" t="s">
        <v>80</v>
      </c>
      <c r="B66" s="10" t="s">
        <v>1324</v>
      </c>
      <c r="C66" s="3" t="s">
        <v>131</v>
      </c>
      <c r="D66" s="3" t="s">
        <v>132</v>
      </c>
      <c r="E66" s="3" t="s">
        <v>133</v>
      </c>
      <c r="F66" s="18">
        <v>70</v>
      </c>
      <c r="G66" s="18">
        <f>LOG10(F66)</f>
        <v>1.8450980400142569</v>
      </c>
      <c r="H66" s="18">
        <v>15</v>
      </c>
      <c r="I66" s="18">
        <f>LOG10(H66)</f>
        <v>1.1760912590556813</v>
      </c>
      <c r="J66" s="3" t="s">
        <v>66</v>
      </c>
      <c r="K66" s="3"/>
      <c r="L66" s="10" t="s">
        <v>1147</v>
      </c>
      <c r="M66" s="3" t="s">
        <v>1209</v>
      </c>
      <c r="N66" s="3" t="s">
        <v>1147</v>
      </c>
      <c r="O66" s="3" t="s">
        <v>1182</v>
      </c>
      <c r="P66" s="3" t="s">
        <v>1147</v>
      </c>
      <c r="Q66" s="3" t="s">
        <v>1209</v>
      </c>
      <c r="R66" s="3" t="s">
        <v>451</v>
      </c>
      <c r="S66" s="3"/>
      <c r="T66" s="18" t="s">
        <v>18</v>
      </c>
      <c r="U66" s="19"/>
    </row>
    <row r="67" spans="1:26">
      <c r="A67" s="3" t="s">
        <v>79</v>
      </c>
      <c r="B67" s="3" t="s">
        <v>1345</v>
      </c>
      <c r="C67" s="3" t="s">
        <v>465</v>
      </c>
      <c r="D67" s="3" t="s">
        <v>466</v>
      </c>
      <c r="E67" s="3" t="s">
        <v>467</v>
      </c>
      <c r="F67" s="18">
        <v>68</v>
      </c>
      <c r="G67" s="18">
        <f>LOG10(F67)</f>
        <v>1.8325089127062364</v>
      </c>
      <c r="H67" s="18">
        <v>15</v>
      </c>
      <c r="I67" s="18">
        <f>LOG10(H67)</f>
        <v>1.1760912590556813</v>
      </c>
      <c r="J67" s="3" t="s">
        <v>66</v>
      </c>
      <c r="K67" s="3" t="s">
        <v>1375</v>
      </c>
      <c r="L67" s="10" t="s">
        <v>1147</v>
      </c>
      <c r="M67" s="3" t="s">
        <v>1209</v>
      </c>
      <c r="N67" s="3" t="s">
        <v>1147</v>
      </c>
      <c r="O67" s="3" t="s">
        <v>1182</v>
      </c>
      <c r="P67" s="3" t="s">
        <v>1182</v>
      </c>
      <c r="Q67" s="3" t="s">
        <v>1209</v>
      </c>
      <c r="R67" s="3" t="s">
        <v>438</v>
      </c>
      <c r="S67" s="3"/>
      <c r="T67" s="18">
        <v>2</v>
      </c>
    </row>
    <row r="68" spans="1:26">
      <c r="A68" s="3" t="s">
        <v>79</v>
      </c>
      <c r="B68" s="3" t="s">
        <v>1316</v>
      </c>
      <c r="C68" s="3" t="s">
        <v>182</v>
      </c>
      <c r="D68" s="3" t="s">
        <v>477</v>
      </c>
      <c r="E68" s="3" t="s">
        <v>478</v>
      </c>
      <c r="F68" s="18">
        <v>66</v>
      </c>
      <c r="G68" s="18">
        <f>LOG10(F68)</f>
        <v>1.8195439355418688</v>
      </c>
      <c r="H68" s="18">
        <v>36</v>
      </c>
      <c r="I68" s="18">
        <f>LOG10(H68)</f>
        <v>1.5563025007672873</v>
      </c>
      <c r="J68" s="3" t="s">
        <v>66</v>
      </c>
      <c r="K68" s="3" t="s">
        <v>1283</v>
      </c>
      <c r="L68" s="10" t="s">
        <v>1147</v>
      </c>
      <c r="M68" s="3" t="s">
        <v>1209</v>
      </c>
      <c r="N68" s="3" t="s">
        <v>1147</v>
      </c>
      <c r="O68" s="3" t="s">
        <v>1182</v>
      </c>
      <c r="P68" s="3" t="s">
        <v>1182</v>
      </c>
      <c r="Q68" s="3" t="s">
        <v>1209</v>
      </c>
      <c r="R68" s="3" t="s">
        <v>438</v>
      </c>
      <c r="S68" s="3"/>
      <c r="T68" s="18">
        <v>2</v>
      </c>
    </row>
    <row r="69" spans="1:26">
      <c r="A69" s="3" t="s">
        <v>73</v>
      </c>
      <c r="B69" s="3" t="s">
        <v>1323</v>
      </c>
      <c r="C69" s="3" t="s">
        <v>188</v>
      </c>
      <c r="D69" s="3" t="s">
        <v>191</v>
      </c>
      <c r="E69" s="3" t="s">
        <v>192</v>
      </c>
      <c r="F69" s="18">
        <v>63</v>
      </c>
      <c r="G69" s="18">
        <f>LOG10(F69)</f>
        <v>1.7993405494535817</v>
      </c>
      <c r="H69" s="18">
        <v>9</v>
      </c>
      <c r="I69" s="18">
        <f>LOG10(H69)</f>
        <v>0.95424250943932487</v>
      </c>
      <c r="J69" s="3" t="s">
        <v>66</v>
      </c>
      <c r="K69" s="3" t="s">
        <v>1283</v>
      </c>
      <c r="L69" s="10" t="s">
        <v>1147</v>
      </c>
      <c r="M69" s="3" t="s">
        <v>1209</v>
      </c>
      <c r="N69" s="3" t="s">
        <v>1147</v>
      </c>
      <c r="O69" s="3" t="s">
        <v>1182</v>
      </c>
      <c r="P69" s="3" t="s">
        <v>1182</v>
      </c>
      <c r="Q69" s="3" t="s">
        <v>1209</v>
      </c>
      <c r="R69" s="3" t="s">
        <v>438</v>
      </c>
      <c r="S69" s="3"/>
      <c r="T69" s="18">
        <v>2</v>
      </c>
    </row>
    <row r="70" spans="1:26">
      <c r="A70" s="3" t="s">
        <v>67</v>
      </c>
      <c r="B70" s="3" t="s">
        <v>1322</v>
      </c>
      <c r="C70" s="3" t="s">
        <v>228</v>
      </c>
      <c r="D70" s="3" t="s">
        <v>137</v>
      </c>
      <c r="E70" s="3" t="s">
        <v>138</v>
      </c>
      <c r="F70" s="18">
        <v>53</v>
      </c>
      <c r="G70" s="18">
        <f>LOG10(F70)</f>
        <v>1.7242758696007889</v>
      </c>
      <c r="H70" s="18">
        <v>33</v>
      </c>
      <c r="I70" s="18">
        <f>LOG10(H70)</f>
        <v>1.5185139398778875</v>
      </c>
      <c r="J70" s="3" t="s">
        <v>66</v>
      </c>
      <c r="K70" s="2"/>
      <c r="L70" s="10" t="s">
        <v>1147</v>
      </c>
      <c r="M70" s="10" t="s">
        <v>1209</v>
      </c>
      <c r="N70" s="10" t="s">
        <v>1147</v>
      </c>
      <c r="O70" s="10" t="s">
        <v>1182</v>
      </c>
      <c r="P70" s="10" t="s">
        <v>1147</v>
      </c>
      <c r="Q70" s="10" t="s">
        <v>1209</v>
      </c>
      <c r="R70" s="3" t="s">
        <v>462</v>
      </c>
      <c r="S70" s="3"/>
      <c r="T70" s="18">
        <v>3</v>
      </c>
    </row>
    <row r="71" spans="1:26">
      <c r="A71" s="3" t="s">
        <v>79</v>
      </c>
      <c r="B71" s="3" t="s">
        <v>1331</v>
      </c>
      <c r="C71" s="3" t="s">
        <v>219</v>
      </c>
      <c r="D71" s="3" t="s">
        <v>220</v>
      </c>
      <c r="E71" s="3" t="s">
        <v>221</v>
      </c>
      <c r="F71" s="18">
        <v>52</v>
      </c>
      <c r="G71" s="18">
        <f>LOG10(F71)</f>
        <v>1.7160033436347992</v>
      </c>
      <c r="H71" s="18">
        <v>8.1999999999999993</v>
      </c>
      <c r="I71" s="18">
        <f>LOG10(H71)</f>
        <v>0.91381385238371671</v>
      </c>
      <c r="J71" s="3" t="s">
        <v>14</v>
      </c>
      <c r="K71" s="3" t="s">
        <v>1379</v>
      </c>
      <c r="L71" s="10" t="s">
        <v>1147</v>
      </c>
      <c r="M71" s="3" t="s">
        <v>1209</v>
      </c>
      <c r="N71" s="3" t="s">
        <v>1209</v>
      </c>
      <c r="O71" s="3" t="s">
        <v>1182</v>
      </c>
      <c r="P71" s="3" t="s">
        <v>1209</v>
      </c>
      <c r="Q71" s="3" t="s">
        <v>1209</v>
      </c>
      <c r="R71" s="3" t="s">
        <v>1281</v>
      </c>
      <c r="S71" s="3"/>
      <c r="T71" s="18">
        <v>2</v>
      </c>
    </row>
    <row r="72" spans="1:26">
      <c r="A72" s="3" t="s">
        <v>79</v>
      </c>
      <c r="B72" s="3" t="s">
        <v>1316</v>
      </c>
      <c r="C72" s="3" t="s">
        <v>182</v>
      </c>
      <c r="D72" s="3" t="s">
        <v>183</v>
      </c>
      <c r="E72" s="3" t="s">
        <v>479</v>
      </c>
      <c r="F72" s="18">
        <v>50</v>
      </c>
      <c r="G72" s="18">
        <f>LOG10(F72)</f>
        <v>1.6989700043360187</v>
      </c>
      <c r="H72" s="18">
        <v>54</v>
      </c>
      <c r="I72" s="18">
        <f>LOG10(H72)</f>
        <v>1.7323937598229686</v>
      </c>
      <c r="J72" s="3" t="s">
        <v>66</v>
      </c>
      <c r="K72" s="3" t="s">
        <v>1283</v>
      </c>
      <c r="L72" s="10" t="s">
        <v>1147</v>
      </c>
      <c r="M72" s="3" t="s">
        <v>1209</v>
      </c>
      <c r="N72" s="3" t="s">
        <v>1147</v>
      </c>
      <c r="O72" s="3" t="s">
        <v>1182</v>
      </c>
      <c r="P72" s="3" t="s">
        <v>1182</v>
      </c>
      <c r="Q72" s="3" t="s">
        <v>1209</v>
      </c>
      <c r="R72" s="3" t="s">
        <v>438</v>
      </c>
      <c r="S72" s="3"/>
      <c r="T72" s="18">
        <v>1</v>
      </c>
    </row>
    <row r="73" spans="1:26" s="22" customFormat="1">
      <c r="A73" s="3" t="s">
        <v>73</v>
      </c>
      <c r="B73" s="3" t="s">
        <v>1327</v>
      </c>
      <c r="C73" s="3" t="s">
        <v>94</v>
      </c>
      <c r="D73" s="3" t="s">
        <v>98</v>
      </c>
      <c r="E73" s="3" t="s">
        <v>489</v>
      </c>
      <c r="F73" s="18">
        <v>39</v>
      </c>
      <c r="G73" s="18">
        <f>LOG10(F73)</f>
        <v>1.5910646070264991</v>
      </c>
      <c r="H73" s="18">
        <v>21</v>
      </c>
      <c r="I73" s="18">
        <f>LOG10(H73)</f>
        <v>1.3222192947339193</v>
      </c>
      <c r="J73" s="3" t="s">
        <v>66</v>
      </c>
      <c r="K73" s="3" t="s">
        <v>1283</v>
      </c>
      <c r="L73" s="10" t="s">
        <v>1147</v>
      </c>
      <c r="M73" s="10" t="s">
        <v>1209</v>
      </c>
      <c r="N73" s="10" t="s">
        <v>1147</v>
      </c>
      <c r="O73" s="10" t="s">
        <v>1182</v>
      </c>
      <c r="P73" s="10" t="s">
        <v>1182</v>
      </c>
      <c r="Q73" s="10" t="s">
        <v>1209</v>
      </c>
      <c r="R73" s="3" t="s">
        <v>438</v>
      </c>
      <c r="S73" s="3"/>
      <c r="T73" s="18">
        <v>6</v>
      </c>
      <c r="U73" s="14"/>
      <c r="V73"/>
      <c r="W73"/>
      <c r="X73"/>
      <c r="Y73"/>
      <c r="Z73"/>
    </row>
    <row r="74" spans="1:26">
      <c r="A74" s="3" t="s">
        <v>73</v>
      </c>
      <c r="B74" s="3" t="s">
        <v>1323</v>
      </c>
      <c r="C74" s="3" t="s">
        <v>188</v>
      </c>
      <c r="D74" s="3" t="s">
        <v>487</v>
      </c>
      <c r="E74" s="3" t="s">
        <v>488</v>
      </c>
      <c r="F74" s="18">
        <v>37</v>
      </c>
      <c r="G74" s="18">
        <f>LOG10(F74)</f>
        <v>1.568201724066995</v>
      </c>
      <c r="H74" s="18">
        <v>13</v>
      </c>
      <c r="I74" s="18">
        <f>LOG10(H74)</f>
        <v>1.1139433523068367</v>
      </c>
      <c r="J74" s="3" t="s">
        <v>66</v>
      </c>
      <c r="K74" s="3" t="s">
        <v>1283</v>
      </c>
      <c r="L74" s="10" t="s">
        <v>1147</v>
      </c>
      <c r="M74" s="3" t="s">
        <v>1209</v>
      </c>
      <c r="N74" s="3" t="s">
        <v>1147</v>
      </c>
      <c r="O74" s="3" t="s">
        <v>1182</v>
      </c>
      <c r="P74" s="3" t="s">
        <v>1182</v>
      </c>
      <c r="Q74" s="3" t="s">
        <v>1209</v>
      </c>
      <c r="R74" s="3" t="s">
        <v>438</v>
      </c>
      <c r="S74" s="3"/>
      <c r="T74" s="18">
        <v>1</v>
      </c>
      <c r="V74" s="22"/>
      <c r="W74" s="22"/>
      <c r="X74" s="22"/>
      <c r="Y74" s="22"/>
    </row>
    <row r="75" spans="1:26" s="58" customFormat="1">
      <c r="A75" s="3" t="s">
        <v>79</v>
      </c>
      <c r="B75" s="3" t="s">
        <v>1316</v>
      </c>
      <c r="C75" s="3" t="s">
        <v>440</v>
      </c>
      <c r="D75" s="3" t="s">
        <v>441</v>
      </c>
      <c r="E75" s="3" t="s">
        <v>442</v>
      </c>
      <c r="F75" s="18">
        <v>35</v>
      </c>
      <c r="G75" s="18">
        <f>LOG10(F75)</f>
        <v>1.5440680443502757</v>
      </c>
      <c r="H75" s="18">
        <v>31</v>
      </c>
      <c r="I75" s="18">
        <f>LOG10(H75)</f>
        <v>1.4913616938342726</v>
      </c>
      <c r="J75" s="3" t="s">
        <v>66</v>
      </c>
      <c r="K75" s="3" t="s">
        <v>1375</v>
      </c>
      <c r="L75" s="10" t="s">
        <v>1147</v>
      </c>
      <c r="M75" s="3" t="s">
        <v>1209</v>
      </c>
      <c r="N75" s="3" t="s">
        <v>1147</v>
      </c>
      <c r="O75" s="3" t="s">
        <v>1182</v>
      </c>
      <c r="P75" s="3" t="s">
        <v>1182</v>
      </c>
      <c r="Q75" s="3" t="s">
        <v>1209</v>
      </c>
      <c r="R75" s="3" t="s">
        <v>438</v>
      </c>
      <c r="S75" s="3"/>
      <c r="T75" s="18">
        <v>1</v>
      </c>
      <c r="U75" s="14"/>
      <c r="V75"/>
      <c r="W75"/>
      <c r="X75"/>
      <c r="Y75"/>
      <c r="Z75" s="22"/>
    </row>
    <row r="76" spans="1:26">
      <c r="A76" s="58" t="s">
        <v>79</v>
      </c>
      <c r="B76" s="35" t="s">
        <v>1344</v>
      </c>
      <c r="C76" s="58" t="s">
        <v>356</v>
      </c>
      <c r="D76" s="58" t="s">
        <v>227</v>
      </c>
      <c r="E76" s="58" t="s">
        <v>357</v>
      </c>
      <c r="F76" s="59">
        <v>30</v>
      </c>
      <c r="G76" s="37">
        <f>LOG10(F76)</f>
        <v>1.4771212547196624</v>
      </c>
      <c r="H76" s="59">
        <v>4</v>
      </c>
      <c r="I76" s="37">
        <f>LOG10(H76)</f>
        <v>0.6020599913279624</v>
      </c>
      <c r="J76" s="58" t="s">
        <v>14</v>
      </c>
      <c r="K76" s="58" t="s">
        <v>1380</v>
      </c>
      <c r="L76" s="58" t="s">
        <v>1209</v>
      </c>
      <c r="M76" s="58" t="s">
        <v>1209</v>
      </c>
      <c r="N76" s="58" t="s">
        <v>1147</v>
      </c>
      <c r="O76" s="58" t="s">
        <v>1182</v>
      </c>
      <c r="P76" s="58" t="s">
        <v>1147</v>
      </c>
      <c r="Q76" s="58" t="s">
        <v>1209</v>
      </c>
      <c r="R76" s="58" t="s">
        <v>462</v>
      </c>
      <c r="S76" s="58"/>
      <c r="T76" s="59">
        <v>1</v>
      </c>
      <c r="U76" s="59">
        <v>25</v>
      </c>
      <c r="V76" s="58"/>
      <c r="W76" s="58"/>
      <c r="X76" s="58"/>
      <c r="Y76" s="58"/>
      <c r="Z76" s="40"/>
    </row>
    <row r="77" spans="1:26" s="25" customFormat="1">
      <c r="A77" s="3" t="s">
        <v>80</v>
      </c>
      <c r="B77" s="3" t="s">
        <v>1352</v>
      </c>
      <c r="C77" s="3" t="s">
        <v>506</v>
      </c>
      <c r="D77" s="3" t="s">
        <v>507</v>
      </c>
      <c r="E77" s="3" t="s">
        <v>508</v>
      </c>
      <c r="F77" s="18">
        <v>26</v>
      </c>
      <c r="G77" s="18">
        <f>LOG10(F77)</f>
        <v>1.414973347970818</v>
      </c>
      <c r="H77" s="18">
        <v>17</v>
      </c>
      <c r="I77" s="18">
        <f>LOG10(H77)</f>
        <v>1.2304489213782739</v>
      </c>
      <c r="J77" s="3" t="s">
        <v>66</v>
      </c>
      <c r="K77" s="3" t="s">
        <v>1376</v>
      </c>
      <c r="L77" s="10" t="s">
        <v>1147</v>
      </c>
      <c r="M77" s="3" t="s">
        <v>1209</v>
      </c>
      <c r="N77" s="3" t="s">
        <v>1147</v>
      </c>
      <c r="O77" s="3" t="s">
        <v>1182</v>
      </c>
      <c r="P77" s="3" t="s">
        <v>1182</v>
      </c>
      <c r="Q77" s="3" t="s">
        <v>1209</v>
      </c>
      <c r="R77" s="3" t="s">
        <v>438</v>
      </c>
      <c r="S77" s="3"/>
      <c r="T77" s="18">
        <v>1</v>
      </c>
      <c r="U77" s="14"/>
      <c r="V77"/>
      <c r="W77"/>
      <c r="X77"/>
      <c r="Y77"/>
      <c r="Z77" s="22"/>
    </row>
    <row r="78" spans="1:26">
      <c r="A78" s="3" t="s">
        <v>67</v>
      </c>
      <c r="B78" s="3" t="s">
        <v>1336</v>
      </c>
      <c r="C78" s="3" t="s">
        <v>103</v>
      </c>
      <c r="D78" s="3" t="s">
        <v>51</v>
      </c>
      <c r="E78" s="3" t="s">
        <v>329</v>
      </c>
      <c r="F78" s="18">
        <v>22</v>
      </c>
      <c r="G78" s="18">
        <f>LOG10(F78)</f>
        <v>1.3424226808222062</v>
      </c>
      <c r="H78" s="18">
        <v>33</v>
      </c>
      <c r="I78" s="18">
        <f>LOG10(H78)</f>
        <v>1.5185139398778875</v>
      </c>
      <c r="J78" s="3" t="s">
        <v>14</v>
      </c>
      <c r="K78" s="2"/>
      <c r="L78" s="10" t="s">
        <v>1147</v>
      </c>
      <c r="M78" s="10" t="s">
        <v>1209</v>
      </c>
      <c r="N78" s="10" t="s">
        <v>1147</v>
      </c>
      <c r="O78" s="10" t="s">
        <v>1182</v>
      </c>
      <c r="P78" s="10" t="s">
        <v>1182</v>
      </c>
      <c r="Q78" s="10" t="s">
        <v>1209</v>
      </c>
      <c r="R78" s="3" t="s">
        <v>438</v>
      </c>
      <c r="S78" s="3"/>
      <c r="T78" s="18">
        <v>6</v>
      </c>
      <c r="U78" s="19"/>
    </row>
    <row r="79" spans="1:26" s="22" customFormat="1">
      <c r="A79" s="3" t="s">
        <v>79</v>
      </c>
      <c r="B79" s="3" t="s">
        <v>1316</v>
      </c>
      <c r="C79" s="3" t="s">
        <v>293</v>
      </c>
      <c r="D79" s="3" t="s">
        <v>297</v>
      </c>
      <c r="E79" s="3" t="s">
        <v>298</v>
      </c>
      <c r="F79" s="18">
        <v>22</v>
      </c>
      <c r="G79" s="18">
        <f>LOG10(F79)</f>
        <v>1.3424226808222062</v>
      </c>
      <c r="H79" s="18">
        <v>37</v>
      </c>
      <c r="I79" s="18">
        <f>LOG10(H79)</f>
        <v>1.568201724066995</v>
      </c>
      <c r="J79" s="3" t="s">
        <v>66</v>
      </c>
      <c r="K79" s="3" t="s">
        <v>1283</v>
      </c>
      <c r="L79" s="10" t="s">
        <v>1147</v>
      </c>
      <c r="M79" s="3" t="s">
        <v>1209</v>
      </c>
      <c r="N79" s="3" t="s">
        <v>1147</v>
      </c>
      <c r="O79" s="3" t="s">
        <v>1182</v>
      </c>
      <c r="P79" s="3" t="s">
        <v>1182</v>
      </c>
      <c r="Q79" s="3" t="s">
        <v>1209</v>
      </c>
      <c r="R79" s="3" t="s">
        <v>438</v>
      </c>
      <c r="S79" s="3"/>
      <c r="T79" s="18">
        <v>3</v>
      </c>
      <c r="U79" s="14"/>
      <c r="Z79"/>
    </row>
    <row r="80" spans="1:26" s="40" customFormat="1">
      <c r="A80" s="58" t="s">
        <v>73</v>
      </c>
      <c r="B80" s="35" t="s">
        <v>1314</v>
      </c>
      <c r="C80" s="58" t="s">
        <v>19</v>
      </c>
      <c r="D80" s="58" t="s">
        <v>20</v>
      </c>
      <c r="E80" s="58" t="s">
        <v>21</v>
      </c>
      <c r="F80" s="59">
        <v>19</v>
      </c>
      <c r="G80" s="37">
        <f>LOG10(F80)</f>
        <v>1.2787536009528289</v>
      </c>
      <c r="H80" s="59">
        <v>33</v>
      </c>
      <c r="I80" s="37">
        <f>LOG10(H80)</f>
        <v>1.5185139398778875</v>
      </c>
      <c r="J80" s="58" t="s">
        <v>14</v>
      </c>
      <c r="K80" s="58" t="s">
        <v>1381</v>
      </c>
      <c r="L80" s="58" t="s">
        <v>1209</v>
      </c>
      <c r="M80" s="58" t="s">
        <v>1209</v>
      </c>
      <c r="N80" s="58" t="s">
        <v>1147</v>
      </c>
      <c r="O80" s="58" t="s">
        <v>1182</v>
      </c>
      <c r="P80" s="58" t="s">
        <v>1147</v>
      </c>
      <c r="Q80" s="58" t="s">
        <v>1209</v>
      </c>
      <c r="R80" s="58" t="s">
        <v>462</v>
      </c>
      <c r="S80" s="58"/>
      <c r="T80" s="59">
        <v>3</v>
      </c>
      <c r="U80" s="59">
        <v>17</v>
      </c>
    </row>
    <row r="81" spans="1:21">
      <c r="A81" s="3" t="s">
        <v>79</v>
      </c>
      <c r="B81" s="3" t="s">
        <v>1335</v>
      </c>
      <c r="C81" s="3" t="s">
        <v>468</v>
      </c>
      <c r="D81" s="3" t="s">
        <v>469</v>
      </c>
      <c r="E81" s="3" t="s">
        <v>470</v>
      </c>
      <c r="F81" s="18">
        <v>14</v>
      </c>
      <c r="G81" s="18">
        <f>LOG10(F81)</f>
        <v>1.146128035678238</v>
      </c>
      <c r="H81" s="18">
        <v>26</v>
      </c>
      <c r="I81" s="18">
        <f>LOG10(H81)</f>
        <v>1.414973347970818</v>
      </c>
      <c r="J81" s="3" t="s">
        <v>66</v>
      </c>
      <c r="K81" s="3" t="s">
        <v>1375</v>
      </c>
      <c r="L81" s="10" t="s">
        <v>1147</v>
      </c>
      <c r="M81" s="3" t="s">
        <v>1209</v>
      </c>
      <c r="N81" s="3" t="s">
        <v>1147</v>
      </c>
      <c r="O81" s="3" t="s">
        <v>1182</v>
      </c>
      <c r="P81" s="3" t="s">
        <v>1182</v>
      </c>
      <c r="Q81" s="3" t="s">
        <v>1209</v>
      </c>
      <c r="R81" s="3" t="s">
        <v>438</v>
      </c>
      <c r="S81" s="3"/>
      <c r="T81" s="18">
        <v>1</v>
      </c>
    </row>
    <row r="82" spans="1:21">
      <c r="A82" s="3" t="s">
        <v>73</v>
      </c>
      <c r="B82" s="3" t="s">
        <v>1328</v>
      </c>
      <c r="C82" s="3" t="s">
        <v>1382</v>
      </c>
      <c r="D82" s="3" t="s">
        <v>492</v>
      </c>
      <c r="E82" s="3" t="s">
        <v>493</v>
      </c>
      <c r="F82" s="18">
        <v>12</v>
      </c>
      <c r="G82" s="18">
        <f>LOG10(F82)</f>
        <v>1.0791812460476249</v>
      </c>
      <c r="H82" s="18">
        <v>22</v>
      </c>
      <c r="I82" s="18">
        <f>LOG10(H82)</f>
        <v>1.3424226808222062</v>
      </c>
      <c r="J82" s="3" t="s">
        <v>66</v>
      </c>
      <c r="K82" s="3" t="s">
        <v>1283</v>
      </c>
      <c r="L82" s="10" t="s">
        <v>1147</v>
      </c>
      <c r="M82" s="3" t="s">
        <v>1209</v>
      </c>
      <c r="N82" s="3" t="s">
        <v>1147</v>
      </c>
      <c r="O82" s="3" t="s">
        <v>1182</v>
      </c>
      <c r="P82" s="3" t="s">
        <v>1182</v>
      </c>
      <c r="Q82" s="3" t="s">
        <v>1209</v>
      </c>
      <c r="R82" s="3" t="s">
        <v>438</v>
      </c>
      <c r="S82" s="3"/>
      <c r="T82" s="18">
        <v>1</v>
      </c>
    </row>
    <row r="83" spans="1:21">
      <c r="A83" s="3" t="s">
        <v>80</v>
      </c>
      <c r="B83" s="3" t="s">
        <v>1352</v>
      </c>
      <c r="C83" s="3" t="s">
        <v>108</v>
      </c>
      <c r="D83" s="3" t="s">
        <v>109</v>
      </c>
      <c r="E83" s="3" t="s">
        <v>503</v>
      </c>
      <c r="F83" s="18">
        <v>12</v>
      </c>
      <c r="G83" s="18">
        <f>LOG10(F83)</f>
        <v>1.0791812460476249</v>
      </c>
      <c r="H83" s="18">
        <v>15</v>
      </c>
      <c r="I83" s="18">
        <f>LOG10(H83)</f>
        <v>1.1760912590556813</v>
      </c>
      <c r="J83" s="3" t="s">
        <v>66</v>
      </c>
      <c r="K83" s="3" t="s">
        <v>1376</v>
      </c>
      <c r="L83" s="10" t="s">
        <v>1147</v>
      </c>
      <c r="M83" s="3" t="s">
        <v>1209</v>
      </c>
      <c r="N83" s="3" t="s">
        <v>1147</v>
      </c>
      <c r="O83" s="3" t="s">
        <v>1182</v>
      </c>
      <c r="P83" s="3" t="s">
        <v>1182</v>
      </c>
      <c r="Q83" s="3" t="s">
        <v>1209</v>
      </c>
      <c r="R83" s="3" t="s">
        <v>438</v>
      </c>
      <c r="S83" s="3"/>
      <c r="T83" s="18">
        <v>1</v>
      </c>
    </row>
    <row r="84" spans="1:21" s="22" customFormat="1">
      <c r="A84" s="3" t="s">
        <v>73</v>
      </c>
      <c r="B84" s="3" t="s">
        <v>1328</v>
      </c>
      <c r="C84" s="3" t="s">
        <v>515</v>
      </c>
      <c r="D84" s="3" t="s">
        <v>54</v>
      </c>
      <c r="E84" s="3" t="s">
        <v>516</v>
      </c>
      <c r="F84" s="18">
        <v>11</v>
      </c>
      <c r="G84" s="18">
        <f>LOG10(F84)</f>
        <v>1.0413926851582251</v>
      </c>
      <c r="H84" s="18">
        <v>16</v>
      </c>
      <c r="I84" s="18">
        <f>LOG10(H84)</f>
        <v>1.2041199826559248</v>
      </c>
      <c r="J84" s="3" t="s">
        <v>14</v>
      </c>
      <c r="K84" s="3" t="s">
        <v>1284</v>
      </c>
      <c r="L84" s="10" t="s">
        <v>1147</v>
      </c>
      <c r="M84" s="3" t="s">
        <v>1209</v>
      </c>
      <c r="N84" s="3" t="s">
        <v>1147</v>
      </c>
      <c r="O84" s="3" t="s">
        <v>1182</v>
      </c>
      <c r="P84" s="3" t="s">
        <v>1147</v>
      </c>
      <c r="Q84" s="3" t="s">
        <v>1209</v>
      </c>
      <c r="R84" s="3" t="s">
        <v>462</v>
      </c>
      <c r="S84" s="3"/>
      <c r="T84" s="18">
        <v>2</v>
      </c>
      <c r="U84" s="18">
        <v>21</v>
      </c>
    </row>
    <row r="85" spans="1:21">
      <c r="A85" s="22" t="s">
        <v>73</v>
      </c>
      <c r="B85" s="3" t="s">
        <v>1328</v>
      </c>
      <c r="C85" s="22" t="s">
        <v>490</v>
      </c>
      <c r="D85" s="22" t="s">
        <v>51</v>
      </c>
      <c r="E85" s="22" t="s">
        <v>491</v>
      </c>
      <c r="F85" s="33">
        <v>11</v>
      </c>
      <c r="G85" s="18">
        <f>LOG10(F85)</f>
        <v>1.0413926851582251</v>
      </c>
      <c r="H85" s="33">
        <v>17</v>
      </c>
      <c r="I85" s="18">
        <f>LOG10(H85)</f>
        <v>1.2304489213782739</v>
      </c>
      <c r="J85" s="22" t="s">
        <v>14</v>
      </c>
      <c r="K85" s="22" t="s">
        <v>1284</v>
      </c>
      <c r="L85" s="22" t="s">
        <v>1147</v>
      </c>
      <c r="M85" s="22" t="s">
        <v>1209</v>
      </c>
      <c r="N85" s="22" t="s">
        <v>1147</v>
      </c>
      <c r="O85" s="22" t="s">
        <v>1182</v>
      </c>
      <c r="P85" s="22" t="s">
        <v>1147</v>
      </c>
      <c r="Q85" s="22" t="s">
        <v>1209</v>
      </c>
      <c r="R85" s="22" t="s">
        <v>462</v>
      </c>
      <c r="S85" s="22"/>
      <c r="T85" s="33">
        <v>2</v>
      </c>
      <c r="U85" s="33">
        <v>19</v>
      </c>
    </row>
    <row r="87" spans="1:21">
      <c r="A87" s="51"/>
      <c r="B87" s="51"/>
    </row>
  </sheetData>
  <sortState xmlns:xlrd2="http://schemas.microsoft.com/office/spreadsheetml/2017/richdata2" ref="A1:Z87">
    <sortCondition descending="1" ref="F1:F8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DBA0-CFC8-5146-8C57-10979EF71B62}">
  <dimension ref="A1:U34"/>
  <sheetViews>
    <sheetView zoomScale="117" workbookViewId="0">
      <pane ySplit="1" topLeftCell="A2" activePane="bottomLeft" state="frozen"/>
      <selection pane="bottomLeft" activeCell="A34" sqref="A34:XFD34"/>
    </sheetView>
  </sheetViews>
  <sheetFormatPr baseColWidth="10" defaultRowHeight="16"/>
  <cols>
    <col min="6" max="9" width="10.83203125" style="14"/>
    <col min="18" max="19" width="34" customWidth="1"/>
    <col min="20" max="20" width="16" style="14" customWidth="1"/>
    <col min="21" max="21" width="10.83203125" style="14"/>
  </cols>
  <sheetData>
    <row r="1" spans="1:21" s="8" customFormat="1">
      <c r="A1" s="9" t="s">
        <v>6</v>
      </c>
      <c r="B1" s="9" t="s">
        <v>1311</v>
      </c>
      <c r="C1" s="9" t="s">
        <v>0</v>
      </c>
      <c r="D1" s="9" t="s">
        <v>1</v>
      </c>
      <c r="E1" s="9" t="s">
        <v>2</v>
      </c>
      <c r="F1" s="12" t="s">
        <v>3</v>
      </c>
      <c r="G1" s="12" t="s">
        <v>4</v>
      </c>
      <c r="H1" s="12" t="s">
        <v>602</v>
      </c>
      <c r="I1" s="12" t="s">
        <v>522</v>
      </c>
      <c r="J1" s="9" t="s">
        <v>604</v>
      </c>
      <c r="K1" s="9" t="s">
        <v>8</v>
      </c>
      <c r="L1" s="9" t="s">
        <v>1177</v>
      </c>
      <c r="M1" s="9" t="s">
        <v>1178</v>
      </c>
      <c r="N1" s="9" t="s">
        <v>1179</v>
      </c>
      <c r="O1" s="9" t="s">
        <v>1180</v>
      </c>
      <c r="P1" s="9" t="s">
        <v>1181</v>
      </c>
      <c r="Q1" s="1" t="s">
        <v>1210</v>
      </c>
      <c r="R1" s="9" t="s">
        <v>1130</v>
      </c>
      <c r="S1" s="9" t="s">
        <v>1146</v>
      </c>
      <c r="T1" s="12" t="s">
        <v>9</v>
      </c>
      <c r="U1" s="12" t="s">
        <v>232</v>
      </c>
    </row>
    <row r="2" spans="1:21" s="40" customFormat="1">
      <c r="A2" s="36" t="s">
        <v>79</v>
      </c>
      <c r="B2" s="36" t="s">
        <v>1343</v>
      </c>
      <c r="C2" s="36" t="s">
        <v>256</v>
      </c>
      <c r="D2" s="36" t="s">
        <v>160</v>
      </c>
      <c r="E2" s="36" t="s">
        <v>257</v>
      </c>
      <c r="F2" s="52">
        <v>6350</v>
      </c>
      <c r="G2" s="52">
        <f>LOG10(F2)</f>
        <v>3.8027737252919755</v>
      </c>
      <c r="H2" s="52">
        <v>70000</v>
      </c>
      <c r="I2" s="52">
        <f>LOG10(H2)</f>
        <v>4.8450980400142569</v>
      </c>
      <c r="J2" s="36" t="s">
        <v>14</v>
      </c>
      <c r="K2" s="57"/>
      <c r="L2" s="57" t="s">
        <v>1209</v>
      </c>
      <c r="M2" s="57" t="s">
        <v>1209</v>
      </c>
      <c r="N2" s="57" t="s">
        <v>1147</v>
      </c>
      <c r="O2" s="57" t="s">
        <v>1182</v>
      </c>
      <c r="P2" s="57" t="s">
        <v>1147</v>
      </c>
      <c r="Q2" s="57" t="s">
        <v>1209</v>
      </c>
      <c r="R2" s="36" t="s">
        <v>1296</v>
      </c>
      <c r="S2" s="36" t="s">
        <v>562</v>
      </c>
      <c r="T2" s="52">
        <v>2</v>
      </c>
      <c r="U2" s="53"/>
    </row>
    <row r="3" spans="1:21">
      <c r="A3" s="10" t="s">
        <v>79</v>
      </c>
      <c r="B3" s="10" t="s">
        <v>1343</v>
      </c>
      <c r="C3" s="10" t="s">
        <v>252</v>
      </c>
      <c r="D3" s="10" t="s">
        <v>421</v>
      </c>
      <c r="E3" s="10" t="s">
        <v>422</v>
      </c>
      <c r="F3" s="13">
        <v>4905.375</v>
      </c>
      <c r="G3" s="13">
        <f>LOG10(F3)</f>
        <v>3.6906722133888481</v>
      </c>
      <c r="H3" s="13">
        <v>218703.25</v>
      </c>
      <c r="I3" s="13">
        <f>LOG10(H3)</f>
        <v>5.339855236840009</v>
      </c>
      <c r="J3" s="10" t="s">
        <v>14</v>
      </c>
      <c r="K3" s="7" t="s">
        <v>1359</v>
      </c>
      <c r="L3" s="7" t="s">
        <v>1147</v>
      </c>
      <c r="M3" s="7" t="s">
        <v>1209</v>
      </c>
      <c r="N3" s="7" t="s">
        <v>1182</v>
      </c>
      <c r="O3" s="7" t="s">
        <v>1182</v>
      </c>
      <c r="P3" s="7" t="s">
        <v>1182</v>
      </c>
      <c r="Q3" s="7" t="s">
        <v>1209</v>
      </c>
      <c r="R3" s="10" t="s">
        <v>1308</v>
      </c>
      <c r="S3" s="10"/>
      <c r="T3" s="13">
        <v>6</v>
      </c>
      <c r="U3" s="15"/>
    </row>
    <row r="4" spans="1:21">
      <c r="A4" s="10" t="s">
        <v>79</v>
      </c>
      <c r="B4" s="10" t="s">
        <v>1319</v>
      </c>
      <c r="C4" s="10" t="s">
        <v>25</v>
      </c>
      <c r="D4" s="10" t="s">
        <v>26</v>
      </c>
      <c r="E4" s="10" t="s">
        <v>27</v>
      </c>
      <c r="F4" s="13">
        <v>2873.83</v>
      </c>
      <c r="G4" s="13">
        <f>LOG10(F4)</f>
        <v>3.4584610740815851</v>
      </c>
      <c r="H4" s="13">
        <v>109075</v>
      </c>
      <c r="I4" s="13">
        <f>LOG10(H4)</f>
        <v>5.0377252216588575</v>
      </c>
      <c r="J4" s="10" t="s">
        <v>14</v>
      </c>
      <c r="K4" s="7" t="s">
        <v>1300</v>
      </c>
      <c r="L4" s="7" t="s">
        <v>1147</v>
      </c>
      <c r="M4" s="7" t="s">
        <v>1147</v>
      </c>
      <c r="N4" s="7" t="s">
        <v>1147</v>
      </c>
      <c r="O4" s="7" t="s">
        <v>1182</v>
      </c>
      <c r="P4" s="7" t="s">
        <v>1147</v>
      </c>
      <c r="Q4" s="7" t="s">
        <v>1209</v>
      </c>
      <c r="R4" s="10" t="s">
        <v>1299</v>
      </c>
      <c r="S4" s="10"/>
      <c r="T4" s="13">
        <v>6</v>
      </c>
      <c r="U4" s="15"/>
    </row>
    <row r="5" spans="1:21">
      <c r="A5" s="10" t="s">
        <v>73</v>
      </c>
      <c r="B5" s="3" t="s">
        <v>1337</v>
      </c>
      <c r="C5" s="10" t="s">
        <v>247</v>
      </c>
      <c r="D5" s="10" t="s">
        <v>248</v>
      </c>
      <c r="E5" s="10" t="s">
        <v>249</v>
      </c>
      <c r="F5" s="13">
        <v>740.5</v>
      </c>
      <c r="G5" s="13">
        <f>LOG10(F5)</f>
        <v>2.8695250628572273</v>
      </c>
      <c r="H5" s="13">
        <v>11500</v>
      </c>
      <c r="I5" s="13">
        <f>LOG10(H5)</f>
        <v>4.0606978403536118</v>
      </c>
      <c r="J5" s="10" t="s">
        <v>14</v>
      </c>
      <c r="K5" s="10"/>
      <c r="L5" s="10" t="s">
        <v>1147</v>
      </c>
      <c r="M5" s="10" t="s">
        <v>1209</v>
      </c>
      <c r="N5" s="10" t="s">
        <v>1147</v>
      </c>
      <c r="O5" s="10" t="s">
        <v>1182</v>
      </c>
      <c r="P5" s="10" t="s">
        <v>1182</v>
      </c>
      <c r="Q5" s="10" t="s">
        <v>1209</v>
      </c>
      <c r="R5" s="10" t="s">
        <v>1297</v>
      </c>
      <c r="S5" s="10" t="s">
        <v>562</v>
      </c>
      <c r="T5" s="13">
        <v>1</v>
      </c>
      <c r="U5" s="15"/>
    </row>
    <row r="6" spans="1:21">
      <c r="A6" s="10" t="s">
        <v>79</v>
      </c>
      <c r="B6" s="10" t="s">
        <v>1319</v>
      </c>
      <c r="C6" s="10" t="s">
        <v>11</v>
      </c>
      <c r="D6" s="10" t="s">
        <v>12</v>
      </c>
      <c r="E6" s="10" t="s">
        <v>13</v>
      </c>
      <c r="F6" s="13">
        <v>628</v>
      </c>
      <c r="G6" s="13">
        <f>LOG10(F6)</f>
        <v>2.7979596437371961</v>
      </c>
      <c r="H6" s="13">
        <v>16700</v>
      </c>
      <c r="I6" s="13">
        <f>LOG10(H6)</f>
        <v>4.2227164711475833</v>
      </c>
      <c r="J6" s="10" t="s">
        <v>14</v>
      </c>
      <c r="K6" s="7"/>
      <c r="L6" s="7" t="s">
        <v>1147</v>
      </c>
      <c r="M6" s="7" t="s">
        <v>1209</v>
      </c>
      <c r="N6" s="7" t="s">
        <v>1147</v>
      </c>
      <c r="O6" s="7" t="s">
        <v>1182</v>
      </c>
      <c r="P6" s="7" t="s">
        <v>1147</v>
      </c>
      <c r="Q6" s="7" t="s">
        <v>1209</v>
      </c>
      <c r="R6" s="10" t="s">
        <v>1298</v>
      </c>
      <c r="S6" s="10"/>
      <c r="T6" s="13">
        <v>9</v>
      </c>
      <c r="U6" s="15"/>
    </row>
    <row r="7" spans="1:21">
      <c r="A7" s="10" t="s">
        <v>79</v>
      </c>
      <c r="B7" s="3" t="s">
        <v>1345</v>
      </c>
      <c r="C7" s="10" t="s">
        <v>290</v>
      </c>
      <c r="D7" s="10" t="s">
        <v>291</v>
      </c>
      <c r="E7" s="10" t="s">
        <v>292</v>
      </c>
      <c r="F7" s="13">
        <v>550</v>
      </c>
      <c r="G7" s="13">
        <f>LOG10(F7)</f>
        <v>2.7403626894942437</v>
      </c>
      <c r="H7" s="13">
        <v>4100</v>
      </c>
      <c r="I7" s="13">
        <f>LOG10(H7)</f>
        <v>3.6127838567197355</v>
      </c>
      <c r="J7" s="10" t="s">
        <v>66</v>
      </c>
      <c r="K7" s="10"/>
      <c r="L7" s="10" t="s">
        <v>1147</v>
      </c>
      <c r="M7" s="3" t="s">
        <v>1209</v>
      </c>
      <c r="N7" s="3" t="s">
        <v>1147</v>
      </c>
      <c r="O7" s="3" t="s">
        <v>1182</v>
      </c>
      <c r="P7" s="3" t="s">
        <v>1182</v>
      </c>
      <c r="Q7" s="3" t="s">
        <v>1209</v>
      </c>
      <c r="R7" s="10" t="s">
        <v>451</v>
      </c>
      <c r="S7" s="10"/>
      <c r="T7" s="15" t="s">
        <v>18</v>
      </c>
      <c r="U7" s="15"/>
    </row>
    <row r="8" spans="1:21">
      <c r="A8" s="10" t="s">
        <v>315</v>
      </c>
      <c r="B8" s="29" t="s">
        <v>1332</v>
      </c>
      <c r="C8" s="10" t="s">
        <v>119</v>
      </c>
      <c r="D8" s="10" t="s">
        <v>120</v>
      </c>
      <c r="E8" s="10" t="s">
        <v>121</v>
      </c>
      <c r="F8" s="13">
        <v>476</v>
      </c>
      <c r="G8" s="13">
        <f>LOG10(F8)</f>
        <v>2.6776069527204931</v>
      </c>
      <c r="H8" s="13">
        <v>5826</v>
      </c>
      <c r="I8" s="13">
        <f>LOG10(H8)</f>
        <v>3.7653704802916486</v>
      </c>
      <c r="J8" s="10" t="s">
        <v>66</v>
      </c>
      <c r="K8" s="10"/>
      <c r="L8" s="10" t="s">
        <v>1147</v>
      </c>
      <c r="M8" s="10" t="s">
        <v>1209</v>
      </c>
      <c r="N8" s="10" t="s">
        <v>1147</v>
      </c>
      <c r="O8" s="10" t="s">
        <v>1182</v>
      </c>
      <c r="P8" s="10" t="s">
        <v>1147</v>
      </c>
      <c r="Q8" s="10" t="s">
        <v>1209</v>
      </c>
      <c r="R8" s="10" t="s">
        <v>559</v>
      </c>
      <c r="S8" s="10"/>
      <c r="T8" s="15"/>
      <c r="U8" s="13">
        <v>5</v>
      </c>
    </row>
    <row r="9" spans="1:21" s="40" customFormat="1">
      <c r="A9" s="36" t="s">
        <v>79</v>
      </c>
      <c r="B9" s="36" t="s">
        <v>1319</v>
      </c>
      <c r="C9" s="36" t="s">
        <v>259</v>
      </c>
      <c r="D9" s="36" t="s">
        <v>260</v>
      </c>
      <c r="E9" s="36" t="s">
        <v>261</v>
      </c>
      <c r="F9" s="52">
        <v>450</v>
      </c>
      <c r="G9" s="52">
        <f>LOG10(F9)</f>
        <v>2.6532125137753435</v>
      </c>
      <c r="H9" s="52">
        <v>24250</v>
      </c>
      <c r="I9" s="52">
        <f>LOG10(H9)</f>
        <v>4.3847117429382827</v>
      </c>
      <c r="J9" s="36" t="s">
        <v>14</v>
      </c>
      <c r="K9" s="36"/>
      <c r="L9" s="36" t="s">
        <v>1209</v>
      </c>
      <c r="M9" s="36" t="s">
        <v>1209</v>
      </c>
      <c r="N9" s="36" t="s">
        <v>1147</v>
      </c>
      <c r="O9" s="36" t="s">
        <v>1182</v>
      </c>
      <c r="P9" s="36" t="s">
        <v>1147</v>
      </c>
      <c r="Q9" s="36" t="s">
        <v>1209</v>
      </c>
      <c r="R9" s="36" t="s">
        <v>1301</v>
      </c>
      <c r="S9" s="36" t="s">
        <v>562</v>
      </c>
      <c r="T9" s="52">
        <v>1</v>
      </c>
      <c r="U9" s="53"/>
    </row>
    <row r="10" spans="1:21">
      <c r="A10" s="10" t="s">
        <v>79</v>
      </c>
      <c r="B10" s="10" t="s">
        <v>1319</v>
      </c>
      <c r="C10" s="10" t="s">
        <v>269</v>
      </c>
      <c r="D10" s="10" t="s">
        <v>270</v>
      </c>
      <c r="E10" s="10" t="s">
        <v>271</v>
      </c>
      <c r="F10" s="13">
        <v>401</v>
      </c>
      <c r="G10" s="13">
        <f>LOG10(F10)</f>
        <v>2.6031443726201822</v>
      </c>
      <c r="H10" s="13">
        <v>15200</v>
      </c>
      <c r="I10" s="13">
        <f>LOG10(H10)</f>
        <v>4.1818435879447726</v>
      </c>
      <c r="J10" s="10" t="s">
        <v>14</v>
      </c>
      <c r="K10" s="7"/>
      <c r="L10" s="10" t="s">
        <v>1147</v>
      </c>
      <c r="M10" s="10" t="s">
        <v>1209</v>
      </c>
      <c r="N10" s="10" t="s">
        <v>1147</v>
      </c>
      <c r="O10" s="10" t="s">
        <v>1182</v>
      </c>
      <c r="P10" s="10" t="s">
        <v>1147</v>
      </c>
      <c r="Q10" s="10" t="s">
        <v>1209</v>
      </c>
      <c r="R10" s="10" t="s">
        <v>1310</v>
      </c>
      <c r="S10" s="10"/>
      <c r="T10" s="13">
        <v>1</v>
      </c>
      <c r="U10" s="15"/>
    </row>
    <row r="11" spans="1:21">
      <c r="A11" s="10" t="s">
        <v>79</v>
      </c>
      <c r="B11" s="3" t="s">
        <v>1346</v>
      </c>
      <c r="C11" s="10" t="s">
        <v>351</v>
      </c>
      <c r="D11" s="10" t="s">
        <v>352</v>
      </c>
      <c r="E11" s="10" t="s">
        <v>353</v>
      </c>
      <c r="F11" s="13">
        <v>400</v>
      </c>
      <c r="G11" s="13">
        <f>LOG10(F11)</f>
        <v>2.6020599913279625</v>
      </c>
      <c r="H11" s="13">
        <v>3300</v>
      </c>
      <c r="I11" s="13">
        <f>LOG10(H11)</f>
        <v>3.5185139398778875</v>
      </c>
      <c r="J11" s="10" t="s">
        <v>66</v>
      </c>
      <c r="K11" s="10"/>
      <c r="L11" s="10" t="s">
        <v>1147</v>
      </c>
      <c r="M11" s="3" t="s">
        <v>1209</v>
      </c>
      <c r="N11" s="3" t="s">
        <v>1147</v>
      </c>
      <c r="O11" s="3" t="s">
        <v>1182</v>
      </c>
      <c r="P11" s="3" t="s">
        <v>1182</v>
      </c>
      <c r="Q11" s="3" t="s">
        <v>1209</v>
      </c>
      <c r="R11" s="10" t="s">
        <v>451</v>
      </c>
      <c r="S11" s="10"/>
      <c r="T11" s="15" t="s">
        <v>18</v>
      </c>
      <c r="U11" s="15"/>
    </row>
    <row r="12" spans="1:21">
      <c r="A12" s="10" t="s">
        <v>73</v>
      </c>
      <c r="B12" s="3" t="s">
        <v>1314</v>
      </c>
      <c r="C12" s="10" t="s">
        <v>22</v>
      </c>
      <c r="D12" s="10" t="s">
        <v>23</v>
      </c>
      <c r="E12" s="10" t="s">
        <v>24</v>
      </c>
      <c r="F12" s="18">
        <v>373.875</v>
      </c>
      <c r="G12" s="13">
        <f>LOG10(F12)</f>
        <v>2.5727264260393747</v>
      </c>
      <c r="H12" s="13">
        <v>5730</v>
      </c>
      <c r="I12" s="13">
        <f>LOG10(H12)</f>
        <v>3.7581546219673898</v>
      </c>
      <c r="J12" s="10" t="s">
        <v>14</v>
      </c>
      <c r="K12" s="7"/>
      <c r="L12" s="10" t="s">
        <v>1147</v>
      </c>
      <c r="M12" s="3" t="s">
        <v>1209</v>
      </c>
      <c r="N12" s="3" t="s">
        <v>1147</v>
      </c>
      <c r="O12" s="3" t="s">
        <v>1182</v>
      </c>
      <c r="P12" s="3" t="s">
        <v>1182</v>
      </c>
      <c r="Q12" s="3" t="s">
        <v>1209</v>
      </c>
      <c r="R12" s="10" t="s">
        <v>1288</v>
      </c>
      <c r="S12" s="10" t="s">
        <v>562</v>
      </c>
      <c r="T12" s="13">
        <v>3</v>
      </c>
      <c r="U12" s="15"/>
    </row>
    <row r="13" spans="1:21" s="40" customFormat="1">
      <c r="A13" s="36" t="s">
        <v>79</v>
      </c>
      <c r="B13" s="35" t="s">
        <v>1316</v>
      </c>
      <c r="C13" s="36" t="s">
        <v>214</v>
      </c>
      <c r="D13" s="36" t="s">
        <v>215</v>
      </c>
      <c r="E13" s="36" t="s">
        <v>216</v>
      </c>
      <c r="F13" s="52">
        <v>340</v>
      </c>
      <c r="G13" s="52">
        <f>LOG10(F13)</f>
        <v>2.5314789170422549</v>
      </c>
      <c r="H13" s="52">
        <v>3280</v>
      </c>
      <c r="I13" s="52">
        <f>LOG10(H13)</f>
        <v>3.5158738437116792</v>
      </c>
      <c r="J13" s="36" t="s">
        <v>66</v>
      </c>
      <c r="K13" s="36"/>
      <c r="L13" s="36" t="s">
        <v>1209</v>
      </c>
      <c r="M13" s="36" t="s">
        <v>1209</v>
      </c>
      <c r="N13" s="36" t="s">
        <v>1147</v>
      </c>
      <c r="O13" s="36" t="s">
        <v>1182</v>
      </c>
      <c r="P13" s="36" t="s">
        <v>1147</v>
      </c>
      <c r="Q13" s="36" t="s">
        <v>1209</v>
      </c>
      <c r="R13" s="36" t="s">
        <v>559</v>
      </c>
      <c r="S13" s="36"/>
      <c r="T13" s="52">
        <v>1</v>
      </c>
      <c r="U13" s="52">
        <v>15</v>
      </c>
    </row>
    <row r="14" spans="1:21">
      <c r="A14" s="3" t="s">
        <v>40</v>
      </c>
      <c r="B14" s="10" t="s">
        <v>1313</v>
      </c>
      <c r="C14" s="3" t="s">
        <v>37</v>
      </c>
      <c r="D14" s="3" t="s">
        <v>1303</v>
      </c>
      <c r="E14" s="3" t="s">
        <v>1304</v>
      </c>
      <c r="F14" s="14">
        <v>330</v>
      </c>
      <c r="G14" s="13">
        <f>LOG10(F14)</f>
        <v>2.5185139398778875</v>
      </c>
      <c r="H14" s="14">
        <v>8500</v>
      </c>
      <c r="I14" s="13">
        <f>LOG10(H14)</f>
        <v>3.9294189257142929</v>
      </c>
      <c r="J14" s="3" t="s">
        <v>14</v>
      </c>
      <c r="L14" s="10" t="s">
        <v>1147</v>
      </c>
      <c r="M14" t="s">
        <v>1209</v>
      </c>
      <c r="N14" t="s">
        <v>1147</v>
      </c>
      <c r="O14" t="s">
        <v>1182</v>
      </c>
      <c r="P14" t="s">
        <v>1182</v>
      </c>
      <c r="Q14" t="s">
        <v>1209</v>
      </c>
      <c r="R14" t="s">
        <v>1305</v>
      </c>
      <c r="S14" s="3" t="s">
        <v>1297</v>
      </c>
      <c r="T14" s="14">
        <v>1</v>
      </c>
    </row>
    <row r="15" spans="1:21">
      <c r="A15" s="10" t="s">
        <v>79</v>
      </c>
      <c r="B15" s="3" t="s">
        <v>1316</v>
      </c>
      <c r="C15" s="10" t="s">
        <v>214</v>
      </c>
      <c r="D15" s="10" t="s">
        <v>215</v>
      </c>
      <c r="E15" s="10" t="s">
        <v>216</v>
      </c>
      <c r="F15" s="13">
        <v>266.41699999999997</v>
      </c>
      <c r="G15" s="13">
        <f>LOG10(F15)</f>
        <v>2.4255619336012422</v>
      </c>
      <c r="H15" s="13">
        <v>2785</v>
      </c>
      <c r="I15" s="13">
        <f>LOG10(H15)</f>
        <v>3.4448251995097476</v>
      </c>
      <c r="J15" s="10" t="s">
        <v>66</v>
      </c>
      <c r="K15" s="7"/>
      <c r="L15" s="10" t="s">
        <v>1147</v>
      </c>
      <c r="M15" s="10" t="s">
        <v>1209</v>
      </c>
      <c r="N15" s="10" t="s">
        <v>1147</v>
      </c>
      <c r="O15" s="10" t="s">
        <v>1182</v>
      </c>
      <c r="P15" s="10" t="s">
        <v>1147</v>
      </c>
      <c r="Q15" s="10" t="s">
        <v>1209</v>
      </c>
      <c r="R15" s="10" t="s">
        <v>563</v>
      </c>
      <c r="S15" s="10"/>
      <c r="T15" s="13">
        <v>12</v>
      </c>
      <c r="U15" s="15"/>
    </row>
    <row r="16" spans="1:21">
      <c r="A16" s="10" t="s">
        <v>315</v>
      </c>
      <c r="B16" s="29" t="s">
        <v>1332</v>
      </c>
      <c r="C16" s="10" t="s">
        <v>119</v>
      </c>
      <c r="D16" s="10" t="s">
        <v>550</v>
      </c>
      <c r="E16" s="10" t="s">
        <v>551</v>
      </c>
      <c r="F16" s="13">
        <v>210</v>
      </c>
      <c r="G16" s="13">
        <f>LOG10(F16)</f>
        <v>2.3222192947339191</v>
      </c>
      <c r="H16" s="13">
        <v>1675</v>
      </c>
      <c r="I16" s="13">
        <f>LOG10(H16)</f>
        <v>3.2240148113728639</v>
      </c>
      <c r="J16" s="10" t="s">
        <v>66</v>
      </c>
      <c r="L16" s="10" t="s">
        <v>1147</v>
      </c>
      <c r="M16" s="10" t="s">
        <v>1209</v>
      </c>
      <c r="N16" s="10" t="s">
        <v>1147</v>
      </c>
      <c r="O16" s="10" t="s">
        <v>1182</v>
      </c>
      <c r="P16" s="10" t="s">
        <v>1147</v>
      </c>
      <c r="Q16" s="10" t="s">
        <v>1209</v>
      </c>
      <c r="R16" s="10" t="s">
        <v>552</v>
      </c>
      <c r="S16" s="10"/>
      <c r="T16" s="13">
        <v>2</v>
      </c>
      <c r="U16" s="15"/>
    </row>
    <row r="17" spans="1:21">
      <c r="A17" s="10" t="s">
        <v>73</v>
      </c>
      <c r="B17" s="3" t="s">
        <v>1314</v>
      </c>
      <c r="C17" s="10" t="s">
        <v>19</v>
      </c>
      <c r="D17" s="10" t="s">
        <v>20</v>
      </c>
      <c r="E17" s="10" t="s">
        <v>21</v>
      </c>
      <c r="F17" s="13">
        <v>205</v>
      </c>
      <c r="G17" s="13">
        <f>LOG10(F17)</f>
        <v>2.3117538610557542</v>
      </c>
      <c r="H17" s="13">
        <v>6300</v>
      </c>
      <c r="I17" s="13">
        <f>LOG10(H17)</f>
        <v>3.7993405494535817</v>
      </c>
      <c r="J17" s="10" t="s">
        <v>14</v>
      </c>
      <c r="K17" s="10"/>
      <c r="L17" s="10" t="s">
        <v>1147</v>
      </c>
      <c r="M17" s="10" t="s">
        <v>1209</v>
      </c>
      <c r="N17" s="10" t="s">
        <v>1147</v>
      </c>
      <c r="O17" s="10" t="s">
        <v>1182</v>
      </c>
      <c r="P17" s="10" t="s">
        <v>1147</v>
      </c>
      <c r="Q17" s="10" t="s">
        <v>1209</v>
      </c>
      <c r="R17" s="10" t="s">
        <v>1302</v>
      </c>
      <c r="S17" s="10" t="s">
        <v>562</v>
      </c>
      <c r="T17" s="13">
        <v>1</v>
      </c>
      <c r="U17" s="15"/>
    </row>
    <row r="18" spans="1:21">
      <c r="A18" s="10" t="s">
        <v>79</v>
      </c>
      <c r="B18" s="10" t="s">
        <v>1319</v>
      </c>
      <c r="C18" s="10" t="s">
        <v>44</v>
      </c>
      <c r="D18" s="10" t="s">
        <v>45</v>
      </c>
      <c r="E18" s="10" t="s">
        <v>540</v>
      </c>
      <c r="F18" s="13">
        <v>188.67</v>
      </c>
      <c r="G18" s="13">
        <f>LOG10(F18)</f>
        <v>2.2757028494482103</v>
      </c>
      <c r="H18" s="13">
        <v>5916.67</v>
      </c>
      <c r="I18" s="13">
        <f>LOG10(H18)</f>
        <v>3.7720773473443292</v>
      </c>
      <c r="J18" s="10" t="s">
        <v>14</v>
      </c>
      <c r="K18" s="7"/>
      <c r="L18" s="10" t="s">
        <v>1147</v>
      </c>
      <c r="M18" s="7" t="s">
        <v>1209</v>
      </c>
      <c r="N18" s="7" t="s">
        <v>1147</v>
      </c>
      <c r="O18" s="7" t="s">
        <v>1182</v>
      </c>
      <c r="P18" s="7" t="s">
        <v>1147</v>
      </c>
      <c r="Q18" s="7" t="s">
        <v>1209</v>
      </c>
      <c r="R18" s="10" t="s">
        <v>1297</v>
      </c>
      <c r="S18" s="10" t="s">
        <v>562</v>
      </c>
      <c r="T18" s="13">
        <v>6</v>
      </c>
      <c r="U18" s="15"/>
    </row>
    <row r="19" spans="1:21">
      <c r="A19" s="10" t="s">
        <v>73</v>
      </c>
      <c r="B19" s="3" t="s">
        <v>1320</v>
      </c>
      <c r="C19" s="10" t="s">
        <v>518</v>
      </c>
      <c r="D19" s="10" t="s">
        <v>519</v>
      </c>
      <c r="E19" s="10" t="s">
        <v>1306</v>
      </c>
      <c r="F19" s="13">
        <v>157.5</v>
      </c>
      <c r="G19" s="13">
        <f>LOG10(F19)</f>
        <v>2.1972805581256192</v>
      </c>
      <c r="H19" s="13">
        <v>4576.0527099999999</v>
      </c>
      <c r="I19" s="13">
        <f>LOG10(H19)</f>
        <v>3.6604910183047012</v>
      </c>
      <c r="J19" s="10" t="s">
        <v>14</v>
      </c>
      <c r="K19" s="10" t="s">
        <v>346</v>
      </c>
      <c r="L19" s="3" t="s">
        <v>1147</v>
      </c>
      <c r="M19" s="3" t="s">
        <v>1209</v>
      </c>
      <c r="N19" s="3" t="s">
        <v>1147</v>
      </c>
      <c r="O19" s="3" t="s">
        <v>1182</v>
      </c>
      <c r="P19" s="3" t="s">
        <v>1147</v>
      </c>
      <c r="Q19" s="3" t="s">
        <v>1209</v>
      </c>
      <c r="R19" s="10" t="s">
        <v>556</v>
      </c>
      <c r="S19" s="10"/>
      <c r="T19" s="13">
        <v>6</v>
      </c>
      <c r="U19" s="15"/>
    </row>
    <row r="20" spans="1:21">
      <c r="A20" s="10" t="s">
        <v>73</v>
      </c>
      <c r="B20" s="3" t="s">
        <v>1314</v>
      </c>
      <c r="C20" s="10" t="s">
        <v>31</v>
      </c>
      <c r="D20" s="10" t="s">
        <v>32</v>
      </c>
      <c r="E20" s="10" t="s">
        <v>33</v>
      </c>
      <c r="F20" s="13">
        <v>140.66999999999999</v>
      </c>
      <c r="G20" s="13">
        <f>LOG10(F20)</f>
        <v>2.1482014874585116</v>
      </c>
      <c r="H20" s="13">
        <v>2260</v>
      </c>
      <c r="I20" s="13">
        <f>LOG10(H20)</f>
        <v>3.3541084391474008</v>
      </c>
      <c r="J20" s="10" t="s">
        <v>14</v>
      </c>
      <c r="K20" s="10"/>
      <c r="L20" s="10" t="s">
        <v>1147</v>
      </c>
      <c r="M20" s="10" t="s">
        <v>1209</v>
      </c>
      <c r="N20" s="10" t="s">
        <v>1147</v>
      </c>
      <c r="O20" s="10" t="s">
        <v>1182</v>
      </c>
      <c r="P20" s="10" t="s">
        <v>1147</v>
      </c>
      <c r="Q20" s="10" t="s">
        <v>1209</v>
      </c>
      <c r="R20" s="10" t="s">
        <v>529</v>
      </c>
      <c r="S20" s="10"/>
      <c r="T20" s="13">
        <v>3</v>
      </c>
      <c r="U20" s="15"/>
    </row>
    <row r="21" spans="1:21">
      <c r="A21" s="10" t="s">
        <v>315</v>
      </c>
      <c r="B21" s="29" t="s">
        <v>1332</v>
      </c>
      <c r="C21" s="10" t="s">
        <v>119</v>
      </c>
      <c r="D21" s="10" t="s">
        <v>316</v>
      </c>
      <c r="E21" s="10" t="s">
        <v>317</v>
      </c>
      <c r="F21" s="13">
        <v>120</v>
      </c>
      <c r="G21" s="13">
        <f>LOG10(F21)</f>
        <v>2.0791812460476247</v>
      </c>
      <c r="H21" s="13">
        <v>1790</v>
      </c>
      <c r="I21" s="13">
        <f>LOG10(H21)</f>
        <v>3.2528530309798933</v>
      </c>
      <c r="J21" s="10" t="s">
        <v>66</v>
      </c>
      <c r="K21" s="10"/>
      <c r="L21" s="10" t="s">
        <v>1147</v>
      </c>
      <c r="M21" s="10" t="s">
        <v>1209</v>
      </c>
      <c r="N21" s="10" t="s">
        <v>1147</v>
      </c>
      <c r="O21" s="10" t="s">
        <v>1182</v>
      </c>
      <c r="P21" s="10" t="s">
        <v>1147</v>
      </c>
      <c r="Q21" s="10" t="s">
        <v>1209</v>
      </c>
      <c r="R21" s="10" t="s">
        <v>559</v>
      </c>
      <c r="S21" s="10"/>
      <c r="T21" s="13">
        <v>1</v>
      </c>
      <c r="U21" s="13">
        <v>20</v>
      </c>
    </row>
    <row r="22" spans="1:21">
      <c r="A22" s="10" t="s">
        <v>79</v>
      </c>
      <c r="B22" s="3" t="s">
        <v>1345</v>
      </c>
      <c r="C22" s="10" t="s">
        <v>378</v>
      </c>
      <c r="D22" s="10" t="s">
        <v>379</v>
      </c>
      <c r="E22" s="10" t="s">
        <v>380</v>
      </c>
      <c r="F22" s="13">
        <v>105</v>
      </c>
      <c r="G22" s="13">
        <f>LOG10(F22)</f>
        <v>2.0211892990699383</v>
      </c>
      <c r="H22" s="13">
        <v>600</v>
      </c>
      <c r="I22" s="13">
        <f>LOG10(H22)</f>
        <v>2.7781512503836434</v>
      </c>
      <c r="J22" s="10" t="s">
        <v>66</v>
      </c>
      <c r="K22" s="10"/>
      <c r="L22" s="10" t="s">
        <v>1147</v>
      </c>
      <c r="M22" s="3" t="s">
        <v>1209</v>
      </c>
      <c r="N22" s="3" t="s">
        <v>1147</v>
      </c>
      <c r="O22" s="3" t="s">
        <v>1182</v>
      </c>
      <c r="P22" s="3" t="s">
        <v>1182</v>
      </c>
      <c r="Q22" s="3" t="s">
        <v>1209</v>
      </c>
      <c r="R22" s="10" t="s">
        <v>451</v>
      </c>
      <c r="S22" s="10"/>
      <c r="T22" s="15" t="s">
        <v>18</v>
      </c>
      <c r="U22" s="15"/>
    </row>
    <row r="23" spans="1:21">
      <c r="A23" s="3" t="s">
        <v>40</v>
      </c>
      <c r="B23" s="10" t="s">
        <v>1313</v>
      </c>
      <c r="C23" s="3" t="s">
        <v>37</v>
      </c>
      <c r="D23" s="3" t="s">
        <v>42</v>
      </c>
      <c r="E23" s="3" t="s">
        <v>43</v>
      </c>
      <c r="F23" s="18">
        <v>98.5</v>
      </c>
      <c r="G23" s="13">
        <f>LOG10(F23)</f>
        <v>1.9934362304976116</v>
      </c>
      <c r="H23" s="18">
        <v>1945</v>
      </c>
      <c r="I23" s="13">
        <f>LOG10(H23)</f>
        <v>3.2889196056617265</v>
      </c>
      <c r="J23" s="3" t="s">
        <v>14</v>
      </c>
      <c r="K23" s="3"/>
      <c r="L23" s="10" t="s">
        <v>1147</v>
      </c>
      <c r="M23" s="3" t="s">
        <v>1147</v>
      </c>
      <c r="N23" s="3" t="s">
        <v>1147</v>
      </c>
      <c r="O23" s="3" t="s">
        <v>1147</v>
      </c>
      <c r="P23" s="3" t="s">
        <v>1147</v>
      </c>
      <c r="Q23" s="3" t="s">
        <v>1209</v>
      </c>
      <c r="R23" s="3" t="s">
        <v>1309</v>
      </c>
      <c r="S23" s="3" t="s">
        <v>1297</v>
      </c>
      <c r="T23" s="18">
        <v>6</v>
      </c>
    </row>
    <row r="24" spans="1:21">
      <c r="A24" s="10" t="s">
        <v>79</v>
      </c>
      <c r="B24" s="3" t="s">
        <v>1335</v>
      </c>
      <c r="C24" s="10" t="s">
        <v>105</v>
      </c>
      <c r="D24" s="10" t="s">
        <v>106</v>
      </c>
      <c r="E24" s="10" t="s">
        <v>107</v>
      </c>
      <c r="F24" s="13">
        <v>83</v>
      </c>
      <c r="G24" s="13">
        <f>LOG10(F24)</f>
        <v>1.919078092376074</v>
      </c>
      <c r="H24" s="13">
        <v>600</v>
      </c>
      <c r="I24" s="13">
        <f>LOG10(H24)</f>
        <v>2.7781512503836434</v>
      </c>
      <c r="J24" s="10" t="s">
        <v>66</v>
      </c>
      <c r="K24" s="10"/>
      <c r="L24" s="10" t="s">
        <v>1147</v>
      </c>
      <c r="M24" s="3" t="s">
        <v>1209</v>
      </c>
      <c r="N24" s="3" t="s">
        <v>1147</v>
      </c>
      <c r="O24" s="3" t="s">
        <v>1182</v>
      </c>
      <c r="P24" s="3" t="s">
        <v>1182</v>
      </c>
      <c r="Q24" s="3" t="s">
        <v>1209</v>
      </c>
      <c r="R24" s="10" t="s">
        <v>451</v>
      </c>
      <c r="S24" s="10"/>
      <c r="T24" s="15" t="s">
        <v>18</v>
      </c>
      <c r="U24" s="15"/>
    </row>
    <row r="25" spans="1:21" s="40" customFormat="1">
      <c r="A25" s="10" t="s">
        <v>73</v>
      </c>
      <c r="B25" s="10" t="s">
        <v>1320</v>
      </c>
      <c r="C25" s="10" t="s">
        <v>47</v>
      </c>
      <c r="D25" s="10" t="s">
        <v>48</v>
      </c>
      <c r="E25" s="10" t="s">
        <v>49</v>
      </c>
      <c r="F25" s="13">
        <v>81.456999999999994</v>
      </c>
      <c r="G25" s="13">
        <f>LOG10(F25)</f>
        <v>1.9109284113056193</v>
      </c>
      <c r="H25" s="13">
        <v>2350.7139999999999</v>
      </c>
      <c r="I25" s="13">
        <f>LOG10(H25)</f>
        <v>3.3711997938304159</v>
      </c>
      <c r="J25" s="10" t="s">
        <v>14</v>
      </c>
      <c r="K25" s="22" t="s">
        <v>1292</v>
      </c>
      <c r="L25" s="22" t="s">
        <v>1182</v>
      </c>
      <c r="M25" s="3" t="s">
        <v>1209</v>
      </c>
      <c r="N25" s="3" t="s">
        <v>1147</v>
      </c>
      <c r="O25" s="3" t="s">
        <v>1182</v>
      </c>
      <c r="P25" s="3" t="s">
        <v>1147</v>
      </c>
      <c r="Q25" s="3" t="s">
        <v>1209</v>
      </c>
      <c r="R25" s="10" t="s">
        <v>1291</v>
      </c>
      <c r="S25" s="10"/>
      <c r="T25" s="13">
        <v>13</v>
      </c>
      <c r="U25" s="15"/>
    </row>
    <row r="26" spans="1:21" s="40" customFormat="1">
      <c r="A26" s="10" t="s">
        <v>80</v>
      </c>
      <c r="B26" s="10" t="s">
        <v>1324</v>
      </c>
      <c r="C26" s="10" t="s">
        <v>131</v>
      </c>
      <c r="D26" s="10" t="s">
        <v>132</v>
      </c>
      <c r="E26" s="10" t="s">
        <v>133</v>
      </c>
      <c r="F26" s="13">
        <v>70</v>
      </c>
      <c r="G26" s="13">
        <f>LOG10(F26)</f>
        <v>1.8450980400142569</v>
      </c>
      <c r="H26" s="13">
        <v>500</v>
      </c>
      <c r="I26" s="13">
        <f>LOG10(H26)</f>
        <v>2.6989700043360187</v>
      </c>
      <c r="J26" s="10" t="s">
        <v>66</v>
      </c>
      <c r="K26"/>
      <c r="L26" s="10" t="s">
        <v>1147</v>
      </c>
      <c r="M26" s="10" t="s">
        <v>1209</v>
      </c>
      <c r="N26" s="10" t="s">
        <v>1147</v>
      </c>
      <c r="O26" s="10" t="s">
        <v>1182</v>
      </c>
      <c r="P26" s="10" t="s">
        <v>1182</v>
      </c>
      <c r="Q26" s="10" t="s">
        <v>1209</v>
      </c>
      <c r="R26" s="10" t="s">
        <v>451</v>
      </c>
      <c r="S26" s="10"/>
      <c r="T26" s="13" t="s">
        <v>18</v>
      </c>
      <c r="U26" s="15"/>
    </row>
    <row r="27" spans="1:21">
      <c r="A27" s="36" t="s">
        <v>79</v>
      </c>
      <c r="B27" s="36" t="s">
        <v>1316</v>
      </c>
      <c r="C27" s="36" t="s">
        <v>182</v>
      </c>
      <c r="D27" s="36" t="s">
        <v>183</v>
      </c>
      <c r="E27" s="36" t="s">
        <v>184</v>
      </c>
      <c r="F27" s="52">
        <v>52</v>
      </c>
      <c r="G27" s="52">
        <f>LOG10(F27)</f>
        <v>1.7160033436347992</v>
      </c>
      <c r="H27" s="52">
        <v>376</v>
      </c>
      <c r="I27" s="52">
        <f>LOG10(H27)</f>
        <v>2.5751878449276608</v>
      </c>
      <c r="J27" s="36" t="s">
        <v>66</v>
      </c>
      <c r="K27" s="36"/>
      <c r="L27" s="36" t="s">
        <v>1209</v>
      </c>
      <c r="M27" s="36" t="s">
        <v>1209</v>
      </c>
      <c r="N27" s="36" t="s">
        <v>1147</v>
      </c>
      <c r="O27" s="36" t="s">
        <v>1182</v>
      </c>
      <c r="P27" s="36" t="s">
        <v>1147</v>
      </c>
      <c r="Q27" s="36" t="s">
        <v>1209</v>
      </c>
      <c r="R27" s="36" t="s">
        <v>559</v>
      </c>
      <c r="S27" s="36"/>
      <c r="T27" s="52">
        <v>1</v>
      </c>
      <c r="U27" s="52">
        <v>20</v>
      </c>
    </row>
    <row r="28" spans="1:21" s="40" customFormat="1">
      <c r="A28" s="10" t="s">
        <v>79</v>
      </c>
      <c r="B28" s="10" t="s">
        <v>1316</v>
      </c>
      <c r="C28" s="10" t="s">
        <v>293</v>
      </c>
      <c r="D28" s="10" t="s">
        <v>297</v>
      </c>
      <c r="E28" s="10" t="s">
        <v>377</v>
      </c>
      <c r="F28" s="13">
        <v>37.6666667</v>
      </c>
      <c r="G28" s="13">
        <f>LOG10(F28)</f>
        <v>1.5759571891480888</v>
      </c>
      <c r="H28" s="13">
        <v>602</v>
      </c>
      <c r="I28" s="13">
        <f>LOG10(H28)</f>
        <v>2.7795964912578244</v>
      </c>
      <c r="J28" s="10" t="s">
        <v>66</v>
      </c>
      <c r="K28" s="7"/>
      <c r="L28" s="10" t="s">
        <v>1147</v>
      </c>
      <c r="M28" s="10" t="s">
        <v>1209</v>
      </c>
      <c r="N28" s="10" t="s">
        <v>1147</v>
      </c>
      <c r="O28" s="10" t="s">
        <v>1182</v>
      </c>
      <c r="P28" s="10" t="s">
        <v>1147</v>
      </c>
      <c r="Q28" s="10" t="s">
        <v>1209</v>
      </c>
      <c r="R28" s="10" t="s">
        <v>559</v>
      </c>
      <c r="S28" s="10"/>
      <c r="T28" s="13">
        <v>3</v>
      </c>
      <c r="U28" s="15"/>
    </row>
    <row r="29" spans="1:21" s="40" customFormat="1">
      <c r="A29" s="10" t="s">
        <v>91</v>
      </c>
      <c r="B29" s="10" t="s">
        <v>1326</v>
      </c>
      <c r="C29" s="10" t="s">
        <v>159</v>
      </c>
      <c r="D29" s="10" t="s">
        <v>64</v>
      </c>
      <c r="E29" s="10" t="s">
        <v>547</v>
      </c>
      <c r="F29" s="13">
        <v>30</v>
      </c>
      <c r="G29" s="13">
        <f>LOG10(F29)</f>
        <v>1.4771212547196624</v>
      </c>
      <c r="H29" s="13">
        <v>377.1</v>
      </c>
      <c r="I29" s="13">
        <f>LOG10(H29)</f>
        <v>2.5764565324056203</v>
      </c>
      <c r="J29" s="10" t="s">
        <v>66</v>
      </c>
      <c r="K29"/>
      <c r="L29" s="10" t="s">
        <v>1147</v>
      </c>
      <c r="M29" s="10" t="s">
        <v>1182</v>
      </c>
      <c r="N29" s="10" t="s">
        <v>1147</v>
      </c>
      <c r="O29" s="10" t="s">
        <v>1147</v>
      </c>
      <c r="P29" s="10" t="s">
        <v>1147</v>
      </c>
      <c r="Q29" s="10" t="s">
        <v>1209</v>
      </c>
      <c r="R29" s="10" t="s">
        <v>546</v>
      </c>
      <c r="S29" s="10"/>
      <c r="T29" s="13">
        <v>3</v>
      </c>
      <c r="U29" s="13">
        <v>35.700000000000003</v>
      </c>
    </row>
    <row r="30" spans="1:21">
      <c r="A30" s="36" t="s">
        <v>79</v>
      </c>
      <c r="B30" s="35" t="s">
        <v>1331</v>
      </c>
      <c r="C30" s="36" t="s">
        <v>219</v>
      </c>
      <c r="D30" s="36" t="s">
        <v>220</v>
      </c>
      <c r="E30" s="36" t="s">
        <v>221</v>
      </c>
      <c r="F30" s="52">
        <v>28</v>
      </c>
      <c r="G30" s="52">
        <f>LOG10(F30)</f>
        <v>1.4471580313422192</v>
      </c>
      <c r="H30" s="52">
        <v>1050</v>
      </c>
      <c r="I30" s="52">
        <f>LOG10(H30)</f>
        <v>3.0211892990699383</v>
      </c>
      <c r="J30" s="36" t="s">
        <v>14</v>
      </c>
      <c r="K30" s="36"/>
      <c r="L30" s="36" t="s">
        <v>1209</v>
      </c>
      <c r="M30" s="36" t="s">
        <v>1209</v>
      </c>
      <c r="N30" s="36" t="s">
        <v>1147</v>
      </c>
      <c r="O30" s="36" t="s">
        <v>1182</v>
      </c>
      <c r="P30" s="36" t="s">
        <v>1147</v>
      </c>
      <c r="Q30" s="36" t="s">
        <v>1209</v>
      </c>
      <c r="R30" s="36" t="s">
        <v>1307</v>
      </c>
      <c r="S30" s="36" t="s">
        <v>562</v>
      </c>
      <c r="T30" s="52">
        <v>1</v>
      </c>
      <c r="U30" s="53"/>
    </row>
    <row r="31" spans="1:21">
      <c r="A31" s="36" t="s">
        <v>79</v>
      </c>
      <c r="B31" s="35" t="s">
        <v>1348</v>
      </c>
      <c r="C31" s="36" t="s">
        <v>309</v>
      </c>
      <c r="D31" s="36" t="s">
        <v>310</v>
      </c>
      <c r="E31" s="36" t="s">
        <v>311</v>
      </c>
      <c r="F31" s="52">
        <v>17</v>
      </c>
      <c r="G31" s="52">
        <f>LOG10(F31)</f>
        <v>1.2304489213782739</v>
      </c>
      <c r="H31" s="52">
        <v>309</v>
      </c>
      <c r="I31" s="52">
        <f>LOG10(H31)</f>
        <v>2.4899584794248346</v>
      </c>
      <c r="J31" s="36" t="s">
        <v>66</v>
      </c>
      <c r="K31" s="36"/>
      <c r="L31" s="36" t="s">
        <v>1209</v>
      </c>
      <c r="M31" s="36" t="s">
        <v>1209</v>
      </c>
      <c r="N31" s="36" t="s">
        <v>1147</v>
      </c>
      <c r="O31" s="36" t="s">
        <v>1182</v>
      </c>
      <c r="P31" s="36" t="s">
        <v>1147</v>
      </c>
      <c r="Q31" s="36" t="s">
        <v>1209</v>
      </c>
      <c r="R31" s="36" t="s">
        <v>559</v>
      </c>
      <c r="S31" s="36"/>
      <c r="T31" s="52">
        <v>1</v>
      </c>
      <c r="U31" s="52">
        <v>20</v>
      </c>
    </row>
    <row r="32" spans="1:21" s="40" customFormat="1">
      <c r="A32" s="10" t="s">
        <v>73</v>
      </c>
      <c r="B32" s="3" t="s">
        <v>1327</v>
      </c>
      <c r="C32" s="10" t="s">
        <v>94</v>
      </c>
      <c r="D32" s="10" t="s">
        <v>98</v>
      </c>
      <c r="E32" s="10" t="s">
        <v>95</v>
      </c>
      <c r="F32" s="13">
        <v>16.290299999999998</v>
      </c>
      <c r="G32" s="13">
        <f>LOG10(F32)</f>
        <v>1.2119290822916202</v>
      </c>
      <c r="H32" s="13">
        <v>225.91</v>
      </c>
      <c r="I32" s="13">
        <f>LOG10(H32)</f>
        <v>2.3539354555715204</v>
      </c>
      <c r="J32" s="10" t="s">
        <v>66</v>
      </c>
      <c r="K32"/>
      <c r="L32" s="10" t="s">
        <v>1147</v>
      </c>
      <c r="M32" s="10" t="s">
        <v>1209</v>
      </c>
      <c r="N32" s="10" t="s">
        <v>1147</v>
      </c>
      <c r="O32" s="10" t="s">
        <v>1182</v>
      </c>
      <c r="P32" s="10" t="s">
        <v>1147</v>
      </c>
      <c r="Q32" s="10" t="s">
        <v>1209</v>
      </c>
      <c r="R32" s="10" t="s">
        <v>559</v>
      </c>
      <c r="S32" s="10"/>
      <c r="T32" s="13">
        <v>62</v>
      </c>
      <c r="U32" s="15"/>
    </row>
    <row r="33" spans="1:21">
      <c r="A33" s="10" t="s">
        <v>91</v>
      </c>
      <c r="B33" s="10" t="s">
        <v>1326</v>
      </c>
      <c r="C33" s="10" t="s">
        <v>548</v>
      </c>
      <c r="D33" s="10" t="s">
        <v>58</v>
      </c>
      <c r="E33" s="10" t="s">
        <v>549</v>
      </c>
      <c r="F33" s="13">
        <v>16.149999999999999</v>
      </c>
      <c r="G33" s="13">
        <f>LOG10(F33)</f>
        <v>1.2081725266671217</v>
      </c>
      <c r="H33" s="13">
        <v>203.5</v>
      </c>
      <c r="I33" s="13">
        <f>LOG10(H33)</f>
        <v>2.3085644135612386</v>
      </c>
      <c r="J33" s="10" t="s">
        <v>66</v>
      </c>
      <c r="L33" s="10" t="s">
        <v>1147</v>
      </c>
      <c r="M33" s="10" t="s">
        <v>1182</v>
      </c>
      <c r="N33" s="10" t="s">
        <v>1147</v>
      </c>
      <c r="O33" s="10" t="s">
        <v>1147</v>
      </c>
      <c r="P33" s="10" t="s">
        <v>1147</v>
      </c>
      <c r="Q33" s="10" t="s">
        <v>1209</v>
      </c>
      <c r="R33" s="10" t="s">
        <v>546</v>
      </c>
      <c r="S33" s="10"/>
      <c r="T33" s="13">
        <v>2</v>
      </c>
      <c r="U33" s="13">
        <v>35.9</v>
      </c>
    </row>
    <row r="34" spans="1:21">
      <c r="A34" s="36" t="s">
        <v>79</v>
      </c>
      <c r="B34" s="36" t="s">
        <v>1316</v>
      </c>
      <c r="C34" s="36" t="s">
        <v>293</v>
      </c>
      <c r="D34" s="36" t="s">
        <v>297</v>
      </c>
      <c r="E34" s="36" t="s">
        <v>377</v>
      </c>
      <c r="F34" s="52">
        <v>13</v>
      </c>
      <c r="G34" s="52">
        <f>LOG10(F34)</f>
        <v>1.1139433523068367</v>
      </c>
      <c r="H34" s="52">
        <v>332</v>
      </c>
      <c r="I34" s="52">
        <f>LOG10(H34)</f>
        <v>2.5211380837040362</v>
      </c>
      <c r="J34" s="36" t="s">
        <v>66</v>
      </c>
      <c r="K34" s="36"/>
      <c r="L34" s="36" t="s">
        <v>1209</v>
      </c>
      <c r="M34" s="36" t="s">
        <v>1209</v>
      </c>
      <c r="N34" s="36" t="s">
        <v>1147</v>
      </c>
      <c r="O34" s="36" t="s">
        <v>1182</v>
      </c>
      <c r="P34" s="36" t="s">
        <v>1147</v>
      </c>
      <c r="Q34" s="36" t="s">
        <v>1209</v>
      </c>
      <c r="R34" s="36" t="s">
        <v>559</v>
      </c>
      <c r="S34" s="36"/>
      <c r="T34" s="52">
        <v>1</v>
      </c>
      <c r="U34" s="52">
        <v>10</v>
      </c>
    </row>
  </sheetData>
  <sortState xmlns:xlrd2="http://schemas.microsoft.com/office/spreadsheetml/2017/richdata2" ref="A2:U34">
    <sortCondition descending="1" ref="F2:F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D795-072C-9D47-8BC5-AA724B480D26}">
  <dimension ref="A1:S98"/>
  <sheetViews>
    <sheetView zoomScale="118" workbookViewId="0">
      <selection activeCell="A2" sqref="A2"/>
    </sheetView>
  </sheetViews>
  <sheetFormatPr baseColWidth="10" defaultRowHeight="16"/>
  <cols>
    <col min="5" max="6" width="10.83203125" style="14"/>
    <col min="7" max="7" width="13.5" style="14" customWidth="1"/>
    <col min="8" max="12" width="10.83203125" style="14"/>
    <col min="15" max="15" width="32.1640625" customWidth="1"/>
    <col min="16" max="17" width="10.83203125" style="14"/>
  </cols>
  <sheetData>
    <row r="1" spans="1:19" s="8" customFormat="1">
      <c r="A1" s="1" t="s">
        <v>6</v>
      </c>
      <c r="B1" s="1" t="s">
        <v>0</v>
      </c>
      <c r="C1" s="1" t="s">
        <v>1</v>
      </c>
      <c r="D1" s="1" t="s">
        <v>2</v>
      </c>
      <c r="E1" s="17" t="s">
        <v>3</v>
      </c>
      <c r="F1" s="17" t="s">
        <v>4</v>
      </c>
      <c r="G1" s="17" t="s">
        <v>602</v>
      </c>
      <c r="H1" s="17" t="s">
        <v>522</v>
      </c>
      <c r="I1" s="17" t="s">
        <v>603</v>
      </c>
      <c r="J1" s="17" t="s">
        <v>523</v>
      </c>
      <c r="K1" s="17" t="s">
        <v>524</v>
      </c>
      <c r="L1" s="17" t="s">
        <v>525</v>
      </c>
      <c r="M1" s="1" t="s">
        <v>604</v>
      </c>
      <c r="N1" s="1" t="s">
        <v>8</v>
      </c>
      <c r="O1" s="1" t="s">
        <v>7</v>
      </c>
      <c r="P1" s="17" t="s">
        <v>9</v>
      </c>
      <c r="Q1" s="17" t="s">
        <v>232</v>
      </c>
      <c r="R1" s="1" t="s">
        <v>10</v>
      </c>
      <c r="S1" s="1" t="s">
        <v>235</v>
      </c>
    </row>
    <row r="2" spans="1:19">
      <c r="A2" s="3" t="s">
        <v>79</v>
      </c>
      <c r="B2" s="3" t="s">
        <v>252</v>
      </c>
      <c r="C2" s="3" t="s">
        <v>347</v>
      </c>
      <c r="D2" s="3" t="s">
        <v>419</v>
      </c>
      <c r="E2" s="18">
        <v>41671.428599999999</v>
      </c>
      <c r="F2" s="18">
        <v>4.61983839</v>
      </c>
      <c r="G2" s="18">
        <v>887161.45299999998</v>
      </c>
      <c r="H2" s="18">
        <v>5.9480026600000002</v>
      </c>
      <c r="I2" s="18">
        <v>0.75714285999999997</v>
      </c>
      <c r="J2" s="18">
        <v>-0.1208222</v>
      </c>
      <c r="K2" s="18">
        <v>671707.95700000005</v>
      </c>
      <c r="L2" s="18">
        <v>5.8271804899999999</v>
      </c>
      <c r="M2" s="3" t="s">
        <v>14</v>
      </c>
      <c r="O2" s="3" t="s">
        <v>420</v>
      </c>
      <c r="P2" s="18">
        <v>28</v>
      </c>
      <c r="Q2" s="19"/>
      <c r="R2" s="2" t="s">
        <v>963</v>
      </c>
      <c r="S2" s="2" t="s">
        <v>963</v>
      </c>
    </row>
    <row r="3" spans="1:19">
      <c r="A3" s="3" t="s">
        <v>79</v>
      </c>
      <c r="B3" s="3" t="s">
        <v>263</v>
      </c>
      <c r="C3" s="3" t="s">
        <v>264</v>
      </c>
      <c r="D3" s="3" t="s">
        <v>265</v>
      </c>
      <c r="E3" s="18">
        <v>27500</v>
      </c>
      <c r="F3" s="18">
        <v>4.4393326899999996</v>
      </c>
      <c r="G3" s="18">
        <v>598051.88</v>
      </c>
      <c r="H3" s="18">
        <v>5.77673886</v>
      </c>
      <c r="I3" s="18">
        <v>0.5</v>
      </c>
      <c r="J3" s="18">
        <v>-0.30103000000000002</v>
      </c>
      <c r="K3" s="18">
        <v>299025.94</v>
      </c>
      <c r="L3" s="18">
        <v>5.4757088600000001</v>
      </c>
      <c r="M3" s="3" t="s">
        <v>14</v>
      </c>
      <c r="N3" s="2"/>
      <c r="O3" s="3" t="s">
        <v>428</v>
      </c>
      <c r="P3" s="18">
        <v>1</v>
      </c>
      <c r="R3" s="2" t="s">
        <v>963</v>
      </c>
      <c r="S3" s="2" t="s">
        <v>963</v>
      </c>
    </row>
    <row r="4" spans="1:19">
      <c r="A4" s="3" t="s">
        <v>79</v>
      </c>
      <c r="B4" s="3" t="s">
        <v>256</v>
      </c>
      <c r="C4" s="3" t="s">
        <v>160</v>
      </c>
      <c r="D4" s="3" t="s">
        <v>257</v>
      </c>
      <c r="E4" s="18">
        <v>12279.4267</v>
      </c>
      <c r="F4" s="18">
        <v>4.0891780899999999</v>
      </c>
      <c r="G4" s="18">
        <v>272662.79100000003</v>
      </c>
      <c r="H4" s="18">
        <v>5.4356258799999999</v>
      </c>
      <c r="I4" s="18">
        <v>0.74332560000000003</v>
      </c>
      <c r="J4" s="18">
        <v>-0.12882089999999999</v>
      </c>
      <c r="K4" s="18">
        <v>202677.23300000001</v>
      </c>
      <c r="L4" s="18">
        <v>5.30680497</v>
      </c>
      <c r="M4" s="3" t="s">
        <v>14</v>
      </c>
      <c r="O4" s="3" t="s">
        <v>536</v>
      </c>
      <c r="P4" s="18">
        <v>88</v>
      </c>
      <c r="Q4" s="19"/>
      <c r="R4" s="2" t="s">
        <v>963</v>
      </c>
      <c r="S4" s="2" t="s">
        <v>963</v>
      </c>
    </row>
    <row r="5" spans="1:19">
      <c r="A5" s="3" t="s">
        <v>79</v>
      </c>
      <c r="B5" s="3" t="s">
        <v>424</v>
      </c>
      <c r="C5" s="3" t="s">
        <v>425</v>
      </c>
      <c r="D5" s="3" t="s">
        <v>426</v>
      </c>
      <c r="E5" s="18">
        <v>6650</v>
      </c>
      <c r="F5" s="18">
        <v>3.8228216499999998</v>
      </c>
      <c r="G5" s="18">
        <v>155522.481</v>
      </c>
      <c r="H5" s="18">
        <v>5.1917931800000003</v>
      </c>
      <c r="I5" s="18">
        <v>1.1000000000000001</v>
      </c>
      <c r="J5" s="18">
        <v>4.1392690000000003E-2</v>
      </c>
      <c r="K5" s="18">
        <v>171074.73</v>
      </c>
      <c r="L5" s="18">
        <v>5.2331858599999999</v>
      </c>
      <c r="M5" s="3" t="s">
        <v>14</v>
      </c>
      <c r="N5" s="3" t="s">
        <v>414</v>
      </c>
      <c r="O5" s="3" t="s">
        <v>427</v>
      </c>
      <c r="P5" s="18" t="s">
        <v>18</v>
      </c>
      <c r="R5" s="2" t="s">
        <v>963</v>
      </c>
      <c r="S5" s="2" t="s">
        <v>963</v>
      </c>
    </row>
    <row r="6" spans="1:19">
      <c r="A6" s="3" t="s">
        <v>79</v>
      </c>
      <c r="B6" s="3" t="s">
        <v>252</v>
      </c>
      <c r="C6" s="3" t="s">
        <v>421</v>
      </c>
      <c r="D6" s="3" t="s">
        <v>422</v>
      </c>
      <c r="E6" s="18">
        <v>4373.9375</v>
      </c>
      <c r="F6" s="18">
        <v>3.64087257</v>
      </c>
      <c r="G6" s="18">
        <v>155563.16899999999</v>
      </c>
      <c r="H6" s="18">
        <v>5.1919067800000001</v>
      </c>
      <c r="I6" s="18">
        <v>0.92018475</v>
      </c>
      <c r="J6" s="18">
        <v>-3.6124999999999997E-2</v>
      </c>
      <c r="K6" s="18">
        <v>143146.85500000001</v>
      </c>
      <c r="L6" s="18">
        <v>5.1557818099999997</v>
      </c>
      <c r="M6" s="3" t="s">
        <v>14</v>
      </c>
      <c r="O6" s="3" t="s">
        <v>534</v>
      </c>
      <c r="P6" s="18">
        <v>16</v>
      </c>
      <c r="Q6" s="19"/>
      <c r="R6" s="2" t="s">
        <v>963</v>
      </c>
      <c r="S6" s="2" t="s">
        <v>963</v>
      </c>
    </row>
    <row r="7" spans="1:19">
      <c r="A7" s="3" t="s">
        <v>79</v>
      </c>
      <c r="B7" s="3" t="s">
        <v>25</v>
      </c>
      <c r="C7" s="3" t="s">
        <v>26</v>
      </c>
      <c r="D7" s="3" t="s">
        <v>27</v>
      </c>
      <c r="E7" s="18">
        <v>3409.5911799999999</v>
      </c>
      <c r="F7" s="18">
        <v>3.5327023099999999</v>
      </c>
      <c r="G7" s="18">
        <v>83807.254400000005</v>
      </c>
      <c r="H7" s="18">
        <v>4.9232816100000001</v>
      </c>
      <c r="I7" s="18">
        <v>1.44925854</v>
      </c>
      <c r="J7" s="18">
        <v>0.16114587</v>
      </c>
      <c r="K7" s="18">
        <v>121458.379</v>
      </c>
      <c r="L7" s="18">
        <v>5.0844274800000004</v>
      </c>
      <c r="M7" s="3" t="s">
        <v>14</v>
      </c>
      <c r="O7" s="3" t="s">
        <v>538</v>
      </c>
      <c r="P7" s="18">
        <v>51</v>
      </c>
      <c r="Q7" s="19"/>
      <c r="R7" s="2" t="s">
        <v>963</v>
      </c>
      <c r="S7" s="2" t="s">
        <v>963</v>
      </c>
    </row>
    <row r="8" spans="1:19">
      <c r="A8" s="3" t="s">
        <v>79</v>
      </c>
      <c r="B8" s="3" t="s">
        <v>356</v>
      </c>
      <c r="C8" s="3" t="s">
        <v>227</v>
      </c>
      <c r="D8" s="3" t="s">
        <v>357</v>
      </c>
      <c r="E8" s="18">
        <v>1822</v>
      </c>
      <c r="F8" s="18">
        <v>3.26054837</v>
      </c>
      <c r="G8" s="18">
        <v>18527.185399999998</v>
      </c>
      <c r="H8" s="18">
        <v>4.2678094499999997</v>
      </c>
      <c r="I8" s="18">
        <v>3.6</v>
      </c>
      <c r="J8" s="18">
        <v>0.55630250000000003</v>
      </c>
      <c r="K8" s="18">
        <v>66697.867299999998</v>
      </c>
      <c r="L8" s="18">
        <v>4.8241119499999998</v>
      </c>
      <c r="M8" s="3" t="s">
        <v>66</v>
      </c>
      <c r="O8" s="3" t="s">
        <v>464</v>
      </c>
      <c r="P8" s="18">
        <v>5</v>
      </c>
      <c r="Q8" s="19"/>
      <c r="R8" s="2" t="s">
        <v>963</v>
      </c>
      <c r="S8" s="2" t="s">
        <v>963</v>
      </c>
    </row>
    <row r="9" spans="1:19">
      <c r="A9" s="3" t="s">
        <v>79</v>
      </c>
      <c r="B9" s="3" t="s">
        <v>263</v>
      </c>
      <c r="C9" s="3" t="s">
        <v>264</v>
      </c>
      <c r="D9" s="3" t="s">
        <v>265</v>
      </c>
      <c r="E9" s="18">
        <v>1360.78</v>
      </c>
      <c r="F9" s="18">
        <v>3.1337879200000001</v>
      </c>
      <c r="G9" s="18">
        <v>34517.392099999997</v>
      </c>
      <c r="H9" s="18">
        <v>4.5380379800000004</v>
      </c>
      <c r="I9" s="18">
        <v>3</v>
      </c>
      <c r="J9" s="18">
        <v>0.47712125</v>
      </c>
      <c r="K9" s="18">
        <v>103552.17600000001</v>
      </c>
      <c r="L9" s="18">
        <v>5.0151592300000001</v>
      </c>
      <c r="M9" s="3" t="s">
        <v>14</v>
      </c>
      <c r="N9" s="3" t="s">
        <v>513</v>
      </c>
      <c r="O9" s="3" t="s">
        <v>428</v>
      </c>
      <c r="P9" s="18">
        <v>1</v>
      </c>
      <c r="Q9" s="19"/>
      <c r="R9" s="3" t="s">
        <v>962</v>
      </c>
      <c r="S9" s="2" t="s">
        <v>963</v>
      </c>
    </row>
    <row r="10" spans="1:19">
      <c r="A10" s="3" t="s">
        <v>79</v>
      </c>
      <c r="B10" s="3" t="s">
        <v>259</v>
      </c>
      <c r="C10" s="3" t="s">
        <v>260</v>
      </c>
      <c r="D10" s="3" t="s">
        <v>261</v>
      </c>
      <c r="E10" s="18">
        <v>820.83333300000004</v>
      </c>
      <c r="F10" s="18">
        <v>2.9142549799999999</v>
      </c>
      <c r="G10" s="18">
        <v>23370.625</v>
      </c>
      <c r="H10" s="18">
        <v>4.3686703299999996</v>
      </c>
      <c r="I10" s="18">
        <v>1.43081948</v>
      </c>
      <c r="J10" s="18">
        <v>0.15558485</v>
      </c>
      <c r="K10" s="18">
        <v>33439.145600000003</v>
      </c>
      <c r="L10" s="18">
        <v>4.52425517</v>
      </c>
      <c r="M10" s="3" t="s">
        <v>14</v>
      </c>
      <c r="O10" s="3" t="s">
        <v>537</v>
      </c>
      <c r="P10" s="18" t="s">
        <v>85</v>
      </c>
      <c r="Q10" s="19"/>
      <c r="R10" s="2" t="s">
        <v>963</v>
      </c>
      <c r="S10" s="2" t="s">
        <v>963</v>
      </c>
    </row>
    <row r="11" spans="1:19">
      <c r="A11" s="3" t="s">
        <v>79</v>
      </c>
      <c r="B11" s="3" t="s">
        <v>286</v>
      </c>
      <c r="C11" s="3" t="s">
        <v>287</v>
      </c>
      <c r="D11" s="3" t="s">
        <v>447</v>
      </c>
      <c r="E11" s="18">
        <v>810</v>
      </c>
      <c r="F11" s="18">
        <v>2.9084850200000001</v>
      </c>
      <c r="G11" s="18">
        <v>8150.8795499999997</v>
      </c>
      <c r="H11" s="18">
        <v>3.9112044799999999</v>
      </c>
      <c r="I11" s="18">
        <v>13</v>
      </c>
      <c r="J11" s="18">
        <v>1.11394335</v>
      </c>
      <c r="K11" s="18">
        <v>105961.43399999999</v>
      </c>
      <c r="L11" s="18">
        <v>5.0251478299999999</v>
      </c>
      <c r="M11" s="3" t="s">
        <v>66</v>
      </c>
      <c r="N11" s="3" t="s">
        <v>439</v>
      </c>
      <c r="O11" s="3" t="s">
        <v>438</v>
      </c>
      <c r="P11" s="18">
        <v>1</v>
      </c>
      <c r="R11" s="2" t="s">
        <v>963</v>
      </c>
      <c r="S11" s="2" t="s">
        <v>963</v>
      </c>
    </row>
    <row r="12" spans="1:19">
      <c r="A12" s="3" t="s">
        <v>79</v>
      </c>
      <c r="B12" s="3" t="s">
        <v>11</v>
      </c>
      <c r="C12" s="3" t="s">
        <v>12</v>
      </c>
      <c r="D12" s="3" t="s">
        <v>13</v>
      </c>
      <c r="E12" s="18">
        <v>734.30769199999997</v>
      </c>
      <c r="F12" s="18">
        <v>2.8658780799999999</v>
      </c>
      <c r="G12" s="18">
        <v>19258.653399999999</v>
      </c>
      <c r="H12" s="18">
        <v>4.2846259199999999</v>
      </c>
      <c r="I12" s="18">
        <v>2.1570254100000001</v>
      </c>
      <c r="J12" s="18">
        <v>0.33385525999999999</v>
      </c>
      <c r="K12" s="18">
        <v>41541.404699999999</v>
      </c>
      <c r="L12" s="18">
        <v>4.6184811799999999</v>
      </c>
      <c r="M12" s="3" t="s">
        <v>14</v>
      </c>
      <c r="O12" s="3" t="s">
        <v>535</v>
      </c>
      <c r="P12" s="18">
        <v>13</v>
      </c>
      <c r="Q12" s="19"/>
      <c r="R12" s="2" t="s">
        <v>963</v>
      </c>
      <c r="S12" s="2" t="s">
        <v>963</v>
      </c>
    </row>
    <row r="13" spans="1:19">
      <c r="A13" s="3" t="s">
        <v>79</v>
      </c>
      <c r="B13" s="3" t="s">
        <v>351</v>
      </c>
      <c r="C13" s="3" t="s">
        <v>352</v>
      </c>
      <c r="D13" s="3" t="s">
        <v>353</v>
      </c>
      <c r="E13" s="18">
        <v>706</v>
      </c>
      <c r="F13" s="18">
        <v>2.8488047000000001</v>
      </c>
      <c r="G13" s="18">
        <v>6922.8709500000004</v>
      </c>
      <c r="H13" s="18">
        <v>3.8402862400000002</v>
      </c>
      <c r="I13" s="18">
        <v>9.2897432500000008</v>
      </c>
      <c r="J13" s="18">
        <v>0.96800370999999996</v>
      </c>
      <c r="K13" s="18">
        <v>64311.693700000003</v>
      </c>
      <c r="L13" s="18">
        <v>4.8082899499999998</v>
      </c>
      <c r="M13" s="3" t="s">
        <v>66</v>
      </c>
      <c r="O13" s="3" t="s">
        <v>458</v>
      </c>
      <c r="P13" s="18" t="s">
        <v>57</v>
      </c>
      <c r="Q13" s="19"/>
      <c r="R13" s="2" t="s">
        <v>963</v>
      </c>
      <c r="S13" s="2" t="s">
        <v>963</v>
      </c>
    </row>
    <row r="14" spans="1:19">
      <c r="A14" s="3" t="s">
        <v>79</v>
      </c>
      <c r="B14" s="3" t="s">
        <v>483</v>
      </c>
      <c r="C14" s="3" t="s">
        <v>484</v>
      </c>
      <c r="D14" s="3" t="s">
        <v>485</v>
      </c>
      <c r="E14" s="18">
        <v>580</v>
      </c>
      <c r="F14" s="18">
        <v>2.7634279899999998</v>
      </c>
      <c r="G14" s="18">
        <v>5811.3390600000002</v>
      </c>
      <c r="H14" s="18">
        <v>3.7642762099999998</v>
      </c>
      <c r="I14" s="18">
        <v>17</v>
      </c>
      <c r="J14" s="18">
        <v>1.2304489199999999</v>
      </c>
      <c r="K14" s="18">
        <v>98792.763999999996</v>
      </c>
      <c r="L14" s="18">
        <v>4.9947251399999999</v>
      </c>
      <c r="M14" s="3" t="s">
        <v>66</v>
      </c>
      <c r="N14" s="3" t="s">
        <v>439</v>
      </c>
      <c r="O14" s="3" t="s">
        <v>438</v>
      </c>
      <c r="P14" s="18">
        <v>2</v>
      </c>
      <c r="R14" s="2" t="s">
        <v>963</v>
      </c>
      <c r="S14" s="2" t="s">
        <v>963</v>
      </c>
    </row>
    <row r="15" spans="1:19">
      <c r="A15" s="3" t="s">
        <v>79</v>
      </c>
      <c r="B15" s="3" t="s">
        <v>444</v>
      </c>
      <c r="C15" s="3" t="s">
        <v>445</v>
      </c>
      <c r="D15" s="3" t="s">
        <v>446</v>
      </c>
      <c r="E15" s="18">
        <v>576</v>
      </c>
      <c r="F15" s="18">
        <v>2.7604224799999999</v>
      </c>
      <c r="G15" s="18">
        <v>5770.7456599999996</v>
      </c>
      <c r="H15" s="18">
        <v>3.7612319300000001</v>
      </c>
      <c r="I15" s="18">
        <v>23</v>
      </c>
      <c r="J15" s="18">
        <v>1.3617278399999999</v>
      </c>
      <c r="K15" s="18">
        <v>132727.15</v>
      </c>
      <c r="L15" s="18">
        <v>5.1229597699999996</v>
      </c>
      <c r="M15" s="3" t="s">
        <v>66</v>
      </c>
      <c r="N15" s="3" t="s">
        <v>439</v>
      </c>
      <c r="O15" s="3" t="s">
        <v>438</v>
      </c>
      <c r="P15" s="18">
        <v>2</v>
      </c>
      <c r="R15" s="2" t="s">
        <v>963</v>
      </c>
      <c r="S15" s="2" t="s">
        <v>963</v>
      </c>
    </row>
    <row r="16" spans="1:19">
      <c r="A16" s="3" t="s">
        <v>79</v>
      </c>
      <c r="B16" s="3" t="s">
        <v>290</v>
      </c>
      <c r="C16" s="3" t="s">
        <v>291</v>
      </c>
      <c r="D16" s="3" t="s">
        <v>292</v>
      </c>
      <c r="E16" s="18">
        <v>550</v>
      </c>
      <c r="F16" s="18">
        <v>2.74036269</v>
      </c>
      <c r="G16" s="18">
        <v>4100</v>
      </c>
      <c r="H16" s="18">
        <v>3.61278386</v>
      </c>
      <c r="I16" s="18">
        <v>13.5</v>
      </c>
      <c r="J16" s="18">
        <v>1.13033377</v>
      </c>
      <c r="K16" s="18">
        <v>55350</v>
      </c>
      <c r="L16" s="18">
        <v>4.7431176300000004</v>
      </c>
      <c r="M16" s="3" t="s">
        <v>66</v>
      </c>
      <c r="N16" s="3" t="s">
        <v>452</v>
      </c>
      <c r="O16" s="3" t="s">
        <v>451</v>
      </c>
      <c r="P16" s="18" t="s">
        <v>18</v>
      </c>
      <c r="Q16" s="19"/>
      <c r="R16" s="2" t="s">
        <v>963</v>
      </c>
      <c r="S16" s="2" t="s">
        <v>963</v>
      </c>
    </row>
    <row r="17" spans="1:19">
      <c r="A17" s="3" t="s">
        <v>79</v>
      </c>
      <c r="B17" s="3" t="s">
        <v>290</v>
      </c>
      <c r="C17" s="3" t="s">
        <v>448</v>
      </c>
      <c r="D17" s="3" t="s">
        <v>449</v>
      </c>
      <c r="E17" s="18">
        <v>515</v>
      </c>
      <c r="F17" s="18">
        <v>2.7118072299999998</v>
      </c>
      <c r="G17" s="18">
        <v>5152.1623799999998</v>
      </c>
      <c r="H17" s="18">
        <v>3.7119895399999998</v>
      </c>
      <c r="I17" s="18">
        <v>7</v>
      </c>
      <c r="J17" s="18">
        <v>0.84509803999999999</v>
      </c>
      <c r="K17" s="18">
        <v>36065.136700000003</v>
      </c>
      <c r="L17" s="18">
        <v>4.5570875800000001</v>
      </c>
      <c r="M17" s="3" t="s">
        <v>66</v>
      </c>
      <c r="N17" s="3" t="s">
        <v>450</v>
      </c>
      <c r="O17" s="3" t="s">
        <v>438</v>
      </c>
      <c r="P17" s="18">
        <v>2</v>
      </c>
      <c r="R17" s="2" t="s">
        <v>963</v>
      </c>
      <c r="S17" s="2" t="s">
        <v>963</v>
      </c>
    </row>
    <row r="18" spans="1:19">
      <c r="A18" s="3" t="s">
        <v>79</v>
      </c>
      <c r="B18" s="3" t="s">
        <v>269</v>
      </c>
      <c r="C18" s="3" t="s">
        <v>270</v>
      </c>
      <c r="D18" s="3" t="s">
        <v>271</v>
      </c>
      <c r="E18" s="18">
        <v>454.14285699999999</v>
      </c>
      <c r="F18" s="18">
        <v>2.6571924899999999</v>
      </c>
      <c r="G18" s="18">
        <v>13432.895699999999</v>
      </c>
      <c r="H18" s="18">
        <v>4.1281696400000003</v>
      </c>
      <c r="I18" s="18">
        <v>3.36529743</v>
      </c>
      <c r="J18" s="18">
        <v>0.52702344999999995</v>
      </c>
      <c r="K18" s="18">
        <v>45205.689400000003</v>
      </c>
      <c r="L18" s="18">
        <v>4.6551931</v>
      </c>
      <c r="M18" s="3" t="s">
        <v>14</v>
      </c>
      <c r="O18" s="3" t="s">
        <v>429</v>
      </c>
      <c r="P18" s="18">
        <v>7</v>
      </c>
      <c r="Q18" s="19"/>
      <c r="R18" s="2" t="s">
        <v>963</v>
      </c>
      <c r="S18" s="2" t="s">
        <v>963</v>
      </c>
    </row>
    <row r="19" spans="1:19">
      <c r="A19" s="3" t="s">
        <v>79</v>
      </c>
      <c r="B19" s="3" t="s">
        <v>76</v>
      </c>
      <c r="C19" s="3" t="s">
        <v>77</v>
      </c>
      <c r="D19" s="3" t="s">
        <v>78</v>
      </c>
      <c r="E19" s="18">
        <v>425</v>
      </c>
      <c r="F19" s="18">
        <v>2.6283889299999998</v>
      </c>
      <c r="G19" s="18">
        <v>4241.2624500000002</v>
      </c>
      <c r="H19" s="18">
        <v>3.6274951500000001</v>
      </c>
      <c r="I19" s="18">
        <v>17</v>
      </c>
      <c r="J19" s="18">
        <v>1.2304489199999999</v>
      </c>
      <c r="K19" s="18">
        <v>72101.461599999995</v>
      </c>
      <c r="L19" s="18">
        <v>4.8579440700000003</v>
      </c>
      <c r="M19" s="3" t="s">
        <v>66</v>
      </c>
      <c r="N19" s="3" t="s">
        <v>439</v>
      </c>
      <c r="O19" s="3" t="s">
        <v>438</v>
      </c>
      <c r="P19" s="18">
        <v>2</v>
      </c>
      <c r="R19" s="2" t="s">
        <v>963</v>
      </c>
      <c r="S19" s="2" t="s">
        <v>963</v>
      </c>
    </row>
    <row r="20" spans="1:19">
      <c r="A20" s="3" t="s">
        <v>79</v>
      </c>
      <c r="B20" s="3" t="s">
        <v>214</v>
      </c>
      <c r="C20" s="3" t="s">
        <v>280</v>
      </c>
      <c r="D20" s="3" t="s">
        <v>281</v>
      </c>
      <c r="E20" s="18">
        <v>395</v>
      </c>
      <c r="F20" s="18">
        <v>2.5965970999999999</v>
      </c>
      <c r="G20" s="18">
        <v>3938.1585599999999</v>
      </c>
      <c r="H20" s="18">
        <v>3.5952932</v>
      </c>
      <c r="I20" s="18">
        <v>30</v>
      </c>
      <c r="J20" s="18">
        <v>1.4771212499999999</v>
      </c>
      <c r="K20" s="18">
        <v>118144.757</v>
      </c>
      <c r="L20" s="18">
        <v>5.0724144500000001</v>
      </c>
      <c r="M20" s="3" t="s">
        <v>66</v>
      </c>
      <c r="N20" s="3" t="s">
        <v>439</v>
      </c>
      <c r="O20" s="3" t="s">
        <v>438</v>
      </c>
      <c r="P20" s="18">
        <v>2</v>
      </c>
      <c r="R20" s="2" t="s">
        <v>963</v>
      </c>
      <c r="S20" s="2" t="s">
        <v>963</v>
      </c>
    </row>
    <row r="21" spans="1:19">
      <c r="A21" s="3" t="s">
        <v>79</v>
      </c>
      <c r="B21" s="3" t="s">
        <v>214</v>
      </c>
      <c r="C21" s="3" t="s">
        <v>215</v>
      </c>
      <c r="D21" s="3" t="s">
        <v>216</v>
      </c>
      <c r="E21" s="18">
        <v>340</v>
      </c>
      <c r="F21" s="18">
        <v>2.5314789200000001</v>
      </c>
      <c r="G21" s="18">
        <v>3280</v>
      </c>
      <c r="H21" s="18">
        <v>3.5158738399999998</v>
      </c>
      <c r="I21" s="18">
        <v>14.645544900000001</v>
      </c>
      <c r="J21" s="18">
        <v>1.1657055300000001</v>
      </c>
      <c r="K21" s="18">
        <v>48037.3871</v>
      </c>
      <c r="L21" s="18">
        <v>4.6815793799999996</v>
      </c>
      <c r="M21" s="3" t="s">
        <v>66</v>
      </c>
      <c r="N21" s="3" t="s">
        <v>560</v>
      </c>
      <c r="O21" s="3" t="s">
        <v>559</v>
      </c>
      <c r="P21" s="18">
        <v>1</v>
      </c>
      <c r="Q21" s="18">
        <v>15</v>
      </c>
      <c r="R21" s="3" t="s">
        <v>962</v>
      </c>
      <c r="S21" s="2" t="s">
        <v>963</v>
      </c>
    </row>
    <row r="22" spans="1:19">
      <c r="A22" s="3" t="s">
        <v>79</v>
      </c>
      <c r="B22" s="3" t="s">
        <v>214</v>
      </c>
      <c r="C22" s="3" t="s">
        <v>215</v>
      </c>
      <c r="D22" s="3" t="s">
        <v>216</v>
      </c>
      <c r="E22" s="18">
        <v>335.81274999999999</v>
      </c>
      <c r="F22" s="18">
        <v>2.5260971799999998</v>
      </c>
      <c r="G22" s="18">
        <v>3450.2828800000002</v>
      </c>
      <c r="H22" s="18">
        <v>3.5378547</v>
      </c>
      <c r="I22" s="18">
        <v>18.5554518</v>
      </c>
      <c r="J22" s="18">
        <v>1.26847153</v>
      </c>
      <c r="K22" s="18">
        <v>64021.557399999998</v>
      </c>
      <c r="L22" s="18">
        <v>4.8063262299999998</v>
      </c>
      <c r="M22" s="3" t="s">
        <v>66</v>
      </c>
      <c r="O22" s="3" t="s">
        <v>542</v>
      </c>
      <c r="P22" s="18">
        <v>16</v>
      </c>
      <c r="R22" s="2" t="s">
        <v>963</v>
      </c>
      <c r="S22" s="2" t="s">
        <v>963</v>
      </c>
    </row>
    <row r="23" spans="1:19">
      <c r="A23" s="3" t="s">
        <v>79</v>
      </c>
      <c r="B23" s="3" t="s">
        <v>309</v>
      </c>
      <c r="C23" s="3" t="s">
        <v>310</v>
      </c>
      <c r="D23" s="3" t="s">
        <v>311</v>
      </c>
      <c r="E23" s="18">
        <v>302</v>
      </c>
      <c r="F23" s="18">
        <v>2.48000694</v>
      </c>
      <c r="G23" s="18">
        <v>3000.5373199999999</v>
      </c>
      <c r="H23" s="18">
        <v>3.47719903</v>
      </c>
      <c r="I23" s="18">
        <v>39</v>
      </c>
      <c r="J23" s="18">
        <v>1.5910646100000001</v>
      </c>
      <c r="K23" s="18">
        <v>117020.955</v>
      </c>
      <c r="L23" s="18">
        <v>5.0682636399999996</v>
      </c>
      <c r="M23" s="3" t="s">
        <v>66</v>
      </c>
      <c r="N23" s="3" t="s">
        <v>439</v>
      </c>
      <c r="O23" s="3" t="s">
        <v>438</v>
      </c>
      <c r="P23" s="18">
        <v>3</v>
      </c>
      <c r="R23" s="2" t="s">
        <v>963</v>
      </c>
      <c r="S23" s="2" t="s">
        <v>963</v>
      </c>
    </row>
    <row r="24" spans="1:19">
      <c r="A24" s="3" t="s">
        <v>79</v>
      </c>
      <c r="B24" s="3" t="s">
        <v>179</v>
      </c>
      <c r="C24" s="3" t="s">
        <v>180</v>
      </c>
      <c r="D24" s="3" t="s">
        <v>181</v>
      </c>
      <c r="E24" s="18">
        <v>265</v>
      </c>
      <c r="F24" s="18">
        <v>2.4232458700000001</v>
      </c>
      <c r="G24" s="18">
        <v>2628.4864699999998</v>
      </c>
      <c r="H24" s="18">
        <v>3.4197057499999999</v>
      </c>
      <c r="I24" s="18">
        <v>53</v>
      </c>
      <c r="J24" s="18">
        <v>1.72427587</v>
      </c>
      <c r="K24" s="18">
        <v>139309.783</v>
      </c>
      <c r="L24" s="18">
        <v>5.1439816199999999</v>
      </c>
      <c r="M24" s="3" t="s">
        <v>66</v>
      </c>
      <c r="N24" s="3" t="s">
        <v>439</v>
      </c>
      <c r="O24" s="3" t="s">
        <v>438</v>
      </c>
      <c r="P24" s="18">
        <v>4</v>
      </c>
      <c r="R24" s="2" t="s">
        <v>963</v>
      </c>
      <c r="S24" s="2" t="s">
        <v>963</v>
      </c>
    </row>
    <row r="25" spans="1:19">
      <c r="A25" s="3" t="s">
        <v>79</v>
      </c>
      <c r="B25" s="3" t="s">
        <v>471</v>
      </c>
      <c r="C25" s="3" t="s">
        <v>203</v>
      </c>
      <c r="D25" s="3" t="s">
        <v>472</v>
      </c>
      <c r="E25" s="18">
        <v>238</v>
      </c>
      <c r="F25" s="18">
        <v>2.37657696</v>
      </c>
      <c r="G25" s="18">
        <v>2357.40825</v>
      </c>
      <c r="H25" s="18">
        <v>3.3724348000000002</v>
      </c>
      <c r="I25" s="18">
        <v>10</v>
      </c>
      <c r="J25" s="18">
        <v>1</v>
      </c>
      <c r="K25" s="18">
        <v>23574.0825</v>
      </c>
      <c r="L25" s="18">
        <v>4.3724347999999997</v>
      </c>
      <c r="M25" s="3" t="s">
        <v>66</v>
      </c>
      <c r="N25" s="3" t="s">
        <v>443</v>
      </c>
      <c r="O25" s="3" t="s">
        <v>438</v>
      </c>
      <c r="P25" s="18">
        <v>1</v>
      </c>
      <c r="R25" s="2" t="s">
        <v>963</v>
      </c>
      <c r="S25" s="2" t="s">
        <v>963</v>
      </c>
    </row>
    <row r="26" spans="1:19">
      <c r="A26" s="3" t="s">
        <v>79</v>
      </c>
      <c r="B26" s="3" t="s">
        <v>459</v>
      </c>
      <c r="C26" s="3" t="s">
        <v>460</v>
      </c>
      <c r="D26" s="3" t="s">
        <v>461</v>
      </c>
      <c r="E26" s="18">
        <v>217</v>
      </c>
      <c r="F26" s="18">
        <v>2.3364597300000001</v>
      </c>
      <c r="G26" s="18">
        <v>2146.8419100000001</v>
      </c>
      <c r="H26" s="18">
        <v>3.33180006</v>
      </c>
      <c r="I26" s="18">
        <v>3</v>
      </c>
      <c r="J26" s="18">
        <v>0.47712125</v>
      </c>
      <c r="K26" s="18">
        <v>6440.5257199999996</v>
      </c>
      <c r="L26" s="18">
        <v>3.8089213200000001</v>
      </c>
      <c r="M26" s="3" t="s">
        <v>66</v>
      </c>
      <c r="N26" s="3" t="s">
        <v>463</v>
      </c>
      <c r="O26" s="3" t="s">
        <v>462</v>
      </c>
      <c r="P26" s="18">
        <v>3</v>
      </c>
      <c r="Q26" s="18">
        <v>25</v>
      </c>
      <c r="R26" s="2" t="s">
        <v>963</v>
      </c>
      <c r="S26" s="2" t="s">
        <v>963</v>
      </c>
    </row>
    <row r="27" spans="1:19">
      <c r="A27" s="3" t="s">
        <v>79</v>
      </c>
      <c r="B27" s="3" t="s">
        <v>360</v>
      </c>
      <c r="C27" s="3" t="s">
        <v>475</v>
      </c>
      <c r="D27" s="3" t="s">
        <v>476</v>
      </c>
      <c r="E27" s="18">
        <v>200</v>
      </c>
      <c r="F27" s="18">
        <v>2.3010299999999999</v>
      </c>
      <c r="G27" s="18">
        <v>1976.57493</v>
      </c>
      <c r="H27" s="18">
        <v>3.2959132800000002</v>
      </c>
      <c r="I27" s="18">
        <v>21</v>
      </c>
      <c r="J27" s="18">
        <v>1.32221929</v>
      </c>
      <c r="K27" s="18">
        <v>41508.073499999999</v>
      </c>
      <c r="L27" s="18">
        <v>4.6181325800000002</v>
      </c>
      <c r="M27" s="3" t="s">
        <v>66</v>
      </c>
      <c r="N27" s="3" t="s">
        <v>439</v>
      </c>
      <c r="O27" s="3" t="s">
        <v>438</v>
      </c>
      <c r="P27" s="18">
        <v>2</v>
      </c>
      <c r="R27" s="2" t="s">
        <v>963</v>
      </c>
      <c r="S27" s="2" t="s">
        <v>963</v>
      </c>
    </row>
    <row r="28" spans="1:19">
      <c r="A28" s="3" t="s">
        <v>79</v>
      </c>
      <c r="B28" s="3" t="s">
        <v>44</v>
      </c>
      <c r="C28" s="3" t="s">
        <v>45</v>
      </c>
      <c r="D28" s="3" t="s">
        <v>540</v>
      </c>
      <c r="E28" s="18">
        <v>196.35033999999999</v>
      </c>
      <c r="F28" s="18">
        <v>2.29303166</v>
      </c>
      <c r="G28" s="18">
        <v>6001.8748500000002</v>
      </c>
      <c r="H28" s="18">
        <v>3.7782869400000001</v>
      </c>
      <c r="I28" s="18">
        <v>3.8250077899999999</v>
      </c>
      <c r="J28" s="18">
        <v>0.58263231999999998</v>
      </c>
      <c r="K28" s="18">
        <v>22957.218000000001</v>
      </c>
      <c r="L28" s="18">
        <v>4.3609192600000002</v>
      </c>
      <c r="M28" s="3" t="s">
        <v>14</v>
      </c>
      <c r="O28" s="3" t="s">
        <v>541</v>
      </c>
      <c r="P28" s="18">
        <v>47</v>
      </c>
      <c r="Q28" s="18">
        <v>20</v>
      </c>
      <c r="R28" s="2" t="s">
        <v>963</v>
      </c>
      <c r="S28" s="2" t="s">
        <v>963</v>
      </c>
    </row>
    <row r="29" spans="1:19">
      <c r="A29" s="3" t="s">
        <v>79</v>
      </c>
      <c r="B29" s="3" t="s">
        <v>111</v>
      </c>
      <c r="C29" s="3" t="s">
        <v>112</v>
      </c>
      <c r="D29" s="3" t="s">
        <v>454</v>
      </c>
      <c r="E29" s="18">
        <v>177</v>
      </c>
      <c r="F29" s="18">
        <v>2.2479732700000001</v>
      </c>
      <c r="G29" s="18">
        <v>1746.5142000000001</v>
      </c>
      <c r="H29" s="18">
        <v>3.2421721200000002</v>
      </c>
      <c r="I29" s="18">
        <v>19</v>
      </c>
      <c r="J29" s="18">
        <v>1.2787535999999999</v>
      </c>
      <c r="K29" s="18">
        <v>33183.769800000002</v>
      </c>
      <c r="L29" s="18">
        <v>4.5209257200000001</v>
      </c>
      <c r="M29" s="3" t="s">
        <v>66</v>
      </c>
      <c r="N29" s="3" t="s">
        <v>443</v>
      </c>
      <c r="O29" s="3" t="s">
        <v>438</v>
      </c>
      <c r="P29" s="18">
        <v>1</v>
      </c>
      <c r="R29" s="2" t="s">
        <v>963</v>
      </c>
      <c r="S29" s="2" t="s">
        <v>963</v>
      </c>
    </row>
    <row r="30" spans="1:19">
      <c r="A30" s="3" t="s">
        <v>79</v>
      </c>
      <c r="B30" s="3" t="s">
        <v>455</v>
      </c>
      <c r="C30" s="3" t="s">
        <v>456</v>
      </c>
      <c r="D30" s="3" t="s">
        <v>457</v>
      </c>
      <c r="E30" s="18">
        <v>171</v>
      </c>
      <c r="F30" s="18">
        <v>2.2329961100000002</v>
      </c>
      <c r="G30" s="18">
        <v>1686.5598600000001</v>
      </c>
      <c r="H30" s="18">
        <v>3.2270017599999998</v>
      </c>
      <c r="I30" s="18">
        <v>25</v>
      </c>
      <c r="J30" s="18">
        <v>1.3979400099999999</v>
      </c>
      <c r="K30" s="18">
        <v>42163.996500000001</v>
      </c>
      <c r="L30" s="18">
        <v>4.6249417700000004</v>
      </c>
      <c r="M30" s="3" t="s">
        <v>66</v>
      </c>
      <c r="N30" s="3" t="s">
        <v>443</v>
      </c>
      <c r="O30" s="3" t="s">
        <v>438</v>
      </c>
      <c r="P30" s="18">
        <v>2</v>
      </c>
      <c r="R30" s="2" t="s">
        <v>963</v>
      </c>
      <c r="S30" s="2" t="s">
        <v>963</v>
      </c>
    </row>
    <row r="31" spans="1:19">
      <c r="A31" s="3" t="s">
        <v>79</v>
      </c>
      <c r="B31" s="3" t="s">
        <v>105</v>
      </c>
      <c r="C31" s="3" t="s">
        <v>106</v>
      </c>
      <c r="D31" s="3" t="s">
        <v>107</v>
      </c>
      <c r="E31" s="18">
        <v>156</v>
      </c>
      <c r="F31" s="18">
        <v>2.1931246</v>
      </c>
      <c r="G31" s="18">
        <v>1467.67707</v>
      </c>
      <c r="H31" s="18">
        <v>3.1666305100000001</v>
      </c>
      <c r="I31" s="18">
        <v>24.2115577</v>
      </c>
      <c r="J31" s="18">
        <v>1.3840227300000001</v>
      </c>
      <c r="K31" s="18">
        <v>35534.747900000002</v>
      </c>
      <c r="L31" s="18">
        <v>4.5506532399999999</v>
      </c>
      <c r="M31" s="3" t="s">
        <v>66</v>
      </c>
      <c r="O31" s="3" t="s">
        <v>453</v>
      </c>
      <c r="P31" s="18" t="s">
        <v>89</v>
      </c>
      <c r="Q31" s="19"/>
      <c r="R31" s="2" t="s">
        <v>963</v>
      </c>
      <c r="S31" s="2" t="s">
        <v>963</v>
      </c>
    </row>
    <row r="32" spans="1:19">
      <c r="A32" s="3" t="s">
        <v>79</v>
      </c>
      <c r="B32" s="3" t="s">
        <v>378</v>
      </c>
      <c r="C32" s="3" t="s">
        <v>379</v>
      </c>
      <c r="D32" s="3" t="s">
        <v>380</v>
      </c>
      <c r="E32" s="18">
        <v>122.49997500000001</v>
      </c>
      <c r="F32" s="18">
        <v>2.088136</v>
      </c>
      <c r="G32" s="18">
        <v>1095.7978499999999</v>
      </c>
      <c r="H32" s="18">
        <v>3.03973044</v>
      </c>
      <c r="I32" s="18">
        <v>18.174495499999999</v>
      </c>
      <c r="J32" s="18">
        <v>1.2594623599999999</v>
      </c>
      <c r="K32" s="18">
        <v>19915.573100000001</v>
      </c>
      <c r="L32" s="18">
        <v>4.2991928100000001</v>
      </c>
      <c r="M32" s="3" t="s">
        <v>66</v>
      </c>
      <c r="O32" s="3" t="s">
        <v>458</v>
      </c>
      <c r="P32" s="18" t="s">
        <v>57</v>
      </c>
      <c r="Q32" s="19"/>
      <c r="R32" s="2" t="s">
        <v>963</v>
      </c>
      <c r="S32" s="2" t="s">
        <v>963</v>
      </c>
    </row>
    <row r="33" spans="1:19">
      <c r="A33" s="3" t="s">
        <v>79</v>
      </c>
      <c r="B33" s="3" t="s">
        <v>11</v>
      </c>
      <c r="C33" s="3" t="s">
        <v>12</v>
      </c>
      <c r="D33" s="3" t="s">
        <v>13</v>
      </c>
      <c r="E33" s="18">
        <v>103</v>
      </c>
      <c r="F33" s="18">
        <v>2.0128372200000002</v>
      </c>
      <c r="G33" s="18">
        <v>2842.9665300000001</v>
      </c>
      <c r="H33" s="18">
        <v>3.45377175</v>
      </c>
      <c r="I33" s="18">
        <v>2.9095460499999999</v>
      </c>
      <c r="J33" s="18">
        <v>0.46382524000000003</v>
      </c>
      <c r="K33" s="18">
        <v>8271.7420199999997</v>
      </c>
      <c r="L33" s="18">
        <v>3.9175969799999999</v>
      </c>
      <c r="M33" s="3" t="s">
        <v>14</v>
      </c>
      <c r="N33" s="3" t="s">
        <v>411</v>
      </c>
      <c r="O33" s="3" t="s">
        <v>558</v>
      </c>
      <c r="P33" s="18">
        <v>4</v>
      </c>
      <c r="R33" s="3" t="s">
        <v>962</v>
      </c>
      <c r="S33" s="2" t="s">
        <v>963</v>
      </c>
    </row>
    <row r="34" spans="1:19">
      <c r="A34" s="3" t="s">
        <v>79</v>
      </c>
      <c r="B34" s="3" t="s">
        <v>182</v>
      </c>
      <c r="C34" s="3" t="s">
        <v>51</v>
      </c>
      <c r="D34" s="3" t="s">
        <v>185</v>
      </c>
      <c r="E34" s="18">
        <v>98</v>
      </c>
      <c r="F34" s="18">
        <v>1.9912260799999999</v>
      </c>
      <c r="G34" s="18">
        <v>959.65005399999995</v>
      </c>
      <c r="H34" s="18">
        <v>2.9821128899999998</v>
      </c>
      <c r="I34" s="18">
        <v>33</v>
      </c>
      <c r="J34" s="18">
        <v>1.5185139400000001</v>
      </c>
      <c r="K34" s="18">
        <v>31668.451799999999</v>
      </c>
      <c r="L34" s="18">
        <v>4.5006268299999999</v>
      </c>
      <c r="M34" s="3" t="s">
        <v>66</v>
      </c>
      <c r="N34" s="3" t="s">
        <v>439</v>
      </c>
      <c r="O34" s="3" t="s">
        <v>438</v>
      </c>
      <c r="P34" s="18">
        <v>3</v>
      </c>
      <c r="R34" s="2" t="s">
        <v>963</v>
      </c>
      <c r="S34" s="2" t="s">
        <v>963</v>
      </c>
    </row>
    <row r="35" spans="1:19">
      <c r="A35" s="3" t="s">
        <v>79</v>
      </c>
      <c r="B35" s="3" t="s">
        <v>435</v>
      </c>
      <c r="C35" s="3" t="s">
        <v>436</v>
      </c>
      <c r="D35" s="3" t="s">
        <v>437</v>
      </c>
      <c r="E35" s="18">
        <v>92</v>
      </c>
      <c r="F35" s="18">
        <v>1.96378783</v>
      </c>
      <c r="G35" s="18">
        <v>900.16203099999996</v>
      </c>
      <c r="H35" s="18">
        <v>2.9543206899999999</v>
      </c>
      <c r="I35" s="18">
        <v>26</v>
      </c>
      <c r="J35" s="18">
        <v>1.4149733499999999</v>
      </c>
      <c r="K35" s="18">
        <v>23404.212800000001</v>
      </c>
      <c r="L35" s="18">
        <v>4.3692940399999998</v>
      </c>
      <c r="M35" s="3" t="s">
        <v>66</v>
      </c>
      <c r="N35" s="3" t="s">
        <v>439</v>
      </c>
      <c r="O35" s="3" t="s">
        <v>438</v>
      </c>
      <c r="P35" s="18">
        <v>2</v>
      </c>
      <c r="R35" s="2" t="s">
        <v>963</v>
      </c>
      <c r="S35" s="2" t="s">
        <v>963</v>
      </c>
    </row>
    <row r="36" spans="1:19">
      <c r="A36" s="3" t="s">
        <v>79</v>
      </c>
      <c r="B36" s="3" t="s">
        <v>480</v>
      </c>
      <c r="C36" s="3" t="s">
        <v>481</v>
      </c>
      <c r="D36" s="3" t="s">
        <v>482</v>
      </c>
      <c r="E36" s="18">
        <v>92</v>
      </c>
      <c r="F36" s="18">
        <v>1.96378783</v>
      </c>
      <c r="G36" s="18">
        <v>900.16203099999996</v>
      </c>
      <c r="H36" s="18">
        <v>2.9543206899999999</v>
      </c>
      <c r="I36" s="18">
        <v>40</v>
      </c>
      <c r="J36" s="18">
        <v>1.6020599900000001</v>
      </c>
      <c r="K36" s="18">
        <v>36006.481200000002</v>
      </c>
      <c r="L36" s="18">
        <v>4.5563806800000002</v>
      </c>
      <c r="M36" s="3" t="s">
        <v>66</v>
      </c>
      <c r="N36" s="3" t="s">
        <v>439</v>
      </c>
      <c r="O36" s="3" t="s">
        <v>438</v>
      </c>
      <c r="P36" s="18">
        <v>2</v>
      </c>
      <c r="R36" s="2" t="s">
        <v>963</v>
      </c>
      <c r="S36" s="2" t="s">
        <v>963</v>
      </c>
    </row>
    <row r="37" spans="1:19">
      <c r="A37" s="3" t="s">
        <v>79</v>
      </c>
      <c r="B37" s="3" t="s">
        <v>473</v>
      </c>
      <c r="C37" s="3" t="s">
        <v>153</v>
      </c>
      <c r="D37" s="3" t="s">
        <v>474</v>
      </c>
      <c r="E37" s="18">
        <v>88</v>
      </c>
      <c r="F37" s="18">
        <v>1.94448267</v>
      </c>
      <c r="G37" s="18">
        <v>860.53095699999994</v>
      </c>
      <c r="H37" s="18">
        <v>2.9347664999999998</v>
      </c>
      <c r="I37" s="18">
        <v>58</v>
      </c>
      <c r="J37" s="18">
        <v>1.7634279900000001</v>
      </c>
      <c r="K37" s="18">
        <v>49910.7955</v>
      </c>
      <c r="L37" s="18">
        <v>4.6981944899999997</v>
      </c>
      <c r="M37" s="3" t="s">
        <v>66</v>
      </c>
      <c r="N37" s="3" t="s">
        <v>439</v>
      </c>
      <c r="O37" s="3" t="s">
        <v>438</v>
      </c>
      <c r="P37" s="18">
        <v>1</v>
      </c>
      <c r="R37" s="2" t="s">
        <v>963</v>
      </c>
      <c r="S37" s="2" t="s">
        <v>963</v>
      </c>
    </row>
    <row r="38" spans="1:19">
      <c r="A38" s="3" t="s">
        <v>79</v>
      </c>
      <c r="B38" s="3" t="s">
        <v>172</v>
      </c>
      <c r="C38" s="3" t="s">
        <v>304</v>
      </c>
      <c r="D38" s="3" t="s">
        <v>305</v>
      </c>
      <c r="E38" s="18">
        <v>72</v>
      </c>
      <c r="F38" s="18">
        <v>1.8573325000000001</v>
      </c>
      <c r="G38" s="18">
        <v>702.25054599999999</v>
      </c>
      <c r="H38" s="18">
        <v>2.8464920899999999</v>
      </c>
      <c r="I38" s="18">
        <v>11</v>
      </c>
      <c r="J38" s="18">
        <v>1.0413926899999999</v>
      </c>
      <c r="K38" s="18">
        <v>7724.7560100000001</v>
      </c>
      <c r="L38" s="18">
        <v>3.8878847699999999</v>
      </c>
      <c r="M38" s="3" t="s">
        <v>66</v>
      </c>
      <c r="N38" s="3" t="s">
        <v>439</v>
      </c>
      <c r="O38" s="3" t="s">
        <v>438</v>
      </c>
      <c r="P38" s="18">
        <v>3</v>
      </c>
      <c r="R38" s="2" t="s">
        <v>963</v>
      </c>
      <c r="S38" s="2" t="s">
        <v>963</v>
      </c>
    </row>
    <row r="39" spans="1:19">
      <c r="A39" s="3" t="s">
        <v>79</v>
      </c>
      <c r="B39" s="3" t="s">
        <v>465</v>
      </c>
      <c r="C39" s="3" t="s">
        <v>466</v>
      </c>
      <c r="D39" s="3" t="s">
        <v>467</v>
      </c>
      <c r="E39" s="18">
        <v>68</v>
      </c>
      <c r="F39" s="18">
        <v>1.83250891</v>
      </c>
      <c r="G39" s="18">
        <v>662.74777400000005</v>
      </c>
      <c r="H39" s="18">
        <v>2.82134828</v>
      </c>
      <c r="I39" s="18">
        <v>15</v>
      </c>
      <c r="J39" s="18">
        <v>1.17609126</v>
      </c>
      <c r="K39" s="18">
        <v>9941.2166099999995</v>
      </c>
      <c r="L39" s="18">
        <v>3.9974395399999998</v>
      </c>
      <c r="M39" s="3" t="s">
        <v>66</v>
      </c>
      <c r="N39" s="3" t="s">
        <v>443</v>
      </c>
      <c r="O39" s="3" t="s">
        <v>438</v>
      </c>
      <c r="P39" s="18">
        <v>2</v>
      </c>
      <c r="R39" s="2" t="s">
        <v>963</v>
      </c>
      <c r="S39" s="2" t="s">
        <v>963</v>
      </c>
    </row>
    <row r="40" spans="1:19">
      <c r="A40" s="3" t="s">
        <v>79</v>
      </c>
      <c r="B40" s="3" t="s">
        <v>182</v>
      </c>
      <c r="C40" s="3" t="s">
        <v>477</v>
      </c>
      <c r="D40" s="3" t="s">
        <v>478</v>
      </c>
      <c r="E40" s="18">
        <v>66</v>
      </c>
      <c r="F40" s="18">
        <v>1.81954394</v>
      </c>
      <c r="G40" s="18">
        <v>643.00752</v>
      </c>
      <c r="H40" s="18">
        <v>2.80821605</v>
      </c>
      <c r="I40" s="18">
        <v>36</v>
      </c>
      <c r="J40" s="18">
        <v>1.5563024999999999</v>
      </c>
      <c r="K40" s="18">
        <v>23148.270700000001</v>
      </c>
      <c r="L40" s="18">
        <v>4.3645185499999997</v>
      </c>
      <c r="M40" s="3" t="s">
        <v>66</v>
      </c>
      <c r="N40" s="3" t="s">
        <v>439</v>
      </c>
      <c r="O40" s="3" t="s">
        <v>438</v>
      </c>
      <c r="P40" s="18">
        <v>2</v>
      </c>
      <c r="R40" s="2" t="s">
        <v>963</v>
      </c>
      <c r="S40" s="2" t="s">
        <v>963</v>
      </c>
    </row>
    <row r="41" spans="1:19">
      <c r="A41" s="3" t="s">
        <v>79</v>
      </c>
      <c r="B41" s="3" t="s">
        <v>182</v>
      </c>
      <c r="C41" s="3" t="s">
        <v>183</v>
      </c>
      <c r="D41" s="3" t="s">
        <v>184</v>
      </c>
      <c r="E41" s="18">
        <v>52</v>
      </c>
      <c r="F41" s="18">
        <v>1.7160033400000001</v>
      </c>
      <c r="G41" s="18">
        <v>376</v>
      </c>
      <c r="H41" s="18">
        <v>2.5751878399999999</v>
      </c>
      <c r="I41" s="18">
        <v>21.6392849</v>
      </c>
      <c r="J41" s="18">
        <v>1.3352428999999999</v>
      </c>
      <c r="K41" s="18">
        <v>8136.3711199999998</v>
      </c>
      <c r="L41" s="18">
        <v>3.9104307500000002</v>
      </c>
      <c r="M41" s="3" t="s">
        <v>66</v>
      </c>
      <c r="N41" s="3" t="s">
        <v>560</v>
      </c>
      <c r="O41" s="3" t="s">
        <v>559</v>
      </c>
      <c r="P41" s="18">
        <v>1</v>
      </c>
      <c r="Q41" s="18">
        <v>20</v>
      </c>
      <c r="R41" s="3" t="s">
        <v>962</v>
      </c>
      <c r="S41" s="2" t="s">
        <v>963</v>
      </c>
    </row>
    <row r="42" spans="1:19">
      <c r="A42" s="3" t="s">
        <v>79</v>
      </c>
      <c r="B42" s="3" t="s">
        <v>219</v>
      </c>
      <c r="C42" s="3" t="s">
        <v>220</v>
      </c>
      <c r="D42" s="3" t="s">
        <v>221</v>
      </c>
      <c r="E42" s="18">
        <v>46</v>
      </c>
      <c r="F42" s="18">
        <v>1.6627578300000001</v>
      </c>
      <c r="G42" s="18">
        <v>1431.74423</v>
      </c>
      <c r="H42" s="18">
        <v>3.1558654399999999</v>
      </c>
      <c r="I42" s="18">
        <v>6.1728223</v>
      </c>
      <c r="J42" s="18">
        <v>0.79048377000000003</v>
      </c>
      <c r="K42" s="18">
        <v>8837.9026799999992</v>
      </c>
      <c r="L42" s="18">
        <v>3.9463492100000002</v>
      </c>
      <c r="M42" s="3" t="s">
        <v>14</v>
      </c>
      <c r="O42" s="3" t="s">
        <v>539</v>
      </c>
      <c r="P42" s="18">
        <v>4</v>
      </c>
      <c r="Q42" s="19"/>
      <c r="R42" s="2" t="s">
        <v>963</v>
      </c>
      <c r="S42" s="2" t="s">
        <v>963</v>
      </c>
    </row>
    <row r="43" spans="1:19">
      <c r="A43" s="3" t="s">
        <v>79</v>
      </c>
      <c r="B43" s="3" t="s">
        <v>182</v>
      </c>
      <c r="C43" s="3" t="s">
        <v>183</v>
      </c>
      <c r="D43" s="3" t="s">
        <v>184</v>
      </c>
      <c r="E43" s="18">
        <v>42.747999999999998</v>
      </c>
      <c r="F43" s="18">
        <v>1.6309157999999999</v>
      </c>
      <c r="G43" s="18">
        <v>253.72770800000001</v>
      </c>
      <c r="H43" s="18">
        <v>2.4043679</v>
      </c>
      <c r="I43" s="18">
        <v>23.184048000000001</v>
      </c>
      <c r="J43" s="18">
        <v>1.3651892699999999</v>
      </c>
      <c r="K43" s="18">
        <v>5882.4353600000004</v>
      </c>
      <c r="L43" s="18">
        <v>3.7695571600000002</v>
      </c>
      <c r="M43" s="3" t="s">
        <v>66</v>
      </c>
      <c r="O43" s="3" t="s">
        <v>544</v>
      </c>
      <c r="P43" s="18">
        <v>50</v>
      </c>
      <c r="R43" s="2" t="s">
        <v>963</v>
      </c>
      <c r="S43" s="2" t="s">
        <v>963</v>
      </c>
    </row>
    <row r="44" spans="1:19">
      <c r="A44" s="3" t="s">
        <v>79</v>
      </c>
      <c r="B44" s="3" t="s">
        <v>440</v>
      </c>
      <c r="C44" s="3" t="s">
        <v>441</v>
      </c>
      <c r="D44" s="3" t="s">
        <v>442</v>
      </c>
      <c r="E44" s="18">
        <v>35</v>
      </c>
      <c r="F44" s="18">
        <v>1.54406804</v>
      </c>
      <c r="G44" s="18">
        <v>338.210061</v>
      </c>
      <c r="H44" s="18">
        <v>2.5291865200000001</v>
      </c>
      <c r="I44" s="18">
        <v>31</v>
      </c>
      <c r="J44" s="18">
        <v>1.49136169</v>
      </c>
      <c r="K44" s="18">
        <v>10484.5119</v>
      </c>
      <c r="L44" s="18">
        <v>4.0205482200000002</v>
      </c>
      <c r="M44" s="3" t="s">
        <v>66</v>
      </c>
      <c r="N44" s="3" t="s">
        <v>443</v>
      </c>
      <c r="O44" s="3" t="s">
        <v>438</v>
      </c>
      <c r="P44" s="18">
        <v>1</v>
      </c>
      <c r="R44" s="2" t="s">
        <v>963</v>
      </c>
      <c r="S44" s="2" t="s">
        <v>963</v>
      </c>
    </row>
    <row r="45" spans="1:19">
      <c r="A45" s="3" t="s">
        <v>79</v>
      </c>
      <c r="B45" s="3" t="s">
        <v>356</v>
      </c>
      <c r="C45" s="3" t="s">
        <v>227</v>
      </c>
      <c r="D45" s="3" t="s">
        <v>357</v>
      </c>
      <c r="E45" s="18">
        <v>30</v>
      </c>
      <c r="F45" s="18">
        <v>1.4771212499999999</v>
      </c>
      <c r="G45" s="18">
        <v>289.318443</v>
      </c>
      <c r="H45" s="18">
        <v>2.4613761200000002</v>
      </c>
      <c r="I45" s="18">
        <v>4</v>
      </c>
      <c r="J45" s="18">
        <v>0.60205998999999999</v>
      </c>
      <c r="K45" s="18">
        <v>1157.27377</v>
      </c>
      <c r="L45" s="18">
        <v>3.06343611</v>
      </c>
      <c r="M45" s="3" t="s">
        <v>66</v>
      </c>
      <c r="N45" s="3" t="s">
        <v>514</v>
      </c>
      <c r="O45" s="3" t="s">
        <v>462</v>
      </c>
      <c r="P45" s="18">
        <v>1</v>
      </c>
      <c r="Q45" s="18">
        <v>25</v>
      </c>
      <c r="R45" s="3" t="s">
        <v>962</v>
      </c>
      <c r="S45" s="2" t="s">
        <v>963</v>
      </c>
    </row>
    <row r="46" spans="1:19">
      <c r="A46" s="3" t="s">
        <v>79</v>
      </c>
      <c r="B46" s="3" t="s">
        <v>293</v>
      </c>
      <c r="C46" s="3" t="s">
        <v>297</v>
      </c>
      <c r="D46" s="3" t="s">
        <v>377</v>
      </c>
      <c r="E46" s="18">
        <v>29.833333499999998</v>
      </c>
      <c r="F46" s="18">
        <v>1.47470178</v>
      </c>
      <c r="G46" s="18">
        <v>406.65983499999999</v>
      </c>
      <c r="H46" s="18">
        <v>2.6092312799999999</v>
      </c>
      <c r="I46" s="18">
        <v>30.0698705</v>
      </c>
      <c r="J46" s="18">
        <v>1.47813156</v>
      </c>
      <c r="K46" s="18">
        <v>12228.2086</v>
      </c>
      <c r="L46" s="18">
        <v>4.0873628399999999</v>
      </c>
      <c r="M46" s="3" t="s">
        <v>66</v>
      </c>
      <c r="O46" s="3" t="s">
        <v>543</v>
      </c>
      <c r="P46" s="18">
        <v>6</v>
      </c>
      <c r="Q46" s="19"/>
      <c r="R46" s="2" t="s">
        <v>963</v>
      </c>
      <c r="S46" s="2" t="s">
        <v>963</v>
      </c>
    </row>
    <row r="47" spans="1:19">
      <c r="A47" s="3" t="s">
        <v>79</v>
      </c>
      <c r="B47" s="3" t="s">
        <v>44</v>
      </c>
      <c r="C47" s="3" t="s">
        <v>45</v>
      </c>
      <c r="D47" s="3" t="s">
        <v>540</v>
      </c>
      <c r="E47" s="18">
        <v>24</v>
      </c>
      <c r="F47" s="18">
        <v>1.38021124</v>
      </c>
      <c r="G47" s="18">
        <v>748.59069799999997</v>
      </c>
      <c r="H47" s="18">
        <v>2.8742444300000001</v>
      </c>
      <c r="I47" s="18">
        <v>2.4</v>
      </c>
      <c r="J47" s="18">
        <v>0.38021124000000001</v>
      </c>
      <c r="K47" s="18">
        <v>1796.6176700000001</v>
      </c>
      <c r="L47" s="18">
        <v>3.25445567</v>
      </c>
      <c r="M47" s="3" t="s">
        <v>14</v>
      </c>
      <c r="N47" s="3" t="s">
        <v>514</v>
      </c>
      <c r="O47" s="3" t="s">
        <v>462</v>
      </c>
      <c r="P47" s="18">
        <v>1</v>
      </c>
      <c r="Q47" s="18">
        <v>20</v>
      </c>
      <c r="R47" s="3" t="s">
        <v>962</v>
      </c>
      <c r="S47" s="2" t="s">
        <v>963</v>
      </c>
    </row>
    <row r="48" spans="1:19">
      <c r="A48" s="3" t="s">
        <v>79</v>
      </c>
      <c r="B48" s="3" t="s">
        <v>309</v>
      </c>
      <c r="C48" s="3" t="s">
        <v>310</v>
      </c>
      <c r="D48" s="3" t="s">
        <v>311</v>
      </c>
      <c r="E48" s="18">
        <v>17</v>
      </c>
      <c r="F48" s="18">
        <v>1.2304489199999999</v>
      </c>
      <c r="G48" s="18">
        <v>309</v>
      </c>
      <c r="H48" s="18">
        <v>2.4899584799999999</v>
      </c>
      <c r="I48" s="18">
        <v>27.301698699999999</v>
      </c>
      <c r="J48" s="18">
        <v>1.4361896700000001</v>
      </c>
      <c r="K48" s="18">
        <v>8436.2248899999995</v>
      </c>
      <c r="L48" s="18">
        <v>3.9261481499999999</v>
      </c>
      <c r="M48" s="3" t="s">
        <v>66</v>
      </c>
      <c r="N48" s="3" t="s">
        <v>561</v>
      </c>
      <c r="O48" s="3" t="s">
        <v>559</v>
      </c>
      <c r="P48" s="18">
        <v>1</v>
      </c>
      <c r="Q48" s="18">
        <v>20</v>
      </c>
      <c r="R48" s="3" t="s">
        <v>962</v>
      </c>
      <c r="S48" s="2" t="s">
        <v>963</v>
      </c>
    </row>
    <row r="49" spans="1:19">
      <c r="A49" s="3" t="s">
        <v>79</v>
      </c>
      <c r="B49" s="3" t="s">
        <v>468</v>
      </c>
      <c r="C49" s="3" t="s">
        <v>469</v>
      </c>
      <c r="D49" s="3" t="s">
        <v>470</v>
      </c>
      <c r="E49" s="18">
        <v>14</v>
      </c>
      <c r="F49" s="18">
        <v>1.14612804</v>
      </c>
      <c r="G49" s="18">
        <v>133.69435999999999</v>
      </c>
      <c r="H49" s="18">
        <v>2.12611309</v>
      </c>
      <c r="I49" s="18">
        <v>26</v>
      </c>
      <c r="J49" s="18">
        <v>1.4149733499999999</v>
      </c>
      <c r="K49" s="18">
        <v>3476.0533700000001</v>
      </c>
      <c r="L49" s="18">
        <v>3.5410864399999999</v>
      </c>
      <c r="M49" s="3" t="s">
        <v>66</v>
      </c>
      <c r="N49" s="3" t="s">
        <v>443</v>
      </c>
      <c r="O49" s="3" t="s">
        <v>438</v>
      </c>
      <c r="P49" s="18">
        <v>1</v>
      </c>
      <c r="R49" s="2" t="s">
        <v>963</v>
      </c>
      <c r="S49" s="2" t="s">
        <v>963</v>
      </c>
    </row>
    <row r="50" spans="1:19">
      <c r="A50" s="3" t="s">
        <v>79</v>
      </c>
      <c r="B50" s="3" t="s">
        <v>293</v>
      </c>
      <c r="C50" s="3" t="s">
        <v>297</v>
      </c>
      <c r="D50" s="3" t="s">
        <v>377</v>
      </c>
      <c r="E50" s="18">
        <v>13</v>
      </c>
      <c r="F50" s="18">
        <v>1.11394335</v>
      </c>
      <c r="G50" s="18">
        <v>332</v>
      </c>
      <c r="H50" s="18">
        <v>2.5211380800000001</v>
      </c>
      <c r="I50" s="18">
        <v>28.867633099999999</v>
      </c>
      <c r="J50" s="18">
        <v>1.4604111799999999</v>
      </c>
      <c r="K50" s="18">
        <v>9584.0541900000007</v>
      </c>
      <c r="L50" s="18">
        <v>3.98154926</v>
      </c>
      <c r="M50" s="3" t="s">
        <v>66</v>
      </c>
      <c r="N50" s="3" t="s">
        <v>561</v>
      </c>
      <c r="O50" s="3" t="s">
        <v>559</v>
      </c>
      <c r="P50" s="18">
        <v>1</v>
      </c>
      <c r="Q50" s="18">
        <v>10</v>
      </c>
      <c r="R50" s="3" t="s">
        <v>962</v>
      </c>
      <c r="S50" s="2" t="s">
        <v>963</v>
      </c>
    </row>
    <row r="51" spans="1:19">
      <c r="A51" s="3" t="s">
        <v>73</v>
      </c>
      <c r="B51" s="3" t="s">
        <v>247</v>
      </c>
      <c r="C51" s="3" t="s">
        <v>248</v>
      </c>
      <c r="D51" s="3" t="s">
        <v>249</v>
      </c>
      <c r="E51" s="18">
        <v>947.73764300000005</v>
      </c>
      <c r="F51" s="18">
        <v>2.9766881299999999</v>
      </c>
      <c r="G51" s="18">
        <v>23924.534599999999</v>
      </c>
      <c r="H51" s="18">
        <v>4.3788435000000003</v>
      </c>
      <c r="I51" s="18">
        <v>3.69841964</v>
      </c>
      <c r="J51" s="18">
        <v>0.56801619000000003</v>
      </c>
      <c r="K51" s="18">
        <v>88482.968399999998</v>
      </c>
      <c r="L51" s="18">
        <v>4.9468596800000002</v>
      </c>
      <c r="M51" s="3" t="s">
        <v>14</v>
      </c>
      <c r="O51" s="3" t="s">
        <v>528</v>
      </c>
      <c r="P51" s="18">
        <v>14</v>
      </c>
      <c r="R51" s="2" t="s">
        <v>963</v>
      </c>
      <c r="S51" s="2" t="s">
        <v>963</v>
      </c>
    </row>
    <row r="52" spans="1:19">
      <c r="A52" s="3" t="s">
        <v>73</v>
      </c>
      <c r="B52" s="3" t="s">
        <v>207</v>
      </c>
      <c r="C52" s="3" t="s">
        <v>217</v>
      </c>
      <c r="D52" s="3" t="s">
        <v>218</v>
      </c>
      <c r="E52" s="18">
        <v>432.5</v>
      </c>
      <c r="F52" s="18">
        <v>2.6359861100000002</v>
      </c>
      <c r="G52" s="18">
        <v>4317.0823499999997</v>
      </c>
      <c r="H52" s="18">
        <v>3.6351903299999999</v>
      </c>
      <c r="I52" s="18">
        <v>16</v>
      </c>
      <c r="J52" s="18">
        <v>1.20411998</v>
      </c>
      <c r="K52" s="18">
        <v>69073.317500000005</v>
      </c>
      <c r="L52" s="18">
        <v>4.8393103200000001</v>
      </c>
      <c r="M52" s="3" t="s">
        <v>66</v>
      </c>
      <c r="O52" s="3" t="s">
        <v>464</v>
      </c>
      <c r="P52" s="18">
        <v>4</v>
      </c>
      <c r="R52" s="2" t="s">
        <v>963</v>
      </c>
      <c r="S52" s="2" t="s">
        <v>963</v>
      </c>
    </row>
    <row r="53" spans="1:19">
      <c r="A53" s="3" t="s">
        <v>73</v>
      </c>
      <c r="B53" s="3" t="s">
        <v>22</v>
      </c>
      <c r="C53" s="3" t="s">
        <v>23</v>
      </c>
      <c r="D53" s="3" t="s">
        <v>24</v>
      </c>
      <c r="E53" s="18">
        <v>385.77245499999998</v>
      </c>
      <c r="F53" s="18">
        <v>2.58633121</v>
      </c>
      <c r="G53" s="18">
        <v>7734.43145</v>
      </c>
      <c r="H53" s="18">
        <v>3.8884283900000001</v>
      </c>
      <c r="I53" s="18">
        <v>3.3820230900000001</v>
      </c>
      <c r="J53" s="18">
        <v>0.52917656999999996</v>
      </c>
      <c r="K53" s="18">
        <v>26158.025799999999</v>
      </c>
      <c r="L53" s="18">
        <v>4.4176049600000002</v>
      </c>
      <c r="M53" s="3" t="s">
        <v>14</v>
      </c>
      <c r="O53" s="3" t="s">
        <v>527</v>
      </c>
      <c r="P53" s="18">
        <v>22</v>
      </c>
      <c r="R53" s="2" t="s">
        <v>963</v>
      </c>
      <c r="S53" s="2" t="s">
        <v>963</v>
      </c>
    </row>
    <row r="54" spans="1:19">
      <c r="A54" s="3" t="s">
        <v>73</v>
      </c>
      <c r="B54" s="3" t="s">
        <v>207</v>
      </c>
      <c r="C54" s="3" t="s">
        <v>363</v>
      </c>
      <c r="D54" s="3" t="s">
        <v>496</v>
      </c>
      <c r="E54" s="18">
        <v>274</v>
      </c>
      <c r="F54" s="18">
        <v>2.43775056</v>
      </c>
      <c r="G54" s="18">
        <v>2718.9269899999999</v>
      </c>
      <c r="H54" s="18">
        <v>3.4343975499999999</v>
      </c>
      <c r="I54" s="18">
        <v>15</v>
      </c>
      <c r="J54" s="18">
        <v>1.17609126</v>
      </c>
      <c r="K54" s="18">
        <v>40783.904799999997</v>
      </c>
      <c r="L54" s="18">
        <v>4.6104887999999997</v>
      </c>
      <c r="M54" s="3" t="s">
        <v>66</v>
      </c>
      <c r="N54" s="3" t="s">
        <v>439</v>
      </c>
      <c r="O54" s="3" t="s">
        <v>438</v>
      </c>
      <c r="P54" s="18">
        <v>1</v>
      </c>
      <c r="R54" s="2" t="s">
        <v>963</v>
      </c>
      <c r="S54" s="2" t="s">
        <v>963</v>
      </c>
    </row>
    <row r="55" spans="1:19">
      <c r="A55" s="3" t="s">
        <v>73</v>
      </c>
      <c r="B55" s="3" t="s">
        <v>247</v>
      </c>
      <c r="C55" s="3" t="s">
        <v>248</v>
      </c>
      <c r="D55" s="3" t="s">
        <v>249</v>
      </c>
      <c r="E55" s="18">
        <v>227</v>
      </c>
      <c r="F55" s="18">
        <v>2.3560258599999999</v>
      </c>
      <c r="G55" s="18">
        <v>6310.9876899999999</v>
      </c>
      <c r="H55" s="18">
        <v>3.8000973299999998</v>
      </c>
      <c r="I55" s="18">
        <v>3.4</v>
      </c>
      <c r="J55" s="18">
        <v>0.53147891999999997</v>
      </c>
      <c r="K55" s="18">
        <v>21457.358199999999</v>
      </c>
      <c r="L55" s="18">
        <v>4.3315762500000003</v>
      </c>
      <c r="M55" s="3" t="s">
        <v>14</v>
      </c>
      <c r="N55" s="3" t="s">
        <v>510</v>
      </c>
      <c r="O55" s="3" t="s">
        <v>462</v>
      </c>
      <c r="P55" s="18">
        <v>1</v>
      </c>
      <c r="Q55" s="18">
        <v>21</v>
      </c>
      <c r="R55" s="2" t="s">
        <v>963</v>
      </c>
      <c r="S55" s="3" t="s">
        <v>962</v>
      </c>
    </row>
    <row r="56" spans="1:19">
      <c r="A56" s="3" t="s">
        <v>73</v>
      </c>
      <c r="B56" s="3" t="s">
        <v>240</v>
      </c>
      <c r="C56" s="3" t="s">
        <v>244</v>
      </c>
      <c r="D56" s="3" t="s">
        <v>245</v>
      </c>
      <c r="E56" s="18">
        <v>206</v>
      </c>
      <c r="F56" s="18">
        <v>2.3138672200000001</v>
      </c>
      <c r="G56" s="18">
        <v>5755.6876599999996</v>
      </c>
      <c r="H56" s="18">
        <v>3.76009722</v>
      </c>
      <c r="I56" s="18">
        <v>2.2999999999999998</v>
      </c>
      <c r="J56" s="18">
        <v>0.36172784000000002</v>
      </c>
      <c r="K56" s="18">
        <v>13238.0816</v>
      </c>
      <c r="L56" s="18">
        <v>4.12182505</v>
      </c>
      <c r="M56" s="3" t="s">
        <v>14</v>
      </c>
      <c r="N56" s="3" t="s">
        <v>414</v>
      </c>
      <c r="O56" s="3" t="s">
        <v>415</v>
      </c>
      <c r="P56" s="18">
        <v>13</v>
      </c>
      <c r="R56" s="2" t="s">
        <v>963</v>
      </c>
      <c r="S56" s="2" t="s">
        <v>963</v>
      </c>
    </row>
    <row r="57" spans="1:19">
      <c r="A57" s="3" t="s">
        <v>73</v>
      </c>
      <c r="B57" s="3" t="s">
        <v>19</v>
      </c>
      <c r="C57" s="3" t="s">
        <v>20</v>
      </c>
      <c r="D57" s="3" t="s">
        <v>21</v>
      </c>
      <c r="E57" s="18">
        <v>201.66666699999999</v>
      </c>
      <c r="F57" s="18">
        <v>2.3046341199999998</v>
      </c>
      <c r="G57" s="18">
        <v>5831.0064700000003</v>
      </c>
      <c r="H57" s="18">
        <v>3.76574352</v>
      </c>
      <c r="I57" s="18">
        <v>3.3331398000000001</v>
      </c>
      <c r="J57" s="18">
        <v>0.52285353000000001</v>
      </c>
      <c r="K57" s="18">
        <v>19435.559700000002</v>
      </c>
      <c r="L57" s="18">
        <v>4.2885970499999999</v>
      </c>
      <c r="M57" s="3" t="s">
        <v>14</v>
      </c>
      <c r="O57" s="3" t="s">
        <v>526</v>
      </c>
      <c r="P57" s="18">
        <v>3</v>
      </c>
      <c r="Q57" s="18">
        <v>23</v>
      </c>
      <c r="R57" s="2" t="s">
        <v>963</v>
      </c>
      <c r="S57" s="2" t="s">
        <v>963</v>
      </c>
    </row>
    <row r="58" spans="1:19">
      <c r="A58" s="3" t="s">
        <v>73</v>
      </c>
      <c r="B58" s="3" t="s">
        <v>331</v>
      </c>
      <c r="C58" s="3" t="s">
        <v>126</v>
      </c>
      <c r="D58" s="3" t="s">
        <v>509</v>
      </c>
      <c r="E58" s="18">
        <v>190</v>
      </c>
      <c r="F58" s="18">
        <v>2.2787535999999999</v>
      </c>
      <c r="G58" s="18">
        <v>5330.6653200000001</v>
      </c>
      <c r="H58" s="18">
        <v>3.72678142</v>
      </c>
      <c r="I58" s="18">
        <v>1.3</v>
      </c>
      <c r="J58" s="18">
        <v>0.11394335</v>
      </c>
      <c r="K58" s="18">
        <v>6929.8649100000002</v>
      </c>
      <c r="L58" s="18">
        <v>3.84072477</v>
      </c>
      <c r="M58" s="3" t="s">
        <v>14</v>
      </c>
      <c r="N58" s="3" t="s">
        <v>510</v>
      </c>
      <c r="O58" s="3" t="s">
        <v>462</v>
      </c>
      <c r="P58" s="18">
        <v>1</v>
      </c>
      <c r="Q58" s="18">
        <v>12</v>
      </c>
      <c r="R58" s="2" t="s">
        <v>963</v>
      </c>
      <c r="S58" s="3" t="s">
        <v>962</v>
      </c>
    </row>
    <row r="59" spans="1:19">
      <c r="A59" s="3" t="s">
        <v>73</v>
      </c>
      <c r="B59" s="3" t="s">
        <v>518</v>
      </c>
      <c r="C59" s="3" t="s">
        <v>519</v>
      </c>
      <c r="D59" s="3" t="s">
        <v>520</v>
      </c>
      <c r="E59" s="18">
        <v>154.545455</v>
      </c>
      <c r="F59" s="18">
        <v>2.1890562400000002</v>
      </c>
      <c r="G59" s="18">
        <v>4444.4849299999996</v>
      </c>
      <c r="H59" s="18">
        <v>3.64782144</v>
      </c>
      <c r="I59" s="18">
        <v>4.03317367</v>
      </c>
      <c r="J59" s="18">
        <v>0.60564691999999998</v>
      </c>
      <c r="K59" s="18">
        <v>17925.3796</v>
      </c>
      <c r="L59" s="18">
        <v>4.2534683600000003</v>
      </c>
      <c r="M59" s="3" t="s">
        <v>14</v>
      </c>
      <c r="N59" s="3" t="s">
        <v>346</v>
      </c>
      <c r="O59" s="3" t="s">
        <v>556</v>
      </c>
      <c r="P59" s="18">
        <v>11</v>
      </c>
      <c r="Q59" s="19"/>
      <c r="R59" s="2" t="s">
        <v>963</v>
      </c>
      <c r="S59" s="3" t="s">
        <v>962</v>
      </c>
    </row>
    <row r="60" spans="1:19">
      <c r="A60" s="3" t="s">
        <v>73</v>
      </c>
      <c r="B60" s="3" t="s">
        <v>188</v>
      </c>
      <c r="C60" s="3" t="s">
        <v>189</v>
      </c>
      <c r="D60" s="3" t="s">
        <v>190</v>
      </c>
      <c r="E60" s="18">
        <v>145</v>
      </c>
      <c r="F60" s="18">
        <v>2.161368</v>
      </c>
      <c r="G60" s="18">
        <v>1427.08437</v>
      </c>
      <c r="H60" s="18">
        <v>3.1544496500000001</v>
      </c>
      <c r="I60" s="18">
        <v>17</v>
      </c>
      <c r="J60" s="18">
        <v>1.2304489199999999</v>
      </c>
      <c r="K60" s="18">
        <v>24260.434300000001</v>
      </c>
      <c r="L60" s="18">
        <v>4.3848985699999998</v>
      </c>
      <c r="M60" s="3" t="s">
        <v>66</v>
      </c>
      <c r="N60" s="3" t="s">
        <v>439</v>
      </c>
      <c r="O60" s="3" t="s">
        <v>438</v>
      </c>
      <c r="P60" s="18">
        <v>2</v>
      </c>
      <c r="R60" s="2" t="s">
        <v>963</v>
      </c>
      <c r="S60" s="2" t="s">
        <v>963</v>
      </c>
    </row>
    <row r="61" spans="1:19">
      <c r="A61" s="3" t="s">
        <v>73</v>
      </c>
      <c r="B61" s="3" t="s">
        <v>31</v>
      </c>
      <c r="C61" s="3" t="s">
        <v>32</v>
      </c>
      <c r="D61" s="3" t="s">
        <v>33</v>
      </c>
      <c r="E61" s="18">
        <v>140.66999999999999</v>
      </c>
      <c r="F61" s="18">
        <v>2.1482014899999999</v>
      </c>
      <c r="G61" s="18">
        <v>2260</v>
      </c>
      <c r="H61" s="18">
        <v>3.3541084400000001</v>
      </c>
      <c r="I61" s="18">
        <v>3.9273026400000002</v>
      </c>
      <c r="J61" s="18">
        <v>0.59409436999999998</v>
      </c>
      <c r="K61" s="18">
        <v>8875.7039700000005</v>
      </c>
      <c r="L61" s="18">
        <v>3.9482028100000002</v>
      </c>
      <c r="M61" s="3" t="s">
        <v>14</v>
      </c>
      <c r="N61" s="3" t="s">
        <v>530</v>
      </c>
      <c r="O61" s="3" t="s">
        <v>529</v>
      </c>
      <c r="P61" s="18">
        <v>3</v>
      </c>
      <c r="R61" s="2" t="s">
        <v>963</v>
      </c>
      <c r="S61" s="2" t="s">
        <v>963</v>
      </c>
    </row>
    <row r="62" spans="1:19">
      <c r="A62" s="3" t="s">
        <v>73</v>
      </c>
      <c r="B62" s="3" t="s">
        <v>188</v>
      </c>
      <c r="C62" s="3" t="s">
        <v>193</v>
      </c>
      <c r="D62" s="3" t="s">
        <v>362</v>
      </c>
      <c r="E62" s="18">
        <v>125</v>
      </c>
      <c r="F62" s="18">
        <v>2.0969100100000002</v>
      </c>
      <c r="G62" s="18">
        <v>1227.89195</v>
      </c>
      <c r="H62" s="18">
        <v>3.0891601500000001</v>
      </c>
      <c r="I62" s="18">
        <v>15</v>
      </c>
      <c r="J62" s="18">
        <v>1.17609126</v>
      </c>
      <c r="K62" s="18">
        <v>18418.379300000001</v>
      </c>
      <c r="L62" s="18">
        <v>4.2652514100000003</v>
      </c>
      <c r="M62" s="3" t="s">
        <v>66</v>
      </c>
      <c r="N62" s="3" t="s">
        <v>439</v>
      </c>
      <c r="O62" s="3" t="s">
        <v>438</v>
      </c>
      <c r="P62" s="18">
        <v>2</v>
      </c>
      <c r="R62" s="2" t="s">
        <v>963</v>
      </c>
      <c r="S62" s="2" t="s">
        <v>963</v>
      </c>
    </row>
    <row r="63" spans="1:19">
      <c r="A63" s="3" t="s">
        <v>73</v>
      </c>
      <c r="B63" s="3" t="s">
        <v>47</v>
      </c>
      <c r="C63" s="3" t="s">
        <v>48</v>
      </c>
      <c r="D63" s="3" t="s">
        <v>49</v>
      </c>
      <c r="E63" s="18">
        <v>111.279867</v>
      </c>
      <c r="F63" s="18">
        <v>2.0464166000000001</v>
      </c>
      <c r="G63" s="18">
        <v>3069.7686699999999</v>
      </c>
      <c r="H63" s="18">
        <v>3.4871056500000002</v>
      </c>
      <c r="I63" s="18">
        <v>5.29689795</v>
      </c>
      <c r="J63" s="18">
        <v>0.72402160999999998</v>
      </c>
      <c r="K63" s="18">
        <v>16260.251399999999</v>
      </c>
      <c r="L63" s="18">
        <v>4.2111272599999996</v>
      </c>
      <c r="M63" s="3" t="s">
        <v>14</v>
      </c>
      <c r="N63" s="3" t="s">
        <v>346</v>
      </c>
      <c r="O63" s="3" t="s">
        <v>557</v>
      </c>
      <c r="P63" s="18">
        <v>30</v>
      </c>
      <c r="Q63" s="19"/>
      <c r="R63" s="2" t="s">
        <v>963</v>
      </c>
      <c r="S63" s="3" t="s">
        <v>962</v>
      </c>
    </row>
    <row r="64" spans="1:19">
      <c r="A64" s="3" t="s">
        <v>73</v>
      </c>
      <c r="B64" s="3" t="s">
        <v>207</v>
      </c>
      <c r="C64" s="3" t="s">
        <v>494</v>
      </c>
      <c r="D64" s="3" t="s">
        <v>495</v>
      </c>
      <c r="E64" s="18">
        <v>85</v>
      </c>
      <c r="F64" s="18">
        <v>1.92941893</v>
      </c>
      <c r="G64" s="18">
        <v>830.82284500000003</v>
      </c>
      <c r="H64" s="18">
        <v>2.91950843</v>
      </c>
      <c r="I64" s="18">
        <v>36</v>
      </c>
      <c r="J64" s="18">
        <v>1.5563024999999999</v>
      </c>
      <c r="K64" s="18">
        <v>29909.6224</v>
      </c>
      <c r="L64" s="18">
        <v>4.4758109299999997</v>
      </c>
      <c r="M64" s="3" t="s">
        <v>66</v>
      </c>
      <c r="N64" s="3" t="s">
        <v>439</v>
      </c>
      <c r="O64" s="3" t="s">
        <v>438</v>
      </c>
      <c r="P64" s="18">
        <v>1</v>
      </c>
      <c r="R64" s="2" t="s">
        <v>963</v>
      </c>
      <c r="S64" s="2" t="s">
        <v>963</v>
      </c>
    </row>
    <row r="65" spans="1:19">
      <c r="A65" s="3" t="s">
        <v>73</v>
      </c>
      <c r="B65" s="3" t="s">
        <v>47</v>
      </c>
      <c r="C65" s="3" t="s">
        <v>48</v>
      </c>
      <c r="D65" s="6" t="s">
        <v>49</v>
      </c>
      <c r="E65" s="18">
        <v>82.449924999999993</v>
      </c>
      <c r="F65" s="18">
        <v>1.91619026</v>
      </c>
      <c r="G65" s="18">
        <v>2398.51593</v>
      </c>
      <c r="H65" s="18">
        <v>3.3799426100000001</v>
      </c>
      <c r="I65" s="18">
        <v>5.7184547600000002</v>
      </c>
      <c r="J65" s="18">
        <v>0.75727869000000003</v>
      </c>
      <c r="K65" s="18">
        <v>13715.8048</v>
      </c>
      <c r="L65" s="18">
        <v>4.1372213000000002</v>
      </c>
      <c r="M65" s="3" t="s">
        <v>14</v>
      </c>
      <c r="O65" s="3" t="s">
        <v>417</v>
      </c>
      <c r="P65" s="18">
        <v>32</v>
      </c>
      <c r="Q65" s="19"/>
      <c r="R65" s="2" t="s">
        <v>963</v>
      </c>
      <c r="S65" s="2" t="s">
        <v>963</v>
      </c>
    </row>
    <row r="66" spans="1:19">
      <c r="A66" s="3" t="s">
        <v>73</v>
      </c>
      <c r="B66" s="3" t="s">
        <v>28</v>
      </c>
      <c r="C66" s="3" t="s">
        <v>29</v>
      </c>
      <c r="D66" s="3" t="s">
        <v>30</v>
      </c>
      <c r="E66" s="18">
        <v>77</v>
      </c>
      <c r="F66" s="18">
        <v>1.88649073</v>
      </c>
      <c r="G66" s="18">
        <v>2262.5719600000002</v>
      </c>
      <c r="H66" s="18">
        <v>3.3546024000000001</v>
      </c>
      <c r="I66" s="18">
        <v>6</v>
      </c>
      <c r="J66" s="18">
        <v>0.77815124999999996</v>
      </c>
      <c r="K66" s="18">
        <v>13575.431699999999</v>
      </c>
      <c r="L66" s="18">
        <v>4.1327536499999997</v>
      </c>
      <c r="M66" s="3" t="s">
        <v>14</v>
      </c>
      <c r="N66" s="3" t="s">
        <v>510</v>
      </c>
      <c r="O66" s="3" t="s">
        <v>462</v>
      </c>
      <c r="P66" s="18">
        <v>3</v>
      </c>
      <c r="Q66" s="18">
        <v>12</v>
      </c>
      <c r="R66" s="2" t="s">
        <v>963</v>
      </c>
      <c r="S66" s="3" t="s">
        <v>962</v>
      </c>
    </row>
    <row r="67" spans="1:19">
      <c r="A67" s="3" t="s">
        <v>73</v>
      </c>
      <c r="B67" s="3" t="s">
        <v>204</v>
      </c>
      <c r="C67" s="3" t="s">
        <v>90</v>
      </c>
      <c r="D67" s="3" t="s">
        <v>486</v>
      </c>
      <c r="E67" s="18">
        <v>77</v>
      </c>
      <c r="F67" s="18">
        <v>1.88649073</v>
      </c>
      <c r="G67" s="18">
        <v>751.66868099999999</v>
      </c>
      <c r="H67" s="18">
        <v>2.8760264599999998</v>
      </c>
      <c r="I67" s="18">
        <v>38</v>
      </c>
      <c r="J67" s="18">
        <v>1.5797836000000001</v>
      </c>
      <c r="K67" s="18">
        <v>28563.409899999999</v>
      </c>
      <c r="L67" s="18">
        <v>4.4558100500000002</v>
      </c>
      <c r="M67" s="3" t="s">
        <v>66</v>
      </c>
      <c r="N67" s="3" t="s">
        <v>439</v>
      </c>
      <c r="O67" s="3" t="s">
        <v>438</v>
      </c>
      <c r="P67" s="18">
        <v>1</v>
      </c>
      <c r="R67" s="2" t="s">
        <v>963</v>
      </c>
      <c r="S67" s="2" t="s">
        <v>963</v>
      </c>
    </row>
    <row r="68" spans="1:19">
      <c r="A68" s="3" t="s">
        <v>73</v>
      </c>
      <c r="B68" s="3" t="s">
        <v>341</v>
      </c>
      <c r="C68" s="3" t="s">
        <v>55</v>
      </c>
      <c r="D68" s="3" t="s">
        <v>342</v>
      </c>
      <c r="E68" s="18">
        <v>72</v>
      </c>
      <c r="F68" s="18">
        <v>1.8573325000000001</v>
      </c>
      <c r="G68" s="18">
        <v>2122.9368399999998</v>
      </c>
      <c r="H68" s="18">
        <v>3.3269370700000001</v>
      </c>
      <c r="I68" s="18">
        <v>6.1</v>
      </c>
      <c r="J68" s="18">
        <v>0.78532983999999995</v>
      </c>
      <c r="K68" s="18">
        <v>12949.914699999999</v>
      </c>
      <c r="L68" s="18">
        <v>4.1122669099999998</v>
      </c>
      <c r="M68" s="3" t="s">
        <v>14</v>
      </c>
      <c r="N68" s="3" t="s">
        <v>414</v>
      </c>
      <c r="O68" s="3" t="s">
        <v>413</v>
      </c>
      <c r="P68" s="18" t="s">
        <v>18</v>
      </c>
      <c r="R68" s="2" t="s">
        <v>963</v>
      </c>
      <c r="S68" s="2" t="s">
        <v>963</v>
      </c>
    </row>
    <row r="69" spans="1:19">
      <c r="A69" s="3" t="s">
        <v>73</v>
      </c>
      <c r="B69" s="3" t="s">
        <v>31</v>
      </c>
      <c r="C69" s="3" t="s">
        <v>32</v>
      </c>
      <c r="D69" s="3" t="s">
        <v>33</v>
      </c>
      <c r="E69" s="18">
        <v>70</v>
      </c>
      <c r="F69" s="18">
        <v>1.8450980400000001</v>
      </c>
      <c r="G69" s="18">
        <v>2066.9454799999999</v>
      </c>
      <c r="H69" s="18">
        <v>3.3153290200000001</v>
      </c>
      <c r="I69" s="18">
        <v>12</v>
      </c>
      <c r="J69" s="18">
        <v>1.07918125</v>
      </c>
      <c r="K69" s="18">
        <v>24803.345700000002</v>
      </c>
      <c r="L69" s="18">
        <v>4.3945102699999996</v>
      </c>
      <c r="M69" s="3" t="s">
        <v>14</v>
      </c>
      <c r="N69" s="3" t="s">
        <v>510</v>
      </c>
      <c r="O69" s="3" t="s">
        <v>462</v>
      </c>
      <c r="P69" s="18">
        <v>2</v>
      </c>
      <c r="Q69" s="18">
        <v>17</v>
      </c>
      <c r="R69" s="2" t="s">
        <v>963</v>
      </c>
      <c r="S69" s="3" t="s">
        <v>962</v>
      </c>
    </row>
    <row r="70" spans="1:19">
      <c r="A70" s="3" t="s">
        <v>73</v>
      </c>
      <c r="B70" s="3" t="s">
        <v>188</v>
      </c>
      <c r="C70" s="3" t="s">
        <v>191</v>
      </c>
      <c r="D70" s="3" t="s">
        <v>192</v>
      </c>
      <c r="E70" s="18">
        <v>63</v>
      </c>
      <c r="F70" s="18">
        <v>1.7993405499999999</v>
      </c>
      <c r="G70" s="18">
        <v>613.41168200000004</v>
      </c>
      <c r="H70" s="18">
        <v>2.78775204</v>
      </c>
      <c r="I70" s="18">
        <v>9</v>
      </c>
      <c r="J70" s="18">
        <v>0.95424251000000004</v>
      </c>
      <c r="K70" s="18">
        <v>5520.70514</v>
      </c>
      <c r="L70" s="18">
        <v>3.7419945499999998</v>
      </c>
      <c r="M70" s="3" t="s">
        <v>66</v>
      </c>
      <c r="N70" s="3" t="s">
        <v>439</v>
      </c>
      <c r="O70" s="3" t="s">
        <v>438</v>
      </c>
      <c r="P70" s="18">
        <v>2</v>
      </c>
      <c r="R70" s="2" t="s">
        <v>963</v>
      </c>
      <c r="S70" s="2" t="s">
        <v>963</v>
      </c>
    </row>
    <row r="71" spans="1:19">
      <c r="A71" s="3" t="s">
        <v>73</v>
      </c>
      <c r="B71" s="3" t="s">
        <v>247</v>
      </c>
      <c r="C71" s="3" t="s">
        <v>248</v>
      </c>
      <c r="D71" s="3" t="s">
        <v>249</v>
      </c>
      <c r="E71" s="18">
        <v>57</v>
      </c>
      <c r="F71" s="18">
        <v>1.75587486</v>
      </c>
      <c r="G71" s="18">
        <v>1700.8815199999999</v>
      </c>
      <c r="H71" s="18">
        <v>3.2306740600000001</v>
      </c>
      <c r="I71" s="18">
        <v>13</v>
      </c>
      <c r="J71" s="18">
        <v>1.11394335</v>
      </c>
      <c r="K71" s="18">
        <v>22111.459800000001</v>
      </c>
      <c r="L71" s="18">
        <v>4.3446174199999996</v>
      </c>
      <c r="M71" s="3" t="s">
        <v>14</v>
      </c>
      <c r="N71" s="3" t="s">
        <v>512</v>
      </c>
      <c r="O71" s="3" t="s">
        <v>555</v>
      </c>
      <c r="P71" s="18" t="s">
        <v>18</v>
      </c>
      <c r="Q71" s="18">
        <v>13</v>
      </c>
      <c r="R71" s="3" t="s">
        <v>962</v>
      </c>
      <c r="S71" s="2" t="s">
        <v>963</v>
      </c>
    </row>
    <row r="72" spans="1:19">
      <c r="A72" s="3" t="s">
        <v>73</v>
      </c>
      <c r="B72" s="3" t="s">
        <v>240</v>
      </c>
      <c r="C72" s="3" t="s">
        <v>244</v>
      </c>
      <c r="D72" s="3" t="s">
        <v>245</v>
      </c>
      <c r="E72" s="18">
        <v>45.9</v>
      </c>
      <c r="F72" s="18">
        <v>1.6618126900000001</v>
      </c>
      <c r="G72" s="18">
        <v>1384.9301700000001</v>
      </c>
      <c r="H72" s="18">
        <v>3.1414278800000002</v>
      </c>
      <c r="I72" s="18">
        <v>6</v>
      </c>
      <c r="J72" s="18">
        <v>0.77815124999999996</v>
      </c>
      <c r="K72" s="18">
        <v>8309.5810199999996</v>
      </c>
      <c r="L72" s="18">
        <v>3.9195791299999998</v>
      </c>
      <c r="M72" s="3" t="s">
        <v>14</v>
      </c>
      <c r="N72" s="3" t="s">
        <v>512</v>
      </c>
      <c r="O72" s="3" t="s">
        <v>554</v>
      </c>
      <c r="P72" s="18" t="s">
        <v>18</v>
      </c>
      <c r="Q72" s="19"/>
      <c r="R72" s="3" t="s">
        <v>962</v>
      </c>
      <c r="S72" s="2" t="s">
        <v>963</v>
      </c>
    </row>
    <row r="73" spans="1:19">
      <c r="A73" s="3" t="s">
        <v>73</v>
      </c>
      <c r="B73" s="3" t="s">
        <v>188</v>
      </c>
      <c r="C73" s="3" t="s">
        <v>487</v>
      </c>
      <c r="D73" s="3" t="s">
        <v>488</v>
      </c>
      <c r="E73" s="18">
        <v>37</v>
      </c>
      <c r="F73" s="18">
        <v>1.56820172</v>
      </c>
      <c r="G73" s="18">
        <v>357.79274199999998</v>
      </c>
      <c r="H73" s="18">
        <v>2.5536315300000001</v>
      </c>
      <c r="I73" s="18">
        <v>13</v>
      </c>
      <c r="J73" s="18">
        <v>1.11394335</v>
      </c>
      <c r="K73" s="18">
        <v>4651.3056399999996</v>
      </c>
      <c r="L73" s="18">
        <v>3.6675748800000001</v>
      </c>
      <c r="M73" s="3" t="s">
        <v>66</v>
      </c>
      <c r="N73" s="3" t="s">
        <v>439</v>
      </c>
      <c r="O73" s="3" t="s">
        <v>438</v>
      </c>
      <c r="P73" s="18">
        <v>1</v>
      </c>
      <c r="R73" s="2" t="s">
        <v>963</v>
      </c>
      <c r="S73" s="2" t="s">
        <v>963</v>
      </c>
    </row>
    <row r="74" spans="1:19">
      <c r="A74" s="3" t="s">
        <v>73</v>
      </c>
      <c r="B74" s="3" t="s">
        <v>28</v>
      </c>
      <c r="C74" s="3" t="s">
        <v>29</v>
      </c>
      <c r="D74" s="3" t="s">
        <v>531</v>
      </c>
      <c r="E74" s="18">
        <v>35</v>
      </c>
      <c r="F74" s="18">
        <v>1.54406804</v>
      </c>
      <c r="G74" s="18">
        <v>1070.8083799999999</v>
      </c>
      <c r="H74" s="18">
        <v>3.0297117600000001</v>
      </c>
      <c r="I74" s="18">
        <v>7.5</v>
      </c>
      <c r="J74" s="18">
        <v>0.87506125999999995</v>
      </c>
      <c r="K74" s="18">
        <v>8031.0628399999996</v>
      </c>
      <c r="L74" s="18">
        <v>3.9047730199999999</v>
      </c>
      <c r="M74" s="3" t="s">
        <v>14</v>
      </c>
      <c r="N74" s="3" t="s">
        <v>533</v>
      </c>
      <c r="O74" s="3" t="s">
        <v>532</v>
      </c>
      <c r="P74" s="18">
        <v>3</v>
      </c>
      <c r="R74" s="2" t="s">
        <v>963</v>
      </c>
      <c r="S74" s="2" t="s">
        <v>963</v>
      </c>
    </row>
    <row r="75" spans="1:19">
      <c r="A75" s="3" t="s">
        <v>73</v>
      </c>
      <c r="B75" s="3" t="s">
        <v>19</v>
      </c>
      <c r="C75" s="3" t="s">
        <v>20</v>
      </c>
      <c r="D75" s="3" t="s">
        <v>21</v>
      </c>
      <c r="E75" s="18">
        <v>19</v>
      </c>
      <c r="F75" s="18">
        <v>1.2787535999999999</v>
      </c>
      <c r="G75" s="18">
        <v>599.76541199999997</v>
      </c>
      <c r="H75" s="18">
        <v>2.7779814200000001</v>
      </c>
      <c r="I75" s="18">
        <v>33</v>
      </c>
      <c r="J75" s="18">
        <v>1.5185139400000001</v>
      </c>
      <c r="K75" s="18">
        <v>19792.258600000001</v>
      </c>
      <c r="L75" s="18">
        <v>4.2964953599999998</v>
      </c>
      <c r="M75" s="3" t="s">
        <v>14</v>
      </c>
      <c r="N75" s="3" t="s">
        <v>512</v>
      </c>
      <c r="O75" s="3" t="s">
        <v>511</v>
      </c>
      <c r="P75" s="18">
        <v>3</v>
      </c>
      <c r="Q75" s="18">
        <v>17</v>
      </c>
      <c r="R75" s="3" t="s">
        <v>962</v>
      </c>
      <c r="S75" s="2" t="s">
        <v>963</v>
      </c>
    </row>
    <row r="76" spans="1:19">
      <c r="A76" s="3" t="s">
        <v>73</v>
      </c>
      <c r="B76" s="3" t="s">
        <v>94</v>
      </c>
      <c r="C76" s="3" t="s">
        <v>98</v>
      </c>
      <c r="D76" s="3" t="s">
        <v>95</v>
      </c>
      <c r="E76" s="18">
        <v>16.741155899999999</v>
      </c>
      <c r="F76" s="18">
        <v>1.2237854399999999</v>
      </c>
      <c r="G76" s="18">
        <v>224.10762600000001</v>
      </c>
      <c r="H76" s="18">
        <v>2.35045664</v>
      </c>
      <c r="I76" s="18">
        <v>26.967335899999998</v>
      </c>
      <c r="J76" s="18">
        <v>1.43083804</v>
      </c>
      <c r="K76" s="18">
        <v>6043.5856400000002</v>
      </c>
      <c r="L76" s="18">
        <v>3.7812946799999998</v>
      </c>
      <c r="M76" s="3" t="s">
        <v>66</v>
      </c>
      <c r="O76" s="3" t="s">
        <v>545</v>
      </c>
      <c r="P76" s="18">
        <v>68</v>
      </c>
      <c r="R76" s="2" t="s">
        <v>963</v>
      </c>
      <c r="S76" s="2" t="s">
        <v>963</v>
      </c>
    </row>
    <row r="77" spans="1:19">
      <c r="A77" s="3" t="s">
        <v>73</v>
      </c>
      <c r="B77" s="3" t="s">
        <v>515</v>
      </c>
      <c r="C77" s="3" t="s">
        <v>54</v>
      </c>
      <c r="D77" s="3" t="s">
        <v>516</v>
      </c>
      <c r="E77" s="18">
        <v>11</v>
      </c>
      <c r="F77" s="18">
        <v>1.0413926899999999</v>
      </c>
      <c r="G77" s="18">
        <v>104.719281</v>
      </c>
      <c r="H77" s="18">
        <v>2.0200266500000001</v>
      </c>
      <c r="I77" s="18">
        <v>16</v>
      </c>
      <c r="J77" s="18">
        <v>1.20411998</v>
      </c>
      <c r="K77" s="18">
        <v>1675.5084899999999</v>
      </c>
      <c r="L77" s="18">
        <v>3.2241466299999999</v>
      </c>
      <c r="M77" s="3" t="s">
        <v>66</v>
      </c>
      <c r="N77" s="3" t="s">
        <v>510</v>
      </c>
      <c r="O77" s="3" t="s">
        <v>462</v>
      </c>
      <c r="P77" s="18">
        <v>2</v>
      </c>
      <c r="Q77" s="18">
        <v>21</v>
      </c>
      <c r="R77" s="2" t="s">
        <v>963</v>
      </c>
      <c r="S77" s="3" t="s">
        <v>962</v>
      </c>
    </row>
    <row r="78" spans="1:19">
      <c r="A78" s="3" t="s">
        <v>73</v>
      </c>
      <c r="B78" s="3" t="s">
        <v>490</v>
      </c>
      <c r="C78" s="3" t="s">
        <v>51</v>
      </c>
      <c r="D78" s="3" t="s">
        <v>491</v>
      </c>
      <c r="E78" s="18">
        <v>11</v>
      </c>
      <c r="F78" s="18">
        <v>1.0413926899999999</v>
      </c>
      <c r="G78" s="18">
        <v>104.719281</v>
      </c>
      <c r="H78" s="18">
        <v>2.0200266500000001</v>
      </c>
      <c r="I78" s="18">
        <v>17</v>
      </c>
      <c r="J78" s="18">
        <v>1.2304489199999999</v>
      </c>
      <c r="K78" s="18">
        <v>1780.22777</v>
      </c>
      <c r="L78" s="18">
        <v>3.2504755699999999</v>
      </c>
      <c r="M78" s="3" t="s">
        <v>66</v>
      </c>
      <c r="N78" s="3" t="s">
        <v>510</v>
      </c>
      <c r="O78" s="3" t="s">
        <v>462</v>
      </c>
      <c r="P78" s="18">
        <v>2</v>
      </c>
      <c r="Q78" s="18">
        <v>19</v>
      </c>
      <c r="R78" s="2" t="s">
        <v>963</v>
      </c>
      <c r="S78" s="3" t="s">
        <v>962</v>
      </c>
    </row>
    <row r="79" spans="1:19">
      <c r="A79" s="3" t="s">
        <v>91</v>
      </c>
      <c r="B79" s="3" t="s">
        <v>159</v>
      </c>
      <c r="C79" s="3" t="s">
        <v>64</v>
      </c>
      <c r="D79" s="3" t="s">
        <v>547</v>
      </c>
      <c r="E79" s="18">
        <v>30</v>
      </c>
      <c r="F79" s="18">
        <v>1.4771212499999999</v>
      </c>
      <c r="G79" s="18">
        <v>377.1</v>
      </c>
      <c r="H79" s="18">
        <v>2.5764565300000002</v>
      </c>
      <c r="I79" s="18">
        <v>24.260876700000001</v>
      </c>
      <c r="J79" s="18">
        <v>1.3849064900000001</v>
      </c>
      <c r="K79" s="18">
        <v>9148.7766100000008</v>
      </c>
      <c r="L79" s="18">
        <v>3.9613630199999998</v>
      </c>
      <c r="M79" s="3" t="s">
        <v>66</v>
      </c>
      <c r="O79" s="3" t="s">
        <v>546</v>
      </c>
      <c r="P79" s="18">
        <v>3</v>
      </c>
      <c r="Q79" s="18">
        <v>35.700000000000003</v>
      </c>
      <c r="R79" s="2" t="s">
        <v>963</v>
      </c>
      <c r="S79" s="2" t="s">
        <v>963</v>
      </c>
    </row>
    <row r="80" spans="1:19">
      <c r="A80" s="3" t="s">
        <v>91</v>
      </c>
      <c r="B80" s="3" t="s">
        <v>548</v>
      </c>
      <c r="C80" s="3" t="s">
        <v>58</v>
      </c>
      <c r="D80" s="3" t="s">
        <v>549</v>
      </c>
      <c r="E80" s="18">
        <v>16.149999999999999</v>
      </c>
      <c r="F80" s="18">
        <v>1.2081725299999999</v>
      </c>
      <c r="G80" s="18">
        <v>203.5</v>
      </c>
      <c r="H80" s="18">
        <v>2.3085644099999998</v>
      </c>
      <c r="I80" s="18">
        <v>27.5943985</v>
      </c>
      <c r="J80" s="18">
        <v>1.4408209300000001</v>
      </c>
      <c r="K80" s="18">
        <v>5615.4600899999996</v>
      </c>
      <c r="L80" s="18">
        <v>3.7493853499999998</v>
      </c>
      <c r="M80" s="3" t="s">
        <v>66</v>
      </c>
      <c r="O80" s="3" t="s">
        <v>546</v>
      </c>
      <c r="P80" s="18">
        <v>2</v>
      </c>
      <c r="Q80" s="18">
        <v>35.9</v>
      </c>
      <c r="R80" s="2" t="s">
        <v>963</v>
      </c>
      <c r="S80" s="2" t="s">
        <v>963</v>
      </c>
    </row>
    <row r="81" spans="1:19">
      <c r="A81" s="3" t="s">
        <v>315</v>
      </c>
      <c r="B81" s="3" t="s">
        <v>497</v>
      </c>
      <c r="C81" s="3" t="s">
        <v>498</v>
      </c>
      <c r="D81" s="3" t="s">
        <v>499</v>
      </c>
      <c r="E81" s="18">
        <v>3091</v>
      </c>
      <c r="F81" s="18">
        <v>3.4900990099999998</v>
      </c>
      <c r="G81" s="18">
        <v>31646.179100000001</v>
      </c>
      <c r="H81" s="18">
        <v>4.5003212799999996</v>
      </c>
      <c r="I81" s="18">
        <v>11</v>
      </c>
      <c r="J81" s="18">
        <v>1.0413926899999999</v>
      </c>
      <c r="K81" s="18">
        <v>348107.97100000002</v>
      </c>
      <c r="L81" s="18">
        <v>5.54171397</v>
      </c>
      <c r="M81" s="3" t="s">
        <v>66</v>
      </c>
      <c r="N81" s="3" t="s">
        <v>443</v>
      </c>
      <c r="O81" s="3" t="s">
        <v>438</v>
      </c>
      <c r="P81" s="18">
        <v>3</v>
      </c>
      <c r="R81" s="2" t="s">
        <v>963</v>
      </c>
      <c r="S81" s="2" t="s">
        <v>963</v>
      </c>
    </row>
    <row r="82" spans="1:19">
      <c r="A82" s="3" t="s">
        <v>315</v>
      </c>
      <c r="B82" s="3" t="s">
        <v>119</v>
      </c>
      <c r="C82" s="3" t="s">
        <v>120</v>
      </c>
      <c r="D82" s="3" t="s">
        <v>121</v>
      </c>
      <c r="E82" s="18">
        <v>500</v>
      </c>
      <c r="F82" s="18">
        <v>2.6989700000000001</v>
      </c>
      <c r="G82" s="18">
        <v>5891.2446300000001</v>
      </c>
      <c r="H82" s="18">
        <v>3.7702070600000002</v>
      </c>
      <c r="I82" s="18">
        <v>13.3800525</v>
      </c>
      <c r="J82" s="18">
        <v>1.1264578199999999</v>
      </c>
      <c r="K82" s="18">
        <v>78825.162500000006</v>
      </c>
      <c r="L82" s="18">
        <v>4.8966648700000004</v>
      </c>
      <c r="M82" s="3" t="s">
        <v>66</v>
      </c>
      <c r="O82" s="3" t="s">
        <v>543</v>
      </c>
      <c r="P82" s="18">
        <v>6</v>
      </c>
      <c r="Q82" s="19"/>
      <c r="R82" s="2" t="s">
        <v>963</v>
      </c>
      <c r="S82" s="2" t="s">
        <v>963</v>
      </c>
    </row>
    <row r="83" spans="1:19">
      <c r="A83" s="3" t="s">
        <v>315</v>
      </c>
      <c r="B83" s="3" t="s">
        <v>119</v>
      </c>
      <c r="C83" s="3" t="s">
        <v>500</v>
      </c>
      <c r="D83" s="3" t="s">
        <v>501</v>
      </c>
      <c r="E83" s="18">
        <v>278</v>
      </c>
      <c r="F83" s="18">
        <v>2.4440447999999999</v>
      </c>
      <c r="G83" s="18">
        <v>2759.1351500000001</v>
      </c>
      <c r="H83" s="18">
        <v>3.4407729699999998</v>
      </c>
      <c r="I83" s="18">
        <v>15</v>
      </c>
      <c r="J83" s="18">
        <v>1.17609126</v>
      </c>
      <c r="K83" s="18">
        <v>41387.027199999997</v>
      </c>
      <c r="L83" s="18">
        <v>4.61686423</v>
      </c>
      <c r="M83" s="3" t="s">
        <v>66</v>
      </c>
      <c r="N83" s="3" t="s">
        <v>443</v>
      </c>
      <c r="O83" s="3" t="s">
        <v>438</v>
      </c>
      <c r="P83" s="18">
        <v>1</v>
      </c>
      <c r="R83" s="2" t="s">
        <v>963</v>
      </c>
      <c r="S83" s="2" t="s">
        <v>963</v>
      </c>
    </row>
    <row r="84" spans="1:19">
      <c r="A84" s="3" t="s">
        <v>315</v>
      </c>
      <c r="B84" s="3" t="s">
        <v>119</v>
      </c>
      <c r="C84" s="3" t="s">
        <v>304</v>
      </c>
      <c r="D84" s="3" t="s">
        <v>502</v>
      </c>
      <c r="E84" s="18">
        <v>235</v>
      </c>
      <c r="F84" s="18">
        <v>2.3710678600000001</v>
      </c>
      <c r="G84" s="18">
        <v>2327.3121500000002</v>
      </c>
      <c r="H84" s="18">
        <v>3.3668546400000001</v>
      </c>
      <c r="I84" s="18">
        <v>23</v>
      </c>
      <c r="J84" s="18">
        <v>1.3617278399999999</v>
      </c>
      <c r="K84" s="18">
        <v>53528.179600000003</v>
      </c>
      <c r="L84" s="18">
        <v>4.7285824700000001</v>
      </c>
      <c r="M84" s="3" t="s">
        <v>66</v>
      </c>
      <c r="N84" s="3" t="s">
        <v>443</v>
      </c>
      <c r="O84" s="3" t="s">
        <v>438</v>
      </c>
      <c r="P84" s="18">
        <v>2</v>
      </c>
      <c r="R84" s="2" t="s">
        <v>963</v>
      </c>
      <c r="S84" s="2" t="s">
        <v>963</v>
      </c>
    </row>
    <row r="85" spans="1:19">
      <c r="A85" s="3" t="s">
        <v>315</v>
      </c>
      <c r="B85" s="3" t="s">
        <v>119</v>
      </c>
      <c r="C85" s="3" t="s">
        <v>550</v>
      </c>
      <c r="D85" s="3" t="s">
        <v>551</v>
      </c>
      <c r="E85" s="18">
        <v>210</v>
      </c>
      <c r="F85" s="18">
        <v>2.32221929</v>
      </c>
      <c r="G85" s="18">
        <v>1675</v>
      </c>
      <c r="H85" s="18">
        <v>3.2240148099999999</v>
      </c>
      <c r="I85" s="18">
        <v>16.188649099999999</v>
      </c>
      <c r="J85" s="18">
        <v>1.20921061</v>
      </c>
      <c r="K85" s="18">
        <v>27115.9872</v>
      </c>
      <c r="L85" s="18">
        <v>4.4332254200000003</v>
      </c>
      <c r="M85" s="3" t="s">
        <v>66</v>
      </c>
      <c r="O85" s="3" t="s">
        <v>552</v>
      </c>
      <c r="P85" s="18">
        <v>2</v>
      </c>
      <c r="Q85" s="19"/>
      <c r="R85" s="2" t="s">
        <v>963</v>
      </c>
      <c r="S85" s="2" t="s">
        <v>963</v>
      </c>
    </row>
    <row r="86" spans="1:19">
      <c r="A86" s="3" t="s">
        <v>315</v>
      </c>
      <c r="B86" s="3" t="s">
        <v>119</v>
      </c>
      <c r="C86" s="3" t="s">
        <v>316</v>
      </c>
      <c r="D86" s="3" t="s">
        <v>317</v>
      </c>
      <c r="E86" s="18">
        <v>162.5</v>
      </c>
      <c r="F86" s="18">
        <v>2.2108533700000002</v>
      </c>
      <c r="G86" s="18">
        <v>1908.3173999999999</v>
      </c>
      <c r="H86" s="18">
        <v>3.2806506099999999</v>
      </c>
      <c r="I86" s="18">
        <v>20.593021499999999</v>
      </c>
      <c r="J86" s="18">
        <v>1.31372007</v>
      </c>
      <c r="K86" s="18">
        <v>39298.021200000003</v>
      </c>
      <c r="L86" s="18">
        <v>4.5943706799999999</v>
      </c>
      <c r="M86" s="3" t="s">
        <v>66</v>
      </c>
      <c r="O86" s="3" t="s">
        <v>543</v>
      </c>
      <c r="P86" s="18">
        <v>2</v>
      </c>
      <c r="Q86" s="19"/>
      <c r="R86" s="2" t="s">
        <v>963</v>
      </c>
      <c r="S86" s="2" t="s">
        <v>963</v>
      </c>
    </row>
    <row r="87" spans="1:19">
      <c r="A87" s="3" t="s">
        <v>80</v>
      </c>
      <c r="B87" s="3" t="s">
        <v>504</v>
      </c>
      <c r="C87" s="3" t="s">
        <v>505</v>
      </c>
      <c r="D87" s="3" t="s">
        <v>505</v>
      </c>
      <c r="E87" s="18">
        <v>217</v>
      </c>
      <c r="F87" s="18">
        <v>2.3364597300000001</v>
      </c>
      <c r="G87" s="18">
        <v>2146.8419100000001</v>
      </c>
      <c r="H87" s="18">
        <v>3.33180006</v>
      </c>
      <c r="I87" s="18">
        <v>17</v>
      </c>
      <c r="J87" s="18">
        <v>1.2304489199999999</v>
      </c>
      <c r="K87" s="18">
        <v>36496.312400000003</v>
      </c>
      <c r="L87" s="18">
        <v>4.5622489899999996</v>
      </c>
      <c r="M87" s="3" t="s">
        <v>66</v>
      </c>
      <c r="N87" s="3" t="s">
        <v>450</v>
      </c>
      <c r="O87" s="3" t="s">
        <v>438</v>
      </c>
      <c r="P87" s="18">
        <v>1</v>
      </c>
      <c r="R87" s="2" t="s">
        <v>963</v>
      </c>
      <c r="S87" s="2" t="s">
        <v>963</v>
      </c>
    </row>
    <row r="88" spans="1:19">
      <c r="A88" s="3" t="s">
        <v>80</v>
      </c>
      <c r="B88" s="3" t="s">
        <v>131</v>
      </c>
      <c r="C88" s="3" t="s">
        <v>132</v>
      </c>
      <c r="D88" s="3" t="s">
        <v>133</v>
      </c>
      <c r="E88" s="18">
        <v>68.571442899999994</v>
      </c>
      <c r="F88" s="18">
        <v>1.8361432900000001</v>
      </c>
      <c r="G88" s="18">
        <v>701.96282900000006</v>
      </c>
      <c r="H88" s="18">
        <v>2.8463141200000002</v>
      </c>
      <c r="I88" s="18">
        <v>18.808176700000001</v>
      </c>
      <c r="J88" s="18">
        <v>1.2743466999999999</v>
      </c>
      <c r="K88" s="18">
        <v>13202.6409</v>
      </c>
      <c r="L88" s="18">
        <v>4.1206608100000004</v>
      </c>
      <c r="M88" s="3" t="s">
        <v>66</v>
      </c>
      <c r="O88" s="3" t="s">
        <v>553</v>
      </c>
      <c r="P88" s="18" t="s">
        <v>114</v>
      </c>
      <c r="R88" s="2" t="s">
        <v>963</v>
      </c>
      <c r="S88" s="2" t="s">
        <v>963</v>
      </c>
    </row>
    <row r="89" spans="1:19">
      <c r="A89" s="3" t="s">
        <v>80</v>
      </c>
      <c r="B89" s="3" t="s">
        <v>506</v>
      </c>
      <c r="C89" s="3" t="s">
        <v>507</v>
      </c>
      <c r="D89" s="3" t="s">
        <v>508</v>
      </c>
      <c r="E89" s="18">
        <v>26</v>
      </c>
      <c r="F89" s="18">
        <v>1.4149733499999999</v>
      </c>
      <c r="G89" s="18">
        <v>250.28020599999999</v>
      </c>
      <c r="H89" s="18">
        <v>2.3984264999999998</v>
      </c>
      <c r="I89" s="18">
        <v>17</v>
      </c>
      <c r="J89" s="18">
        <v>1.2304489199999999</v>
      </c>
      <c r="K89" s="18">
        <v>4254.7635099999998</v>
      </c>
      <c r="L89" s="18">
        <v>3.6288754299999999</v>
      </c>
      <c r="M89" s="3" t="s">
        <v>66</v>
      </c>
      <c r="N89" s="3" t="s">
        <v>450</v>
      </c>
      <c r="O89" s="3" t="s">
        <v>438</v>
      </c>
      <c r="P89" s="18">
        <v>1</v>
      </c>
      <c r="R89" s="2" t="s">
        <v>963</v>
      </c>
      <c r="S89" s="2" t="s">
        <v>963</v>
      </c>
    </row>
    <row r="90" spans="1:19">
      <c r="A90" s="3" t="s">
        <v>80</v>
      </c>
      <c r="B90" s="3" t="s">
        <v>108</v>
      </c>
      <c r="C90" s="3" t="s">
        <v>109</v>
      </c>
      <c r="D90" s="3" t="s">
        <v>503</v>
      </c>
      <c r="E90" s="18">
        <v>12</v>
      </c>
      <c r="F90" s="18">
        <v>1.07918125</v>
      </c>
      <c r="G90" s="18">
        <v>114.367515</v>
      </c>
      <c r="H90" s="18">
        <v>2.0583026800000002</v>
      </c>
      <c r="I90" s="18">
        <v>15</v>
      </c>
      <c r="J90" s="18">
        <v>1.17609126</v>
      </c>
      <c r="K90" s="18">
        <v>1715.5127199999999</v>
      </c>
      <c r="L90" s="18">
        <v>3.2343939399999999</v>
      </c>
      <c r="M90" s="3" t="s">
        <v>66</v>
      </c>
      <c r="N90" s="3" t="s">
        <v>450</v>
      </c>
      <c r="O90" s="3" t="s">
        <v>438</v>
      </c>
      <c r="P90" s="18">
        <v>1</v>
      </c>
      <c r="R90" s="2" t="s">
        <v>963</v>
      </c>
      <c r="S90" s="2" t="s">
        <v>963</v>
      </c>
    </row>
    <row r="91" spans="1:19">
      <c r="A91" s="3" t="s">
        <v>118</v>
      </c>
      <c r="B91" s="3" t="s">
        <v>116</v>
      </c>
      <c r="C91" s="3" t="s">
        <v>60</v>
      </c>
      <c r="D91" s="3" t="s">
        <v>326</v>
      </c>
      <c r="E91" s="18">
        <v>4550</v>
      </c>
      <c r="F91" s="18">
        <v>3.6580113999999999</v>
      </c>
      <c r="G91" s="18">
        <v>46816.586300000003</v>
      </c>
      <c r="H91" s="18">
        <v>4.6703997399999997</v>
      </c>
      <c r="I91" s="18">
        <v>7</v>
      </c>
      <c r="J91" s="18">
        <v>0.84509803999999999</v>
      </c>
      <c r="K91" s="18">
        <v>327716.10399999999</v>
      </c>
      <c r="L91" s="18">
        <v>5.5154977799999996</v>
      </c>
      <c r="M91" s="3" t="s">
        <v>66</v>
      </c>
      <c r="N91" s="3" t="s">
        <v>439</v>
      </c>
      <c r="O91" s="3" t="s">
        <v>438</v>
      </c>
      <c r="P91" s="18">
        <v>9</v>
      </c>
      <c r="R91" s="2" t="s">
        <v>963</v>
      </c>
      <c r="S91" s="2" t="s">
        <v>963</v>
      </c>
    </row>
    <row r="92" spans="1:19">
      <c r="A92" s="3" t="s">
        <v>118</v>
      </c>
      <c r="B92" s="2"/>
      <c r="C92" s="2"/>
      <c r="D92" s="3" t="s">
        <v>407</v>
      </c>
      <c r="E92" s="18">
        <v>2710</v>
      </c>
      <c r="F92" s="18">
        <v>3.43296929</v>
      </c>
      <c r="G92" s="18">
        <v>27698.394400000001</v>
      </c>
      <c r="H92" s="18">
        <v>4.4424545899999996</v>
      </c>
      <c r="I92" s="18">
        <v>7.3</v>
      </c>
      <c r="J92" s="18">
        <v>0.86332286000000003</v>
      </c>
      <c r="K92" s="18">
        <v>202198.27900000001</v>
      </c>
      <c r="L92" s="18">
        <v>5.3057774499999999</v>
      </c>
      <c r="M92" s="3" t="s">
        <v>66</v>
      </c>
      <c r="N92" s="3" t="s">
        <v>328</v>
      </c>
      <c r="O92" s="3" t="s">
        <v>327</v>
      </c>
      <c r="P92" s="18">
        <v>15</v>
      </c>
      <c r="R92" s="2" t="s">
        <v>963</v>
      </c>
      <c r="S92" s="2" t="s">
        <v>963</v>
      </c>
    </row>
    <row r="93" spans="1:19">
      <c r="A93" s="3" t="s">
        <v>118</v>
      </c>
      <c r="B93" s="3" t="s">
        <v>322</v>
      </c>
      <c r="C93" s="3" t="s">
        <v>323</v>
      </c>
      <c r="D93" s="3" t="s">
        <v>324</v>
      </c>
      <c r="E93" s="18">
        <v>2611</v>
      </c>
      <c r="F93" s="18">
        <v>3.4168068699999998</v>
      </c>
      <c r="G93" s="18">
        <v>26673.725699999999</v>
      </c>
      <c r="H93" s="18">
        <v>4.4260836799999996</v>
      </c>
      <c r="I93" s="18">
        <v>5</v>
      </c>
      <c r="J93" s="18">
        <v>0.69896999999999998</v>
      </c>
      <c r="K93" s="18">
        <v>133368.628</v>
      </c>
      <c r="L93" s="18">
        <v>5.1250536799999997</v>
      </c>
      <c r="M93" s="3" t="s">
        <v>66</v>
      </c>
      <c r="N93" s="3" t="s">
        <v>439</v>
      </c>
      <c r="O93" s="3" t="s">
        <v>438</v>
      </c>
      <c r="P93" s="18">
        <v>1</v>
      </c>
      <c r="R93" s="2" t="s">
        <v>963</v>
      </c>
      <c r="S93" s="2" t="s">
        <v>963</v>
      </c>
    </row>
    <row r="94" spans="1:19">
      <c r="A94" s="3" t="s">
        <v>67</v>
      </c>
      <c r="B94" s="3" t="s">
        <v>228</v>
      </c>
      <c r="C94" s="3" t="s">
        <v>137</v>
      </c>
      <c r="D94" s="3" t="s">
        <v>138</v>
      </c>
      <c r="E94" s="18">
        <v>49.25</v>
      </c>
      <c r="F94" s="18">
        <v>1.69240623</v>
      </c>
      <c r="G94" s="18">
        <v>478.01142299999998</v>
      </c>
      <c r="H94" s="18">
        <v>2.6794382799999998</v>
      </c>
      <c r="I94" s="18">
        <v>27.5</v>
      </c>
      <c r="J94" s="18">
        <v>1.4393326900000001</v>
      </c>
      <c r="K94" s="18">
        <v>13145.3141</v>
      </c>
      <c r="L94" s="18">
        <v>4.1187709699999999</v>
      </c>
      <c r="M94" s="3" t="s">
        <v>66</v>
      </c>
      <c r="O94" s="3" t="s">
        <v>464</v>
      </c>
      <c r="P94" s="18">
        <v>4</v>
      </c>
      <c r="R94" s="2" t="s">
        <v>963</v>
      </c>
      <c r="S94" s="2" t="s">
        <v>963</v>
      </c>
    </row>
    <row r="95" spans="1:19">
      <c r="A95" s="3" t="s">
        <v>67</v>
      </c>
      <c r="B95" s="3" t="s">
        <v>103</v>
      </c>
      <c r="C95" s="3" t="s">
        <v>51</v>
      </c>
      <c r="D95" s="3" t="s">
        <v>329</v>
      </c>
      <c r="E95" s="18">
        <v>22</v>
      </c>
      <c r="F95" s="18">
        <v>1.3424226800000001</v>
      </c>
      <c r="G95" s="18">
        <v>211.31967499999999</v>
      </c>
      <c r="H95" s="18">
        <v>2.3249399300000002</v>
      </c>
      <c r="I95" s="18">
        <v>28.3333333</v>
      </c>
      <c r="J95" s="18">
        <v>1.4522976700000001</v>
      </c>
      <c r="K95" s="18">
        <v>5987.3907799999997</v>
      </c>
      <c r="L95" s="18">
        <v>3.7772375999999999</v>
      </c>
      <c r="M95" s="3" t="s">
        <v>66</v>
      </c>
      <c r="O95" s="3" t="s">
        <v>464</v>
      </c>
      <c r="P95" s="18">
        <v>6</v>
      </c>
      <c r="R95" s="2" t="s">
        <v>963</v>
      </c>
      <c r="S95" s="2" t="s">
        <v>963</v>
      </c>
    </row>
    <row r="96" spans="1:19">
      <c r="A96" s="3" t="s">
        <v>40</v>
      </c>
      <c r="B96" s="3" t="s">
        <v>273</v>
      </c>
      <c r="C96" s="3" t="s">
        <v>274</v>
      </c>
      <c r="D96" s="3" t="s">
        <v>274</v>
      </c>
      <c r="E96" s="18">
        <v>360</v>
      </c>
      <c r="F96" s="18">
        <v>2.5563025000000001</v>
      </c>
      <c r="G96" s="18">
        <v>9775.0685699999995</v>
      </c>
      <c r="H96" s="18">
        <v>3.9901198099999999</v>
      </c>
      <c r="I96" s="18">
        <v>0.9</v>
      </c>
      <c r="J96" s="18">
        <v>-4.57575E-2</v>
      </c>
      <c r="K96" s="18">
        <v>8797.5617199999997</v>
      </c>
      <c r="L96" s="18">
        <v>3.9443623200000002</v>
      </c>
      <c r="M96" s="3" t="s">
        <v>14</v>
      </c>
      <c r="N96" s="3" t="s">
        <v>414</v>
      </c>
      <c r="O96" s="3" t="s">
        <v>431</v>
      </c>
      <c r="P96" s="18" t="s">
        <v>18</v>
      </c>
      <c r="R96" s="2" t="s">
        <v>963</v>
      </c>
      <c r="S96" s="2" t="s">
        <v>963</v>
      </c>
    </row>
    <row r="97" spans="1:19">
      <c r="A97" s="3" t="s">
        <v>40</v>
      </c>
      <c r="B97" s="3" t="s">
        <v>37</v>
      </c>
      <c r="C97" s="3" t="s">
        <v>38</v>
      </c>
      <c r="D97" s="3" t="s">
        <v>433</v>
      </c>
      <c r="E97" s="18">
        <v>275</v>
      </c>
      <c r="F97" s="18">
        <v>3.0322243599999998</v>
      </c>
      <c r="G97" s="18">
        <v>7570.7492099999999</v>
      </c>
      <c r="H97" s="18">
        <v>3.8791388599999999</v>
      </c>
      <c r="I97" s="18">
        <v>0.7</v>
      </c>
      <c r="J97" s="18">
        <v>-0.15490200000000001</v>
      </c>
      <c r="K97" s="18">
        <v>5299.5244499999999</v>
      </c>
      <c r="L97" s="18">
        <v>3.7242369000000002</v>
      </c>
      <c r="M97" s="3" t="s">
        <v>14</v>
      </c>
      <c r="N97" s="3" t="s">
        <v>414</v>
      </c>
      <c r="O97" s="3" t="s">
        <v>434</v>
      </c>
      <c r="P97" s="18" t="s">
        <v>57</v>
      </c>
      <c r="R97" s="2" t="s">
        <v>963</v>
      </c>
      <c r="S97" s="2" t="s">
        <v>963</v>
      </c>
    </row>
    <row r="98" spans="1:19">
      <c r="A98" s="3" t="s">
        <v>40</v>
      </c>
      <c r="B98" s="3" t="s">
        <v>37</v>
      </c>
      <c r="C98" s="3" t="s">
        <v>42</v>
      </c>
      <c r="D98" s="3" t="s">
        <v>43</v>
      </c>
      <c r="E98" s="18">
        <v>89</v>
      </c>
      <c r="F98" s="18">
        <v>1.9493900099999999</v>
      </c>
      <c r="G98" s="18">
        <v>2595.8598299999999</v>
      </c>
      <c r="H98" s="18">
        <v>3.4142812400000002</v>
      </c>
      <c r="I98" s="18">
        <v>0.5</v>
      </c>
      <c r="J98" s="18">
        <v>-0.30103000000000002</v>
      </c>
      <c r="K98" s="18">
        <v>1297.92992</v>
      </c>
      <c r="L98" s="18">
        <v>3.1132512399999999</v>
      </c>
      <c r="M98" s="3" t="s">
        <v>14</v>
      </c>
      <c r="N98" s="3" t="s">
        <v>414</v>
      </c>
      <c r="O98" s="3" t="s">
        <v>432</v>
      </c>
      <c r="P98" s="18">
        <v>3</v>
      </c>
      <c r="R98" s="2" t="s">
        <v>963</v>
      </c>
      <c r="S98" s="2" t="s">
        <v>963</v>
      </c>
    </row>
  </sheetData>
  <sortState xmlns:xlrd2="http://schemas.microsoft.com/office/spreadsheetml/2017/richdata2" ref="A2:S230">
    <sortCondition ref="A19:A23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D065-929E-4249-8321-B30F58C84475}">
  <dimension ref="A1:S72"/>
  <sheetViews>
    <sheetView topLeftCell="H1" zoomScale="117" workbookViewId="0">
      <selection activeCell="A2" sqref="A2"/>
    </sheetView>
  </sheetViews>
  <sheetFormatPr baseColWidth="10" defaultRowHeight="16"/>
  <cols>
    <col min="5" max="12" width="10.83203125" style="14"/>
    <col min="15" max="15" width="32.6640625" customWidth="1"/>
    <col min="16" max="16" width="16.6640625" style="14" customWidth="1"/>
    <col min="17" max="17" width="14.6640625" style="14" customWidth="1"/>
  </cols>
  <sheetData>
    <row r="1" spans="1:19" s="8" customFormat="1">
      <c r="A1" s="1" t="s">
        <v>6</v>
      </c>
      <c r="B1" s="1" t="s">
        <v>0</v>
      </c>
      <c r="C1" s="1" t="s">
        <v>1</v>
      </c>
      <c r="D1" s="1" t="s">
        <v>2</v>
      </c>
      <c r="E1" s="17" t="s">
        <v>3</v>
      </c>
      <c r="F1" s="17" t="s">
        <v>4</v>
      </c>
      <c r="G1" s="17" t="s">
        <v>600</v>
      </c>
      <c r="H1" s="17" t="s">
        <v>231</v>
      </c>
      <c r="I1" s="17" t="s">
        <v>601</v>
      </c>
      <c r="J1" s="17" t="s">
        <v>371</v>
      </c>
      <c r="K1" s="17" t="s">
        <v>386</v>
      </c>
      <c r="L1" s="17" t="s">
        <v>387</v>
      </c>
      <c r="M1" s="1" t="s">
        <v>604</v>
      </c>
      <c r="N1" s="1" t="s">
        <v>8</v>
      </c>
      <c r="O1" s="1" t="s">
        <v>7</v>
      </c>
      <c r="P1" s="17" t="s">
        <v>9</v>
      </c>
      <c r="Q1" s="17" t="s">
        <v>232</v>
      </c>
      <c r="R1" s="1" t="s">
        <v>10</v>
      </c>
      <c r="S1" s="1" t="s">
        <v>235</v>
      </c>
    </row>
    <row r="2" spans="1:19">
      <c r="A2" s="3" t="s">
        <v>79</v>
      </c>
      <c r="B2" s="3" t="s">
        <v>252</v>
      </c>
      <c r="C2" s="3" t="s">
        <v>63</v>
      </c>
      <c r="D2" s="3" t="s">
        <v>253</v>
      </c>
      <c r="E2" s="18">
        <v>70000</v>
      </c>
      <c r="F2" s="18">
        <v>4.8450980399999999</v>
      </c>
      <c r="G2" s="18">
        <v>25</v>
      </c>
      <c r="H2" s="18">
        <v>1.3979400099999999</v>
      </c>
      <c r="I2" s="18">
        <v>109104.32399999999</v>
      </c>
      <c r="J2" s="18">
        <v>5.0378419599999997</v>
      </c>
      <c r="K2" s="18">
        <v>2727608.09</v>
      </c>
      <c r="L2" s="18">
        <v>6.4357819699999999</v>
      </c>
      <c r="M2" s="3" t="s">
        <v>14</v>
      </c>
      <c r="N2" s="2"/>
      <c r="O2" s="3" t="s">
        <v>254</v>
      </c>
      <c r="P2" s="18">
        <v>1</v>
      </c>
      <c r="R2" s="2" t="s">
        <v>963</v>
      </c>
      <c r="S2" s="2" t="s">
        <v>963</v>
      </c>
    </row>
    <row r="3" spans="1:19">
      <c r="A3" s="3" t="s">
        <v>79</v>
      </c>
      <c r="B3" s="3" t="s">
        <v>252</v>
      </c>
      <c r="C3" s="3" t="s">
        <v>347</v>
      </c>
      <c r="D3" s="3" t="s">
        <v>348</v>
      </c>
      <c r="E3" s="18">
        <v>32000</v>
      </c>
      <c r="F3" s="18">
        <v>4.5051499799999997</v>
      </c>
      <c r="G3" s="18">
        <v>30</v>
      </c>
      <c r="H3" s="18">
        <v>1.4771212499999999</v>
      </c>
      <c r="I3" s="18">
        <v>49510.6227</v>
      </c>
      <c r="J3" s="18">
        <v>4.6946983900000001</v>
      </c>
      <c r="K3" s="18">
        <v>1485318.68</v>
      </c>
      <c r="L3" s="18">
        <v>6.1718196399999998</v>
      </c>
      <c r="M3" s="3" t="s">
        <v>14</v>
      </c>
      <c r="N3" s="3" t="s">
        <v>350</v>
      </c>
      <c r="O3" s="3" t="s">
        <v>349</v>
      </c>
      <c r="P3" s="18">
        <v>1</v>
      </c>
      <c r="Q3" s="19"/>
      <c r="R3" s="2" t="s">
        <v>963</v>
      </c>
      <c r="S3" s="3" t="s">
        <v>962</v>
      </c>
    </row>
    <row r="4" spans="1:19">
      <c r="A4" s="3" t="s">
        <v>79</v>
      </c>
      <c r="B4" s="3" t="s">
        <v>263</v>
      </c>
      <c r="C4" s="3" t="s">
        <v>264</v>
      </c>
      <c r="D4" s="3" t="s">
        <v>265</v>
      </c>
      <c r="E4" s="18">
        <v>29166.666700000002</v>
      </c>
      <c r="F4" s="18">
        <v>4.4648868000000004</v>
      </c>
      <c r="G4" s="18">
        <v>24.766666699999998</v>
      </c>
      <c r="H4" s="18">
        <v>1.3938675599999999</v>
      </c>
      <c r="I4" s="18">
        <v>45087.560100000002</v>
      </c>
      <c r="J4" s="18">
        <v>4.6540567299999998</v>
      </c>
      <c r="K4" s="18">
        <v>1116668.57</v>
      </c>
      <c r="L4" s="18">
        <v>6.0479242900000001</v>
      </c>
      <c r="M4" s="3" t="s">
        <v>14</v>
      </c>
      <c r="O4" s="3" t="s">
        <v>266</v>
      </c>
      <c r="P4" s="18" t="s">
        <v>89</v>
      </c>
      <c r="Q4" s="19"/>
      <c r="R4" s="2" t="s">
        <v>963</v>
      </c>
      <c r="S4" s="2" t="s">
        <v>963</v>
      </c>
    </row>
    <row r="5" spans="1:19">
      <c r="A5" s="3" t="s">
        <v>79</v>
      </c>
      <c r="B5" s="3" t="s">
        <v>256</v>
      </c>
      <c r="C5" s="3" t="s">
        <v>160</v>
      </c>
      <c r="D5" s="3" t="s">
        <v>257</v>
      </c>
      <c r="E5" s="18">
        <v>4850.6666699999996</v>
      </c>
      <c r="F5" s="18">
        <v>3.6858014300000002</v>
      </c>
      <c r="G5" s="18">
        <v>36.003413600000002</v>
      </c>
      <c r="H5" s="18">
        <v>1.5563436799999999</v>
      </c>
      <c r="I5" s="18">
        <v>7478.0814399999999</v>
      </c>
      <c r="J5" s="18">
        <v>3.8737901899999998</v>
      </c>
      <c r="K5" s="18">
        <v>269236.45899999997</v>
      </c>
      <c r="L5" s="18">
        <v>5.4301338699999997</v>
      </c>
      <c r="M5" s="3" t="s">
        <v>14</v>
      </c>
      <c r="O5" s="3" t="s">
        <v>258</v>
      </c>
      <c r="P5" s="18">
        <v>3</v>
      </c>
      <c r="Q5" s="19"/>
      <c r="R5" s="2" t="s">
        <v>963</v>
      </c>
      <c r="S5" s="2" t="s">
        <v>963</v>
      </c>
    </row>
    <row r="6" spans="1:19">
      <c r="A6" s="3" t="s">
        <v>79</v>
      </c>
      <c r="B6" s="3" t="s">
        <v>256</v>
      </c>
      <c r="C6" s="3" t="s">
        <v>160</v>
      </c>
      <c r="D6" s="3" t="s">
        <v>257</v>
      </c>
      <c r="E6" s="18">
        <v>4500</v>
      </c>
      <c r="F6" s="18">
        <v>3.6532125099999999</v>
      </c>
      <c r="G6" s="18">
        <v>37.010240899999999</v>
      </c>
      <c r="H6" s="18">
        <v>1.5683219100000001</v>
      </c>
      <c r="I6" s="18">
        <v>7200</v>
      </c>
      <c r="J6" s="18">
        <v>3.8573325000000001</v>
      </c>
      <c r="K6" s="18">
        <v>266473.73499999999</v>
      </c>
      <c r="L6" s="18">
        <v>5.4256544099999999</v>
      </c>
      <c r="M6" s="3" t="s">
        <v>14</v>
      </c>
      <c r="N6" s="3" t="s">
        <v>409</v>
      </c>
      <c r="O6" s="3" t="s">
        <v>408</v>
      </c>
      <c r="P6" s="18">
        <v>1</v>
      </c>
      <c r="Q6" s="19"/>
      <c r="R6" s="3" t="s">
        <v>962</v>
      </c>
      <c r="S6" s="3" t="s">
        <v>962</v>
      </c>
    </row>
    <row r="7" spans="1:19">
      <c r="A7" s="3" t="s">
        <v>118</v>
      </c>
      <c r="B7" s="3" t="s">
        <v>116</v>
      </c>
      <c r="C7" s="3" t="s">
        <v>319</v>
      </c>
      <c r="D7" s="3" t="s">
        <v>320</v>
      </c>
      <c r="E7" s="18">
        <v>3885.1315800000002</v>
      </c>
      <c r="F7" s="18">
        <v>3.5894057300000002</v>
      </c>
      <c r="G7" s="18">
        <v>30.631578900000001</v>
      </c>
      <c r="H7" s="18">
        <v>1.48616938</v>
      </c>
      <c r="I7" s="18">
        <v>5349.8741200000004</v>
      </c>
      <c r="J7" s="18">
        <v>3.7283435599999999</v>
      </c>
      <c r="K7" s="18">
        <v>163875.09099999999</v>
      </c>
      <c r="L7" s="18">
        <v>5.2145129499999996</v>
      </c>
      <c r="M7" s="3" t="s">
        <v>66</v>
      </c>
      <c r="N7" s="2"/>
      <c r="O7" s="3" t="s">
        <v>321</v>
      </c>
      <c r="P7" s="18" t="s">
        <v>314</v>
      </c>
      <c r="Q7" s="19"/>
      <c r="R7" s="2" t="s">
        <v>963</v>
      </c>
      <c r="S7" s="2" t="s">
        <v>963</v>
      </c>
    </row>
    <row r="8" spans="1:19">
      <c r="A8" s="3" t="s">
        <v>118</v>
      </c>
      <c r="B8" s="3" t="s">
        <v>322</v>
      </c>
      <c r="C8" s="3" t="s">
        <v>323</v>
      </c>
      <c r="D8" s="3" t="s">
        <v>324</v>
      </c>
      <c r="E8" s="18">
        <v>3543.2544400000002</v>
      </c>
      <c r="F8" s="18">
        <v>3.5494023399999999</v>
      </c>
      <c r="G8" s="18">
        <v>36.982301300000003</v>
      </c>
      <c r="H8" s="18">
        <v>1.5679939300000001</v>
      </c>
      <c r="I8" s="18">
        <v>4812.4859699999997</v>
      </c>
      <c r="J8" s="18">
        <v>3.6823694800000002</v>
      </c>
      <c r="K8" s="18">
        <v>177976.80600000001</v>
      </c>
      <c r="L8" s="18">
        <v>5.2503634100000003</v>
      </c>
      <c r="M8" s="3" t="s">
        <v>66</v>
      </c>
      <c r="O8" s="3" t="s">
        <v>406</v>
      </c>
      <c r="P8" s="18" t="s">
        <v>69</v>
      </c>
      <c r="Q8" s="19"/>
      <c r="R8" s="2" t="s">
        <v>963</v>
      </c>
      <c r="S8" s="2" t="s">
        <v>963</v>
      </c>
    </row>
    <row r="9" spans="1:19">
      <c r="A9" s="3" t="s">
        <v>118</v>
      </c>
      <c r="B9" s="3" t="s">
        <v>116</v>
      </c>
      <c r="C9" s="3" t="s">
        <v>60</v>
      </c>
      <c r="D9" s="3" t="s">
        <v>326</v>
      </c>
      <c r="E9" s="18">
        <v>2960</v>
      </c>
      <c r="F9" s="18">
        <v>3.47129171</v>
      </c>
      <c r="G9" s="18">
        <v>39.069196699999999</v>
      </c>
      <c r="H9" s="18">
        <v>1.5918344799999999</v>
      </c>
      <c r="I9" s="18">
        <v>3710</v>
      </c>
      <c r="J9" s="18">
        <v>3.5693739099999999</v>
      </c>
      <c r="K9" s="18">
        <v>144946.72</v>
      </c>
      <c r="L9" s="18">
        <v>5.1612083899999996</v>
      </c>
      <c r="M9" s="3" t="s">
        <v>66</v>
      </c>
      <c r="N9" s="3" t="s">
        <v>376</v>
      </c>
      <c r="O9" s="3" t="s">
        <v>375</v>
      </c>
      <c r="P9" s="18" t="s">
        <v>18</v>
      </c>
      <c r="R9" s="2" t="s">
        <v>963</v>
      </c>
      <c r="S9" s="2" t="s">
        <v>963</v>
      </c>
    </row>
    <row r="10" spans="1:19">
      <c r="A10" s="3" t="s">
        <v>118</v>
      </c>
      <c r="B10" s="2"/>
      <c r="C10" s="2"/>
      <c r="D10" s="3" t="s">
        <v>407</v>
      </c>
      <c r="E10" s="18">
        <v>2710</v>
      </c>
      <c r="F10" s="18">
        <v>3.43296929</v>
      </c>
      <c r="G10" s="18">
        <v>39.799999999999997</v>
      </c>
      <c r="H10" s="18">
        <v>1.59988307</v>
      </c>
      <c r="I10" s="18">
        <v>3668.5296600000001</v>
      </c>
      <c r="J10" s="18">
        <v>3.5644920400000002</v>
      </c>
      <c r="K10" s="18">
        <v>146007.481</v>
      </c>
      <c r="L10" s="18">
        <v>5.1643751099999999</v>
      </c>
      <c r="M10" s="3" t="s">
        <v>66</v>
      </c>
      <c r="N10" s="3" t="s">
        <v>328</v>
      </c>
      <c r="O10" s="3" t="s">
        <v>327</v>
      </c>
      <c r="P10" s="18">
        <v>15</v>
      </c>
      <c r="R10" s="2" t="s">
        <v>963</v>
      </c>
      <c r="S10" s="2" t="s">
        <v>963</v>
      </c>
    </row>
    <row r="11" spans="1:19">
      <c r="A11" s="3" t="s">
        <v>79</v>
      </c>
      <c r="B11" s="3" t="s">
        <v>25</v>
      </c>
      <c r="C11" s="3" t="s">
        <v>26</v>
      </c>
      <c r="D11" s="3" t="s">
        <v>27</v>
      </c>
      <c r="E11" s="18">
        <v>2369.09</v>
      </c>
      <c r="F11" s="18">
        <v>3.3745815600000002</v>
      </c>
      <c r="G11" s="18">
        <v>47.872700000000002</v>
      </c>
      <c r="H11" s="18">
        <v>1.6800879200000001</v>
      </c>
      <c r="I11" s="18">
        <v>3576.86564</v>
      </c>
      <c r="J11" s="18">
        <v>3.5535026300000001</v>
      </c>
      <c r="K11" s="18">
        <v>171234.21599999999</v>
      </c>
      <c r="L11" s="18">
        <v>5.2335905499999997</v>
      </c>
      <c r="M11" s="3" t="s">
        <v>14</v>
      </c>
      <c r="O11" s="3" t="s">
        <v>267</v>
      </c>
      <c r="P11" s="18">
        <v>11</v>
      </c>
      <c r="Q11" s="19"/>
      <c r="R11" s="2" t="s">
        <v>963</v>
      </c>
      <c r="S11" s="2" t="s">
        <v>963</v>
      </c>
    </row>
    <row r="12" spans="1:19">
      <c r="A12" s="3" t="s">
        <v>73</v>
      </c>
      <c r="B12" s="3" t="s">
        <v>240</v>
      </c>
      <c r="C12" s="3" t="s">
        <v>241</v>
      </c>
      <c r="D12" s="3" t="s">
        <v>242</v>
      </c>
      <c r="E12" s="18">
        <v>1973</v>
      </c>
      <c r="F12" s="18">
        <v>3.2951270899999998</v>
      </c>
      <c r="G12" s="18">
        <v>53</v>
      </c>
      <c r="H12" s="18">
        <v>1.72427587</v>
      </c>
      <c r="I12" s="18">
        <v>2973.7282599999999</v>
      </c>
      <c r="J12" s="18">
        <v>3.4733012799999998</v>
      </c>
      <c r="K12" s="18">
        <v>157607.598</v>
      </c>
      <c r="L12" s="18">
        <v>5.1975771499999999</v>
      </c>
      <c r="M12" s="3" t="s">
        <v>14</v>
      </c>
      <c r="N12" s="3" t="s">
        <v>239</v>
      </c>
      <c r="O12" s="3" t="s">
        <v>243</v>
      </c>
      <c r="P12" s="18">
        <v>59</v>
      </c>
      <c r="R12" s="2" t="s">
        <v>963</v>
      </c>
      <c r="S12" s="2" t="s">
        <v>963</v>
      </c>
    </row>
    <row r="13" spans="1:19">
      <c r="A13" s="3" t="s">
        <v>79</v>
      </c>
      <c r="B13" s="3" t="s">
        <v>356</v>
      </c>
      <c r="C13" s="3" t="s">
        <v>227</v>
      </c>
      <c r="D13" s="3" t="s">
        <v>357</v>
      </c>
      <c r="E13" s="18">
        <v>1770</v>
      </c>
      <c r="F13" s="18">
        <v>3.2479732700000001</v>
      </c>
      <c r="G13" s="18">
        <v>95</v>
      </c>
      <c r="H13" s="18">
        <v>1.97772361</v>
      </c>
      <c r="I13" s="18">
        <v>2348.1573699999999</v>
      </c>
      <c r="J13" s="18">
        <v>3.3707272000000001</v>
      </c>
      <c r="K13" s="18">
        <v>223074.95</v>
      </c>
      <c r="L13" s="18">
        <v>5.3484508000000002</v>
      </c>
      <c r="M13" s="3" t="s">
        <v>66</v>
      </c>
      <c r="N13" s="3" t="s">
        <v>359</v>
      </c>
      <c r="O13" s="3" t="s">
        <v>358</v>
      </c>
      <c r="P13" s="18">
        <v>1</v>
      </c>
      <c r="Q13" s="19"/>
      <c r="R13" s="3" t="s">
        <v>962</v>
      </c>
      <c r="S13" s="2" t="s">
        <v>963</v>
      </c>
    </row>
    <row r="14" spans="1:19">
      <c r="A14" s="3" t="s">
        <v>73</v>
      </c>
      <c r="B14" s="3" t="s">
        <v>247</v>
      </c>
      <c r="C14" s="3" t="s">
        <v>248</v>
      </c>
      <c r="D14" s="3" t="s">
        <v>249</v>
      </c>
      <c r="E14" s="18">
        <v>929.72727299999997</v>
      </c>
      <c r="F14" s="18">
        <v>2.9683555699999999</v>
      </c>
      <c r="G14" s="18">
        <v>40.909090900000002</v>
      </c>
      <c r="H14" s="18">
        <v>1.61181983</v>
      </c>
      <c r="I14" s="18">
        <v>1391.41959</v>
      </c>
      <c r="J14" s="18">
        <v>3.1434581100000001</v>
      </c>
      <c r="K14" s="18">
        <v>56921.710400000004</v>
      </c>
      <c r="L14" s="18">
        <v>4.75527794</v>
      </c>
      <c r="M14" s="3" t="s">
        <v>14</v>
      </c>
      <c r="O14" s="3" t="s">
        <v>250</v>
      </c>
      <c r="P14" s="18">
        <v>11</v>
      </c>
      <c r="R14" s="2" t="s">
        <v>963</v>
      </c>
      <c r="S14" s="2" t="s">
        <v>963</v>
      </c>
    </row>
    <row r="15" spans="1:19">
      <c r="A15" s="3" t="s">
        <v>79</v>
      </c>
      <c r="B15" s="3" t="s">
        <v>259</v>
      </c>
      <c r="C15" s="3" t="s">
        <v>260</v>
      </c>
      <c r="D15" s="3" t="s">
        <v>261</v>
      </c>
      <c r="E15" s="18">
        <v>860.25</v>
      </c>
      <c r="F15" s="18">
        <v>2.9346246800000002</v>
      </c>
      <c r="G15" s="18">
        <v>44.4</v>
      </c>
      <c r="H15" s="18">
        <v>1.64706006</v>
      </c>
      <c r="I15" s="18">
        <v>1286.50107</v>
      </c>
      <c r="J15" s="18">
        <v>3.10941015</v>
      </c>
      <c r="K15" s="18">
        <v>57078.193200000002</v>
      </c>
      <c r="L15" s="18">
        <v>4.7564702199999997</v>
      </c>
      <c r="M15" s="3" t="s">
        <v>14</v>
      </c>
      <c r="O15" s="3" t="s">
        <v>262</v>
      </c>
      <c r="P15" s="18">
        <v>4</v>
      </c>
      <c r="Q15" s="19"/>
      <c r="R15" s="2" t="s">
        <v>963</v>
      </c>
      <c r="S15" s="2" t="s">
        <v>963</v>
      </c>
    </row>
    <row r="16" spans="1:19">
      <c r="A16" s="3" t="s">
        <v>79</v>
      </c>
      <c r="B16" s="3" t="s">
        <v>286</v>
      </c>
      <c r="C16" s="3" t="s">
        <v>287</v>
      </c>
      <c r="D16" s="3" t="s">
        <v>288</v>
      </c>
      <c r="E16" s="18">
        <v>810</v>
      </c>
      <c r="F16" s="18">
        <v>2.9084850200000001</v>
      </c>
      <c r="G16" s="18">
        <v>42.95</v>
      </c>
      <c r="H16" s="18">
        <v>1.63296317</v>
      </c>
      <c r="I16" s="18">
        <v>1035.4930999999999</v>
      </c>
      <c r="J16" s="18">
        <v>3.0151472099999999</v>
      </c>
      <c r="K16" s="18">
        <v>37691.948799999998</v>
      </c>
      <c r="L16" s="18">
        <v>4.5762485899999996</v>
      </c>
      <c r="M16" s="3" t="s">
        <v>66</v>
      </c>
      <c r="N16" s="3" t="s">
        <v>239</v>
      </c>
      <c r="O16" s="3" t="s">
        <v>289</v>
      </c>
      <c r="P16" s="18">
        <v>106</v>
      </c>
      <c r="R16" s="2" t="s">
        <v>963</v>
      </c>
      <c r="S16" s="2" t="s">
        <v>963</v>
      </c>
    </row>
    <row r="17" spans="1:19">
      <c r="A17" s="3" t="s">
        <v>73</v>
      </c>
      <c r="B17" s="3" t="s">
        <v>236</v>
      </c>
      <c r="C17" s="3" t="s">
        <v>71</v>
      </c>
      <c r="D17" s="3" t="s">
        <v>237</v>
      </c>
      <c r="E17" s="18">
        <v>800</v>
      </c>
      <c r="F17" s="18">
        <v>2.9030899899999998</v>
      </c>
      <c r="G17" s="18">
        <v>86</v>
      </c>
      <c r="H17" s="18">
        <v>1.93449845</v>
      </c>
      <c r="I17" s="18">
        <v>1195.5810799999999</v>
      </c>
      <c r="J17" s="18">
        <v>3.0775790299999999</v>
      </c>
      <c r="K17" s="18">
        <v>102819.973</v>
      </c>
      <c r="L17" s="18">
        <v>5.0120774800000003</v>
      </c>
      <c r="M17" s="3" t="s">
        <v>14</v>
      </c>
      <c r="N17" s="3" t="s">
        <v>239</v>
      </c>
      <c r="O17" s="3" t="s">
        <v>238</v>
      </c>
      <c r="P17" s="18">
        <v>3</v>
      </c>
      <c r="R17" s="2" t="s">
        <v>963</v>
      </c>
      <c r="S17" s="2" t="s">
        <v>963</v>
      </c>
    </row>
    <row r="18" spans="1:19">
      <c r="A18" s="3" t="s">
        <v>79</v>
      </c>
      <c r="B18" s="3" t="s">
        <v>11</v>
      </c>
      <c r="C18" s="3" t="s">
        <v>12</v>
      </c>
      <c r="D18" s="3" t="s">
        <v>13</v>
      </c>
      <c r="E18" s="18">
        <v>692.66666699999996</v>
      </c>
      <c r="F18" s="18">
        <v>2.8405242899999998</v>
      </c>
      <c r="G18" s="18">
        <v>44</v>
      </c>
      <c r="H18" s="18">
        <v>1.64345268</v>
      </c>
      <c r="I18" s="18">
        <v>1033.7730799999999</v>
      </c>
      <c r="J18" s="18">
        <v>3.0144252200000001</v>
      </c>
      <c r="K18" s="18">
        <v>45486.015299999999</v>
      </c>
      <c r="L18" s="18">
        <v>4.65787789</v>
      </c>
      <c r="M18" s="3" t="s">
        <v>14</v>
      </c>
      <c r="N18" s="2"/>
      <c r="O18" s="3" t="s">
        <v>255</v>
      </c>
      <c r="P18" s="18" t="s">
        <v>89</v>
      </c>
      <c r="Q18" s="19"/>
      <c r="R18" s="2" t="s">
        <v>963</v>
      </c>
      <c r="S18" s="2" t="s">
        <v>963</v>
      </c>
    </row>
    <row r="19" spans="1:19">
      <c r="A19" s="3" t="s">
        <v>73</v>
      </c>
      <c r="B19" s="3" t="s">
        <v>240</v>
      </c>
      <c r="C19" s="3" t="s">
        <v>244</v>
      </c>
      <c r="D19" s="3" t="s">
        <v>245</v>
      </c>
      <c r="E19" s="18">
        <v>668.37374999999997</v>
      </c>
      <c r="F19" s="18">
        <v>2.8250193800000001</v>
      </c>
      <c r="G19" s="18">
        <v>66.006249999999994</v>
      </c>
      <c r="H19" s="18">
        <v>1.8195850600000001</v>
      </c>
      <c r="I19" s="18">
        <v>997.18231400000002</v>
      </c>
      <c r="J19" s="18">
        <v>2.9987745700000001</v>
      </c>
      <c r="K19" s="18">
        <v>65820.265100000004</v>
      </c>
      <c r="L19" s="18">
        <v>4.8183596299999998</v>
      </c>
      <c r="M19" s="3" t="s">
        <v>14</v>
      </c>
      <c r="O19" s="3" t="s">
        <v>246</v>
      </c>
      <c r="P19" s="18">
        <v>32</v>
      </c>
      <c r="R19" s="2" t="s">
        <v>963</v>
      </c>
      <c r="S19" s="2" t="s">
        <v>963</v>
      </c>
    </row>
    <row r="20" spans="1:19">
      <c r="A20" s="3" t="s">
        <v>79</v>
      </c>
      <c r="B20" s="3" t="s">
        <v>290</v>
      </c>
      <c r="C20" s="3" t="s">
        <v>291</v>
      </c>
      <c r="D20" s="3" t="s">
        <v>292</v>
      </c>
      <c r="E20" s="18">
        <v>542.58904099999995</v>
      </c>
      <c r="F20" s="18">
        <v>2.73447102</v>
      </c>
      <c r="G20" s="18">
        <v>49.159201299999999</v>
      </c>
      <c r="H20" s="18">
        <v>1.69160482</v>
      </c>
      <c r="I20" s="18">
        <v>680.17115000000001</v>
      </c>
      <c r="J20" s="18">
        <v>2.8326182100000001</v>
      </c>
      <c r="K20" s="18">
        <v>33436.670400000003</v>
      </c>
      <c r="L20" s="18">
        <v>4.52422302</v>
      </c>
      <c r="M20" s="3" t="s">
        <v>66</v>
      </c>
      <c r="O20" s="3" t="s">
        <v>394</v>
      </c>
      <c r="P20" s="18" t="s">
        <v>395</v>
      </c>
      <c r="R20" s="2" t="s">
        <v>963</v>
      </c>
      <c r="S20" s="2" t="s">
        <v>963</v>
      </c>
    </row>
    <row r="21" spans="1:19">
      <c r="A21" s="3" t="s">
        <v>79</v>
      </c>
      <c r="B21" s="3" t="s">
        <v>269</v>
      </c>
      <c r="C21" s="3" t="s">
        <v>270</v>
      </c>
      <c r="D21" s="3" t="s">
        <v>271</v>
      </c>
      <c r="E21" s="18">
        <v>525</v>
      </c>
      <c r="F21" s="18">
        <v>2.7201593000000002</v>
      </c>
      <c r="G21" s="18">
        <v>61</v>
      </c>
      <c r="H21" s="18">
        <v>1.7853298399999999</v>
      </c>
      <c r="I21" s="18">
        <v>781.49967300000003</v>
      </c>
      <c r="J21" s="18">
        <v>2.8929288</v>
      </c>
      <c r="K21" s="18">
        <v>47671.480100000001</v>
      </c>
      <c r="L21" s="18">
        <v>4.6782586400000001</v>
      </c>
      <c r="M21" s="3" t="s">
        <v>14</v>
      </c>
      <c r="N21" s="2"/>
      <c r="O21" s="3" t="s">
        <v>272</v>
      </c>
      <c r="P21" s="18">
        <v>3</v>
      </c>
      <c r="R21" s="2" t="s">
        <v>963</v>
      </c>
      <c r="S21" s="2" t="s">
        <v>963</v>
      </c>
    </row>
    <row r="22" spans="1:19">
      <c r="A22" s="3" t="s">
        <v>79</v>
      </c>
      <c r="B22" s="3" t="s">
        <v>214</v>
      </c>
      <c r="C22" s="3" t="s">
        <v>283</v>
      </c>
      <c r="D22" s="3" t="s">
        <v>284</v>
      </c>
      <c r="E22" s="18">
        <v>520</v>
      </c>
      <c r="F22" s="18">
        <v>2.7160033399999999</v>
      </c>
      <c r="G22" s="18">
        <v>53.5</v>
      </c>
      <c r="H22" s="18">
        <v>1.72835378</v>
      </c>
      <c r="I22" s="18">
        <v>650.94141300000001</v>
      </c>
      <c r="J22" s="18">
        <v>2.8135419000000002</v>
      </c>
      <c r="K22" s="18">
        <v>34825.365599999997</v>
      </c>
      <c r="L22" s="18">
        <v>4.5418956799999997</v>
      </c>
      <c r="M22" s="3" t="s">
        <v>66</v>
      </c>
      <c r="N22" s="3" t="s">
        <v>239</v>
      </c>
      <c r="O22" s="3" t="s">
        <v>285</v>
      </c>
      <c r="P22" s="18">
        <v>5</v>
      </c>
      <c r="R22" s="2" t="s">
        <v>963</v>
      </c>
      <c r="S22" s="2" t="s">
        <v>963</v>
      </c>
    </row>
    <row r="23" spans="1:19">
      <c r="A23" s="3" t="s">
        <v>315</v>
      </c>
      <c r="B23" s="3" t="s">
        <v>119</v>
      </c>
      <c r="C23" s="3" t="s">
        <v>120</v>
      </c>
      <c r="D23" s="3" t="s">
        <v>121</v>
      </c>
      <c r="E23" s="18">
        <v>517.5</v>
      </c>
      <c r="F23" s="18">
        <v>2.7139103499999999</v>
      </c>
      <c r="G23" s="18">
        <v>48.070306500000001</v>
      </c>
      <c r="H23" s="18">
        <v>1.6818768900000001</v>
      </c>
      <c r="I23" s="18">
        <v>1003.82048</v>
      </c>
      <c r="J23" s="18">
        <v>3.0016560499999998</v>
      </c>
      <c r="K23" s="18">
        <v>48253.957999999999</v>
      </c>
      <c r="L23" s="18">
        <v>4.6835329400000001</v>
      </c>
      <c r="M23" s="3" t="s">
        <v>66</v>
      </c>
      <c r="O23" s="3" t="s">
        <v>401</v>
      </c>
      <c r="P23" s="18" t="s">
        <v>84</v>
      </c>
      <c r="Q23" s="19"/>
      <c r="R23" s="2" t="s">
        <v>963</v>
      </c>
      <c r="S23" s="2" t="s">
        <v>963</v>
      </c>
    </row>
    <row r="24" spans="1:19">
      <c r="A24" s="3" t="s">
        <v>79</v>
      </c>
      <c r="B24" s="3" t="s">
        <v>351</v>
      </c>
      <c r="C24" s="3" t="s">
        <v>352</v>
      </c>
      <c r="D24" s="3" t="s">
        <v>353</v>
      </c>
      <c r="E24" s="18">
        <v>513.59969999999998</v>
      </c>
      <c r="F24" s="18">
        <v>2.71062476</v>
      </c>
      <c r="G24" s="18">
        <v>66.838720199999997</v>
      </c>
      <c r="H24" s="18">
        <v>1.82502813</v>
      </c>
      <c r="I24" s="18">
        <v>370.14966299999998</v>
      </c>
      <c r="J24" s="18">
        <v>2.5683773599999999</v>
      </c>
      <c r="K24" s="18">
        <v>24740.3298</v>
      </c>
      <c r="L24" s="18">
        <v>4.3934054800000002</v>
      </c>
      <c r="M24" s="3" t="s">
        <v>66</v>
      </c>
      <c r="O24" s="3" t="s">
        <v>397</v>
      </c>
      <c r="P24" s="18" t="s">
        <v>86</v>
      </c>
      <c r="R24" s="2" t="s">
        <v>963</v>
      </c>
      <c r="S24" s="2" t="s">
        <v>963</v>
      </c>
    </row>
    <row r="25" spans="1:19">
      <c r="A25" s="3" t="s">
        <v>40</v>
      </c>
      <c r="B25" s="3" t="s">
        <v>273</v>
      </c>
      <c r="C25" s="3" t="s">
        <v>274</v>
      </c>
      <c r="D25" s="3" t="s">
        <v>275</v>
      </c>
      <c r="E25" s="18">
        <v>501</v>
      </c>
      <c r="F25" s="18">
        <v>2.69983773</v>
      </c>
      <c r="G25" s="18">
        <v>75</v>
      </c>
      <c r="H25" s="18">
        <v>1.8750612600000001</v>
      </c>
      <c r="I25" s="18">
        <v>745.44601999999998</v>
      </c>
      <c r="J25" s="18">
        <v>2.8724162</v>
      </c>
      <c r="K25" s="18">
        <v>55908.451500000003</v>
      </c>
      <c r="L25" s="18">
        <v>4.7474774599999998</v>
      </c>
      <c r="M25" s="3" t="s">
        <v>14</v>
      </c>
      <c r="N25" s="3" t="s">
        <v>239</v>
      </c>
      <c r="O25" s="3" t="s">
        <v>276</v>
      </c>
      <c r="P25" s="18">
        <v>30</v>
      </c>
      <c r="R25" s="2" t="s">
        <v>963</v>
      </c>
      <c r="S25" s="2" t="s">
        <v>963</v>
      </c>
    </row>
    <row r="26" spans="1:19">
      <c r="A26" s="3" t="s">
        <v>79</v>
      </c>
      <c r="B26" s="3" t="s">
        <v>214</v>
      </c>
      <c r="C26" s="3" t="s">
        <v>215</v>
      </c>
      <c r="D26" s="3" t="s">
        <v>216</v>
      </c>
      <c r="E26" s="18">
        <v>497.8</v>
      </c>
      <c r="F26" s="18">
        <v>2.69705489</v>
      </c>
      <c r="G26" s="18">
        <v>58.465325800000002</v>
      </c>
      <c r="H26" s="18">
        <v>1.7668983700000001</v>
      </c>
      <c r="I26" s="18">
        <v>654.26484800000003</v>
      </c>
      <c r="J26" s="18">
        <v>2.8157535899999999</v>
      </c>
      <c r="K26" s="18">
        <v>38251.807500000003</v>
      </c>
      <c r="L26" s="18">
        <v>4.5826519599999997</v>
      </c>
      <c r="M26" s="3" t="s">
        <v>66</v>
      </c>
      <c r="O26" s="3" t="s">
        <v>393</v>
      </c>
      <c r="P26" s="18" t="s">
        <v>86</v>
      </c>
      <c r="R26" s="2" t="s">
        <v>963</v>
      </c>
      <c r="S26" s="2" t="s">
        <v>963</v>
      </c>
    </row>
    <row r="27" spans="1:19">
      <c r="A27" s="3" t="s">
        <v>79</v>
      </c>
      <c r="B27" s="3" t="s">
        <v>214</v>
      </c>
      <c r="C27" s="3" t="s">
        <v>280</v>
      </c>
      <c r="D27" s="3" t="s">
        <v>281</v>
      </c>
      <c r="E27" s="18">
        <v>465</v>
      </c>
      <c r="F27" s="18">
        <v>2.6674529499999999</v>
      </c>
      <c r="G27" s="18">
        <v>53</v>
      </c>
      <c r="H27" s="18">
        <v>1.72427587</v>
      </c>
      <c r="I27" s="18">
        <v>579.01554399999998</v>
      </c>
      <c r="J27" s="18">
        <v>2.7626902200000001</v>
      </c>
      <c r="K27" s="18">
        <v>30687.823799999998</v>
      </c>
      <c r="L27" s="18">
        <v>4.4869660900000001</v>
      </c>
      <c r="M27" s="3" t="s">
        <v>66</v>
      </c>
      <c r="N27" s="3" t="s">
        <v>239</v>
      </c>
      <c r="O27" s="3" t="s">
        <v>282</v>
      </c>
      <c r="P27" s="18" t="s">
        <v>125</v>
      </c>
      <c r="R27" s="2" t="s">
        <v>963</v>
      </c>
      <c r="S27" s="2" t="s">
        <v>963</v>
      </c>
    </row>
    <row r="28" spans="1:19">
      <c r="A28" s="3" t="s">
        <v>73</v>
      </c>
      <c r="B28" s="3" t="s">
        <v>22</v>
      </c>
      <c r="C28" s="3" t="s">
        <v>23</v>
      </c>
      <c r="D28" s="3" t="s">
        <v>24</v>
      </c>
      <c r="E28" s="18">
        <v>362.51960800000001</v>
      </c>
      <c r="F28" s="18">
        <v>2.5593314999999999</v>
      </c>
      <c r="G28" s="18">
        <v>48.103379400000001</v>
      </c>
      <c r="H28" s="18">
        <v>1.6821755899999999</v>
      </c>
      <c r="I28" s="18">
        <v>539.81842900000004</v>
      </c>
      <c r="J28" s="18">
        <v>2.7322477100000002</v>
      </c>
      <c r="K28" s="18">
        <v>25967.090700000001</v>
      </c>
      <c r="L28" s="18">
        <v>4.4144232900000002</v>
      </c>
      <c r="M28" s="3" t="s">
        <v>14</v>
      </c>
      <c r="O28" s="3" t="s">
        <v>388</v>
      </c>
      <c r="P28" s="18" t="s">
        <v>389</v>
      </c>
      <c r="R28" s="2" t="s">
        <v>963</v>
      </c>
      <c r="S28" s="2" t="s">
        <v>963</v>
      </c>
    </row>
    <row r="29" spans="1:19">
      <c r="A29" s="3" t="s">
        <v>40</v>
      </c>
      <c r="B29" s="3" t="s">
        <v>37</v>
      </c>
      <c r="C29" s="3" t="s">
        <v>38</v>
      </c>
      <c r="D29" s="3" t="s">
        <v>39</v>
      </c>
      <c r="E29" s="18">
        <v>350</v>
      </c>
      <c r="F29" s="18">
        <v>2.54406804</v>
      </c>
      <c r="G29" s="18">
        <v>34</v>
      </c>
      <c r="H29" s="18">
        <v>1.5314789200000001</v>
      </c>
      <c r="I29" s="18">
        <v>519.01783799999998</v>
      </c>
      <c r="J29" s="18">
        <v>2.7151822800000001</v>
      </c>
      <c r="K29" s="18">
        <v>17646.606500000002</v>
      </c>
      <c r="L29" s="18">
        <v>4.2466612000000001</v>
      </c>
      <c r="M29" s="3" t="s">
        <v>14</v>
      </c>
      <c r="N29" s="3" t="s">
        <v>239</v>
      </c>
      <c r="O29" s="3" t="s">
        <v>277</v>
      </c>
      <c r="P29" s="18" t="s">
        <v>18</v>
      </c>
      <c r="R29" s="2" t="s">
        <v>963</v>
      </c>
      <c r="S29" s="2" t="s">
        <v>963</v>
      </c>
    </row>
    <row r="30" spans="1:19">
      <c r="A30" s="3" t="s">
        <v>79</v>
      </c>
      <c r="B30" s="3" t="s">
        <v>179</v>
      </c>
      <c r="C30" s="3" t="s">
        <v>180</v>
      </c>
      <c r="D30" s="3" t="s">
        <v>181</v>
      </c>
      <c r="E30" s="18">
        <v>265</v>
      </c>
      <c r="F30" s="18">
        <v>2.4232458700000001</v>
      </c>
      <c r="G30" s="18">
        <v>57.5</v>
      </c>
      <c r="H30" s="18">
        <v>1.7596678400000001</v>
      </c>
      <c r="I30" s="18">
        <v>321.29778299999998</v>
      </c>
      <c r="J30" s="18">
        <v>2.50690773</v>
      </c>
      <c r="K30" s="18">
        <v>18474.622500000001</v>
      </c>
      <c r="L30" s="18">
        <v>4.2665755699999997</v>
      </c>
      <c r="M30" s="3" t="s">
        <v>66</v>
      </c>
      <c r="N30" s="3" t="s">
        <v>239</v>
      </c>
      <c r="O30" s="3" t="s">
        <v>307</v>
      </c>
      <c r="P30" s="18" t="s">
        <v>18</v>
      </c>
      <c r="R30" s="2" t="s">
        <v>963</v>
      </c>
      <c r="S30" s="2" t="s">
        <v>963</v>
      </c>
    </row>
    <row r="31" spans="1:19">
      <c r="A31" s="3" t="s">
        <v>73</v>
      </c>
      <c r="B31" s="3" t="s">
        <v>341</v>
      </c>
      <c r="C31" s="3" t="s">
        <v>55</v>
      </c>
      <c r="D31" s="3" t="s">
        <v>342</v>
      </c>
      <c r="E31" s="18">
        <v>250</v>
      </c>
      <c r="F31" s="18">
        <v>2.3979400100000001</v>
      </c>
      <c r="G31" s="18">
        <v>45</v>
      </c>
      <c r="H31" s="18">
        <v>1.6532125099999999</v>
      </c>
      <c r="I31" s="18">
        <v>369.55632900000001</v>
      </c>
      <c r="J31" s="18">
        <v>2.5676806399999998</v>
      </c>
      <c r="K31" s="18">
        <v>16630.034800000001</v>
      </c>
      <c r="L31" s="18">
        <v>4.2208931600000001</v>
      </c>
      <c r="M31" s="3" t="s">
        <v>14</v>
      </c>
      <c r="N31" s="3" t="s">
        <v>344</v>
      </c>
      <c r="O31" s="3" t="s">
        <v>343</v>
      </c>
      <c r="P31" s="18">
        <v>4</v>
      </c>
      <c r="Q31" s="19"/>
      <c r="R31" s="3" t="s">
        <v>962</v>
      </c>
      <c r="S31" s="2" t="s">
        <v>963</v>
      </c>
    </row>
    <row r="32" spans="1:19">
      <c r="A32" s="3" t="s">
        <v>73</v>
      </c>
      <c r="B32" s="3" t="s">
        <v>207</v>
      </c>
      <c r="C32" s="3" t="s">
        <v>363</v>
      </c>
      <c r="D32" s="3" t="s">
        <v>364</v>
      </c>
      <c r="E32" s="18">
        <v>250</v>
      </c>
      <c r="F32" s="18">
        <v>2.3979400100000001</v>
      </c>
      <c r="G32" s="18">
        <v>70</v>
      </c>
      <c r="H32" s="18">
        <v>1.8450980400000001</v>
      </c>
      <c r="I32" s="18">
        <v>302.27509400000002</v>
      </c>
      <c r="J32" s="18">
        <v>2.4804023700000002</v>
      </c>
      <c r="K32" s="18">
        <v>21159.256600000001</v>
      </c>
      <c r="L32" s="18">
        <v>4.3255004100000001</v>
      </c>
      <c r="M32" s="3" t="s">
        <v>66</v>
      </c>
      <c r="N32" s="3" t="s">
        <v>355</v>
      </c>
      <c r="O32" s="3" t="s">
        <v>354</v>
      </c>
      <c r="P32" s="18" t="s">
        <v>18</v>
      </c>
      <c r="R32" s="3" t="s">
        <v>962</v>
      </c>
      <c r="S32" s="2" t="s">
        <v>963</v>
      </c>
    </row>
    <row r="33" spans="1:19">
      <c r="A33" s="3" t="s">
        <v>73</v>
      </c>
      <c r="B33" s="3" t="s">
        <v>207</v>
      </c>
      <c r="C33" s="3" t="s">
        <v>217</v>
      </c>
      <c r="D33" s="3" t="s">
        <v>218</v>
      </c>
      <c r="E33" s="18">
        <v>230</v>
      </c>
      <c r="F33" s="18">
        <v>2.3617278399999999</v>
      </c>
      <c r="G33" s="18">
        <v>50</v>
      </c>
      <c r="H33" s="18">
        <v>1.6989700000000001</v>
      </c>
      <c r="I33" s="18">
        <v>276.996152</v>
      </c>
      <c r="J33" s="18">
        <v>2.4424737400000001</v>
      </c>
      <c r="K33" s="18">
        <v>13849.8076</v>
      </c>
      <c r="L33" s="18">
        <v>4.1414437399999997</v>
      </c>
      <c r="M33" s="3" t="s">
        <v>66</v>
      </c>
      <c r="N33" s="3" t="s">
        <v>239</v>
      </c>
      <c r="O33" s="3" t="s">
        <v>312</v>
      </c>
      <c r="P33" s="18">
        <v>5</v>
      </c>
      <c r="R33" s="2" t="s">
        <v>963</v>
      </c>
      <c r="S33" s="2" t="s">
        <v>963</v>
      </c>
    </row>
    <row r="34" spans="1:19">
      <c r="A34" s="3" t="s">
        <v>73</v>
      </c>
      <c r="B34" s="3" t="s">
        <v>188</v>
      </c>
      <c r="C34" s="3" t="s">
        <v>193</v>
      </c>
      <c r="D34" s="3" t="s">
        <v>362</v>
      </c>
      <c r="E34" s="18">
        <v>220</v>
      </c>
      <c r="F34" s="18">
        <v>2.3424226799999999</v>
      </c>
      <c r="G34" s="18">
        <v>82</v>
      </c>
      <c r="H34" s="18">
        <v>1.9138138499999999</v>
      </c>
      <c r="I34" s="18">
        <v>264.39516900000001</v>
      </c>
      <c r="J34" s="18">
        <v>2.4222535199999999</v>
      </c>
      <c r="K34" s="18">
        <v>21680.403900000001</v>
      </c>
      <c r="L34" s="18">
        <v>4.3360673700000003</v>
      </c>
      <c r="M34" s="3" t="s">
        <v>66</v>
      </c>
      <c r="N34" s="3" t="s">
        <v>355</v>
      </c>
      <c r="O34" s="3" t="s">
        <v>354</v>
      </c>
      <c r="P34" s="18" t="s">
        <v>18</v>
      </c>
      <c r="R34" s="3" t="s">
        <v>962</v>
      </c>
      <c r="S34" s="2" t="s">
        <v>963</v>
      </c>
    </row>
    <row r="35" spans="1:19">
      <c r="A35" s="3" t="s">
        <v>79</v>
      </c>
      <c r="B35" s="3" t="s">
        <v>309</v>
      </c>
      <c r="C35" s="3" t="s">
        <v>310</v>
      </c>
      <c r="D35" s="3" t="s">
        <v>311</v>
      </c>
      <c r="E35" s="18">
        <v>205</v>
      </c>
      <c r="F35" s="18">
        <v>2.31175386</v>
      </c>
      <c r="G35" s="18">
        <v>87.151739899999995</v>
      </c>
      <c r="H35" s="18">
        <v>1.94027606</v>
      </c>
      <c r="I35" s="18">
        <v>235.05203</v>
      </c>
      <c r="J35" s="18">
        <v>2.3711640100000002</v>
      </c>
      <c r="K35" s="18">
        <v>20485.193299999999</v>
      </c>
      <c r="L35" s="18">
        <v>4.3114400699999997</v>
      </c>
      <c r="M35" s="3" t="s">
        <v>66</v>
      </c>
      <c r="O35" s="3" t="s">
        <v>399</v>
      </c>
      <c r="P35" s="18" t="s">
        <v>59</v>
      </c>
      <c r="Q35" s="19"/>
      <c r="R35" s="2" t="s">
        <v>963</v>
      </c>
      <c r="S35" s="2" t="s">
        <v>963</v>
      </c>
    </row>
    <row r="36" spans="1:19">
      <c r="A36" s="3" t="s">
        <v>79</v>
      </c>
      <c r="B36" s="3" t="s">
        <v>44</v>
      </c>
      <c r="C36" s="3" t="s">
        <v>45</v>
      </c>
      <c r="D36" s="3" t="s">
        <v>46</v>
      </c>
      <c r="E36" s="18">
        <v>188.55250000000001</v>
      </c>
      <c r="F36" s="18">
        <v>2.2754322999999999</v>
      </c>
      <c r="G36" s="18">
        <v>71.176255299999994</v>
      </c>
      <c r="H36" s="18">
        <v>1.8523351400000001</v>
      </c>
      <c r="I36" s="18">
        <v>276.69103999999999</v>
      </c>
      <c r="J36" s="18">
        <v>2.4419951000000002</v>
      </c>
      <c r="K36" s="18">
        <v>19693.8321</v>
      </c>
      <c r="L36" s="18">
        <v>4.2943302299999999</v>
      </c>
      <c r="M36" s="3" t="s">
        <v>14</v>
      </c>
      <c r="O36" s="3" t="s">
        <v>391</v>
      </c>
      <c r="P36" s="18" t="s">
        <v>392</v>
      </c>
      <c r="R36" s="2" t="s">
        <v>963</v>
      </c>
      <c r="S36" s="2" t="s">
        <v>963</v>
      </c>
    </row>
    <row r="37" spans="1:19">
      <c r="A37" s="3" t="s">
        <v>315</v>
      </c>
      <c r="B37" s="3" t="s">
        <v>119</v>
      </c>
      <c r="C37" s="3" t="s">
        <v>316</v>
      </c>
      <c r="D37" s="3" t="s">
        <v>317</v>
      </c>
      <c r="E37" s="18">
        <v>178</v>
      </c>
      <c r="F37" s="18">
        <v>2.2504200000000001</v>
      </c>
      <c r="G37" s="18">
        <v>42</v>
      </c>
      <c r="H37" s="18">
        <v>1.62324929</v>
      </c>
      <c r="I37" s="18">
        <v>211.782422</v>
      </c>
      <c r="J37" s="18">
        <v>2.3258899099999999</v>
      </c>
      <c r="K37" s="18">
        <v>8894.8617200000008</v>
      </c>
      <c r="L37" s="18">
        <v>3.9491391999999998</v>
      </c>
      <c r="M37" s="3" t="s">
        <v>66</v>
      </c>
      <c r="N37" s="3" t="s">
        <v>239</v>
      </c>
      <c r="O37" s="3" t="s">
        <v>318</v>
      </c>
      <c r="P37" s="18">
        <v>2</v>
      </c>
      <c r="R37" s="2" t="s">
        <v>963</v>
      </c>
      <c r="S37" s="2" t="s">
        <v>963</v>
      </c>
    </row>
    <row r="38" spans="1:19">
      <c r="A38" s="3" t="s">
        <v>73</v>
      </c>
      <c r="B38" s="3" t="s">
        <v>188</v>
      </c>
      <c r="C38" s="3" t="s">
        <v>189</v>
      </c>
      <c r="D38" s="3" t="s">
        <v>190</v>
      </c>
      <c r="E38" s="18">
        <v>165</v>
      </c>
      <c r="F38" s="18">
        <v>2.2174839400000002</v>
      </c>
      <c r="G38" s="18">
        <v>115</v>
      </c>
      <c r="H38" s="18">
        <v>2.06069784</v>
      </c>
      <c r="I38" s="18">
        <v>195.61073400000001</v>
      </c>
      <c r="J38" s="18">
        <v>2.29139268</v>
      </c>
      <c r="K38" s="18">
        <v>22495.234400000001</v>
      </c>
      <c r="L38" s="18">
        <v>4.35209052</v>
      </c>
      <c r="M38" s="3" t="s">
        <v>66</v>
      </c>
      <c r="N38" s="3" t="s">
        <v>355</v>
      </c>
      <c r="O38" s="3" t="s">
        <v>354</v>
      </c>
      <c r="P38" s="18" t="s">
        <v>18</v>
      </c>
      <c r="R38" s="3" t="s">
        <v>962</v>
      </c>
      <c r="S38" s="2" t="s">
        <v>963</v>
      </c>
    </row>
    <row r="39" spans="1:19">
      <c r="A39" s="3" t="s">
        <v>40</v>
      </c>
      <c r="B39" s="3" t="s">
        <v>37</v>
      </c>
      <c r="C39" s="3" t="s">
        <v>42</v>
      </c>
      <c r="D39" s="3" t="s">
        <v>43</v>
      </c>
      <c r="E39" s="18">
        <v>120</v>
      </c>
      <c r="F39" s="18">
        <v>2.07918125</v>
      </c>
      <c r="G39" s="18">
        <v>35</v>
      </c>
      <c r="H39" s="18">
        <v>1.54406804</v>
      </c>
      <c r="I39" s="18">
        <v>176.16740200000001</v>
      </c>
      <c r="J39" s="18">
        <v>2.2459255499999999</v>
      </c>
      <c r="K39" s="18">
        <v>6165.8590700000004</v>
      </c>
      <c r="L39" s="18">
        <v>3.7899935899999999</v>
      </c>
      <c r="M39" s="3" t="s">
        <v>14</v>
      </c>
      <c r="N39" s="3" t="s">
        <v>239</v>
      </c>
      <c r="O39" s="3" t="s">
        <v>278</v>
      </c>
      <c r="P39" s="18">
        <v>2</v>
      </c>
      <c r="R39" s="2" t="s">
        <v>963</v>
      </c>
      <c r="S39" s="2" t="s">
        <v>963</v>
      </c>
    </row>
    <row r="40" spans="1:19">
      <c r="A40" s="3" t="s">
        <v>79</v>
      </c>
      <c r="B40" s="3" t="s">
        <v>360</v>
      </c>
      <c r="C40" s="3" t="s">
        <v>301</v>
      </c>
      <c r="D40" s="3" t="s">
        <v>361</v>
      </c>
      <c r="E40" s="18">
        <v>120</v>
      </c>
      <c r="F40" s="18">
        <v>2.07918125</v>
      </c>
      <c r="G40" s="18">
        <v>47</v>
      </c>
      <c r="H40" s="18">
        <v>1.67209786</v>
      </c>
      <c r="I40" s="18">
        <v>140.13106999999999</v>
      </c>
      <c r="J40" s="18">
        <v>2.1465344399999999</v>
      </c>
      <c r="K40" s="18">
        <v>6586.1602700000003</v>
      </c>
      <c r="L40" s="18">
        <v>3.8186323</v>
      </c>
      <c r="M40" s="3" t="s">
        <v>66</v>
      </c>
      <c r="N40" s="3" t="s">
        <v>355</v>
      </c>
      <c r="O40" s="3" t="s">
        <v>354</v>
      </c>
      <c r="P40" s="18" t="s">
        <v>18</v>
      </c>
      <c r="R40" s="3" t="s">
        <v>962</v>
      </c>
      <c r="S40" s="2" t="s">
        <v>963</v>
      </c>
    </row>
    <row r="41" spans="1:19">
      <c r="A41" s="3" t="s">
        <v>315</v>
      </c>
      <c r="B41" s="3" t="s">
        <v>119</v>
      </c>
      <c r="C41" s="3" t="s">
        <v>365</v>
      </c>
      <c r="D41" s="3" t="s">
        <v>365</v>
      </c>
      <c r="E41" s="18">
        <v>109</v>
      </c>
      <c r="F41" s="18">
        <v>2.0374265</v>
      </c>
      <c r="G41" s="18">
        <v>145</v>
      </c>
      <c r="H41" s="18">
        <v>2.161368</v>
      </c>
      <c r="I41" s="18">
        <v>126.70697199999999</v>
      </c>
      <c r="J41" s="18">
        <v>2.1028005099999998</v>
      </c>
      <c r="K41" s="18">
        <v>18372.510999999999</v>
      </c>
      <c r="L41" s="18">
        <v>4.2641685200000001</v>
      </c>
      <c r="M41" s="3" t="s">
        <v>66</v>
      </c>
      <c r="N41" s="3" t="s">
        <v>355</v>
      </c>
      <c r="O41" s="3" t="s">
        <v>354</v>
      </c>
      <c r="P41" s="18" t="s">
        <v>18</v>
      </c>
      <c r="R41" s="3" t="s">
        <v>962</v>
      </c>
      <c r="S41" s="2" t="s">
        <v>963</v>
      </c>
    </row>
    <row r="42" spans="1:19">
      <c r="A42" s="3" t="s">
        <v>79</v>
      </c>
      <c r="B42" s="3" t="s">
        <v>378</v>
      </c>
      <c r="C42" s="3" t="s">
        <v>379</v>
      </c>
      <c r="D42" s="3" t="s">
        <v>380</v>
      </c>
      <c r="E42" s="18">
        <v>108</v>
      </c>
      <c r="F42" s="18">
        <v>2.0334237599999998</v>
      </c>
      <c r="G42" s="18">
        <v>78.356373300000001</v>
      </c>
      <c r="H42" s="18">
        <v>1.89407433</v>
      </c>
      <c r="I42" s="18">
        <v>184</v>
      </c>
      <c r="J42" s="18">
        <v>2.2648178200000002</v>
      </c>
      <c r="K42" s="18">
        <v>14417.572700000001</v>
      </c>
      <c r="L42" s="18">
        <v>4.1588921499999998</v>
      </c>
      <c r="M42" s="3" t="s">
        <v>66</v>
      </c>
      <c r="N42" s="3" t="s">
        <v>376</v>
      </c>
      <c r="O42" s="3" t="s">
        <v>375</v>
      </c>
      <c r="P42" s="18" t="s">
        <v>18</v>
      </c>
      <c r="R42" s="2" t="s">
        <v>963</v>
      </c>
      <c r="S42" s="2" t="s">
        <v>963</v>
      </c>
    </row>
    <row r="43" spans="1:19">
      <c r="A43" s="3" t="s">
        <v>73</v>
      </c>
      <c r="B43" s="3" t="s">
        <v>240</v>
      </c>
      <c r="C43" s="3" t="s">
        <v>244</v>
      </c>
      <c r="D43" s="3" t="s">
        <v>245</v>
      </c>
      <c r="E43" s="18">
        <v>102</v>
      </c>
      <c r="F43" s="18">
        <v>2.0086001699999998</v>
      </c>
      <c r="G43" s="18">
        <v>76.691163599999996</v>
      </c>
      <c r="H43" s="18">
        <v>1.8847453300000001</v>
      </c>
      <c r="I43" s="18">
        <v>104.9</v>
      </c>
      <c r="J43" s="18">
        <v>2.0207754900000001</v>
      </c>
      <c r="K43" s="18">
        <v>8044.9030599999996</v>
      </c>
      <c r="L43" s="18">
        <v>3.90552082</v>
      </c>
      <c r="M43" s="3" t="s">
        <v>14</v>
      </c>
      <c r="N43" s="3" t="s">
        <v>383</v>
      </c>
      <c r="O43" s="3" t="s">
        <v>382</v>
      </c>
      <c r="P43" s="18">
        <v>4</v>
      </c>
      <c r="Q43" s="19"/>
      <c r="R43" s="3" t="s">
        <v>962</v>
      </c>
      <c r="S43" s="2" t="s">
        <v>963</v>
      </c>
    </row>
    <row r="44" spans="1:19">
      <c r="A44" s="3" t="s">
        <v>73</v>
      </c>
      <c r="B44" s="3" t="s">
        <v>331</v>
      </c>
      <c r="C44" s="3" t="s">
        <v>301</v>
      </c>
      <c r="D44" s="3" t="s">
        <v>332</v>
      </c>
      <c r="E44" s="18">
        <v>100</v>
      </c>
      <c r="F44" s="18">
        <v>2</v>
      </c>
      <c r="G44" s="18">
        <v>71</v>
      </c>
      <c r="H44" s="18">
        <v>1.8512583499999999</v>
      </c>
      <c r="I44" s="18">
        <v>146.55478400000001</v>
      </c>
      <c r="J44" s="18">
        <v>2.1659999999999999</v>
      </c>
      <c r="K44" s="18">
        <v>10405.3897</v>
      </c>
      <c r="L44" s="18">
        <v>4.0172583499999996</v>
      </c>
      <c r="M44" s="3" t="s">
        <v>14</v>
      </c>
      <c r="N44" s="3" t="s">
        <v>333</v>
      </c>
      <c r="O44" s="3" t="s">
        <v>243</v>
      </c>
      <c r="P44" s="18">
        <v>18</v>
      </c>
      <c r="Q44" s="19"/>
      <c r="R44" s="3" t="s">
        <v>962</v>
      </c>
      <c r="S44" s="2" t="s">
        <v>963</v>
      </c>
    </row>
    <row r="45" spans="1:19">
      <c r="A45" s="3" t="s">
        <v>79</v>
      </c>
      <c r="B45" s="3" t="s">
        <v>44</v>
      </c>
      <c r="C45" s="3" t="s">
        <v>45</v>
      </c>
      <c r="D45" s="3" t="s">
        <v>46</v>
      </c>
      <c r="E45" s="18">
        <v>100</v>
      </c>
      <c r="F45" s="18">
        <v>2</v>
      </c>
      <c r="G45" s="18">
        <v>48</v>
      </c>
      <c r="H45" s="18">
        <v>1.6812412400000001</v>
      </c>
      <c r="I45" s="18">
        <v>146.55478400000001</v>
      </c>
      <c r="J45" s="18">
        <v>2.1659999999999999</v>
      </c>
      <c r="K45" s="18">
        <v>7034.6296400000001</v>
      </c>
      <c r="L45" s="18">
        <v>3.8472412399999998</v>
      </c>
      <c r="M45" s="3" t="s">
        <v>14</v>
      </c>
      <c r="N45" s="3" t="s">
        <v>411</v>
      </c>
      <c r="O45" s="3" t="s">
        <v>410</v>
      </c>
      <c r="P45" s="18">
        <v>7</v>
      </c>
      <c r="Q45" s="19"/>
      <c r="R45" s="3" t="s">
        <v>962</v>
      </c>
      <c r="S45" s="2" t="s">
        <v>963</v>
      </c>
    </row>
    <row r="46" spans="1:19">
      <c r="A46" s="3" t="s">
        <v>80</v>
      </c>
      <c r="B46" s="3" t="s">
        <v>366</v>
      </c>
      <c r="C46" s="3" t="s">
        <v>74</v>
      </c>
      <c r="D46" s="3" t="s">
        <v>367</v>
      </c>
      <c r="E46" s="18">
        <v>100</v>
      </c>
      <c r="F46" s="18">
        <v>2</v>
      </c>
      <c r="G46" s="18">
        <v>110</v>
      </c>
      <c r="H46" s="18">
        <v>2.0413926899999999</v>
      </c>
      <c r="I46" s="18">
        <v>115.771057</v>
      </c>
      <c r="J46" s="18">
        <v>2.0636000000000001</v>
      </c>
      <c r="K46" s="18">
        <v>12734.8163</v>
      </c>
      <c r="L46" s="18">
        <v>4.1049926900000004</v>
      </c>
      <c r="M46" s="3" t="s">
        <v>66</v>
      </c>
      <c r="N46" s="3" t="s">
        <v>355</v>
      </c>
      <c r="O46" s="3" t="s">
        <v>354</v>
      </c>
      <c r="P46" s="18" t="s">
        <v>18</v>
      </c>
      <c r="R46" s="3" t="s">
        <v>962</v>
      </c>
      <c r="S46" s="2" t="s">
        <v>963</v>
      </c>
    </row>
    <row r="47" spans="1:19">
      <c r="A47" s="3" t="s">
        <v>79</v>
      </c>
      <c r="B47" s="3" t="s">
        <v>182</v>
      </c>
      <c r="C47" s="3" t="s">
        <v>51</v>
      </c>
      <c r="D47" s="3" t="s">
        <v>185</v>
      </c>
      <c r="E47" s="18">
        <v>98</v>
      </c>
      <c r="F47" s="18">
        <v>1.9912260799999999</v>
      </c>
      <c r="G47" s="18">
        <v>63</v>
      </c>
      <c r="H47" s="18">
        <v>1.7993405499999999</v>
      </c>
      <c r="I47" s="18">
        <v>113.347042</v>
      </c>
      <c r="J47" s="18">
        <v>2.05441019</v>
      </c>
      <c r="K47" s="18">
        <v>7140.86366</v>
      </c>
      <c r="L47" s="18">
        <v>3.8537507400000002</v>
      </c>
      <c r="M47" s="3" t="s">
        <v>66</v>
      </c>
      <c r="N47" s="3" t="s">
        <v>239</v>
      </c>
      <c r="O47" s="3" t="s">
        <v>308</v>
      </c>
      <c r="P47" s="18" t="s">
        <v>83</v>
      </c>
      <c r="R47" s="2" t="s">
        <v>963</v>
      </c>
      <c r="S47" s="2" t="s">
        <v>963</v>
      </c>
    </row>
    <row r="48" spans="1:19">
      <c r="A48" s="3" t="s">
        <v>79</v>
      </c>
      <c r="B48" s="3" t="s">
        <v>293</v>
      </c>
      <c r="C48" s="3" t="s">
        <v>294</v>
      </c>
      <c r="D48" s="3" t="s">
        <v>295</v>
      </c>
      <c r="E48" s="18">
        <v>92</v>
      </c>
      <c r="F48" s="18">
        <v>1.96378783</v>
      </c>
      <c r="G48" s="18">
        <v>70</v>
      </c>
      <c r="H48" s="18">
        <v>1.8450980400000001</v>
      </c>
      <c r="I48" s="18">
        <v>106.089248</v>
      </c>
      <c r="J48" s="18">
        <v>2.02567137</v>
      </c>
      <c r="K48" s="18">
        <v>7426.2473499999996</v>
      </c>
      <c r="L48" s="18">
        <v>3.8707694099999999</v>
      </c>
      <c r="M48" s="3" t="s">
        <v>66</v>
      </c>
      <c r="N48" s="3" t="s">
        <v>239</v>
      </c>
      <c r="O48" s="3" t="s">
        <v>296</v>
      </c>
      <c r="P48" s="18">
        <v>20</v>
      </c>
      <c r="R48" s="2" t="s">
        <v>963</v>
      </c>
      <c r="S48" s="2" t="s">
        <v>963</v>
      </c>
    </row>
    <row r="49" spans="1:19">
      <c r="A49" s="3" t="s">
        <v>73</v>
      </c>
      <c r="B49" s="3" t="s">
        <v>229</v>
      </c>
      <c r="C49" s="3" t="s">
        <v>196</v>
      </c>
      <c r="D49" s="3" t="s">
        <v>210</v>
      </c>
      <c r="E49" s="18">
        <v>90</v>
      </c>
      <c r="F49" s="18">
        <v>1.95424251</v>
      </c>
      <c r="G49" s="18">
        <v>56</v>
      </c>
      <c r="H49" s="18">
        <v>1.7481880299999999</v>
      </c>
      <c r="I49" s="18">
        <v>103.67489500000001</v>
      </c>
      <c r="J49" s="18">
        <v>2.0156736</v>
      </c>
      <c r="K49" s="18">
        <v>5805.7941199999996</v>
      </c>
      <c r="L49" s="18">
        <v>3.7638616300000001</v>
      </c>
      <c r="M49" s="3" t="s">
        <v>66</v>
      </c>
      <c r="N49" s="3" t="s">
        <v>355</v>
      </c>
      <c r="O49" s="3" t="s">
        <v>354</v>
      </c>
      <c r="P49" s="18" t="s">
        <v>18</v>
      </c>
      <c r="R49" s="3" t="s">
        <v>962</v>
      </c>
      <c r="S49" s="2" t="s">
        <v>963</v>
      </c>
    </row>
    <row r="50" spans="1:19">
      <c r="A50" s="3" t="s">
        <v>73</v>
      </c>
      <c r="B50" s="3" t="s">
        <v>207</v>
      </c>
      <c r="C50" s="3" t="s">
        <v>153</v>
      </c>
      <c r="D50" s="3" t="s">
        <v>208</v>
      </c>
      <c r="E50" s="18">
        <v>76.599999999999994</v>
      </c>
      <c r="F50" s="18">
        <v>1.88422877</v>
      </c>
      <c r="G50" s="18">
        <v>66</v>
      </c>
      <c r="H50" s="18">
        <v>1.81954394</v>
      </c>
      <c r="I50" s="18">
        <v>87.567149599999993</v>
      </c>
      <c r="J50" s="18">
        <v>1.9423412099999999</v>
      </c>
      <c r="K50" s="18">
        <v>5779.4318700000003</v>
      </c>
      <c r="L50" s="18">
        <v>3.7618851499999999</v>
      </c>
      <c r="M50" s="3" t="s">
        <v>66</v>
      </c>
      <c r="N50" s="3" t="s">
        <v>239</v>
      </c>
      <c r="O50" s="3" t="s">
        <v>313</v>
      </c>
      <c r="P50" s="18" t="s">
        <v>18</v>
      </c>
      <c r="R50" s="2" t="s">
        <v>963</v>
      </c>
      <c r="S50" s="2" t="s">
        <v>963</v>
      </c>
    </row>
    <row r="51" spans="1:19">
      <c r="A51" s="3" t="s">
        <v>79</v>
      </c>
      <c r="B51" s="3" t="s">
        <v>172</v>
      </c>
      <c r="C51" s="3" t="s">
        <v>304</v>
      </c>
      <c r="D51" s="3" t="s">
        <v>305</v>
      </c>
      <c r="E51" s="18">
        <v>72</v>
      </c>
      <c r="F51" s="18">
        <v>1.8573325000000001</v>
      </c>
      <c r="G51" s="18">
        <v>57.7</v>
      </c>
      <c r="H51" s="18">
        <v>1.7611758099999999</v>
      </c>
      <c r="I51" s="18">
        <v>82.067283200000006</v>
      </c>
      <c r="J51" s="18">
        <v>1.91417006</v>
      </c>
      <c r="K51" s="18">
        <v>4735.2822399999995</v>
      </c>
      <c r="L51" s="18">
        <v>3.6753458700000001</v>
      </c>
      <c r="M51" s="3" t="s">
        <v>66</v>
      </c>
      <c r="N51" s="3" t="s">
        <v>239</v>
      </c>
      <c r="O51" s="3" t="s">
        <v>306</v>
      </c>
      <c r="P51" s="18">
        <v>6</v>
      </c>
      <c r="R51" s="2" t="s">
        <v>963</v>
      </c>
      <c r="S51" s="2" t="s">
        <v>963</v>
      </c>
    </row>
    <row r="52" spans="1:19">
      <c r="A52" s="3" t="s">
        <v>80</v>
      </c>
      <c r="B52" s="3" t="s">
        <v>131</v>
      </c>
      <c r="C52" s="3" t="s">
        <v>132</v>
      </c>
      <c r="D52" s="3" t="s">
        <v>133</v>
      </c>
      <c r="E52" s="18">
        <v>71.36</v>
      </c>
      <c r="F52" s="18">
        <v>1.8534548399999999</v>
      </c>
      <c r="G52" s="18">
        <v>79.268212300000002</v>
      </c>
      <c r="H52" s="18">
        <v>1.8990990599999999</v>
      </c>
      <c r="I52" s="18">
        <v>80.183722700000004</v>
      </c>
      <c r="J52" s="18">
        <v>1.9040862199999999</v>
      </c>
      <c r="K52" s="18">
        <v>6356.0203600000004</v>
      </c>
      <c r="L52" s="18">
        <v>3.8031852800000001</v>
      </c>
      <c r="M52" s="3" t="s">
        <v>66</v>
      </c>
      <c r="O52" s="3" t="s">
        <v>402</v>
      </c>
      <c r="P52" s="18" t="s">
        <v>83</v>
      </c>
      <c r="Q52" s="19"/>
      <c r="R52" s="2" t="s">
        <v>963</v>
      </c>
      <c r="S52" s="2" t="s">
        <v>963</v>
      </c>
    </row>
    <row r="53" spans="1:19">
      <c r="A53" s="3" t="s">
        <v>73</v>
      </c>
      <c r="B53" s="3" t="s">
        <v>28</v>
      </c>
      <c r="C53" s="3" t="s">
        <v>29</v>
      </c>
      <c r="D53" s="3" t="s">
        <v>30</v>
      </c>
      <c r="E53" s="18">
        <v>63.375</v>
      </c>
      <c r="F53" s="18">
        <v>1.8019179700000001</v>
      </c>
      <c r="G53" s="18">
        <v>74.25</v>
      </c>
      <c r="H53" s="18">
        <v>1.87069646</v>
      </c>
      <c r="I53" s="18">
        <v>92.481741900000003</v>
      </c>
      <c r="J53" s="18">
        <v>1.966056</v>
      </c>
      <c r="K53" s="18">
        <v>6866.7693399999998</v>
      </c>
      <c r="L53" s="18">
        <v>3.83675246</v>
      </c>
      <c r="M53" s="3" t="s">
        <v>14</v>
      </c>
      <c r="N53" s="3" t="s">
        <v>346</v>
      </c>
      <c r="O53" s="3" t="s">
        <v>345</v>
      </c>
      <c r="P53" s="18">
        <v>8</v>
      </c>
      <c r="Q53" s="19"/>
      <c r="R53" s="3" t="s">
        <v>962</v>
      </c>
      <c r="S53" s="3" t="s">
        <v>962</v>
      </c>
    </row>
    <row r="54" spans="1:19">
      <c r="A54" s="3" t="s">
        <v>79</v>
      </c>
      <c r="B54" s="3" t="s">
        <v>182</v>
      </c>
      <c r="C54" s="3" t="s">
        <v>183</v>
      </c>
      <c r="D54" s="3" t="s">
        <v>184</v>
      </c>
      <c r="E54" s="18">
        <v>52.913333299999998</v>
      </c>
      <c r="F54" s="18">
        <v>1.72356512</v>
      </c>
      <c r="G54" s="18">
        <v>95.8082292</v>
      </c>
      <c r="H54" s="18">
        <v>1.9814028100000001</v>
      </c>
      <c r="I54" s="18">
        <v>59.679877400000002</v>
      </c>
      <c r="J54" s="18">
        <v>1.77582792</v>
      </c>
      <c r="K54" s="18">
        <v>5717.8233799999998</v>
      </c>
      <c r="L54" s="18">
        <v>3.7572307399999998</v>
      </c>
      <c r="M54" s="3" t="s">
        <v>66</v>
      </c>
      <c r="O54" s="3" t="s">
        <v>398</v>
      </c>
      <c r="P54" s="18" t="s">
        <v>127</v>
      </c>
      <c r="R54" s="2" t="s">
        <v>963</v>
      </c>
      <c r="S54" s="2" t="s">
        <v>963</v>
      </c>
    </row>
    <row r="55" spans="1:19">
      <c r="A55" s="3" t="s">
        <v>79</v>
      </c>
      <c r="B55" s="3" t="s">
        <v>219</v>
      </c>
      <c r="C55" s="3" t="s">
        <v>220</v>
      </c>
      <c r="D55" s="3" t="s">
        <v>221</v>
      </c>
      <c r="E55" s="18">
        <v>50.6666667</v>
      </c>
      <c r="F55" s="18">
        <v>1.7047223300000001</v>
      </c>
      <c r="G55" s="18">
        <v>101.6</v>
      </c>
      <c r="H55" s="18">
        <v>2.0068937099999999</v>
      </c>
      <c r="I55" s="18">
        <v>73.781371399999998</v>
      </c>
      <c r="J55" s="18">
        <v>1.8679467199999999</v>
      </c>
      <c r="K55" s="18">
        <v>7496.1873299999997</v>
      </c>
      <c r="L55" s="18">
        <v>3.8748404299999999</v>
      </c>
      <c r="M55" s="3" t="s">
        <v>14</v>
      </c>
      <c r="O55" s="3" t="s">
        <v>268</v>
      </c>
      <c r="P55" s="18">
        <v>9</v>
      </c>
      <c r="Q55" s="19"/>
      <c r="R55" s="2" t="s">
        <v>963</v>
      </c>
      <c r="S55" s="2" t="s">
        <v>963</v>
      </c>
    </row>
    <row r="56" spans="1:19">
      <c r="A56" s="3" t="s">
        <v>80</v>
      </c>
      <c r="B56" s="3" t="s">
        <v>186</v>
      </c>
      <c r="C56" s="3" t="s">
        <v>62</v>
      </c>
      <c r="D56" s="3" t="s">
        <v>187</v>
      </c>
      <c r="E56" s="18">
        <v>50.2</v>
      </c>
      <c r="F56" s="18">
        <v>1.7007037199999999</v>
      </c>
      <c r="G56" s="18">
        <v>114</v>
      </c>
      <c r="H56" s="18">
        <v>2.05690485</v>
      </c>
      <c r="I56" s="18">
        <v>56.249293700000003</v>
      </c>
      <c r="J56" s="18">
        <v>1.7501170699999999</v>
      </c>
      <c r="K56" s="18">
        <v>6412.4194799999996</v>
      </c>
      <c r="L56" s="18">
        <v>3.8070219199999999</v>
      </c>
      <c r="M56" s="3" t="s">
        <v>66</v>
      </c>
      <c r="N56" s="3" t="s">
        <v>355</v>
      </c>
      <c r="O56" s="3" t="s">
        <v>354</v>
      </c>
      <c r="P56" s="18" t="s">
        <v>18</v>
      </c>
      <c r="R56" s="3" t="s">
        <v>962</v>
      </c>
      <c r="S56" s="2" t="s">
        <v>963</v>
      </c>
    </row>
    <row r="57" spans="1:19">
      <c r="A57" s="3" t="s">
        <v>73</v>
      </c>
      <c r="B57" s="3" t="s">
        <v>31</v>
      </c>
      <c r="C57" s="5" t="s">
        <v>32</v>
      </c>
      <c r="D57" s="3" t="s">
        <v>33</v>
      </c>
      <c r="E57" s="18">
        <v>48</v>
      </c>
      <c r="F57" s="18">
        <v>1.6812412400000001</v>
      </c>
      <c r="G57" s="18">
        <v>106</v>
      </c>
      <c r="H57" s="18">
        <v>2.02530587</v>
      </c>
      <c r="I57" s="18">
        <v>69.862625899999998</v>
      </c>
      <c r="J57" s="18">
        <v>1.84424491</v>
      </c>
      <c r="K57" s="18">
        <v>7405.4383399999997</v>
      </c>
      <c r="L57" s="18">
        <v>3.86955077</v>
      </c>
      <c r="M57" s="3" t="s">
        <v>14</v>
      </c>
      <c r="N57" s="3" t="s">
        <v>239</v>
      </c>
      <c r="O57" s="3" t="s">
        <v>369</v>
      </c>
      <c r="P57" s="18" t="s">
        <v>18</v>
      </c>
      <c r="R57" s="3" t="s">
        <v>213</v>
      </c>
      <c r="S57" s="2" t="s">
        <v>963</v>
      </c>
    </row>
    <row r="58" spans="1:19">
      <c r="A58" s="3" t="s">
        <v>73</v>
      </c>
      <c r="B58" s="3" t="s">
        <v>47</v>
      </c>
      <c r="C58" s="3" t="s">
        <v>48</v>
      </c>
      <c r="D58" s="3" t="s">
        <v>49</v>
      </c>
      <c r="E58" s="18">
        <v>44.4</v>
      </c>
      <c r="F58" s="18">
        <v>1.64738297</v>
      </c>
      <c r="G58" s="18">
        <v>74.435299999999998</v>
      </c>
      <c r="H58" s="18">
        <v>1.87177894</v>
      </c>
      <c r="I58" s="18">
        <v>64.575588100000004</v>
      </c>
      <c r="J58" s="18">
        <v>1.81006837</v>
      </c>
      <c r="K58" s="18">
        <v>4806.70327</v>
      </c>
      <c r="L58" s="18">
        <v>3.6818473100000002</v>
      </c>
      <c r="M58" s="3" t="s">
        <v>14</v>
      </c>
      <c r="O58" s="3" t="s">
        <v>370</v>
      </c>
      <c r="P58" s="18">
        <v>17</v>
      </c>
      <c r="R58" s="3" t="s">
        <v>213</v>
      </c>
      <c r="S58" s="2" t="s">
        <v>963</v>
      </c>
    </row>
    <row r="59" spans="1:19">
      <c r="A59" s="3" t="s">
        <v>73</v>
      </c>
      <c r="B59" s="3" t="s">
        <v>19</v>
      </c>
      <c r="C59" s="3" t="s">
        <v>20</v>
      </c>
      <c r="D59" s="3" t="s">
        <v>21</v>
      </c>
      <c r="E59" s="18">
        <v>39</v>
      </c>
      <c r="F59" s="18">
        <v>1.5910646100000001</v>
      </c>
      <c r="G59" s="18">
        <v>92.2739622</v>
      </c>
      <c r="H59" s="18">
        <v>1.9650791700000001</v>
      </c>
      <c r="I59" s="18">
        <v>59.85</v>
      </c>
      <c r="J59" s="18">
        <v>1.77706415</v>
      </c>
      <c r="K59" s="18">
        <v>5522.5966399999998</v>
      </c>
      <c r="L59" s="18">
        <v>3.7421433199999998</v>
      </c>
      <c r="M59" s="3" t="s">
        <v>14</v>
      </c>
      <c r="O59" s="3" t="s">
        <v>372</v>
      </c>
      <c r="P59" s="18" t="s">
        <v>18</v>
      </c>
      <c r="R59" s="2" t="s">
        <v>963</v>
      </c>
      <c r="S59" s="2" t="s">
        <v>963</v>
      </c>
    </row>
    <row r="60" spans="1:19">
      <c r="A60" s="3" t="s">
        <v>73</v>
      </c>
      <c r="B60" s="3" t="s">
        <v>28</v>
      </c>
      <c r="C60" s="3" t="s">
        <v>29</v>
      </c>
      <c r="D60" s="3" t="s">
        <v>30</v>
      </c>
      <c r="E60" s="18">
        <v>38.508135099999997</v>
      </c>
      <c r="F60" s="18">
        <v>1.58555249</v>
      </c>
      <c r="G60" s="18">
        <v>127.52051</v>
      </c>
      <c r="H60" s="18">
        <v>2.10558004</v>
      </c>
      <c r="I60" s="18">
        <v>62.095140100000002</v>
      </c>
      <c r="J60" s="18">
        <v>1.79305761</v>
      </c>
      <c r="K60" s="18">
        <v>7918.4039400000001</v>
      </c>
      <c r="L60" s="18">
        <v>3.89863765</v>
      </c>
      <c r="M60" s="3" t="s">
        <v>14</v>
      </c>
      <c r="O60" s="3" t="s">
        <v>390</v>
      </c>
      <c r="P60" s="18">
        <v>37</v>
      </c>
      <c r="R60" s="2" t="s">
        <v>963</v>
      </c>
      <c r="S60" s="2" t="s">
        <v>963</v>
      </c>
    </row>
    <row r="61" spans="1:19">
      <c r="A61" s="3" t="s">
        <v>73</v>
      </c>
      <c r="B61" s="3" t="s">
        <v>47</v>
      </c>
      <c r="C61" s="3" t="s">
        <v>48</v>
      </c>
      <c r="D61" s="3" t="s">
        <v>49</v>
      </c>
      <c r="E61" s="18">
        <v>36</v>
      </c>
      <c r="F61" s="18">
        <v>1.5563024999999999</v>
      </c>
      <c r="G61" s="18">
        <v>93.705999800000001</v>
      </c>
      <c r="H61" s="18">
        <v>1.9717674000000001</v>
      </c>
      <c r="I61" s="18">
        <v>72.966666700000005</v>
      </c>
      <c r="J61" s="18">
        <v>1.86312451</v>
      </c>
      <c r="K61" s="18">
        <v>6837.4144500000002</v>
      </c>
      <c r="L61" s="18">
        <v>3.8348919100000001</v>
      </c>
      <c r="M61" s="3" t="s">
        <v>14</v>
      </c>
      <c r="N61" s="3" t="s">
        <v>385</v>
      </c>
      <c r="O61" s="3" t="s">
        <v>384</v>
      </c>
      <c r="P61" s="18">
        <v>3</v>
      </c>
      <c r="Q61" s="19"/>
      <c r="R61" s="2" t="s">
        <v>963</v>
      </c>
      <c r="S61" s="3" t="s">
        <v>962</v>
      </c>
    </row>
    <row r="62" spans="1:19">
      <c r="A62" s="3" t="s">
        <v>79</v>
      </c>
      <c r="B62" s="3" t="s">
        <v>293</v>
      </c>
      <c r="C62" s="3" t="s">
        <v>297</v>
      </c>
      <c r="D62" s="3" t="s">
        <v>377</v>
      </c>
      <c r="E62" s="18">
        <v>31.2</v>
      </c>
      <c r="F62" s="18">
        <v>1.4941545899999999</v>
      </c>
      <c r="G62" s="18">
        <v>101.725236</v>
      </c>
      <c r="H62" s="18">
        <v>2.0074287000000002</v>
      </c>
      <c r="I62" s="18">
        <v>50.2</v>
      </c>
      <c r="J62" s="18">
        <v>1.7007037199999999</v>
      </c>
      <c r="K62" s="18">
        <v>5106.6068299999997</v>
      </c>
      <c r="L62" s="18">
        <v>3.7081324200000001</v>
      </c>
      <c r="M62" s="3" t="s">
        <v>66</v>
      </c>
      <c r="N62" s="3" t="s">
        <v>376</v>
      </c>
      <c r="O62" s="3" t="s">
        <v>375</v>
      </c>
      <c r="P62" s="18" t="s">
        <v>18</v>
      </c>
      <c r="R62" s="2" t="s">
        <v>963</v>
      </c>
      <c r="S62" s="2" t="s">
        <v>963</v>
      </c>
    </row>
    <row r="63" spans="1:19">
      <c r="A63" s="3" t="s">
        <v>91</v>
      </c>
      <c r="B63" s="3" t="s">
        <v>159</v>
      </c>
      <c r="C63" s="3" t="s">
        <v>160</v>
      </c>
      <c r="D63" s="3" t="s">
        <v>381</v>
      </c>
      <c r="E63" s="18">
        <v>30.3</v>
      </c>
      <c r="F63" s="18">
        <v>1.4814426300000001</v>
      </c>
      <c r="G63" s="18">
        <v>102.353043</v>
      </c>
      <c r="H63" s="18">
        <v>2.0101007599999998</v>
      </c>
      <c r="I63" s="18">
        <v>27</v>
      </c>
      <c r="J63" s="18">
        <v>1.43136376</v>
      </c>
      <c r="K63" s="18">
        <v>2763.5321600000002</v>
      </c>
      <c r="L63" s="18">
        <v>3.4414645199999998</v>
      </c>
      <c r="M63" s="3" t="s">
        <v>66</v>
      </c>
      <c r="N63" s="3" t="s">
        <v>376</v>
      </c>
      <c r="O63" s="3" t="s">
        <v>375</v>
      </c>
      <c r="P63" s="18" t="s">
        <v>18</v>
      </c>
      <c r="R63" s="2" t="s">
        <v>963</v>
      </c>
      <c r="S63" s="2" t="s">
        <v>963</v>
      </c>
    </row>
    <row r="64" spans="1:19">
      <c r="A64" s="3" t="s">
        <v>79</v>
      </c>
      <c r="B64" s="3" t="s">
        <v>293</v>
      </c>
      <c r="C64" s="3" t="s">
        <v>396</v>
      </c>
      <c r="D64" s="3" t="s">
        <v>298</v>
      </c>
      <c r="E64" s="18">
        <v>24.5</v>
      </c>
      <c r="F64" s="18">
        <v>1.3891660800000001</v>
      </c>
      <c r="G64" s="18">
        <v>75</v>
      </c>
      <c r="H64" s="18">
        <v>1.8750612600000001</v>
      </c>
      <c r="I64" s="18">
        <v>26.534600699999999</v>
      </c>
      <c r="J64" s="18">
        <v>1.42381256</v>
      </c>
      <c r="K64" s="18">
        <v>1990.0950499999999</v>
      </c>
      <c r="L64" s="18">
        <v>3.2988738199999998</v>
      </c>
      <c r="M64" s="3" t="s">
        <v>66</v>
      </c>
      <c r="N64" s="3" t="s">
        <v>239</v>
      </c>
      <c r="O64" s="3" t="s">
        <v>299</v>
      </c>
      <c r="P64" s="18" t="s">
        <v>18</v>
      </c>
      <c r="R64" s="2" t="s">
        <v>963</v>
      </c>
      <c r="S64" s="2" t="s">
        <v>963</v>
      </c>
    </row>
    <row r="65" spans="1:19">
      <c r="A65" s="3" t="s">
        <v>73</v>
      </c>
      <c r="B65" s="3" t="s">
        <v>331</v>
      </c>
      <c r="C65" s="3" t="s">
        <v>126</v>
      </c>
      <c r="D65" s="3" t="s">
        <v>334</v>
      </c>
      <c r="E65" s="18">
        <v>24</v>
      </c>
      <c r="F65" s="18">
        <v>1.38021124</v>
      </c>
      <c r="G65" s="18">
        <v>99</v>
      </c>
      <c r="H65" s="18">
        <v>1.99563519</v>
      </c>
      <c r="I65" s="18">
        <v>34.704454900000002</v>
      </c>
      <c r="J65" s="18">
        <v>1.54038523</v>
      </c>
      <c r="K65" s="18">
        <v>3435.7410399999999</v>
      </c>
      <c r="L65" s="18">
        <v>3.5360204199999998</v>
      </c>
      <c r="M65" s="3" t="s">
        <v>14</v>
      </c>
      <c r="N65" s="3" t="s">
        <v>336</v>
      </c>
      <c r="O65" s="3" t="s">
        <v>335</v>
      </c>
      <c r="P65" s="18">
        <v>32</v>
      </c>
      <c r="Q65" s="19"/>
      <c r="R65" s="3" t="s">
        <v>962</v>
      </c>
      <c r="S65" s="2" t="s">
        <v>963</v>
      </c>
    </row>
    <row r="66" spans="1:19">
      <c r="A66" s="3" t="s">
        <v>67</v>
      </c>
      <c r="B66" s="3" t="s">
        <v>103</v>
      </c>
      <c r="C66" s="3" t="s">
        <v>51</v>
      </c>
      <c r="D66" s="3" t="s">
        <v>329</v>
      </c>
      <c r="E66" s="18">
        <v>22</v>
      </c>
      <c r="F66" s="18">
        <v>1.3424226800000001</v>
      </c>
      <c r="G66" s="18">
        <v>136</v>
      </c>
      <c r="H66" s="18">
        <v>2.13353891</v>
      </c>
      <c r="I66" s="18">
        <v>23.705739900000001</v>
      </c>
      <c r="J66" s="18">
        <v>1.3748535200000001</v>
      </c>
      <c r="K66" s="18">
        <v>3223.98063</v>
      </c>
      <c r="L66" s="18">
        <v>3.5083924199999998</v>
      </c>
      <c r="M66" s="3" t="s">
        <v>66</v>
      </c>
      <c r="N66" s="3" t="s">
        <v>239</v>
      </c>
      <c r="O66" s="3" t="s">
        <v>330</v>
      </c>
      <c r="P66" s="18">
        <v>43</v>
      </c>
      <c r="R66" s="2" t="s">
        <v>963</v>
      </c>
      <c r="S66" s="2" t="s">
        <v>963</v>
      </c>
    </row>
    <row r="67" spans="1:19">
      <c r="A67" s="3" t="s">
        <v>79</v>
      </c>
      <c r="B67" s="3" t="s">
        <v>122</v>
      </c>
      <c r="C67" s="3" t="s">
        <v>301</v>
      </c>
      <c r="D67" s="3" t="s">
        <v>302</v>
      </c>
      <c r="E67" s="18">
        <v>21.5</v>
      </c>
      <c r="F67" s="18">
        <v>1.3324384600000001</v>
      </c>
      <c r="G67" s="18">
        <v>105</v>
      </c>
      <c r="H67" s="18">
        <v>2.0211893000000001</v>
      </c>
      <c r="I67" s="18">
        <v>23.141741799999998</v>
      </c>
      <c r="J67" s="18">
        <v>1.3643960399999999</v>
      </c>
      <c r="K67" s="18">
        <v>2429.8828800000001</v>
      </c>
      <c r="L67" s="18">
        <v>3.38558534</v>
      </c>
      <c r="M67" s="3" t="s">
        <v>66</v>
      </c>
      <c r="N67" s="3" t="s">
        <v>239</v>
      </c>
      <c r="O67" s="3" t="s">
        <v>303</v>
      </c>
      <c r="P67" s="18" t="s">
        <v>18</v>
      </c>
      <c r="R67" s="2" t="s">
        <v>963</v>
      </c>
      <c r="S67" s="2" t="s">
        <v>963</v>
      </c>
    </row>
    <row r="68" spans="1:19">
      <c r="A68" s="3" t="s">
        <v>79</v>
      </c>
      <c r="B68" s="3" t="s">
        <v>100</v>
      </c>
      <c r="C68" s="3" t="s">
        <v>101</v>
      </c>
      <c r="D68" s="3" t="s">
        <v>102</v>
      </c>
      <c r="E68" s="18">
        <v>20.7</v>
      </c>
      <c r="F68" s="18">
        <v>1.31597035</v>
      </c>
      <c r="G68" s="18">
        <v>104</v>
      </c>
      <c r="H68" s="18">
        <v>2.0170333399999998</v>
      </c>
      <c r="I68" s="18">
        <v>22.240642999999999</v>
      </c>
      <c r="J68" s="18">
        <v>1.34714734</v>
      </c>
      <c r="K68" s="18">
        <v>2313.0268799999999</v>
      </c>
      <c r="L68" s="18">
        <v>3.36418068</v>
      </c>
      <c r="M68" s="3" t="s">
        <v>66</v>
      </c>
      <c r="N68" s="3" t="s">
        <v>239</v>
      </c>
      <c r="O68" s="3" t="s">
        <v>300</v>
      </c>
      <c r="P68" s="18">
        <v>28</v>
      </c>
      <c r="R68" s="2" t="s">
        <v>963</v>
      </c>
      <c r="S68" s="2" t="s">
        <v>963</v>
      </c>
    </row>
    <row r="69" spans="1:19">
      <c r="A69" s="3" t="s">
        <v>73</v>
      </c>
      <c r="B69" s="3" t="s">
        <v>94</v>
      </c>
      <c r="C69" s="3" t="s">
        <v>98</v>
      </c>
      <c r="D69" s="3" t="s">
        <v>95</v>
      </c>
      <c r="E69" s="18">
        <v>18.4155333</v>
      </c>
      <c r="F69" s="18">
        <v>1.2651843</v>
      </c>
      <c r="G69" s="18">
        <v>104.735497</v>
      </c>
      <c r="H69" s="18">
        <v>2.0200939</v>
      </c>
      <c r="I69" s="18">
        <v>20.995124300000001</v>
      </c>
      <c r="J69" s="18">
        <v>1.3221184500000001</v>
      </c>
      <c r="K69" s="18">
        <v>2198.9347699999998</v>
      </c>
      <c r="L69" s="18">
        <v>3.3422123500000001</v>
      </c>
      <c r="M69" s="3" t="s">
        <v>66</v>
      </c>
      <c r="O69" s="3" t="s">
        <v>400</v>
      </c>
      <c r="P69" s="18" t="s">
        <v>206</v>
      </c>
      <c r="Q69" s="19"/>
      <c r="R69" s="2" t="s">
        <v>963</v>
      </c>
      <c r="S69" s="2" t="s">
        <v>963</v>
      </c>
    </row>
    <row r="70" spans="1:19">
      <c r="A70" s="3" t="s">
        <v>73</v>
      </c>
      <c r="B70" s="3" t="s">
        <v>337</v>
      </c>
      <c r="C70" s="3" t="s">
        <v>196</v>
      </c>
      <c r="D70" s="3" t="s">
        <v>338</v>
      </c>
      <c r="E70" s="18">
        <v>17</v>
      </c>
      <c r="F70" s="18">
        <v>1.2304489199999999</v>
      </c>
      <c r="G70" s="18">
        <v>230</v>
      </c>
      <c r="H70" s="18">
        <v>2.3617278399999999</v>
      </c>
      <c r="I70" s="18">
        <v>24.502767599999999</v>
      </c>
      <c r="J70" s="18">
        <v>1.3892151399999999</v>
      </c>
      <c r="K70" s="18">
        <v>5635.6365500000002</v>
      </c>
      <c r="L70" s="18">
        <v>3.75094298</v>
      </c>
      <c r="M70" s="3" t="s">
        <v>14</v>
      </c>
      <c r="N70" s="3" t="s">
        <v>340</v>
      </c>
      <c r="O70" s="3" t="s">
        <v>339</v>
      </c>
      <c r="P70" s="18">
        <v>1</v>
      </c>
      <c r="Q70" s="19"/>
      <c r="R70" s="3" t="s">
        <v>962</v>
      </c>
      <c r="S70" s="2" t="s">
        <v>963</v>
      </c>
    </row>
    <row r="71" spans="1:19">
      <c r="A71" s="3" t="s">
        <v>73</v>
      </c>
      <c r="B71" s="3" t="s">
        <v>15</v>
      </c>
      <c r="C71" s="3" t="s">
        <v>16</v>
      </c>
      <c r="D71" s="3" t="s">
        <v>17</v>
      </c>
      <c r="E71" s="18">
        <v>11</v>
      </c>
      <c r="F71" s="18">
        <v>1.0413926899999999</v>
      </c>
      <c r="G71" s="18">
        <v>139</v>
      </c>
      <c r="H71" s="18">
        <v>2.1430148</v>
      </c>
      <c r="I71" s="18">
        <v>15.789987099999999</v>
      </c>
      <c r="J71" s="18">
        <v>1.1983817800000001</v>
      </c>
      <c r="K71" s="18">
        <v>2194.8082100000001</v>
      </c>
      <c r="L71" s="18">
        <v>3.3413965800000001</v>
      </c>
      <c r="M71" s="3" t="s">
        <v>14</v>
      </c>
      <c r="N71" s="3" t="s">
        <v>239</v>
      </c>
      <c r="O71" s="3" t="s">
        <v>368</v>
      </c>
      <c r="P71" s="18" t="s">
        <v>18</v>
      </c>
      <c r="R71" s="3" t="s">
        <v>213</v>
      </c>
      <c r="S71" s="2" t="s">
        <v>963</v>
      </c>
    </row>
    <row r="72" spans="1:19">
      <c r="A72" s="3" t="s">
        <v>80</v>
      </c>
      <c r="B72" s="3" t="s">
        <v>195</v>
      </c>
      <c r="C72" s="3" t="s">
        <v>403</v>
      </c>
      <c r="D72" s="3" t="s">
        <v>404</v>
      </c>
      <c r="E72" s="18">
        <v>10</v>
      </c>
      <c r="F72" s="18">
        <v>1</v>
      </c>
      <c r="G72" s="18">
        <v>130</v>
      </c>
      <c r="H72" s="18">
        <v>2.11394335</v>
      </c>
      <c r="I72" s="18">
        <v>10.3800633</v>
      </c>
      <c r="J72" s="18">
        <v>1.0162</v>
      </c>
      <c r="K72" s="18">
        <v>1349.40822</v>
      </c>
      <c r="L72" s="18">
        <v>3.13014335</v>
      </c>
      <c r="M72" s="3" t="s">
        <v>66</v>
      </c>
      <c r="N72" s="3" t="s">
        <v>239</v>
      </c>
      <c r="O72" s="3" t="s">
        <v>405</v>
      </c>
      <c r="P72" s="18">
        <v>4</v>
      </c>
      <c r="R72" s="2" t="s">
        <v>963</v>
      </c>
      <c r="S72" s="2" t="s">
        <v>963</v>
      </c>
    </row>
  </sheetData>
  <sortState xmlns:xlrd2="http://schemas.microsoft.com/office/spreadsheetml/2017/richdata2" ref="A2:S122">
    <sortCondition descending="1" ref="E1:E1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A5D4-21BA-5947-BD49-BEE4E63EDB2A}">
  <dimension ref="A1:T114"/>
  <sheetViews>
    <sheetView zoomScale="106" workbookViewId="0">
      <selection activeCell="A2" sqref="A2"/>
    </sheetView>
  </sheetViews>
  <sheetFormatPr baseColWidth="10" defaultRowHeight="16"/>
  <cols>
    <col min="5" max="12" width="10.83203125" style="14"/>
    <col min="14" max="14" width="14.6640625" customWidth="1"/>
    <col min="15" max="15" width="44.6640625" customWidth="1"/>
    <col min="16" max="16" width="15.5" style="14" customWidth="1"/>
    <col min="17" max="17" width="10.83203125" style="14"/>
  </cols>
  <sheetData>
    <row r="1" spans="1:20" s="8" customFormat="1">
      <c r="A1" s="9" t="s">
        <v>6</v>
      </c>
      <c r="B1" s="9" t="s">
        <v>0</v>
      </c>
      <c r="C1" s="9" t="s">
        <v>1</v>
      </c>
      <c r="D1" s="9" t="s">
        <v>2</v>
      </c>
      <c r="E1" s="12" t="s">
        <v>3</v>
      </c>
      <c r="F1" s="12" t="s">
        <v>4</v>
      </c>
      <c r="G1" s="12" t="s">
        <v>600</v>
      </c>
      <c r="H1" s="12" t="s">
        <v>231</v>
      </c>
      <c r="I1" s="12" t="s">
        <v>603</v>
      </c>
      <c r="J1" s="12" t="s">
        <v>412</v>
      </c>
      <c r="K1" s="12" t="s">
        <v>564</v>
      </c>
      <c r="L1" s="12" t="s">
        <v>565</v>
      </c>
      <c r="M1" s="9" t="s">
        <v>604</v>
      </c>
      <c r="N1" s="9" t="s">
        <v>8</v>
      </c>
      <c r="O1" s="9" t="s">
        <v>7</v>
      </c>
      <c r="P1" s="12" t="s">
        <v>9</v>
      </c>
      <c r="Q1" s="12" t="s">
        <v>232</v>
      </c>
      <c r="R1" s="9" t="s">
        <v>10</v>
      </c>
      <c r="S1" s="9" t="s">
        <v>234</v>
      </c>
      <c r="T1" s="9" t="s">
        <v>235</v>
      </c>
    </row>
    <row r="2" spans="1:20">
      <c r="A2" s="10" t="s">
        <v>79</v>
      </c>
      <c r="B2" s="10" t="s">
        <v>252</v>
      </c>
      <c r="C2" s="10" t="s">
        <v>63</v>
      </c>
      <c r="D2" s="10" t="s">
        <v>253</v>
      </c>
      <c r="E2" s="13">
        <v>70000</v>
      </c>
      <c r="F2" s="13">
        <v>4.8450980399999999</v>
      </c>
      <c r="G2" s="13">
        <v>25</v>
      </c>
      <c r="H2" s="13">
        <v>1.3979400099999999</v>
      </c>
      <c r="I2" s="13">
        <v>0.36339079000000002</v>
      </c>
      <c r="J2" s="13">
        <v>-0.43962610000000002</v>
      </c>
      <c r="K2" s="13">
        <v>68.796459299999995</v>
      </c>
      <c r="L2" s="13">
        <v>1.8375660899999999</v>
      </c>
      <c r="M2" s="10" t="s">
        <v>14</v>
      </c>
      <c r="N2" s="7"/>
      <c r="O2" s="10" t="s">
        <v>254</v>
      </c>
      <c r="P2" s="13">
        <v>1</v>
      </c>
      <c r="R2" s="7" t="s">
        <v>963</v>
      </c>
      <c r="S2" s="7" t="s">
        <v>963</v>
      </c>
      <c r="T2" s="7" t="s">
        <v>963</v>
      </c>
    </row>
    <row r="3" spans="1:20">
      <c r="A3" s="10" t="s">
        <v>79</v>
      </c>
      <c r="B3" s="10" t="s">
        <v>252</v>
      </c>
      <c r="C3" s="10" t="s">
        <v>347</v>
      </c>
      <c r="D3" s="10" t="s">
        <v>419</v>
      </c>
      <c r="E3" s="13">
        <v>41671.428599999999</v>
      </c>
      <c r="F3" s="13">
        <v>4.61983839</v>
      </c>
      <c r="G3" s="13">
        <v>24.118100099999999</v>
      </c>
      <c r="H3" s="13">
        <v>1.38234309</v>
      </c>
      <c r="I3" s="13">
        <v>0.75714285999999997</v>
      </c>
      <c r="J3" s="13">
        <v>-0.1208222</v>
      </c>
      <c r="K3" s="13">
        <v>31.854094499999999</v>
      </c>
      <c r="L3" s="13">
        <v>1.5031652600000001</v>
      </c>
      <c r="M3" s="10" t="s">
        <v>14</v>
      </c>
      <c r="O3" s="10" t="s">
        <v>420</v>
      </c>
      <c r="P3" s="13">
        <v>28</v>
      </c>
      <c r="Q3" s="15"/>
      <c r="R3" s="7" t="s">
        <v>963</v>
      </c>
      <c r="S3" s="7" t="s">
        <v>963</v>
      </c>
      <c r="T3" s="7" t="s">
        <v>963</v>
      </c>
    </row>
    <row r="4" spans="1:20">
      <c r="A4" s="10" t="s">
        <v>79</v>
      </c>
      <c r="B4" s="10" t="s">
        <v>252</v>
      </c>
      <c r="C4" s="10" t="s">
        <v>347</v>
      </c>
      <c r="D4" s="10" t="s">
        <v>348</v>
      </c>
      <c r="E4" s="13">
        <v>32000</v>
      </c>
      <c r="F4" s="13">
        <v>4.5051499799999997</v>
      </c>
      <c r="G4" s="13">
        <v>30</v>
      </c>
      <c r="H4" s="13">
        <v>1.4771212499999999</v>
      </c>
      <c r="I4" s="13">
        <v>0.49054178999999998</v>
      </c>
      <c r="J4" s="13">
        <v>-0.30932399999999999</v>
      </c>
      <c r="K4" s="13">
        <v>61.156868799999998</v>
      </c>
      <c r="L4" s="13">
        <v>1.7864452399999999</v>
      </c>
      <c r="M4" s="10" t="s">
        <v>14</v>
      </c>
      <c r="N4" s="10" t="s">
        <v>350</v>
      </c>
      <c r="O4" s="10" t="s">
        <v>349</v>
      </c>
      <c r="P4" s="13">
        <v>1</v>
      </c>
      <c r="Q4" s="15"/>
      <c r="R4" s="7" t="s">
        <v>963</v>
      </c>
      <c r="S4" s="7" t="s">
        <v>963</v>
      </c>
      <c r="T4" s="10" t="s">
        <v>962</v>
      </c>
    </row>
    <row r="5" spans="1:20">
      <c r="A5" s="10" t="s">
        <v>79</v>
      </c>
      <c r="B5" s="10" t="s">
        <v>263</v>
      </c>
      <c r="C5" s="10" t="s">
        <v>264</v>
      </c>
      <c r="D5" s="10" t="s">
        <v>265</v>
      </c>
      <c r="E5" s="13">
        <v>28750.0003</v>
      </c>
      <c r="F5" s="13">
        <v>4.4586378499999997</v>
      </c>
      <c r="G5" s="13">
        <v>25.106492299999999</v>
      </c>
      <c r="H5" s="13">
        <v>1.39978604</v>
      </c>
      <c r="I5" s="13">
        <v>0.50621517999999999</v>
      </c>
      <c r="J5" s="13">
        <v>-0.29566480000000001</v>
      </c>
      <c r="K5" s="13">
        <v>49.596482899999998</v>
      </c>
      <c r="L5" s="13">
        <v>1.6954508800000001</v>
      </c>
      <c r="M5" s="10" t="s">
        <v>14</v>
      </c>
      <c r="O5" s="10" t="s">
        <v>266</v>
      </c>
      <c r="P5" s="13" t="s">
        <v>57</v>
      </c>
      <c r="Q5" s="15"/>
      <c r="R5" s="7" t="s">
        <v>963</v>
      </c>
      <c r="S5" s="7" t="s">
        <v>963</v>
      </c>
      <c r="T5" s="7" t="s">
        <v>963</v>
      </c>
    </row>
    <row r="6" spans="1:20">
      <c r="A6" s="10" t="s">
        <v>79</v>
      </c>
      <c r="B6" s="10" t="s">
        <v>256</v>
      </c>
      <c r="C6" s="10" t="s">
        <v>160</v>
      </c>
      <c r="D6" s="10" t="s">
        <v>257</v>
      </c>
      <c r="E6" s="13">
        <v>12794.487800000001</v>
      </c>
      <c r="F6" s="13">
        <v>4.1070228999999996</v>
      </c>
      <c r="G6" s="13">
        <v>30.311838999999999</v>
      </c>
      <c r="H6" s="13">
        <v>1.4816122899999999</v>
      </c>
      <c r="I6" s="13">
        <v>0.72590951000000004</v>
      </c>
      <c r="J6" s="13">
        <v>-0.13911750000000001</v>
      </c>
      <c r="K6" s="13">
        <v>41.757049100000003</v>
      </c>
      <c r="L6" s="13">
        <v>1.6207298000000001</v>
      </c>
      <c r="M6" s="10" t="s">
        <v>14</v>
      </c>
      <c r="O6" s="10" t="s">
        <v>569</v>
      </c>
      <c r="P6" s="13">
        <v>82</v>
      </c>
      <c r="Q6" s="15"/>
      <c r="R6" s="7" t="s">
        <v>963</v>
      </c>
      <c r="S6" s="7" t="s">
        <v>963</v>
      </c>
      <c r="T6" s="7" t="s">
        <v>963</v>
      </c>
    </row>
    <row r="7" spans="1:20">
      <c r="A7" s="10" t="s">
        <v>79</v>
      </c>
      <c r="B7" s="10" t="s">
        <v>424</v>
      </c>
      <c r="C7" s="10" t="s">
        <v>425</v>
      </c>
      <c r="D7" s="10" t="s">
        <v>426</v>
      </c>
      <c r="E7" s="13">
        <v>6650</v>
      </c>
      <c r="F7" s="13">
        <v>3.8228216499999998</v>
      </c>
      <c r="G7" s="13">
        <v>34.331210400000003</v>
      </c>
      <c r="H7" s="13">
        <v>1.53568912</v>
      </c>
      <c r="I7" s="13">
        <v>1.1000000000000001</v>
      </c>
      <c r="J7" s="13">
        <v>4.1392690000000003E-2</v>
      </c>
      <c r="K7" s="13">
        <v>31.210191300000002</v>
      </c>
      <c r="L7" s="13">
        <v>1.4942964299999999</v>
      </c>
      <c r="M7" s="10" t="s">
        <v>14</v>
      </c>
      <c r="N7" s="10" t="s">
        <v>414</v>
      </c>
      <c r="O7" s="10" t="s">
        <v>427</v>
      </c>
      <c r="P7" s="13" t="s">
        <v>18</v>
      </c>
      <c r="R7" s="7" t="s">
        <v>963</v>
      </c>
      <c r="S7" s="7" t="s">
        <v>963</v>
      </c>
      <c r="T7" s="7" t="s">
        <v>963</v>
      </c>
    </row>
    <row r="8" spans="1:20">
      <c r="A8" s="10" t="s">
        <v>118</v>
      </c>
      <c r="B8" s="10" t="s">
        <v>116</v>
      </c>
      <c r="C8" s="10" t="s">
        <v>60</v>
      </c>
      <c r="D8" s="10" t="s">
        <v>326</v>
      </c>
      <c r="E8" s="13">
        <v>4550</v>
      </c>
      <c r="F8" s="13">
        <v>3.6580113999999999</v>
      </c>
      <c r="G8" s="13">
        <v>35.693242699999999</v>
      </c>
      <c r="H8" s="13">
        <v>1.552586</v>
      </c>
      <c r="I8" s="13">
        <v>7</v>
      </c>
      <c r="J8" s="13">
        <v>0.84509803999999999</v>
      </c>
      <c r="K8" s="13">
        <v>5.0990346600000001</v>
      </c>
      <c r="L8" s="13">
        <v>0.70748796000000003</v>
      </c>
      <c r="M8" s="10" t="s">
        <v>66</v>
      </c>
      <c r="N8" s="10" t="s">
        <v>439</v>
      </c>
      <c r="O8" s="10" t="s">
        <v>438</v>
      </c>
      <c r="P8" s="13">
        <v>9</v>
      </c>
      <c r="R8" s="7" t="s">
        <v>963</v>
      </c>
      <c r="S8" s="7" t="s">
        <v>963</v>
      </c>
      <c r="T8" s="7" t="s">
        <v>963</v>
      </c>
    </row>
    <row r="9" spans="1:20">
      <c r="A9" s="10" t="s">
        <v>118</v>
      </c>
      <c r="B9" s="10" t="s">
        <v>116</v>
      </c>
      <c r="C9" s="10" t="s">
        <v>319</v>
      </c>
      <c r="D9" s="10" t="s">
        <v>320</v>
      </c>
      <c r="E9" s="13">
        <v>3885.1315800000002</v>
      </c>
      <c r="F9" s="13">
        <v>3.5894057300000002</v>
      </c>
      <c r="G9" s="13">
        <v>30.631578900000001</v>
      </c>
      <c r="H9" s="13">
        <v>1.48616938</v>
      </c>
      <c r="I9" s="13">
        <v>8.8259720599999998</v>
      </c>
      <c r="J9" s="13">
        <v>0.94576254999999998</v>
      </c>
      <c r="K9" s="13">
        <v>3.4706181599999999</v>
      </c>
      <c r="L9" s="13">
        <v>0.54040684000000005</v>
      </c>
      <c r="M9" s="10" t="s">
        <v>66</v>
      </c>
      <c r="N9" s="7"/>
      <c r="O9" s="10" t="s">
        <v>321</v>
      </c>
      <c r="P9" s="13" t="s">
        <v>314</v>
      </c>
      <c r="Q9" s="15"/>
      <c r="R9" s="7" t="s">
        <v>963</v>
      </c>
      <c r="S9" s="7" t="s">
        <v>963</v>
      </c>
      <c r="T9" s="7" t="s">
        <v>963</v>
      </c>
    </row>
    <row r="10" spans="1:20">
      <c r="A10" s="10" t="s">
        <v>79</v>
      </c>
      <c r="B10" s="10" t="s">
        <v>252</v>
      </c>
      <c r="C10" s="10" t="s">
        <v>421</v>
      </c>
      <c r="D10" s="10" t="s">
        <v>422</v>
      </c>
      <c r="E10" s="13">
        <v>3842.5</v>
      </c>
      <c r="F10" s="13">
        <v>3.58461388</v>
      </c>
      <c r="G10" s="13">
        <v>38.152261899999999</v>
      </c>
      <c r="H10" s="13">
        <v>1.5815202900000001</v>
      </c>
      <c r="I10" s="13">
        <v>0.83374999999999999</v>
      </c>
      <c r="J10" s="13">
        <v>-7.8964199999999998E-2</v>
      </c>
      <c r="K10" s="13">
        <v>45.759834300000001</v>
      </c>
      <c r="L10" s="13">
        <v>1.6604844400000001</v>
      </c>
      <c r="M10" s="10" t="s">
        <v>14</v>
      </c>
      <c r="O10" s="10" t="s">
        <v>423</v>
      </c>
      <c r="P10" s="13">
        <v>8</v>
      </c>
      <c r="Q10" s="15"/>
      <c r="R10" s="7" t="s">
        <v>963</v>
      </c>
      <c r="S10" s="7" t="s">
        <v>963</v>
      </c>
      <c r="T10" s="7" t="s">
        <v>963</v>
      </c>
    </row>
    <row r="11" spans="1:20">
      <c r="A11" s="10" t="s">
        <v>118</v>
      </c>
      <c r="B11" s="10" t="s">
        <v>322</v>
      </c>
      <c r="C11" s="10" t="s">
        <v>323</v>
      </c>
      <c r="D11" s="10" t="s">
        <v>324</v>
      </c>
      <c r="E11" s="13">
        <v>3380.0322700000002</v>
      </c>
      <c r="F11" s="13">
        <v>3.52892085</v>
      </c>
      <c r="G11" s="13">
        <v>37.381465599999999</v>
      </c>
      <c r="H11" s="13">
        <v>1.5726563200000001</v>
      </c>
      <c r="I11" s="13">
        <v>8.5843955600000008</v>
      </c>
      <c r="J11" s="13">
        <v>0.93370971999999997</v>
      </c>
      <c r="K11" s="13">
        <v>4.3545832999999998</v>
      </c>
      <c r="L11" s="13">
        <v>0.63894660000000003</v>
      </c>
      <c r="M11" s="10" t="s">
        <v>66</v>
      </c>
      <c r="O11" s="10" t="s">
        <v>589</v>
      </c>
      <c r="P11" s="13" t="s">
        <v>69</v>
      </c>
      <c r="Q11" s="15"/>
      <c r="R11" s="7" t="s">
        <v>963</v>
      </c>
      <c r="S11" s="7" t="s">
        <v>963</v>
      </c>
      <c r="T11" s="7" t="s">
        <v>963</v>
      </c>
    </row>
    <row r="12" spans="1:20">
      <c r="A12" s="10" t="s">
        <v>79</v>
      </c>
      <c r="B12" s="10" t="s">
        <v>25</v>
      </c>
      <c r="C12" s="10" t="s">
        <v>26</v>
      </c>
      <c r="D12" s="10" t="s">
        <v>27</v>
      </c>
      <c r="E12" s="13">
        <v>3163.64536</v>
      </c>
      <c r="F12" s="13">
        <v>3.50018779</v>
      </c>
      <c r="G12" s="13">
        <v>40.867266299999997</v>
      </c>
      <c r="H12" s="13">
        <v>1.61137559</v>
      </c>
      <c r="I12" s="13">
        <v>1.4622423099999999</v>
      </c>
      <c r="J12" s="13">
        <v>0.16501935000000001</v>
      </c>
      <c r="K12" s="13">
        <v>27.948354399999999</v>
      </c>
      <c r="L12" s="13">
        <v>1.4463562400000001</v>
      </c>
      <c r="M12" s="10" t="s">
        <v>14</v>
      </c>
      <c r="O12" s="10" t="s">
        <v>568</v>
      </c>
      <c r="P12" s="13">
        <v>56</v>
      </c>
      <c r="Q12" s="15"/>
      <c r="R12" s="7" t="s">
        <v>963</v>
      </c>
      <c r="S12" s="7" t="s">
        <v>963</v>
      </c>
      <c r="T12" s="7" t="s">
        <v>963</v>
      </c>
    </row>
    <row r="13" spans="1:20">
      <c r="A13" s="10" t="s">
        <v>315</v>
      </c>
      <c r="B13" s="10" t="s">
        <v>497</v>
      </c>
      <c r="C13" s="10" t="s">
        <v>498</v>
      </c>
      <c r="D13" s="10" t="s">
        <v>499</v>
      </c>
      <c r="E13" s="13">
        <v>3091</v>
      </c>
      <c r="F13" s="13">
        <v>3.4900990099999998</v>
      </c>
      <c r="G13" s="13">
        <v>38.715171699999999</v>
      </c>
      <c r="H13" s="13">
        <v>1.5878811900000001</v>
      </c>
      <c r="I13" s="13">
        <v>11</v>
      </c>
      <c r="J13" s="13">
        <v>1.0413926899999999</v>
      </c>
      <c r="K13" s="13">
        <v>3.51956106</v>
      </c>
      <c r="L13" s="13">
        <v>0.54648850000000004</v>
      </c>
      <c r="M13" s="10" t="s">
        <v>66</v>
      </c>
      <c r="N13" s="10" t="s">
        <v>443</v>
      </c>
      <c r="O13" s="10" t="s">
        <v>438</v>
      </c>
      <c r="P13" s="13">
        <v>3</v>
      </c>
      <c r="R13" s="7" t="s">
        <v>963</v>
      </c>
      <c r="S13" s="7" t="s">
        <v>963</v>
      </c>
      <c r="T13" s="7" t="s">
        <v>963</v>
      </c>
    </row>
    <row r="14" spans="1:20">
      <c r="A14" s="10" t="s">
        <v>118</v>
      </c>
      <c r="B14" s="7"/>
      <c r="C14" s="7"/>
      <c r="D14" s="10" t="s">
        <v>407</v>
      </c>
      <c r="E14" s="13">
        <v>2710</v>
      </c>
      <c r="F14" s="13">
        <v>3.43296929</v>
      </c>
      <c r="G14" s="13">
        <v>39.799999999999997</v>
      </c>
      <c r="H14" s="13">
        <v>1.59988307</v>
      </c>
      <c r="I14" s="13">
        <v>7.3</v>
      </c>
      <c r="J14" s="13">
        <v>0.86332286000000003</v>
      </c>
      <c r="K14" s="13">
        <v>5.45205479</v>
      </c>
      <c r="L14" s="13">
        <v>0.73656021000000005</v>
      </c>
      <c r="M14" s="10" t="s">
        <v>66</v>
      </c>
      <c r="N14" s="10" t="s">
        <v>328</v>
      </c>
      <c r="O14" s="10" t="s">
        <v>327</v>
      </c>
      <c r="P14" s="13">
        <v>15</v>
      </c>
      <c r="R14" s="7" t="s">
        <v>963</v>
      </c>
      <c r="S14" s="7" t="s">
        <v>963</v>
      </c>
      <c r="T14" s="7" t="s">
        <v>963</v>
      </c>
    </row>
    <row r="15" spans="1:20">
      <c r="A15" s="10" t="s">
        <v>73</v>
      </c>
      <c r="B15" s="10" t="s">
        <v>240</v>
      </c>
      <c r="C15" s="10" t="s">
        <v>241</v>
      </c>
      <c r="D15" s="10" t="s">
        <v>242</v>
      </c>
      <c r="E15" s="13">
        <v>1973</v>
      </c>
      <c r="F15" s="13">
        <v>3.2951270899999998</v>
      </c>
      <c r="G15" s="13">
        <v>53</v>
      </c>
      <c r="H15" s="13">
        <v>1.72427587</v>
      </c>
      <c r="I15" s="13">
        <v>1.42717684</v>
      </c>
      <c r="J15" s="13">
        <v>0.15447779</v>
      </c>
      <c r="K15" s="13">
        <v>37.136253000000004</v>
      </c>
      <c r="L15" s="13">
        <v>1.56979808</v>
      </c>
      <c r="M15" s="10" t="s">
        <v>14</v>
      </c>
      <c r="N15" s="10" t="s">
        <v>239</v>
      </c>
      <c r="O15" s="10" t="s">
        <v>243</v>
      </c>
      <c r="P15" s="13">
        <v>59</v>
      </c>
      <c r="R15" s="7" t="s">
        <v>963</v>
      </c>
      <c r="S15" s="7" t="s">
        <v>963</v>
      </c>
      <c r="T15" s="7" t="s">
        <v>963</v>
      </c>
    </row>
    <row r="16" spans="1:20">
      <c r="A16" s="10" t="s">
        <v>79</v>
      </c>
      <c r="B16" s="10" t="s">
        <v>356</v>
      </c>
      <c r="C16" s="10" t="s">
        <v>227</v>
      </c>
      <c r="D16" s="10" t="s">
        <v>357</v>
      </c>
      <c r="E16" s="13">
        <v>1822</v>
      </c>
      <c r="F16" s="13">
        <v>3.26054837</v>
      </c>
      <c r="G16" s="13">
        <v>43.264603899999997</v>
      </c>
      <c r="H16" s="13">
        <v>1.6361327299999999</v>
      </c>
      <c r="I16" s="13">
        <v>3.6</v>
      </c>
      <c r="J16" s="13">
        <v>0.55630250000000003</v>
      </c>
      <c r="K16" s="13">
        <v>12.0179455</v>
      </c>
      <c r="L16" s="13">
        <v>1.07983023</v>
      </c>
      <c r="M16" s="10" t="s">
        <v>66</v>
      </c>
      <c r="O16" s="10" t="s">
        <v>464</v>
      </c>
      <c r="P16" s="13">
        <v>5</v>
      </c>
      <c r="Q16" s="15"/>
      <c r="R16" s="7" t="s">
        <v>963</v>
      </c>
      <c r="S16" s="7" t="s">
        <v>963</v>
      </c>
      <c r="T16" s="7" t="s">
        <v>963</v>
      </c>
    </row>
    <row r="17" spans="1:20">
      <c r="A17" s="10" t="s">
        <v>79</v>
      </c>
      <c r="B17" s="10" t="s">
        <v>263</v>
      </c>
      <c r="C17" s="10" t="s">
        <v>264</v>
      </c>
      <c r="D17" s="10" t="s">
        <v>265</v>
      </c>
      <c r="E17" s="13">
        <v>1360.78</v>
      </c>
      <c r="F17" s="13">
        <v>3.1337879200000001</v>
      </c>
      <c r="G17" s="13">
        <v>46.5864057</v>
      </c>
      <c r="H17" s="13">
        <v>1.6682592000000001</v>
      </c>
      <c r="I17" s="13">
        <v>3</v>
      </c>
      <c r="J17" s="13">
        <v>0.47712125</v>
      </c>
      <c r="K17" s="13">
        <v>15.528801899999999</v>
      </c>
      <c r="L17" s="13">
        <v>1.1911379499999999</v>
      </c>
      <c r="M17" s="10" t="s">
        <v>14</v>
      </c>
      <c r="N17" s="10" t="s">
        <v>513</v>
      </c>
      <c r="O17" s="10" t="s">
        <v>428</v>
      </c>
      <c r="P17" s="13">
        <v>1</v>
      </c>
      <c r="Q17" s="15"/>
      <c r="R17" s="10" t="s">
        <v>962</v>
      </c>
      <c r="S17" s="7" t="s">
        <v>963</v>
      </c>
      <c r="T17" s="7" t="s">
        <v>963</v>
      </c>
    </row>
    <row r="18" spans="1:20">
      <c r="A18" s="10" t="s">
        <v>73</v>
      </c>
      <c r="B18" s="10" t="s">
        <v>247</v>
      </c>
      <c r="C18" s="10" t="s">
        <v>248</v>
      </c>
      <c r="D18" s="10" t="s">
        <v>249</v>
      </c>
      <c r="E18" s="13">
        <v>948.11779000000001</v>
      </c>
      <c r="F18" s="13">
        <v>2.9768623000000001</v>
      </c>
      <c r="G18" s="13">
        <v>45.716434100000001</v>
      </c>
      <c r="H18" s="13">
        <v>1.6600723500000001</v>
      </c>
      <c r="I18" s="13">
        <v>2.9436269799999999</v>
      </c>
      <c r="J18" s="13">
        <v>0.46888277</v>
      </c>
      <c r="K18" s="13">
        <v>15.5306479</v>
      </c>
      <c r="L18" s="13">
        <v>1.1911895699999999</v>
      </c>
      <c r="M18" s="10" t="s">
        <v>14</v>
      </c>
      <c r="O18" s="10" t="s">
        <v>567</v>
      </c>
      <c r="P18" s="13">
        <v>24</v>
      </c>
      <c r="Q18" s="15"/>
      <c r="R18" s="7" t="s">
        <v>963</v>
      </c>
      <c r="S18" s="7" t="s">
        <v>963</v>
      </c>
      <c r="T18" s="7" t="s">
        <v>963</v>
      </c>
    </row>
    <row r="19" spans="1:20">
      <c r="A19" s="10" t="s">
        <v>79</v>
      </c>
      <c r="B19" s="10" t="s">
        <v>356</v>
      </c>
      <c r="C19" s="10" t="s">
        <v>227</v>
      </c>
      <c r="D19" s="10" t="s">
        <v>357</v>
      </c>
      <c r="E19" s="13">
        <v>900</v>
      </c>
      <c r="F19" s="13">
        <v>2.9542425099999998</v>
      </c>
      <c r="G19" s="13">
        <v>98.783672300000006</v>
      </c>
      <c r="H19" s="13">
        <v>1.9946851699999999</v>
      </c>
      <c r="I19" s="13">
        <v>7.1965649999999997</v>
      </c>
      <c r="J19" s="13">
        <v>0.85712524999999995</v>
      </c>
      <c r="K19" s="13">
        <v>13.7265032</v>
      </c>
      <c r="L19" s="13">
        <v>1.13755991</v>
      </c>
      <c r="M19" s="10" t="s">
        <v>66</v>
      </c>
      <c r="N19" s="10" t="s">
        <v>411</v>
      </c>
      <c r="O19" s="10" t="s">
        <v>596</v>
      </c>
      <c r="P19" s="13">
        <v>2</v>
      </c>
      <c r="Q19" s="15"/>
      <c r="R19" s="10" t="s">
        <v>962</v>
      </c>
      <c r="S19" s="7" t="s">
        <v>963</v>
      </c>
      <c r="T19" s="7" t="s">
        <v>963</v>
      </c>
    </row>
    <row r="20" spans="1:20">
      <c r="A20" s="10" t="s">
        <v>79</v>
      </c>
      <c r="B20" s="10" t="s">
        <v>259</v>
      </c>
      <c r="C20" s="10" t="s">
        <v>260</v>
      </c>
      <c r="D20" s="10" t="s">
        <v>261</v>
      </c>
      <c r="E20" s="13">
        <v>879.55555600000002</v>
      </c>
      <c r="F20" s="13">
        <v>2.9442632799999999</v>
      </c>
      <c r="G20" s="13">
        <v>47.787459400000003</v>
      </c>
      <c r="H20" s="13">
        <v>1.6793139399999999</v>
      </c>
      <c r="I20" s="13">
        <v>1.54636284</v>
      </c>
      <c r="J20" s="13">
        <v>0.18931141000000001</v>
      </c>
      <c r="K20" s="13">
        <v>30.9031348</v>
      </c>
      <c r="L20" s="13">
        <v>1.4900025400000001</v>
      </c>
      <c r="M20" s="10" t="s">
        <v>14</v>
      </c>
      <c r="O20" s="10" t="s">
        <v>430</v>
      </c>
      <c r="P20" s="13" t="s">
        <v>69</v>
      </c>
      <c r="Q20" s="15"/>
      <c r="R20" s="7" t="s">
        <v>963</v>
      </c>
      <c r="S20" s="7" t="s">
        <v>963</v>
      </c>
      <c r="T20" s="7" t="s">
        <v>963</v>
      </c>
    </row>
    <row r="21" spans="1:20">
      <c r="A21" s="10" t="s">
        <v>79</v>
      </c>
      <c r="B21" s="10" t="s">
        <v>286</v>
      </c>
      <c r="C21" s="10" t="s">
        <v>287</v>
      </c>
      <c r="D21" s="10" t="s">
        <v>288</v>
      </c>
      <c r="E21" s="13">
        <v>810</v>
      </c>
      <c r="F21" s="13">
        <v>2.9084850200000001</v>
      </c>
      <c r="G21" s="13">
        <v>42.95</v>
      </c>
      <c r="H21" s="13">
        <v>1.63296317</v>
      </c>
      <c r="I21" s="13">
        <v>13</v>
      </c>
      <c r="J21" s="13">
        <v>1.11394335</v>
      </c>
      <c r="K21" s="13">
        <v>3.3038461539999999</v>
      </c>
      <c r="L21" s="13">
        <v>0.51901981590000001</v>
      </c>
      <c r="M21" s="10" t="s">
        <v>66</v>
      </c>
      <c r="N21" s="10" t="s">
        <v>239</v>
      </c>
      <c r="O21" s="10" t="s">
        <v>289</v>
      </c>
      <c r="P21" s="13">
        <v>106</v>
      </c>
      <c r="R21" s="7" t="s">
        <v>963</v>
      </c>
      <c r="S21" s="7" t="s">
        <v>963</v>
      </c>
      <c r="T21" s="7" t="s">
        <v>963</v>
      </c>
    </row>
    <row r="22" spans="1:20">
      <c r="A22" s="10" t="s">
        <v>73</v>
      </c>
      <c r="B22" s="10" t="s">
        <v>236</v>
      </c>
      <c r="C22" s="10" t="s">
        <v>71</v>
      </c>
      <c r="D22" s="10" t="s">
        <v>237</v>
      </c>
      <c r="E22" s="13">
        <v>800</v>
      </c>
      <c r="F22" s="13">
        <v>2.9030899899999998</v>
      </c>
      <c r="G22" s="13">
        <v>86</v>
      </c>
      <c r="H22" s="13">
        <v>1.93449845</v>
      </c>
      <c r="I22" s="13">
        <v>2.0171844299999999</v>
      </c>
      <c r="J22" s="13">
        <v>0.30474561</v>
      </c>
      <c r="K22" s="13">
        <v>42.633682200000003</v>
      </c>
      <c r="L22" s="13">
        <v>1.6297528400000001</v>
      </c>
      <c r="M22" s="10" t="s">
        <v>14</v>
      </c>
      <c r="N22" s="10" t="s">
        <v>239</v>
      </c>
      <c r="O22" s="10" t="s">
        <v>238</v>
      </c>
      <c r="P22" s="13">
        <v>3</v>
      </c>
      <c r="R22" s="7" t="s">
        <v>963</v>
      </c>
      <c r="S22" s="7" t="s">
        <v>963</v>
      </c>
      <c r="T22" s="7" t="s">
        <v>963</v>
      </c>
    </row>
    <row r="23" spans="1:20">
      <c r="A23" s="10" t="s">
        <v>79</v>
      </c>
      <c r="B23" s="10" t="s">
        <v>11</v>
      </c>
      <c r="C23" s="10" t="s">
        <v>12</v>
      </c>
      <c r="D23" s="10" t="s">
        <v>13</v>
      </c>
      <c r="E23" s="13">
        <v>751</v>
      </c>
      <c r="F23" s="13">
        <v>2.8756399400000001</v>
      </c>
      <c r="G23" s="13">
        <v>50.301892100000003</v>
      </c>
      <c r="H23" s="13">
        <v>1.70158432</v>
      </c>
      <c r="I23" s="13">
        <v>2.1282224099999998</v>
      </c>
      <c r="J23" s="13">
        <v>0.32801701</v>
      </c>
      <c r="K23" s="13">
        <v>23.635636900000002</v>
      </c>
      <c r="L23" s="13">
        <v>1.3735673100000001</v>
      </c>
      <c r="M23" s="10" t="s">
        <v>14</v>
      </c>
      <c r="O23" s="10" t="s">
        <v>572</v>
      </c>
      <c r="P23" s="13" t="s">
        <v>114</v>
      </c>
      <c r="Q23" s="15"/>
      <c r="R23" s="7" t="s">
        <v>963</v>
      </c>
      <c r="S23" s="7" t="s">
        <v>963</v>
      </c>
      <c r="T23" s="7" t="s">
        <v>963</v>
      </c>
    </row>
    <row r="24" spans="1:20">
      <c r="A24" s="10" t="s">
        <v>79</v>
      </c>
      <c r="B24" s="10" t="s">
        <v>351</v>
      </c>
      <c r="C24" s="10" t="s">
        <v>352</v>
      </c>
      <c r="D24" s="10" t="s">
        <v>353</v>
      </c>
      <c r="E24" s="13">
        <v>737.25</v>
      </c>
      <c r="F24" s="13">
        <v>2.8676147799999998</v>
      </c>
      <c r="G24" s="13">
        <v>78.496690799999996</v>
      </c>
      <c r="H24" s="13">
        <v>1.8948513499999999</v>
      </c>
      <c r="I24" s="13">
        <v>9.0951752799999994</v>
      </c>
      <c r="J24" s="13">
        <v>0.95881106999999999</v>
      </c>
      <c r="K24" s="13">
        <v>8.6305858200000003</v>
      </c>
      <c r="L24" s="13">
        <v>0.93604027999999995</v>
      </c>
      <c r="M24" s="10" t="s">
        <v>66</v>
      </c>
      <c r="O24" s="10" t="s">
        <v>580</v>
      </c>
      <c r="P24" s="13" t="s">
        <v>57</v>
      </c>
      <c r="Q24" s="15"/>
      <c r="R24" s="7" t="s">
        <v>963</v>
      </c>
      <c r="S24" s="7" t="s">
        <v>963</v>
      </c>
      <c r="T24" s="7" t="s">
        <v>963</v>
      </c>
    </row>
    <row r="25" spans="1:20">
      <c r="A25" s="10" t="s">
        <v>315</v>
      </c>
      <c r="B25" s="10" t="s">
        <v>119</v>
      </c>
      <c r="C25" s="10" t="s">
        <v>120</v>
      </c>
      <c r="D25" s="10" t="s">
        <v>121</v>
      </c>
      <c r="E25" s="13">
        <v>597.6</v>
      </c>
      <c r="F25" s="13">
        <v>2.7764105899999998</v>
      </c>
      <c r="G25" s="13">
        <v>41.173486400000002</v>
      </c>
      <c r="H25" s="13">
        <v>1.6146176400000001</v>
      </c>
      <c r="I25" s="13">
        <v>16.050715</v>
      </c>
      <c r="J25" s="13">
        <v>1.20549438</v>
      </c>
      <c r="K25" s="13">
        <v>2.5652119799999999</v>
      </c>
      <c r="L25" s="13">
        <v>0.40912325999999999</v>
      </c>
      <c r="M25" s="10" t="s">
        <v>66</v>
      </c>
      <c r="O25" s="10" t="s">
        <v>586</v>
      </c>
      <c r="P25" s="13" t="s">
        <v>83</v>
      </c>
      <c r="Q25" s="15"/>
      <c r="R25" s="7" t="s">
        <v>963</v>
      </c>
      <c r="S25" s="7" t="s">
        <v>963</v>
      </c>
      <c r="T25" s="7" t="s">
        <v>963</v>
      </c>
    </row>
    <row r="26" spans="1:20">
      <c r="A26" s="10" t="s">
        <v>79</v>
      </c>
      <c r="B26" s="10" t="s">
        <v>483</v>
      </c>
      <c r="C26" s="10" t="s">
        <v>484</v>
      </c>
      <c r="D26" s="10" t="s">
        <v>485</v>
      </c>
      <c r="E26" s="13">
        <v>580</v>
      </c>
      <c r="F26" s="13">
        <v>2.7634279899999998</v>
      </c>
      <c r="G26" s="13">
        <v>55.033538299999996</v>
      </c>
      <c r="H26" s="13">
        <v>1.7406274399999999</v>
      </c>
      <c r="I26" s="13">
        <v>17</v>
      </c>
      <c r="J26" s="13">
        <v>1.2304489199999999</v>
      </c>
      <c r="K26" s="13">
        <v>3.2372669599999999</v>
      </c>
      <c r="L26" s="13">
        <v>0.51017851000000003</v>
      </c>
      <c r="M26" s="10" t="s">
        <v>66</v>
      </c>
      <c r="N26" s="10" t="s">
        <v>439</v>
      </c>
      <c r="O26" s="10" t="s">
        <v>438</v>
      </c>
      <c r="P26" s="13">
        <v>2</v>
      </c>
      <c r="R26" s="7" t="s">
        <v>963</v>
      </c>
      <c r="S26" s="7" t="s">
        <v>963</v>
      </c>
      <c r="T26" s="7" t="s">
        <v>963</v>
      </c>
    </row>
    <row r="27" spans="1:20">
      <c r="A27" s="10" t="s">
        <v>79</v>
      </c>
      <c r="B27" s="10" t="s">
        <v>444</v>
      </c>
      <c r="C27" s="10" t="s">
        <v>445</v>
      </c>
      <c r="D27" s="10" t="s">
        <v>446</v>
      </c>
      <c r="E27" s="13">
        <v>576</v>
      </c>
      <c r="F27" s="13">
        <v>2.7604224799999999</v>
      </c>
      <c r="G27" s="13">
        <v>55.113652500000001</v>
      </c>
      <c r="H27" s="13">
        <v>1.7412591900000001</v>
      </c>
      <c r="I27" s="13">
        <v>23</v>
      </c>
      <c r="J27" s="13">
        <v>1.3617278399999999</v>
      </c>
      <c r="K27" s="13">
        <v>2.3962457599999998</v>
      </c>
      <c r="L27" s="13">
        <v>0.37953135999999998</v>
      </c>
      <c r="M27" s="10" t="s">
        <v>66</v>
      </c>
      <c r="N27" s="10" t="s">
        <v>439</v>
      </c>
      <c r="O27" s="10" t="s">
        <v>438</v>
      </c>
      <c r="P27" s="13">
        <v>2</v>
      </c>
      <c r="R27" s="7" t="s">
        <v>963</v>
      </c>
      <c r="S27" s="7" t="s">
        <v>963</v>
      </c>
      <c r="T27" s="7" t="s">
        <v>963</v>
      </c>
    </row>
    <row r="28" spans="1:20">
      <c r="A28" s="10" t="s">
        <v>79</v>
      </c>
      <c r="B28" s="10" t="s">
        <v>290</v>
      </c>
      <c r="C28" s="10" t="s">
        <v>291</v>
      </c>
      <c r="D28" s="10" t="s">
        <v>292</v>
      </c>
      <c r="E28" s="13">
        <v>550</v>
      </c>
      <c r="F28" s="13">
        <v>2.74036269</v>
      </c>
      <c r="G28" s="13">
        <v>55.651357500000003</v>
      </c>
      <c r="H28" s="13">
        <v>1.7454757599999999</v>
      </c>
      <c r="I28" s="13">
        <v>13.5</v>
      </c>
      <c r="J28" s="13">
        <v>1.13033377</v>
      </c>
      <c r="K28" s="13">
        <v>4.1223227800000002</v>
      </c>
      <c r="L28" s="13">
        <v>0.61514199000000003</v>
      </c>
      <c r="M28" s="10" t="s">
        <v>66</v>
      </c>
      <c r="N28" s="10" t="s">
        <v>452</v>
      </c>
      <c r="O28" s="10" t="s">
        <v>451</v>
      </c>
      <c r="P28" s="13" t="s">
        <v>18</v>
      </c>
      <c r="Q28" s="15"/>
      <c r="R28" s="7" t="s">
        <v>963</v>
      </c>
      <c r="S28" s="7" t="s">
        <v>963</v>
      </c>
      <c r="T28" s="7" t="s">
        <v>963</v>
      </c>
    </row>
    <row r="29" spans="1:20">
      <c r="A29" s="10" t="s">
        <v>79</v>
      </c>
      <c r="B29" s="10" t="s">
        <v>290</v>
      </c>
      <c r="C29" s="10" t="s">
        <v>448</v>
      </c>
      <c r="D29" s="10" t="s">
        <v>449</v>
      </c>
      <c r="E29" s="13">
        <v>544.18918900000006</v>
      </c>
      <c r="F29" s="13">
        <v>2.73574991</v>
      </c>
      <c r="G29" s="13">
        <v>49.200698699999997</v>
      </c>
      <c r="H29" s="13">
        <v>1.69197127</v>
      </c>
      <c r="I29" s="13">
        <v>13.107446700000001</v>
      </c>
      <c r="J29" s="13">
        <v>1.1175181000000001</v>
      </c>
      <c r="K29" s="13">
        <v>3.7536447599999998</v>
      </c>
      <c r="L29" s="13">
        <v>0.57445316999999996</v>
      </c>
      <c r="M29" s="10" t="s">
        <v>66</v>
      </c>
      <c r="O29" s="10" t="s">
        <v>579</v>
      </c>
      <c r="P29" s="13">
        <v>74</v>
      </c>
      <c r="Q29" s="15"/>
      <c r="R29" s="7" t="s">
        <v>963</v>
      </c>
      <c r="S29" s="7" t="s">
        <v>963</v>
      </c>
      <c r="T29" s="7" t="s">
        <v>963</v>
      </c>
    </row>
    <row r="30" spans="1:20">
      <c r="A30" s="10" t="s">
        <v>73</v>
      </c>
      <c r="B30" s="10" t="s">
        <v>240</v>
      </c>
      <c r="C30" s="10" t="s">
        <v>244</v>
      </c>
      <c r="D30" s="10" t="s">
        <v>245</v>
      </c>
      <c r="E30" s="13">
        <v>534.79911100000004</v>
      </c>
      <c r="F30" s="13">
        <v>2.72819068</v>
      </c>
      <c r="G30" s="13">
        <v>66.290532299999995</v>
      </c>
      <c r="H30" s="13">
        <v>1.8214515099999999</v>
      </c>
      <c r="I30" s="13">
        <v>2.2012096699999999</v>
      </c>
      <c r="J30" s="13">
        <v>0.34266141</v>
      </c>
      <c r="K30" s="13">
        <v>30.115501099999999</v>
      </c>
      <c r="L30" s="13">
        <v>1.4787900899999999</v>
      </c>
      <c r="M30" s="10" t="s">
        <v>14</v>
      </c>
      <c r="N30" s="7"/>
      <c r="O30" s="7"/>
      <c r="P30" s="13">
        <v>45</v>
      </c>
      <c r="Q30" s="15"/>
      <c r="R30" s="7" t="s">
        <v>963</v>
      </c>
      <c r="S30" s="7" t="s">
        <v>963</v>
      </c>
      <c r="T30" s="7" t="s">
        <v>963</v>
      </c>
    </row>
    <row r="31" spans="1:20">
      <c r="A31" s="10" t="s">
        <v>79</v>
      </c>
      <c r="B31" s="10" t="s">
        <v>214</v>
      </c>
      <c r="C31" s="10" t="s">
        <v>215</v>
      </c>
      <c r="D31" s="10" t="s">
        <v>216</v>
      </c>
      <c r="E31" s="13">
        <v>529.6</v>
      </c>
      <c r="F31" s="13">
        <v>2.7239479800000002</v>
      </c>
      <c r="G31" s="13">
        <v>57.711928</v>
      </c>
      <c r="H31" s="13">
        <v>1.7612655800000001</v>
      </c>
      <c r="I31" s="13">
        <v>19.244409399999999</v>
      </c>
      <c r="J31" s="13">
        <v>1.2843045900000001</v>
      </c>
      <c r="K31" s="13">
        <v>2.9988931700000001</v>
      </c>
      <c r="L31" s="13">
        <v>0.47696100000000002</v>
      </c>
      <c r="M31" s="10" t="s">
        <v>66</v>
      </c>
      <c r="O31" s="10" t="s">
        <v>577</v>
      </c>
      <c r="P31" s="13" t="s">
        <v>86</v>
      </c>
      <c r="R31" s="7" t="s">
        <v>963</v>
      </c>
      <c r="S31" s="7" t="s">
        <v>963</v>
      </c>
      <c r="T31" s="7" t="s">
        <v>963</v>
      </c>
    </row>
    <row r="32" spans="1:20">
      <c r="A32" s="10" t="s">
        <v>79</v>
      </c>
      <c r="B32" s="10" t="s">
        <v>214</v>
      </c>
      <c r="C32" s="10" t="s">
        <v>283</v>
      </c>
      <c r="D32" s="10" t="s">
        <v>284</v>
      </c>
      <c r="E32" s="13">
        <v>520</v>
      </c>
      <c r="F32" s="13">
        <v>2.7160033399999999</v>
      </c>
      <c r="G32" s="13">
        <v>53.5</v>
      </c>
      <c r="H32" s="13">
        <v>1.72835378</v>
      </c>
      <c r="I32" s="13">
        <v>13.4073487</v>
      </c>
      <c r="J32" s="13">
        <v>1.1273428999999999</v>
      </c>
      <c r="K32" s="13">
        <v>3.9903489599999999</v>
      </c>
      <c r="L32" s="13">
        <v>0.60101088000000003</v>
      </c>
      <c r="M32" s="10" t="s">
        <v>66</v>
      </c>
      <c r="N32" s="10" t="s">
        <v>239</v>
      </c>
      <c r="O32" s="10" t="s">
        <v>285</v>
      </c>
      <c r="P32" s="13">
        <v>5</v>
      </c>
      <c r="R32" s="7" t="s">
        <v>963</v>
      </c>
      <c r="S32" s="7" t="s">
        <v>963</v>
      </c>
      <c r="T32" s="7" t="s">
        <v>963</v>
      </c>
    </row>
    <row r="33" spans="1:20">
      <c r="A33" s="10" t="s">
        <v>40</v>
      </c>
      <c r="B33" s="10" t="s">
        <v>273</v>
      </c>
      <c r="C33" s="10" t="s">
        <v>274</v>
      </c>
      <c r="D33" s="10" t="s">
        <v>275</v>
      </c>
      <c r="E33" s="13">
        <v>496.45161300000001</v>
      </c>
      <c r="F33" s="13">
        <v>2.6958769299999998</v>
      </c>
      <c r="G33" s="13">
        <v>74.521556500000003</v>
      </c>
      <c r="H33" s="13">
        <v>1.87228192</v>
      </c>
      <c r="I33" s="13">
        <v>2.3647037399999999</v>
      </c>
      <c r="J33" s="13">
        <v>0.37377674</v>
      </c>
      <c r="K33" s="13">
        <v>31.514119600000001</v>
      </c>
      <c r="L33" s="13">
        <v>1.49850518</v>
      </c>
      <c r="M33" s="10" t="s">
        <v>14</v>
      </c>
      <c r="N33" s="7"/>
      <c r="O33" s="10" t="s">
        <v>573</v>
      </c>
      <c r="P33" s="13" t="s">
        <v>574</v>
      </c>
      <c r="Q33" s="15"/>
      <c r="R33" s="7" t="s">
        <v>963</v>
      </c>
      <c r="S33" s="7" t="s">
        <v>963</v>
      </c>
      <c r="T33" s="7" t="s">
        <v>963</v>
      </c>
    </row>
    <row r="34" spans="1:20">
      <c r="A34" s="10" t="s">
        <v>79</v>
      </c>
      <c r="B34" s="10" t="s">
        <v>269</v>
      </c>
      <c r="C34" s="10" t="s">
        <v>270</v>
      </c>
      <c r="D34" s="10" t="s">
        <v>271</v>
      </c>
      <c r="E34" s="13">
        <v>494</v>
      </c>
      <c r="F34" s="13">
        <v>2.6937269499999998</v>
      </c>
      <c r="G34" s="13">
        <v>58.521248800000002</v>
      </c>
      <c r="H34" s="13">
        <v>1.7673135799999999</v>
      </c>
      <c r="I34" s="13">
        <v>3.1764845300000002</v>
      </c>
      <c r="J34" s="13">
        <v>0.50194673999999995</v>
      </c>
      <c r="K34" s="13">
        <v>18.4232753</v>
      </c>
      <c r="L34" s="13">
        <v>1.26536684</v>
      </c>
      <c r="M34" s="10" t="s">
        <v>14</v>
      </c>
      <c r="O34" s="10" t="s">
        <v>429</v>
      </c>
      <c r="P34" s="13">
        <v>8</v>
      </c>
      <c r="Q34" s="15"/>
      <c r="R34" s="7" t="s">
        <v>963</v>
      </c>
      <c r="S34" s="7" t="s">
        <v>963</v>
      </c>
      <c r="T34" s="7" t="s">
        <v>963</v>
      </c>
    </row>
    <row r="35" spans="1:20">
      <c r="A35" s="10" t="s">
        <v>79</v>
      </c>
      <c r="B35" s="10" t="s">
        <v>214</v>
      </c>
      <c r="C35" s="10" t="s">
        <v>280</v>
      </c>
      <c r="D35" s="10" t="s">
        <v>281</v>
      </c>
      <c r="E35" s="13">
        <v>457.22222199999999</v>
      </c>
      <c r="F35" s="13">
        <v>2.6601273299999999</v>
      </c>
      <c r="G35" s="13">
        <v>53.740183799999997</v>
      </c>
      <c r="H35" s="13">
        <v>1.73029915</v>
      </c>
      <c r="I35" s="13">
        <v>15.5312036</v>
      </c>
      <c r="J35" s="13">
        <v>1.1912051100000001</v>
      </c>
      <c r="K35" s="13">
        <v>3.4601429000000001</v>
      </c>
      <c r="L35" s="13">
        <v>0.53909404000000005</v>
      </c>
      <c r="M35" s="10" t="s">
        <v>66</v>
      </c>
      <c r="O35" s="10" t="s">
        <v>578</v>
      </c>
      <c r="P35" s="13" t="s">
        <v>206</v>
      </c>
      <c r="R35" s="7" t="s">
        <v>963</v>
      </c>
      <c r="S35" s="7" t="s">
        <v>963</v>
      </c>
      <c r="T35" s="7" t="s">
        <v>963</v>
      </c>
    </row>
    <row r="36" spans="1:20">
      <c r="A36" s="10" t="s">
        <v>79</v>
      </c>
      <c r="B36" s="10" t="s">
        <v>76</v>
      </c>
      <c r="C36" s="10" t="s">
        <v>77</v>
      </c>
      <c r="D36" s="10" t="s">
        <v>78</v>
      </c>
      <c r="E36" s="13">
        <v>425</v>
      </c>
      <c r="F36" s="13">
        <v>2.6283889299999998</v>
      </c>
      <c r="G36" s="13">
        <v>58.750646099999997</v>
      </c>
      <c r="H36" s="13">
        <v>1.7690126500000001</v>
      </c>
      <c r="I36" s="13">
        <v>17</v>
      </c>
      <c r="J36" s="13">
        <v>1.2304489199999999</v>
      </c>
      <c r="K36" s="13">
        <v>3.4559203599999999</v>
      </c>
      <c r="L36" s="13">
        <v>0.53856373000000002</v>
      </c>
      <c r="M36" s="10" t="s">
        <v>66</v>
      </c>
      <c r="N36" s="10" t="s">
        <v>439</v>
      </c>
      <c r="O36" s="10" t="s">
        <v>438</v>
      </c>
      <c r="P36" s="13">
        <v>2</v>
      </c>
      <c r="R36" s="7" t="s">
        <v>963</v>
      </c>
      <c r="S36" s="7" t="s">
        <v>963</v>
      </c>
      <c r="T36" s="7" t="s">
        <v>963</v>
      </c>
    </row>
    <row r="37" spans="1:20">
      <c r="A37" s="10" t="s">
        <v>73</v>
      </c>
      <c r="B37" s="10" t="s">
        <v>22</v>
      </c>
      <c r="C37" s="10" t="s">
        <v>23</v>
      </c>
      <c r="D37" s="10" t="s">
        <v>24</v>
      </c>
      <c r="E37" s="13">
        <v>362.87155999999999</v>
      </c>
      <c r="F37" s="13">
        <v>2.5597529300000001</v>
      </c>
      <c r="G37" s="13">
        <v>48.861068000000003</v>
      </c>
      <c r="H37" s="13">
        <v>1.68896296</v>
      </c>
      <c r="I37" s="13">
        <v>2.8816628999999998</v>
      </c>
      <c r="J37" s="13">
        <v>0.45964316999999999</v>
      </c>
      <c r="K37" s="13">
        <v>16.9558584</v>
      </c>
      <c r="L37" s="13">
        <v>1.22931978</v>
      </c>
      <c r="M37" s="10" t="s">
        <v>14</v>
      </c>
      <c r="O37" s="10" t="s">
        <v>566</v>
      </c>
      <c r="P37" s="13">
        <v>109</v>
      </c>
      <c r="R37" s="7" t="s">
        <v>963</v>
      </c>
      <c r="S37" s="7" t="s">
        <v>963</v>
      </c>
      <c r="T37" s="7" t="s">
        <v>963</v>
      </c>
    </row>
    <row r="38" spans="1:20">
      <c r="A38" s="10" t="s">
        <v>73</v>
      </c>
      <c r="B38" s="10" t="s">
        <v>207</v>
      </c>
      <c r="C38" s="10" t="s">
        <v>217</v>
      </c>
      <c r="D38" s="10" t="s">
        <v>218</v>
      </c>
      <c r="E38" s="13">
        <v>320</v>
      </c>
      <c r="F38" s="13">
        <v>2.5051499800000001</v>
      </c>
      <c r="G38" s="13">
        <v>53.793339099999997</v>
      </c>
      <c r="H38" s="13">
        <v>1.7307284999999999</v>
      </c>
      <c r="I38" s="13">
        <v>15.936305600000001</v>
      </c>
      <c r="J38" s="13">
        <v>1.2023876499999999</v>
      </c>
      <c r="K38" s="13">
        <v>3.3755213199999998</v>
      </c>
      <c r="L38" s="13">
        <v>0.52834084999999997</v>
      </c>
      <c r="M38" s="10" t="s">
        <v>66</v>
      </c>
      <c r="O38" s="10" t="s">
        <v>585</v>
      </c>
      <c r="P38" s="13">
        <v>9</v>
      </c>
      <c r="Q38" s="15"/>
      <c r="R38" s="7" t="s">
        <v>963</v>
      </c>
      <c r="S38" s="7" t="s">
        <v>963</v>
      </c>
      <c r="T38" s="7" t="s">
        <v>963</v>
      </c>
    </row>
    <row r="39" spans="1:20">
      <c r="A39" s="10" t="s">
        <v>79</v>
      </c>
      <c r="B39" s="10" t="s">
        <v>309</v>
      </c>
      <c r="C39" s="10" t="s">
        <v>310</v>
      </c>
      <c r="D39" s="10" t="s">
        <v>311</v>
      </c>
      <c r="E39" s="13">
        <v>303.5</v>
      </c>
      <c r="F39" s="13">
        <v>2.4821586999999998</v>
      </c>
      <c r="G39" s="13">
        <v>71.093875299999993</v>
      </c>
      <c r="H39" s="13">
        <v>1.8518321900000001</v>
      </c>
      <c r="I39" s="13">
        <v>32.987406300000004</v>
      </c>
      <c r="J39" s="13">
        <v>1.5183481700000001</v>
      </c>
      <c r="K39" s="13">
        <v>2.1551823400000001</v>
      </c>
      <c r="L39" s="13">
        <v>0.33348401999999999</v>
      </c>
      <c r="M39" s="10" t="s">
        <v>66</v>
      </c>
      <c r="O39" s="10" t="s">
        <v>582</v>
      </c>
      <c r="P39" s="13" t="s">
        <v>57</v>
      </c>
      <c r="R39" s="7" t="s">
        <v>963</v>
      </c>
      <c r="S39" s="7" t="s">
        <v>963</v>
      </c>
      <c r="T39" s="7" t="s">
        <v>963</v>
      </c>
    </row>
    <row r="40" spans="1:20">
      <c r="A40" s="10" t="s">
        <v>40</v>
      </c>
      <c r="B40" s="10" t="s">
        <v>37</v>
      </c>
      <c r="C40" s="10" t="s">
        <v>38</v>
      </c>
      <c r="D40" s="10" t="s">
        <v>39</v>
      </c>
      <c r="E40" s="13">
        <v>290</v>
      </c>
      <c r="F40" s="13">
        <v>2.4623979999999999</v>
      </c>
      <c r="G40" s="13">
        <v>57.4946792</v>
      </c>
      <c r="H40" s="13">
        <v>1.75962766</v>
      </c>
      <c r="I40" s="13">
        <v>1.1138456000000001</v>
      </c>
      <c r="J40" s="13">
        <v>4.6824989999999997E-2</v>
      </c>
      <c r="K40" s="13">
        <v>51.618176900000002</v>
      </c>
      <c r="L40" s="13">
        <v>1.7128026599999999</v>
      </c>
      <c r="M40" s="10" t="s">
        <v>14</v>
      </c>
      <c r="O40" s="10" t="s">
        <v>575</v>
      </c>
      <c r="P40" s="13" t="s">
        <v>83</v>
      </c>
      <c r="Q40" s="15"/>
      <c r="R40" s="7" t="s">
        <v>963</v>
      </c>
      <c r="S40" s="7" t="s">
        <v>963</v>
      </c>
      <c r="T40" s="7" t="s">
        <v>963</v>
      </c>
    </row>
    <row r="41" spans="1:20">
      <c r="A41" s="10" t="s">
        <v>315</v>
      </c>
      <c r="B41" s="10" t="s">
        <v>119</v>
      </c>
      <c r="C41" s="10" t="s">
        <v>500</v>
      </c>
      <c r="D41" s="10" t="s">
        <v>501</v>
      </c>
      <c r="E41" s="13">
        <v>278</v>
      </c>
      <c r="F41" s="13">
        <v>2.4440447999999999</v>
      </c>
      <c r="G41" s="13">
        <v>64.233529200000007</v>
      </c>
      <c r="H41" s="13">
        <v>1.8077617800000001</v>
      </c>
      <c r="I41" s="13">
        <v>15</v>
      </c>
      <c r="J41" s="13">
        <v>1.17609126</v>
      </c>
      <c r="K41" s="13">
        <v>4.2822352800000001</v>
      </c>
      <c r="L41" s="13">
        <v>0.63167052000000001</v>
      </c>
      <c r="M41" s="10" t="s">
        <v>66</v>
      </c>
      <c r="N41" s="10" t="s">
        <v>443</v>
      </c>
      <c r="O41" s="10" t="s">
        <v>438</v>
      </c>
      <c r="P41" s="13">
        <v>1</v>
      </c>
      <c r="R41" s="7" t="s">
        <v>963</v>
      </c>
      <c r="S41" s="7" t="s">
        <v>963</v>
      </c>
      <c r="T41" s="7" t="s">
        <v>963</v>
      </c>
    </row>
    <row r="42" spans="1:20">
      <c r="A42" s="10" t="s">
        <v>73</v>
      </c>
      <c r="B42" s="10" t="s">
        <v>207</v>
      </c>
      <c r="C42" s="10" t="s">
        <v>363</v>
      </c>
      <c r="D42" s="10" t="s">
        <v>496</v>
      </c>
      <c r="E42" s="13">
        <v>274</v>
      </c>
      <c r="F42" s="13">
        <v>2.43775056</v>
      </c>
      <c r="G42" s="13">
        <v>64.429510500000006</v>
      </c>
      <c r="H42" s="13">
        <v>1.80908483</v>
      </c>
      <c r="I42" s="13">
        <v>15</v>
      </c>
      <c r="J42" s="13">
        <v>1.17609126</v>
      </c>
      <c r="K42" s="13">
        <v>4.2953007000000003</v>
      </c>
      <c r="L42" s="13">
        <v>0.63299357000000001</v>
      </c>
      <c r="M42" s="10" t="s">
        <v>66</v>
      </c>
      <c r="N42" s="10" t="s">
        <v>439</v>
      </c>
      <c r="O42" s="10" t="s">
        <v>438</v>
      </c>
      <c r="P42" s="13">
        <v>1</v>
      </c>
      <c r="R42" s="7" t="s">
        <v>963</v>
      </c>
      <c r="S42" s="7" t="s">
        <v>963</v>
      </c>
      <c r="T42" s="7" t="s">
        <v>963</v>
      </c>
    </row>
    <row r="43" spans="1:20">
      <c r="A43" s="10" t="s">
        <v>79</v>
      </c>
      <c r="B43" s="10" t="s">
        <v>179</v>
      </c>
      <c r="C43" s="10" t="s">
        <v>180</v>
      </c>
      <c r="D43" s="10" t="s">
        <v>181</v>
      </c>
      <c r="E43" s="13">
        <v>265</v>
      </c>
      <c r="F43" s="13">
        <v>2.4232458700000001</v>
      </c>
      <c r="G43" s="13">
        <v>57.5</v>
      </c>
      <c r="H43" s="13">
        <v>1.7596678400000001</v>
      </c>
      <c r="I43" s="13">
        <v>53</v>
      </c>
      <c r="J43" s="13">
        <v>1.72427587</v>
      </c>
      <c r="K43" s="13">
        <v>1.08490566</v>
      </c>
      <c r="L43" s="13">
        <v>3.5391980000000003E-2</v>
      </c>
      <c r="M43" s="10" t="s">
        <v>66</v>
      </c>
      <c r="N43" s="10" t="s">
        <v>239</v>
      </c>
      <c r="O43" s="10" t="s">
        <v>307</v>
      </c>
      <c r="P43" s="13" t="s">
        <v>18</v>
      </c>
      <c r="R43" s="7" t="s">
        <v>963</v>
      </c>
      <c r="S43" s="7" t="s">
        <v>963</v>
      </c>
      <c r="T43" s="7" t="s">
        <v>963</v>
      </c>
    </row>
    <row r="44" spans="1:20">
      <c r="A44" s="10" t="s">
        <v>73</v>
      </c>
      <c r="B44" s="10" t="s">
        <v>341</v>
      </c>
      <c r="C44" s="10" t="s">
        <v>55</v>
      </c>
      <c r="D44" s="10" t="s">
        <v>342</v>
      </c>
      <c r="E44" s="13">
        <v>250</v>
      </c>
      <c r="F44" s="13">
        <v>2.3979400100000001</v>
      </c>
      <c r="G44" s="13">
        <v>45</v>
      </c>
      <c r="H44" s="13">
        <v>1.6532125099999999</v>
      </c>
      <c r="I44" s="13">
        <v>3.15042826</v>
      </c>
      <c r="J44" s="13">
        <v>0.49836958999999997</v>
      </c>
      <c r="K44" s="13">
        <v>14.283772300000001</v>
      </c>
      <c r="L44" s="13">
        <v>1.1548429200000001</v>
      </c>
      <c r="M44" s="10" t="s">
        <v>14</v>
      </c>
      <c r="N44" s="10" t="s">
        <v>344</v>
      </c>
      <c r="O44" s="10" t="s">
        <v>343</v>
      </c>
      <c r="P44" s="13">
        <v>4</v>
      </c>
      <c r="Q44" s="15"/>
      <c r="R44" s="10" t="s">
        <v>962</v>
      </c>
      <c r="S44" s="7" t="s">
        <v>963</v>
      </c>
      <c r="T44" s="7" t="s">
        <v>963</v>
      </c>
    </row>
    <row r="45" spans="1:20">
      <c r="A45" s="10" t="s">
        <v>73</v>
      </c>
      <c r="B45" s="10" t="s">
        <v>207</v>
      </c>
      <c r="C45" s="10" t="s">
        <v>363</v>
      </c>
      <c r="D45" s="10" t="s">
        <v>364</v>
      </c>
      <c r="E45" s="13">
        <v>250</v>
      </c>
      <c r="F45" s="13">
        <v>2.3979400100000001</v>
      </c>
      <c r="G45" s="13">
        <v>70</v>
      </c>
      <c r="H45" s="13">
        <v>1.8450980400000001</v>
      </c>
      <c r="I45" s="13">
        <v>15.6123498</v>
      </c>
      <c r="J45" s="13">
        <v>1.1934682700000001</v>
      </c>
      <c r="K45" s="13">
        <v>4.4836300099999997</v>
      </c>
      <c r="L45" s="13">
        <v>0.65162977</v>
      </c>
      <c r="M45" s="10" t="s">
        <v>66</v>
      </c>
      <c r="N45" s="10" t="s">
        <v>355</v>
      </c>
      <c r="O45" s="10" t="s">
        <v>354</v>
      </c>
      <c r="P45" s="13" t="s">
        <v>18</v>
      </c>
      <c r="R45" s="7" t="s">
        <v>963</v>
      </c>
      <c r="S45" s="10" t="s">
        <v>962</v>
      </c>
      <c r="T45" s="7" t="s">
        <v>963</v>
      </c>
    </row>
    <row r="46" spans="1:20">
      <c r="A46" s="10" t="s">
        <v>79</v>
      </c>
      <c r="B46" s="10" t="s">
        <v>471</v>
      </c>
      <c r="C46" s="10" t="s">
        <v>203</v>
      </c>
      <c r="D46" s="10" t="s">
        <v>472</v>
      </c>
      <c r="E46" s="13">
        <v>238</v>
      </c>
      <c r="F46" s="13">
        <v>2.37657696</v>
      </c>
      <c r="G46" s="13">
        <v>66.365676199999996</v>
      </c>
      <c r="H46" s="13">
        <v>1.82194352</v>
      </c>
      <c r="I46" s="13">
        <v>10</v>
      </c>
      <c r="J46" s="13">
        <v>1</v>
      </c>
      <c r="K46" s="13">
        <v>6.6365676200000001</v>
      </c>
      <c r="L46" s="13">
        <v>0.82194352000000004</v>
      </c>
      <c r="M46" s="10" t="s">
        <v>66</v>
      </c>
      <c r="N46" s="10" t="s">
        <v>443</v>
      </c>
      <c r="O46" s="10" t="s">
        <v>438</v>
      </c>
      <c r="P46" s="13">
        <v>1</v>
      </c>
      <c r="R46" s="7" t="s">
        <v>963</v>
      </c>
      <c r="S46" s="7" t="s">
        <v>963</v>
      </c>
      <c r="T46" s="7" t="s">
        <v>963</v>
      </c>
    </row>
    <row r="47" spans="1:20">
      <c r="A47" s="10" t="s">
        <v>315</v>
      </c>
      <c r="B47" s="10" t="s">
        <v>119</v>
      </c>
      <c r="C47" s="10" t="s">
        <v>304</v>
      </c>
      <c r="D47" s="10" t="s">
        <v>502</v>
      </c>
      <c r="E47" s="13">
        <v>235</v>
      </c>
      <c r="F47" s="13">
        <v>2.3710678600000001</v>
      </c>
      <c r="G47" s="13">
        <v>66.542871099999999</v>
      </c>
      <c r="H47" s="13">
        <v>1.8231015399999999</v>
      </c>
      <c r="I47" s="13">
        <v>23</v>
      </c>
      <c r="J47" s="13">
        <v>1.3617278399999999</v>
      </c>
      <c r="K47" s="13">
        <v>2.8931683100000001</v>
      </c>
      <c r="L47" s="13">
        <v>0.4613737</v>
      </c>
      <c r="M47" s="10" t="s">
        <v>66</v>
      </c>
      <c r="N47" s="10" t="s">
        <v>443</v>
      </c>
      <c r="O47" s="10" t="s">
        <v>438</v>
      </c>
      <c r="P47" s="13">
        <v>2</v>
      </c>
      <c r="R47" s="7" t="s">
        <v>963</v>
      </c>
      <c r="S47" s="7" t="s">
        <v>963</v>
      </c>
      <c r="T47" s="7" t="s">
        <v>963</v>
      </c>
    </row>
    <row r="48" spans="1:20">
      <c r="A48" s="10" t="s">
        <v>73</v>
      </c>
      <c r="B48" s="10" t="s">
        <v>247</v>
      </c>
      <c r="C48" s="10" t="s">
        <v>248</v>
      </c>
      <c r="D48" s="10" t="s">
        <v>249</v>
      </c>
      <c r="E48" s="13">
        <v>227</v>
      </c>
      <c r="F48" s="13">
        <v>2.3560258599999999</v>
      </c>
      <c r="G48" s="13">
        <v>65.750737000000001</v>
      </c>
      <c r="H48" s="13">
        <v>1.81790063</v>
      </c>
      <c r="I48" s="13">
        <v>3.4</v>
      </c>
      <c r="J48" s="13">
        <v>0.53147891999999997</v>
      </c>
      <c r="K48" s="13">
        <v>19.338452100000001</v>
      </c>
      <c r="L48" s="13">
        <v>1.2864217099999999</v>
      </c>
      <c r="M48" s="10" t="s">
        <v>14</v>
      </c>
      <c r="N48" s="10" t="s">
        <v>510</v>
      </c>
      <c r="O48" s="10" t="s">
        <v>462</v>
      </c>
      <c r="P48" s="13">
        <v>1</v>
      </c>
      <c r="Q48" s="13">
        <v>21</v>
      </c>
      <c r="R48" s="7" t="s">
        <v>963</v>
      </c>
      <c r="S48" s="7" t="s">
        <v>963</v>
      </c>
      <c r="T48" s="10" t="s">
        <v>962</v>
      </c>
    </row>
    <row r="49" spans="1:20">
      <c r="A49" s="10" t="s">
        <v>79</v>
      </c>
      <c r="B49" s="10" t="s">
        <v>459</v>
      </c>
      <c r="C49" s="10" t="s">
        <v>460</v>
      </c>
      <c r="D49" s="10" t="s">
        <v>461</v>
      </c>
      <c r="E49" s="13">
        <v>217</v>
      </c>
      <c r="F49" s="13">
        <v>2.3364597300000001</v>
      </c>
      <c r="G49" s="13">
        <v>67.666881799999999</v>
      </c>
      <c r="H49" s="13">
        <v>1.8303761599999999</v>
      </c>
      <c r="I49" s="13">
        <v>3</v>
      </c>
      <c r="J49" s="13">
        <v>0.47712125</v>
      </c>
      <c r="K49" s="13">
        <v>22.555627300000001</v>
      </c>
      <c r="L49" s="13">
        <v>1.35325491</v>
      </c>
      <c r="M49" s="10" t="s">
        <v>66</v>
      </c>
      <c r="N49" s="10" t="s">
        <v>463</v>
      </c>
      <c r="O49" s="10" t="s">
        <v>462</v>
      </c>
      <c r="P49" s="13">
        <v>3</v>
      </c>
      <c r="Q49" s="13">
        <v>25</v>
      </c>
      <c r="R49" s="7" t="s">
        <v>963</v>
      </c>
      <c r="S49" s="7" t="s">
        <v>963</v>
      </c>
      <c r="T49" s="7" t="s">
        <v>963</v>
      </c>
    </row>
    <row r="50" spans="1:20">
      <c r="A50" s="10" t="s">
        <v>80</v>
      </c>
      <c r="B50" s="10" t="s">
        <v>504</v>
      </c>
      <c r="C50" s="10" t="s">
        <v>505</v>
      </c>
      <c r="D50" s="10" t="s">
        <v>505</v>
      </c>
      <c r="E50" s="13">
        <v>217</v>
      </c>
      <c r="F50" s="13">
        <v>2.3364597300000001</v>
      </c>
      <c r="G50" s="13">
        <v>67.666881799999999</v>
      </c>
      <c r="H50" s="13">
        <v>1.8303761599999999</v>
      </c>
      <c r="I50" s="13">
        <v>17</v>
      </c>
      <c r="J50" s="13">
        <v>1.2304489199999999</v>
      </c>
      <c r="K50" s="13">
        <v>3.98040481</v>
      </c>
      <c r="L50" s="13">
        <v>0.59992723999999997</v>
      </c>
      <c r="M50" s="10" t="s">
        <v>66</v>
      </c>
      <c r="N50" s="10" t="s">
        <v>450</v>
      </c>
      <c r="O50" s="10" t="s">
        <v>438</v>
      </c>
      <c r="P50" s="13">
        <v>1</v>
      </c>
      <c r="R50" s="7" t="s">
        <v>963</v>
      </c>
      <c r="S50" s="7" t="s">
        <v>963</v>
      </c>
      <c r="T50" s="7" t="s">
        <v>963</v>
      </c>
    </row>
    <row r="51" spans="1:20">
      <c r="A51" s="10" t="s">
        <v>73</v>
      </c>
      <c r="B51" s="10" t="s">
        <v>19</v>
      </c>
      <c r="C51" s="10" t="s">
        <v>20</v>
      </c>
      <c r="D51" s="10" t="s">
        <v>21</v>
      </c>
      <c r="E51" s="13">
        <v>200</v>
      </c>
      <c r="F51" s="13">
        <v>2.3010299999999999</v>
      </c>
      <c r="G51" s="13">
        <v>67.372370599999996</v>
      </c>
      <c r="H51" s="13">
        <v>1.8284818300000001</v>
      </c>
      <c r="I51" s="13">
        <v>3.3</v>
      </c>
      <c r="J51" s="13">
        <v>0.51851393999999995</v>
      </c>
      <c r="K51" s="13">
        <v>20.415869900000001</v>
      </c>
      <c r="L51" s="13">
        <v>1.30996789</v>
      </c>
      <c r="M51" s="10" t="s">
        <v>14</v>
      </c>
      <c r="N51" s="10" t="s">
        <v>517</v>
      </c>
      <c r="O51" s="10" t="s">
        <v>462</v>
      </c>
      <c r="P51" s="13">
        <v>2</v>
      </c>
      <c r="Q51" s="13">
        <v>23</v>
      </c>
      <c r="R51" s="7" t="s">
        <v>963</v>
      </c>
      <c r="S51" s="7" t="s">
        <v>963</v>
      </c>
      <c r="T51" s="10" t="s">
        <v>962</v>
      </c>
    </row>
    <row r="52" spans="1:20">
      <c r="A52" s="10" t="s">
        <v>79</v>
      </c>
      <c r="B52" s="10" t="s">
        <v>360</v>
      </c>
      <c r="C52" s="10" t="s">
        <v>475</v>
      </c>
      <c r="D52" s="10" t="s">
        <v>476</v>
      </c>
      <c r="E52" s="13">
        <v>200</v>
      </c>
      <c r="F52" s="13">
        <v>2.3010299999999999</v>
      </c>
      <c r="G52" s="13">
        <v>68.837247300000001</v>
      </c>
      <c r="H52" s="13">
        <v>1.8378234899999999</v>
      </c>
      <c r="I52" s="13">
        <v>21</v>
      </c>
      <c r="J52" s="13">
        <v>1.32221929</v>
      </c>
      <c r="K52" s="13">
        <v>3.2779641499999999</v>
      </c>
      <c r="L52" s="13">
        <v>0.51560419999999996</v>
      </c>
      <c r="M52" s="10" t="s">
        <v>66</v>
      </c>
      <c r="N52" s="10" t="s">
        <v>439</v>
      </c>
      <c r="O52" s="10" t="s">
        <v>438</v>
      </c>
      <c r="P52" s="13">
        <v>2</v>
      </c>
      <c r="R52" s="7" t="s">
        <v>963</v>
      </c>
      <c r="S52" s="7" t="s">
        <v>963</v>
      </c>
      <c r="T52" s="7" t="s">
        <v>963</v>
      </c>
    </row>
    <row r="53" spans="1:20">
      <c r="A53" s="10" t="s">
        <v>79</v>
      </c>
      <c r="B53" s="10" t="s">
        <v>44</v>
      </c>
      <c r="C53" s="10" t="s">
        <v>45</v>
      </c>
      <c r="D53" s="10" t="s">
        <v>46</v>
      </c>
      <c r="E53" s="13">
        <v>193.14699999999999</v>
      </c>
      <c r="F53" s="13">
        <v>2.2858879700000001</v>
      </c>
      <c r="G53" s="13">
        <v>69.340900000000005</v>
      </c>
      <c r="H53" s="13">
        <v>1.84098947</v>
      </c>
      <c r="I53" s="13">
        <v>3.6985700000000001</v>
      </c>
      <c r="J53" s="13">
        <v>0.56803384000000001</v>
      </c>
      <c r="K53" s="13">
        <v>18.748029599999999</v>
      </c>
      <c r="L53" s="13">
        <v>1.27295563</v>
      </c>
      <c r="M53" s="10" t="s">
        <v>14</v>
      </c>
      <c r="O53" s="10" t="s">
        <v>571</v>
      </c>
      <c r="P53" s="13">
        <v>78</v>
      </c>
      <c r="Q53" s="15"/>
      <c r="R53" s="7" t="s">
        <v>963</v>
      </c>
      <c r="S53" s="7" t="s">
        <v>963</v>
      </c>
      <c r="T53" s="7" t="s">
        <v>963</v>
      </c>
    </row>
    <row r="54" spans="1:20">
      <c r="A54" s="10" t="s">
        <v>79</v>
      </c>
      <c r="B54" s="10" t="s">
        <v>105</v>
      </c>
      <c r="C54" s="10" t="s">
        <v>106</v>
      </c>
      <c r="D54" s="10" t="s">
        <v>107</v>
      </c>
      <c r="E54" s="13">
        <v>192.5</v>
      </c>
      <c r="F54" s="13">
        <v>2.28443073</v>
      </c>
      <c r="G54" s="13">
        <v>69.392520099999999</v>
      </c>
      <c r="H54" s="13">
        <v>1.84131266</v>
      </c>
      <c r="I54" s="13">
        <v>26.5</v>
      </c>
      <c r="J54" s="13">
        <v>1.4232458699999999</v>
      </c>
      <c r="K54" s="13">
        <v>2.6185856599999999</v>
      </c>
      <c r="L54" s="13">
        <v>0.41806679000000002</v>
      </c>
      <c r="M54" s="10" t="s">
        <v>66</v>
      </c>
      <c r="O54" s="10" t="s">
        <v>453</v>
      </c>
      <c r="P54" s="13" t="s">
        <v>59</v>
      </c>
      <c r="Q54" s="15"/>
      <c r="R54" s="7" t="s">
        <v>963</v>
      </c>
      <c r="S54" s="7" t="s">
        <v>963</v>
      </c>
      <c r="T54" s="7" t="s">
        <v>963</v>
      </c>
    </row>
    <row r="55" spans="1:20">
      <c r="A55" s="10" t="s">
        <v>73</v>
      </c>
      <c r="B55" s="10" t="s">
        <v>331</v>
      </c>
      <c r="C55" s="10" t="s">
        <v>126</v>
      </c>
      <c r="D55" s="10" t="s">
        <v>509</v>
      </c>
      <c r="E55" s="13">
        <v>190</v>
      </c>
      <c r="F55" s="13">
        <v>2.2787535999999999</v>
      </c>
      <c r="G55" s="13">
        <v>68.040548700000002</v>
      </c>
      <c r="H55" s="13">
        <v>1.83276781</v>
      </c>
      <c r="I55" s="13">
        <v>1.3</v>
      </c>
      <c r="J55" s="13">
        <v>0.11394335</v>
      </c>
      <c r="K55" s="13">
        <v>52.338883600000003</v>
      </c>
      <c r="L55" s="13">
        <v>1.7188244500000001</v>
      </c>
      <c r="M55" s="10" t="s">
        <v>14</v>
      </c>
      <c r="N55" s="10" t="s">
        <v>510</v>
      </c>
      <c r="O55" s="10" t="s">
        <v>462</v>
      </c>
      <c r="P55" s="13">
        <v>1</v>
      </c>
      <c r="Q55" s="13">
        <v>12</v>
      </c>
      <c r="R55" s="7" t="s">
        <v>963</v>
      </c>
      <c r="S55" s="7" t="s">
        <v>963</v>
      </c>
      <c r="T55" s="10" t="s">
        <v>962</v>
      </c>
    </row>
    <row r="56" spans="1:20">
      <c r="A56" s="10" t="s">
        <v>315</v>
      </c>
      <c r="B56" s="10" t="s">
        <v>119</v>
      </c>
      <c r="C56" s="10" t="s">
        <v>316</v>
      </c>
      <c r="D56" s="10" t="s">
        <v>317</v>
      </c>
      <c r="E56" s="13">
        <v>187</v>
      </c>
      <c r="F56" s="13">
        <v>2.2718416100000001</v>
      </c>
      <c r="G56" s="13">
        <v>50.826960300000003</v>
      </c>
      <c r="H56" s="13">
        <v>1.70609414</v>
      </c>
      <c r="I56" s="13">
        <v>18.836493300000001</v>
      </c>
      <c r="J56" s="13">
        <v>1.27500006</v>
      </c>
      <c r="K56" s="13">
        <v>2.69832391</v>
      </c>
      <c r="L56" s="13">
        <v>0.43109407999999999</v>
      </c>
      <c r="M56" s="10" t="s">
        <v>66</v>
      </c>
      <c r="O56" s="10" t="s">
        <v>587</v>
      </c>
      <c r="P56" s="13">
        <v>3</v>
      </c>
      <c r="Q56" s="15"/>
      <c r="R56" s="7" t="s">
        <v>963</v>
      </c>
      <c r="S56" s="7" t="s">
        <v>963</v>
      </c>
      <c r="T56" s="7" t="s">
        <v>963</v>
      </c>
    </row>
    <row r="57" spans="1:20">
      <c r="A57" s="10" t="s">
        <v>79</v>
      </c>
      <c r="B57" s="10" t="s">
        <v>111</v>
      </c>
      <c r="C57" s="10" t="s">
        <v>112</v>
      </c>
      <c r="D57" s="10" t="s">
        <v>454</v>
      </c>
      <c r="E57" s="13">
        <v>177</v>
      </c>
      <c r="F57" s="13">
        <v>2.2479732700000001</v>
      </c>
      <c r="G57" s="13">
        <v>70.627855400000001</v>
      </c>
      <c r="H57" s="13">
        <v>1.8489760200000001</v>
      </c>
      <c r="I57" s="13">
        <v>19</v>
      </c>
      <c r="J57" s="13">
        <v>1.2787535999999999</v>
      </c>
      <c r="K57" s="13">
        <v>3.71725555</v>
      </c>
      <c r="L57" s="13">
        <v>0.57022242000000001</v>
      </c>
      <c r="M57" s="10" t="s">
        <v>66</v>
      </c>
      <c r="N57" s="10" t="s">
        <v>443</v>
      </c>
      <c r="O57" s="10" t="s">
        <v>438</v>
      </c>
      <c r="P57" s="13">
        <v>1</v>
      </c>
      <c r="R57" s="7" t="s">
        <v>963</v>
      </c>
      <c r="S57" s="7" t="s">
        <v>963</v>
      </c>
      <c r="T57" s="7" t="s">
        <v>963</v>
      </c>
    </row>
    <row r="58" spans="1:20">
      <c r="A58" s="10" t="s">
        <v>79</v>
      </c>
      <c r="B58" s="10" t="s">
        <v>455</v>
      </c>
      <c r="C58" s="10" t="s">
        <v>456</v>
      </c>
      <c r="D58" s="10" t="s">
        <v>457</v>
      </c>
      <c r="E58" s="13">
        <v>171</v>
      </c>
      <c r="F58" s="13">
        <v>2.2329961100000002</v>
      </c>
      <c r="G58" s="13">
        <v>71.141696499999995</v>
      </c>
      <c r="H58" s="13">
        <v>1.8521242200000001</v>
      </c>
      <c r="I58" s="13">
        <v>25</v>
      </c>
      <c r="J58" s="13">
        <v>1.3979400099999999</v>
      </c>
      <c r="K58" s="13">
        <v>2.8456678599999998</v>
      </c>
      <c r="L58" s="13">
        <v>0.45418420999999998</v>
      </c>
      <c r="M58" s="10" t="s">
        <v>66</v>
      </c>
      <c r="N58" s="10" t="s">
        <v>443</v>
      </c>
      <c r="O58" s="10" t="s">
        <v>438</v>
      </c>
      <c r="P58" s="13">
        <v>2</v>
      </c>
      <c r="R58" s="7" t="s">
        <v>963</v>
      </c>
      <c r="S58" s="7" t="s">
        <v>963</v>
      </c>
      <c r="T58" s="7" t="s">
        <v>963</v>
      </c>
    </row>
    <row r="59" spans="1:20">
      <c r="A59" s="10" t="s">
        <v>73</v>
      </c>
      <c r="B59" s="10" t="s">
        <v>188</v>
      </c>
      <c r="C59" s="10" t="s">
        <v>193</v>
      </c>
      <c r="D59" s="10" t="s">
        <v>362</v>
      </c>
      <c r="E59" s="13">
        <v>156.66666699999999</v>
      </c>
      <c r="F59" s="13">
        <v>2.1949765999999999</v>
      </c>
      <c r="G59" s="13">
        <v>52.661762699999997</v>
      </c>
      <c r="H59" s="13">
        <v>1.7214953900000001</v>
      </c>
      <c r="I59" s="13">
        <v>15.344278299999999</v>
      </c>
      <c r="J59" s="13">
        <v>1.18594647</v>
      </c>
      <c r="K59" s="13">
        <v>3.432013</v>
      </c>
      <c r="L59" s="13">
        <v>0.53554891999999998</v>
      </c>
      <c r="M59" s="10" t="s">
        <v>66</v>
      </c>
      <c r="O59" s="10" t="s">
        <v>583</v>
      </c>
      <c r="P59" s="13" t="s">
        <v>89</v>
      </c>
      <c r="Q59" s="15"/>
      <c r="R59" s="7" t="s">
        <v>963</v>
      </c>
      <c r="S59" s="7" t="s">
        <v>963</v>
      </c>
      <c r="T59" s="7" t="s">
        <v>963</v>
      </c>
    </row>
    <row r="60" spans="1:20">
      <c r="A60" s="10" t="s">
        <v>73</v>
      </c>
      <c r="B60" s="10" t="s">
        <v>188</v>
      </c>
      <c r="C60" s="10" t="s">
        <v>189</v>
      </c>
      <c r="D60" s="10" t="s">
        <v>190</v>
      </c>
      <c r="E60" s="13">
        <v>151.66666699999999</v>
      </c>
      <c r="F60" s="13">
        <v>2.1808901399999998</v>
      </c>
      <c r="G60" s="13">
        <v>87.434203299999993</v>
      </c>
      <c r="H60" s="13">
        <v>1.94168136</v>
      </c>
      <c r="I60" s="13">
        <v>17.007000300000001</v>
      </c>
      <c r="J60" s="13">
        <v>1.23062772</v>
      </c>
      <c r="K60" s="13">
        <v>5.1410714200000003</v>
      </c>
      <c r="L60" s="13">
        <v>0.71105364000000004</v>
      </c>
      <c r="M60" s="10" t="s">
        <v>66</v>
      </c>
      <c r="O60" s="10" t="s">
        <v>583</v>
      </c>
      <c r="P60" s="13" t="s">
        <v>89</v>
      </c>
      <c r="Q60" s="15"/>
      <c r="R60" s="7" t="s">
        <v>963</v>
      </c>
      <c r="S60" s="7" t="s">
        <v>963</v>
      </c>
      <c r="T60" s="7" t="s">
        <v>963</v>
      </c>
    </row>
    <row r="61" spans="1:20">
      <c r="A61" s="10" t="s">
        <v>73</v>
      </c>
      <c r="B61" s="10" t="s">
        <v>518</v>
      </c>
      <c r="C61" s="10" t="s">
        <v>519</v>
      </c>
      <c r="D61" s="10" t="s">
        <v>520</v>
      </c>
      <c r="E61" s="13">
        <v>151</v>
      </c>
      <c r="F61" s="13">
        <v>2.17897695</v>
      </c>
      <c r="G61" s="13">
        <v>71.115592899999996</v>
      </c>
      <c r="H61" s="13">
        <v>1.8519648399999999</v>
      </c>
      <c r="I61" s="13">
        <v>4.3600000000000003</v>
      </c>
      <c r="J61" s="13">
        <v>0.63948649000000002</v>
      </c>
      <c r="K61" s="13">
        <v>16.3109158</v>
      </c>
      <c r="L61" s="13">
        <v>1.21247835</v>
      </c>
      <c r="M61" s="10" t="s">
        <v>14</v>
      </c>
      <c r="N61" s="10" t="s">
        <v>346</v>
      </c>
      <c r="O61" s="10" t="s">
        <v>521</v>
      </c>
      <c r="P61" s="13">
        <v>5</v>
      </c>
      <c r="Q61" s="15"/>
      <c r="R61" s="7" t="s">
        <v>963</v>
      </c>
      <c r="S61" s="7" t="s">
        <v>963</v>
      </c>
      <c r="T61" s="10" t="s">
        <v>962</v>
      </c>
    </row>
    <row r="62" spans="1:20">
      <c r="A62" s="10" t="s">
        <v>73</v>
      </c>
      <c r="B62" s="10" t="s">
        <v>47</v>
      </c>
      <c r="C62" s="10" t="s">
        <v>48</v>
      </c>
      <c r="D62" s="11" t="s">
        <v>49</v>
      </c>
      <c r="E62" s="13">
        <v>131.58799999999999</v>
      </c>
      <c r="F62" s="13">
        <v>2.1192162899999998</v>
      </c>
      <c r="G62" s="13">
        <v>73.023523800000007</v>
      </c>
      <c r="H62" s="13">
        <v>1.86346279</v>
      </c>
      <c r="I62" s="13">
        <v>5.7</v>
      </c>
      <c r="J62" s="13">
        <v>0.75587486000000004</v>
      </c>
      <c r="K62" s="13">
        <v>12.811144499999999</v>
      </c>
      <c r="L62" s="13">
        <v>1.10758793</v>
      </c>
      <c r="M62" s="10" t="s">
        <v>14</v>
      </c>
      <c r="N62" s="10" t="s">
        <v>346</v>
      </c>
      <c r="O62" s="10" t="s">
        <v>593</v>
      </c>
      <c r="P62" s="13">
        <v>17</v>
      </c>
      <c r="Q62" s="15"/>
      <c r="R62" s="7" t="s">
        <v>963</v>
      </c>
      <c r="S62" s="7" t="s">
        <v>963</v>
      </c>
      <c r="T62" s="10" t="s">
        <v>962</v>
      </c>
    </row>
    <row r="63" spans="1:20">
      <c r="A63" s="10" t="s">
        <v>79</v>
      </c>
      <c r="B63" s="10" t="s">
        <v>378</v>
      </c>
      <c r="C63" s="10" t="s">
        <v>379</v>
      </c>
      <c r="D63" s="10" t="s">
        <v>380</v>
      </c>
      <c r="E63" s="13">
        <v>128.33333300000001</v>
      </c>
      <c r="F63" s="13">
        <v>2.1083394700000002</v>
      </c>
      <c r="G63" s="13">
        <v>75.566105899999997</v>
      </c>
      <c r="H63" s="13">
        <v>1.8783270400000001</v>
      </c>
      <c r="I63" s="13">
        <v>18</v>
      </c>
      <c r="J63" s="13">
        <v>1.25527251</v>
      </c>
      <c r="K63" s="13">
        <v>4.1981169899999999</v>
      </c>
      <c r="L63" s="13">
        <v>0.62305454000000005</v>
      </c>
      <c r="M63" s="10" t="s">
        <v>66</v>
      </c>
      <c r="O63" s="10" t="s">
        <v>458</v>
      </c>
      <c r="P63" s="13" t="s">
        <v>89</v>
      </c>
      <c r="Q63" s="15"/>
      <c r="R63" s="7" t="s">
        <v>963</v>
      </c>
      <c r="S63" s="7" t="s">
        <v>963</v>
      </c>
      <c r="T63" s="7" t="s">
        <v>963</v>
      </c>
    </row>
    <row r="64" spans="1:20">
      <c r="A64" s="10" t="s">
        <v>79</v>
      </c>
      <c r="B64" s="10" t="s">
        <v>360</v>
      </c>
      <c r="C64" s="10" t="s">
        <v>301</v>
      </c>
      <c r="D64" s="10" t="s">
        <v>361</v>
      </c>
      <c r="E64" s="13">
        <v>120</v>
      </c>
      <c r="F64" s="13">
        <v>2.07918125</v>
      </c>
      <c r="G64" s="13">
        <v>47</v>
      </c>
      <c r="H64" s="13">
        <v>1.67209786</v>
      </c>
      <c r="I64" s="13">
        <v>18.1860432</v>
      </c>
      <c r="J64" s="13">
        <v>1.25973822</v>
      </c>
      <c r="K64" s="13">
        <v>2.5843994399999999</v>
      </c>
      <c r="L64" s="13">
        <v>0.41235964000000003</v>
      </c>
      <c r="M64" s="10" t="s">
        <v>66</v>
      </c>
      <c r="N64" s="10" t="s">
        <v>355</v>
      </c>
      <c r="O64" s="10" t="s">
        <v>354</v>
      </c>
      <c r="P64" s="13" t="s">
        <v>18</v>
      </c>
      <c r="R64" s="7" t="s">
        <v>963</v>
      </c>
      <c r="S64" s="10" t="s">
        <v>962</v>
      </c>
      <c r="T64" s="7" t="s">
        <v>963</v>
      </c>
    </row>
    <row r="65" spans="1:20">
      <c r="A65" s="10" t="s">
        <v>315</v>
      </c>
      <c r="B65" s="10" t="s">
        <v>119</v>
      </c>
      <c r="C65" s="10" t="s">
        <v>365</v>
      </c>
      <c r="D65" s="10" t="s">
        <v>365</v>
      </c>
      <c r="E65" s="13">
        <v>109</v>
      </c>
      <c r="F65" s="13">
        <v>2.0374265</v>
      </c>
      <c r="G65" s="13">
        <v>145</v>
      </c>
      <c r="H65" s="13">
        <v>2.161368</v>
      </c>
      <c r="I65" s="13">
        <v>18.5532088</v>
      </c>
      <c r="J65" s="13">
        <v>1.26841903</v>
      </c>
      <c r="K65" s="13">
        <v>7.8153597000000001</v>
      </c>
      <c r="L65" s="13">
        <v>0.89294896999999995</v>
      </c>
      <c r="M65" s="10" t="s">
        <v>66</v>
      </c>
      <c r="N65" s="10" t="s">
        <v>355</v>
      </c>
      <c r="O65" s="10" t="s">
        <v>354</v>
      </c>
      <c r="P65" s="13" t="s">
        <v>18</v>
      </c>
      <c r="R65" s="7" t="s">
        <v>963</v>
      </c>
      <c r="S65" s="10" t="s">
        <v>962</v>
      </c>
      <c r="T65" s="7" t="s">
        <v>963</v>
      </c>
    </row>
    <row r="66" spans="1:20">
      <c r="A66" s="10" t="s">
        <v>40</v>
      </c>
      <c r="B66" s="10" t="s">
        <v>37</v>
      </c>
      <c r="C66" s="10" t="s">
        <v>42</v>
      </c>
      <c r="D66" s="10" t="s">
        <v>43</v>
      </c>
      <c r="E66" s="13">
        <v>101.4</v>
      </c>
      <c r="F66" s="13">
        <v>2.0060379500000001</v>
      </c>
      <c r="G66" s="13">
        <v>61.237685599999999</v>
      </c>
      <c r="H66" s="13">
        <v>1.78701877</v>
      </c>
      <c r="I66" s="13">
        <v>1.96958996</v>
      </c>
      <c r="J66" s="13">
        <v>0.29437582000000001</v>
      </c>
      <c r="K66" s="13">
        <v>31.091591099999999</v>
      </c>
      <c r="L66" s="13">
        <v>1.49264295</v>
      </c>
      <c r="M66" s="10" t="s">
        <v>14</v>
      </c>
      <c r="O66" s="10" t="s">
        <v>576</v>
      </c>
      <c r="P66" s="13">
        <v>5</v>
      </c>
      <c r="Q66" s="15"/>
      <c r="R66" s="7" t="s">
        <v>963</v>
      </c>
      <c r="S66" s="7" t="s">
        <v>963</v>
      </c>
      <c r="T66" s="7" t="s">
        <v>963</v>
      </c>
    </row>
    <row r="67" spans="1:20">
      <c r="A67" s="10" t="s">
        <v>73</v>
      </c>
      <c r="B67" s="10" t="s">
        <v>331</v>
      </c>
      <c r="C67" s="10" t="s">
        <v>301</v>
      </c>
      <c r="D67" s="10" t="s">
        <v>332</v>
      </c>
      <c r="E67" s="13">
        <v>100</v>
      </c>
      <c r="F67" s="13">
        <v>2</v>
      </c>
      <c r="G67" s="13">
        <v>71</v>
      </c>
      <c r="H67" s="13">
        <v>1.8512583499999999</v>
      </c>
      <c r="I67" s="13">
        <v>4.4761022600000002</v>
      </c>
      <c r="J67" s="13">
        <v>0.65090000000000003</v>
      </c>
      <c r="K67" s="13">
        <v>15.8620147</v>
      </c>
      <c r="L67" s="13">
        <v>1.2003583499999999</v>
      </c>
      <c r="M67" s="10" t="s">
        <v>14</v>
      </c>
      <c r="N67" s="10" t="s">
        <v>333</v>
      </c>
      <c r="O67" s="10" t="s">
        <v>243</v>
      </c>
      <c r="P67" s="13">
        <v>18</v>
      </c>
      <c r="Q67" s="15"/>
      <c r="R67" s="10" t="s">
        <v>962</v>
      </c>
      <c r="S67" s="7" t="s">
        <v>963</v>
      </c>
      <c r="T67" s="7" t="s">
        <v>963</v>
      </c>
    </row>
    <row r="68" spans="1:20">
      <c r="A68" s="10" t="s">
        <v>80</v>
      </c>
      <c r="B68" s="10" t="s">
        <v>366</v>
      </c>
      <c r="C68" s="10" t="s">
        <v>74</v>
      </c>
      <c r="D68" s="10" t="s">
        <v>367</v>
      </c>
      <c r="E68" s="13">
        <v>100</v>
      </c>
      <c r="F68" s="13">
        <v>2</v>
      </c>
      <c r="G68" s="13">
        <v>110</v>
      </c>
      <c r="H68" s="13">
        <v>2.0413926899999999</v>
      </c>
      <c r="I68" s="13">
        <v>18.88861</v>
      </c>
      <c r="J68" s="13">
        <v>1.2762</v>
      </c>
      <c r="K68" s="13">
        <v>5.8236153899999996</v>
      </c>
      <c r="L68" s="13">
        <v>0.76519269000000001</v>
      </c>
      <c r="M68" s="10" t="s">
        <v>66</v>
      </c>
      <c r="N68" s="10" t="s">
        <v>355</v>
      </c>
      <c r="O68" s="10" t="s">
        <v>354</v>
      </c>
      <c r="P68" s="13" t="s">
        <v>18</v>
      </c>
      <c r="R68" s="7" t="s">
        <v>963</v>
      </c>
      <c r="S68" s="10" t="s">
        <v>962</v>
      </c>
      <c r="T68" s="7" t="s">
        <v>963</v>
      </c>
    </row>
    <row r="69" spans="1:20">
      <c r="A69" s="10" t="s">
        <v>79</v>
      </c>
      <c r="B69" s="10" t="s">
        <v>182</v>
      </c>
      <c r="C69" s="10" t="s">
        <v>51</v>
      </c>
      <c r="D69" s="10" t="s">
        <v>185</v>
      </c>
      <c r="E69" s="13">
        <v>98</v>
      </c>
      <c r="F69" s="13">
        <v>1.9912260799999999</v>
      </c>
      <c r="G69" s="13">
        <v>63</v>
      </c>
      <c r="H69" s="13">
        <v>1.7993405499999999</v>
      </c>
      <c r="I69" s="13">
        <v>33</v>
      </c>
      <c r="J69" s="13">
        <v>1.5185139400000001</v>
      </c>
      <c r="K69" s="13">
        <v>1.90909091</v>
      </c>
      <c r="L69" s="13">
        <v>0.28082660999999998</v>
      </c>
      <c r="M69" s="10" t="s">
        <v>66</v>
      </c>
      <c r="N69" s="10" t="s">
        <v>239</v>
      </c>
      <c r="O69" s="10" t="s">
        <v>308</v>
      </c>
      <c r="P69" s="13" t="s">
        <v>83</v>
      </c>
      <c r="R69" s="7" t="s">
        <v>963</v>
      </c>
      <c r="S69" s="7" t="s">
        <v>963</v>
      </c>
      <c r="T69" s="7" t="s">
        <v>963</v>
      </c>
    </row>
    <row r="70" spans="1:20">
      <c r="A70" s="10" t="s">
        <v>79</v>
      </c>
      <c r="B70" s="10" t="s">
        <v>435</v>
      </c>
      <c r="C70" s="10" t="s">
        <v>436</v>
      </c>
      <c r="D70" s="10" t="s">
        <v>437</v>
      </c>
      <c r="E70" s="13">
        <v>92</v>
      </c>
      <c r="F70" s="13">
        <v>1.96378783</v>
      </c>
      <c r="G70" s="13">
        <v>81.042307600000001</v>
      </c>
      <c r="H70" s="13">
        <v>1.9087118000000001</v>
      </c>
      <c r="I70" s="13">
        <v>26</v>
      </c>
      <c r="J70" s="13">
        <v>1.4149733499999999</v>
      </c>
      <c r="K70" s="13">
        <v>3.11701183</v>
      </c>
      <c r="L70" s="13">
        <v>0.49373845</v>
      </c>
      <c r="M70" s="10" t="s">
        <v>66</v>
      </c>
      <c r="N70" s="10" t="s">
        <v>439</v>
      </c>
      <c r="O70" s="10" t="s">
        <v>438</v>
      </c>
      <c r="P70" s="13">
        <v>2</v>
      </c>
      <c r="R70" s="7" t="s">
        <v>963</v>
      </c>
      <c r="S70" s="7" t="s">
        <v>963</v>
      </c>
      <c r="T70" s="7" t="s">
        <v>963</v>
      </c>
    </row>
    <row r="71" spans="1:20">
      <c r="A71" s="10" t="s">
        <v>79</v>
      </c>
      <c r="B71" s="10" t="s">
        <v>293</v>
      </c>
      <c r="C71" s="10" t="s">
        <v>294</v>
      </c>
      <c r="D71" s="10" t="s">
        <v>295</v>
      </c>
      <c r="E71" s="13">
        <v>92</v>
      </c>
      <c r="F71" s="13">
        <v>1.96378783</v>
      </c>
      <c r="G71" s="13">
        <v>70</v>
      </c>
      <c r="H71" s="13">
        <v>1.8450980400000001</v>
      </c>
      <c r="I71" s="13">
        <v>19.2188993</v>
      </c>
      <c r="J71" s="13">
        <v>1.28372851</v>
      </c>
      <c r="K71" s="13">
        <v>3.64224813</v>
      </c>
      <c r="L71" s="13">
        <v>0.56136953000000001</v>
      </c>
      <c r="M71" s="10" t="s">
        <v>66</v>
      </c>
      <c r="N71" s="10" t="s">
        <v>239</v>
      </c>
      <c r="O71" s="10" t="s">
        <v>296</v>
      </c>
      <c r="P71" s="13">
        <v>20</v>
      </c>
      <c r="R71" s="7" t="s">
        <v>963</v>
      </c>
      <c r="S71" s="7" t="s">
        <v>963</v>
      </c>
      <c r="T71" s="7" t="s">
        <v>963</v>
      </c>
    </row>
    <row r="72" spans="1:20">
      <c r="A72" s="10" t="s">
        <v>79</v>
      </c>
      <c r="B72" s="10" t="s">
        <v>480</v>
      </c>
      <c r="C72" s="10" t="s">
        <v>481</v>
      </c>
      <c r="D72" s="10" t="s">
        <v>482</v>
      </c>
      <c r="E72" s="13">
        <v>92</v>
      </c>
      <c r="F72" s="13">
        <v>1.96378783</v>
      </c>
      <c r="G72" s="13">
        <v>81.042307600000001</v>
      </c>
      <c r="H72" s="13">
        <v>1.9087118000000001</v>
      </c>
      <c r="I72" s="13">
        <v>40</v>
      </c>
      <c r="J72" s="13">
        <v>1.6020599900000001</v>
      </c>
      <c r="K72" s="13">
        <v>2.02605769</v>
      </c>
      <c r="L72" s="13">
        <v>0.30665181000000002</v>
      </c>
      <c r="M72" s="10" t="s">
        <v>66</v>
      </c>
      <c r="N72" s="10" t="s">
        <v>439</v>
      </c>
      <c r="O72" s="10" t="s">
        <v>438</v>
      </c>
      <c r="P72" s="13">
        <v>2</v>
      </c>
      <c r="R72" s="7" t="s">
        <v>963</v>
      </c>
      <c r="S72" s="7" t="s">
        <v>963</v>
      </c>
      <c r="T72" s="7" t="s">
        <v>963</v>
      </c>
    </row>
    <row r="73" spans="1:20">
      <c r="A73" s="10" t="s">
        <v>79</v>
      </c>
      <c r="B73" s="10" t="s">
        <v>44</v>
      </c>
      <c r="C73" s="10" t="s">
        <v>45</v>
      </c>
      <c r="D73" s="10" t="s">
        <v>46</v>
      </c>
      <c r="E73" s="13">
        <v>90.5</v>
      </c>
      <c r="F73" s="13">
        <v>1.95664858</v>
      </c>
      <c r="G73" s="13">
        <v>54.663604999999997</v>
      </c>
      <c r="H73" s="13">
        <v>1.7376982700000001</v>
      </c>
      <c r="I73" s="13">
        <v>4.2165895100000004</v>
      </c>
      <c r="J73" s="13">
        <v>0.62496132000000004</v>
      </c>
      <c r="K73" s="13">
        <v>12.963938000000001</v>
      </c>
      <c r="L73" s="13">
        <v>1.1127369499999999</v>
      </c>
      <c r="M73" s="10" t="s">
        <v>14</v>
      </c>
      <c r="O73" s="10" t="s">
        <v>595</v>
      </c>
      <c r="P73" s="13">
        <v>8</v>
      </c>
      <c r="R73" s="10" t="s">
        <v>962</v>
      </c>
      <c r="S73" s="7" t="s">
        <v>963</v>
      </c>
      <c r="T73" s="7" t="s">
        <v>963</v>
      </c>
    </row>
    <row r="74" spans="1:20">
      <c r="A74" s="10" t="s">
        <v>73</v>
      </c>
      <c r="B74" s="10" t="s">
        <v>229</v>
      </c>
      <c r="C74" s="10" t="s">
        <v>196</v>
      </c>
      <c r="D74" s="10" t="s">
        <v>210</v>
      </c>
      <c r="E74" s="13">
        <v>90</v>
      </c>
      <c r="F74" s="13">
        <v>1.95424251</v>
      </c>
      <c r="G74" s="13">
        <v>56</v>
      </c>
      <c r="H74" s="13">
        <v>1.7481880299999999</v>
      </c>
      <c r="I74" s="13">
        <v>19.306919300000001</v>
      </c>
      <c r="J74" s="13">
        <v>1.28571298</v>
      </c>
      <c r="K74" s="13">
        <v>2.9005145300000001</v>
      </c>
      <c r="L74" s="13">
        <v>0.46247504</v>
      </c>
      <c r="M74" s="10" t="s">
        <v>66</v>
      </c>
      <c r="N74" s="10" t="s">
        <v>355</v>
      </c>
      <c r="O74" s="10" t="s">
        <v>354</v>
      </c>
      <c r="P74" s="15"/>
      <c r="Q74" s="13" t="s">
        <v>18</v>
      </c>
      <c r="R74" s="10" t="s">
        <v>962</v>
      </c>
      <c r="S74" s="7" t="s">
        <v>963</v>
      </c>
      <c r="T74" s="7" t="s">
        <v>963</v>
      </c>
    </row>
    <row r="75" spans="1:20">
      <c r="A75" s="10" t="s">
        <v>79</v>
      </c>
      <c r="B75" s="10" t="s">
        <v>473</v>
      </c>
      <c r="C75" s="10" t="s">
        <v>153</v>
      </c>
      <c r="D75" s="10" t="s">
        <v>474</v>
      </c>
      <c r="E75" s="13">
        <v>88</v>
      </c>
      <c r="F75" s="13">
        <v>1.94448267</v>
      </c>
      <c r="G75" s="13">
        <v>81.803096300000007</v>
      </c>
      <c r="H75" s="13">
        <v>1.9127697400000001</v>
      </c>
      <c r="I75" s="13">
        <v>58</v>
      </c>
      <c r="J75" s="13">
        <v>1.7634279900000001</v>
      </c>
      <c r="K75" s="13">
        <v>1.4103982100000001</v>
      </c>
      <c r="L75" s="13">
        <v>0.14934175</v>
      </c>
      <c r="M75" s="10" t="s">
        <v>66</v>
      </c>
      <c r="N75" s="10" t="s">
        <v>439</v>
      </c>
      <c r="O75" s="10" t="s">
        <v>438</v>
      </c>
      <c r="P75" s="13">
        <v>1</v>
      </c>
      <c r="R75" s="7" t="s">
        <v>963</v>
      </c>
      <c r="S75" s="7" t="s">
        <v>963</v>
      </c>
      <c r="T75" s="7" t="s">
        <v>963</v>
      </c>
    </row>
    <row r="76" spans="1:20">
      <c r="A76" s="10" t="s">
        <v>73</v>
      </c>
      <c r="B76" s="10" t="s">
        <v>207</v>
      </c>
      <c r="C76" s="10" t="s">
        <v>494</v>
      </c>
      <c r="D76" s="10" t="s">
        <v>495</v>
      </c>
      <c r="E76" s="13">
        <v>85</v>
      </c>
      <c r="F76" s="13">
        <v>1.92941893</v>
      </c>
      <c r="G76" s="13">
        <v>82.401694399999997</v>
      </c>
      <c r="H76" s="13">
        <v>1.9159361399999999</v>
      </c>
      <c r="I76" s="13">
        <v>36</v>
      </c>
      <c r="J76" s="13">
        <v>1.5563024999999999</v>
      </c>
      <c r="K76" s="13">
        <v>2.2889359499999999</v>
      </c>
      <c r="L76" s="13">
        <v>0.35963363999999998</v>
      </c>
      <c r="M76" s="10" t="s">
        <v>66</v>
      </c>
      <c r="N76" s="10" t="s">
        <v>439</v>
      </c>
      <c r="O76" s="10" t="s">
        <v>438</v>
      </c>
      <c r="P76" s="13">
        <v>1</v>
      </c>
      <c r="R76" s="7" t="s">
        <v>963</v>
      </c>
      <c r="S76" s="7" t="s">
        <v>963</v>
      </c>
      <c r="T76" s="7" t="s">
        <v>963</v>
      </c>
    </row>
    <row r="77" spans="1:20">
      <c r="A77" s="10" t="s">
        <v>79</v>
      </c>
      <c r="B77" s="10" t="s">
        <v>11</v>
      </c>
      <c r="C77" s="10" t="s">
        <v>12</v>
      </c>
      <c r="D77" s="10" t="s">
        <v>13</v>
      </c>
      <c r="E77" s="13">
        <v>84</v>
      </c>
      <c r="F77" s="13">
        <v>1.9242792900000001</v>
      </c>
      <c r="G77" s="13">
        <v>79.610190900000006</v>
      </c>
      <c r="H77" s="13">
        <v>1.9009686699999999</v>
      </c>
      <c r="I77" s="13">
        <v>2.6333333300000001</v>
      </c>
      <c r="J77" s="13">
        <v>0.42050584000000002</v>
      </c>
      <c r="K77" s="13">
        <v>30.231718099999998</v>
      </c>
      <c r="L77" s="13">
        <v>1.48046283</v>
      </c>
      <c r="M77" s="10" t="s">
        <v>14</v>
      </c>
      <c r="N77" s="10" t="s">
        <v>411</v>
      </c>
      <c r="O77" s="10" t="s">
        <v>594</v>
      </c>
      <c r="P77" s="13">
        <v>3</v>
      </c>
      <c r="Q77" s="13">
        <v>13</v>
      </c>
      <c r="R77" s="10" t="s">
        <v>962</v>
      </c>
      <c r="S77" s="7" t="s">
        <v>963</v>
      </c>
      <c r="T77" s="7" t="s">
        <v>963</v>
      </c>
    </row>
    <row r="78" spans="1:20">
      <c r="A78" s="10" t="s">
        <v>73</v>
      </c>
      <c r="B78" s="10" t="s">
        <v>204</v>
      </c>
      <c r="C78" s="10" t="s">
        <v>90</v>
      </c>
      <c r="D78" s="10" t="s">
        <v>486</v>
      </c>
      <c r="E78" s="13">
        <v>77</v>
      </c>
      <c r="F78" s="13">
        <v>1.88649073</v>
      </c>
      <c r="G78" s="13">
        <v>84.131697099999997</v>
      </c>
      <c r="H78" s="13">
        <v>1.9249596499999999</v>
      </c>
      <c r="I78" s="13">
        <v>38</v>
      </c>
      <c r="J78" s="13">
        <v>1.5797836000000001</v>
      </c>
      <c r="K78" s="13">
        <v>2.21399203</v>
      </c>
      <c r="L78" s="13">
        <v>0.34517605000000001</v>
      </c>
      <c r="M78" s="10" t="s">
        <v>66</v>
      </c>
      <c r="N78" s="10" t="s">
        <v>439</v>
      </c>
      <c r="O78" s="10" t="s">
        <v>438</v>
      </c>
      <c r="P78" s="13">
        <v>1</v>
      </c>
      <c r="R78" s="7" t="s">
        <v>963</v>
      </c>
      <c r="S78" s="7" t="s">
        <v>963</v>
      </c>
      <c r="T78" s="7" t="s">
        <v>963</v>
      </c>
    </row>
    <row r="79" spans="1:20">
      <c r="A79" s="10" t="s">
        <v>73</v>
      </c>
      <c r="B79" s="10" t="s">
        <v>207</v>
      </c>
      <c r="C79" s="10" t="s">
        <v>153</v>
      </c>
      <c r="D79" s="10" t="s">
        <v>208</v>
      </c>
      <c r="E79" s="13">
        <v>76.599999999999994</v>
      </c>
      <c r="F79" s="13">
        <v>1.88422877</v>
      </c>
      <c r="G79" s="13">
        <v>66</v>
      </c>
      <c r="H79" s="13">
        <v>1.81954394</v>
      </c>
      <c r="I79" s="13">
        <v>19.9649781</v>
      </c>
      <c r="J79" s="13">
        <v>1.30026884</v>
      </c>
      <c r="K79" s="13">
        <v>3.3057887500000001</v>
      </c>
      <c r="L79" s="13">
        <v>0.51927509999999999</v>
      </c>
      <c r="M79" s="10" t="s">
        <v>66</v>
      </c>
      <c r="N79" s="10" t="s">
        <v>239</v>
      </c>
      <c r="O79" s="10" t="s">
        <v>313</v>
      </c>
      <c r="P79" s="13" t="s">
        <v>18</v>
      </c>
      <c r="R79" s="7" t="s">
        <v>963</v>
      </c>
      <c r="S79" s="7" t="s">
        <v>963</v>
      </c>
      <c r="T79" s="7" t="s">
        <v>963</v>
      </c>
    </row>
    <row r="80" spans="1:20">
      <c r="A80" s="10" t="s">
        <v>73</v>
      </c>
      <c r="B80" s="10" t="s">
        <v>341</v>
      </c>
      <c r="C80" s="10" t="s">
        <v>55</v>
      </c>
      <c r="D80" s="10" t="s">
        <v>342</v>
      </c>
      <c r="E80" s="13">
        <v>72</v>
      </c>
      <c r="F80" s="13">
        <v>1.8573325000000001</v>
      </c>
      <c r="G80" s="13">
        <v>82.006679599999998</v>
      </c>
      <c r="H80" s="13">
        <v>1.9138492300000001</v>
      </c>
      <c r="I80" s="13">
        <v>6.1</v>
      </c>
      <c r="J80" s="13">
        <v>0.78532983999999995</v>
      </c>
      <c r="K80" s="13">
        <v>13.443718000000001</v>
      </c>
      <c r="L80" s="13">
        <v>1.1285193899999999</v>
      </c>
      <c r="M80" s="10" t="s">
        <v>14</v>
      </c>
      <c r="N80" s="10" t="s">
        <v>414</v>
      </c>
      <c r="O80" s="10" t="s">
        <v>413</v>
      </c>
      <c r="P80" s="13" t="s">
        <v>18</v>
      </c>
      <c r="R80" s="7" t="s">
        <v>963</v>
      </c>
      <c r="S80" s="7" t="s">
        <v>963</v>
      </c>
      <c r="T80" s="7" t="s">
        <v>963</v>
      </c>
    </row>
    <row r="81" spans="1:20">
      <c r="A81" s="10" t="s">
        <v>79</v>
      </c>
      <c r="B81" s="10" t="s">
        <v>172</v>
      </c>
      <c r="C81" s="10" t="s">
        <v>304</v>
      </c>
      <c r="D81" s="10" t="s">
        <v>305</v>
      </c>
      <c r="E81" s="13">
        <v>72</v>
      </c>
      <c r="F81" s="13">
        <v>1.8573325000000001</v>
      </c>
      <c r="G81" s="13">
        <v>57.7</v>
      </c>
      <c r="H81" s="13">
        <v>1.7611758099999999</v>
      </c>
      <c r="I81" s="13">
        <v>11</v>
      </c>
      <c r="J81" s="13">
        <v>1.0413926899999999</v>
      </c>
      <c r="K81" s="13">
        <v>5.2454545499999998</v>
      </c>
      <c r="L81" s="13">
        <v>0.71978313000000005</v>
      </c>
      <c r="M81" s="10" t="s">
        <v>66</v>
      </c>
      <c r="N81" s="10" t="s">
        <v>239</v>
      </c>
      <c r="O81" s="10" t="s">
        <v>306</v>
      </c>
      <c r="P81" s="13">
        <v>6</v>
      </c>
      <c r="R81" s="7" t="s">
        <v>963</v>
      </c>
      <c r="S81" s="7" t="s">
        <v>963</v>
      </c>
      <c r="T81" s="7" t="s">
        <v>963</v>
      </c>
    </row>
    <row r="82" spans="1:20">
      <c r="A82" s="10" t="s">
        <v>80</v>
      </c>
      <c r="B82" s="10" t="s">
        <v>131</v>
      </c>
      <c r="C82" s="10" t="s">
        <v>132</v>
      </c>
      <c r="D82" s="10" t="s">
        <v>133</v>
      </c>
      <c r="E82" s="13">
        <v>70.714285700000005</v>
      </c>
      <c r="F82" s="13">
        <v>1.8495071599999999</v>
      </c>
      <c r="G82" s="13">
        <v>81.2101471</v>
      </c>
      <c r="H82" s="13">
        <v>1.9096103</v>
      </c>
      <c r="I82" s="13">
        <v>17.055606300000001</v>
      </c>
      <c r="J82" s="13">
        <v>1.23186716</v>
      </c>
      <c r="K82" s="13">
        <v>4.7614928399999998</v>
      </c>
      <c r="L82" s="13">
        <v>0.67774314000000002</v>
      </c>
      <c r="M82" s="10" t="s">
        <v>66</v>
      </c>
      <c r="O82" s="10" t="s">
        <v>588</v>
      </c>
      <c r="P82" s="13" t="s">
        <v>75</v>
      </c>
      <c r="Q82" s="15"/>
      <c r="R82" s="7" t="s">
        <v>963</v>
      </c>
      <c r="S82" s="7" t="s">
        <v>963</v>
      </c>
      <c r="T82" s="7" t="s">
        <v>963</v>
      </c>
    </row>
    <row r="83" spans="1:20">
      <c r="A83" s="10" t="s">
        <v>73</v>
      </c>
      <c r="B83" s="10" t="s">
        <v>31</v>
      </c>
      <c r="C83" s="10" t="s">
        <v>32</v>
      </c>
      <c r="D83" s="10" t="s">
        <v>33</v>
      </c>
      <c r="E83" s="13">
        <v>70</v>
      </c>
      <c r="F83" s="13">
        <v>1.8450980400000001</v>
      </c>
      <c r="G83" s="13">
        <v>82.452368800000002</v>
      </c>
      <c r="H83" s="13">
        <v>1.9162031399999999</v>
      </c>
      <c r="I83" s="13">
        <v>12</v>
      </c>
      <c r="J83" s="13">
        <v>1.07918125</v>
      </c>
      <c r="K83" s="13">
        <v>6.8710307300000002</v>
      </c>
      <c r="L83" s="13">
        <v>0.83702189000000005</v>
      </c>
      <c r="M83" s="10" t="s">
        <v>14</v>
      </c>
      <c r="N83" s="10" t="s">
        <v>510</v>
      </c>
      <c r="O83" s="10" t="s">
        <v>462</v>
      </c>
      <c r="P83" s="13">
        <v>2</v>
      </c>
      <c r="Q83" s="13">
        <v>17</v>
      </c>
      <c r="R83" s="7" t="s">
        <v>963</v>
      </c>
      <c r="S83" s="7" t="s">
        <v>963</v>
      </c>
      <c r="T83" s="10" t="s">
        <v>962</v>
      </c>
    </row>
    <row r="84" spans="1:20">
      <c r="A84" s="10" t="s">
        <v>79</v>
      </c>
      <c r="B84" s="10" t="s">
        <v>465</v>
      </c>
      <c r="C84" s="10" t="s">
        <v>466</v>
      </c>
      <c r="D84" s="10" t="s">
        <v>467</v>
      </c>
      <c r="E84" s="13">
        <v>68</v>
      </c>
      <c r="F84" s="13">
        <v>1.83250891</v>
      </c>
      <c r="G84" s="13">
        <v>86.358805500000003</v>
      </c>
      <c r="H84" s="13">
        <v>1.93630663</v>
      </c>
      <c r="I84" s="13">
        <v>15</v>
      </c>
      <c r="J84" s="13">
        <v>1.17609126</v>
      </c>
      <c r="K84" s="13">
        <v>5.7572536999999997</v>
      </c>
      <c r="L84" s="13">
        <v>0.76021536999999995</v>
      </c>
      <c r="M84" s="10" t="s">
        <v>66</v>
      </c>
      <c r="N84" s="10" t="s">
        <v>443</v>
      </c>
      <c r="O84" s="10" t="s">
        <v>438</v>
      </c>
      <c r="P84" s="13">
        <v>2</v>
      </c>
      <c r="R84" s="7" t="s">
        <v>963</v>
      </c>
      <c r="S84" s="7" t="s">
        <v>963</v>
      </c>
      <c r="T84" s="7" t="s">
        <v>963</v>
      </c>
    </row>
    <row r="85" spans="1:20">
      <c r="A85" s="10" t="s">
        <v>73</v>
      </c>
      <c r="B85" s="10" t="s">
        <v>28</v>
      </c>
      <c r="C85" s="10" t="s">
        <v>29</v>
      </c>
      <c r="D85" s="10" t="s">
        <v>30</v>
      </c>
      <c r="E85" s="13">
        <v>67.090909100000005</v>
      </c>
      <c r="F85" s="13">
        <v>1.82666368</v>
      </c>
      <c r="G85" s="13">
        <v>76.078408100000004</v>
      </c>
      <c r="H85" s="13">
        <v>1.88126142</v>
      </c>
      <c r="I85" s="13">
        <v>5.5135988400000002</v>
      </c>
      <c r="J85" s="13">
        <v>0.74143515999999998</v>
      </c>
      <c r="K85" s="13">
        <v>13.7983213</v>
      </c>
      <c r="L85" s="13">
        <v>1.13982625</v>
      </c>
      <c r="M85" s="10" t="s">
        <v>14</v>
      </c>
      <c r="N85" s="10" t="s">
        <v>346</v>
      </c>
      <c r="O85" s="10" t="s">
        <v>592</v>
      </c>
      <c r="P85" s="13">
        <v>11</v>
      </c>
      <c r="Q85" s="15"/>
      <c r="R85" s="7" t="s">
        <v>963</v>
      </c>
      <c r="S85" s="7" t="s">
        <v>963</v>
      </c>
      <c r="T85" s="10" t="s">
        <v>962</v>
      </c>
    </row>
    <row r="86" spans="1:20">
      <c r="A86" s="10" t="s">
        <v>79</v>
      </c>
      <c r="B86" s="10" t="s">
        <v>182</v>
      </c>
      <c r="C86" s="10" t="s">
        <v>477</v>
      </c>
      <c r="D86" s="10" t="s">
        <v>478</v>
      </c>
      <c r="E86" s="13">
        <v>66</v>
      </c>
      <c r="F86" s="13">
        <v>1.81954394</v>
      </c>
      <c r="G86" s="13">
        <v>86.902418800000007</v>
      </c>
      <c r="H86" s="13">
        <v>1.9390318600000001</v>
      </c>
      <c r="I86" s="13">
        <v>36</v>
      </c>
      <c r="J86" s="13">
        <v>1.5563024999999999</v>
      </c>
      <c r="K86" s="13">
        <v>2.4139560800000002</v>
      </c>
      <c r="L86" s="13">
        <v>0.38272936000000002</v>
      </c>
      <c r="M86" s="10" t="s">
        <v>66</v>
      </c>
      <c r="N86" s="10" t="s">
        <v>439</v>
      </c>
      <c r="O86" s="10" t="s">
        <v>438</v>
      </c>
      <c r="P86" s="13">
        <v>2</v>
      </c>
      <c r="R86" s="7" t="s">
        <v>963</v>
      </c>
      <c r="S86" s="7" t="s">
        <v>963</v>
      </c>
      <c r="T86" s="7" t="s">
        <v>963</v>
      </c>
    </row>
    <row r="87" spans="1:20">
      <c r="A87" s="10" t="s">
        <v>73</v>
      </c>
      <c r="B87" s="10" t="s">
        <v>47</v>
      </c>
      <c r="C87" s="10" t="s">
        <v>48</v>
      </c>
      <c r="D87" s="11" t="s">
        <v>49</v>
      </c>
      <c r="E87" s="13">
        <v>64.365702900000002</v>
      </c>
      <c r="F87" s="13">
        <v>1.8086545199999999</v>
      </c>
      <c r="G87" s="13">
        <v>2700.9506299999998</v>
      </c>
      <c r="H87" s="13">
        <v>3.4315166499999998</v>
      </c>
      <c r="I87" s="13">
        <v>6.2592583099999999</v>
      </c>
      <c r="J87" s="13">
        <v>0.79652286999999999</v>
      </c>
      <c r="K87" s="13">
        <v>431.51288699999998</v>
      </c>
      <c r="L87" s="13">
        <v>2.6349937699999999</v>
      </c>
      <c r="M87" s="10" t="s">
        <v>14</v>
      </c>
      <c r="O87" s="10" t="s">
        <v>597</v>
      </c>
      <c r="P87" s="13">
        <v>35</v>
      </c>
      <c r="R87" s="10" t="s">
        <v>213</v>
      </c>
      <c r="S87" s="7" t="s">
        <v>963</v>
      </c>
      <c r="T87" s="7" t="s">
        <v>963</v>
      </c>
    </row>
    <row r="88" spans="1:20">
      <c r="A88" s="10" t="s">
        <v>73</v>
      </c>
      <c r="B88" s="10" t="s">
        <v>188</v>
      </c>
      <c r="C88" s="10" t="s">
        <v>191</v>
      </c>
      <c r="D88" s="10" t="s">
        <v>192</v>
      </c>
      <c r="E88" s="13">
        <v>63</v>
      </c>
      <c r="F88" s="13">
        <v>1.7993405499999999</v>
      </c>
      <c r="G88" s="13">
        <v>87.756363100000002</v>
      </c>
      <c r="H88" s="13">
        <v>1.9432786200000001</v>
      </c>
      <c r="I88" s="13">
        <v>9</v>
      </c>
      <c r="J88" s="13">
        <v>0.95424251000000004</v>
      </c>
      <c r="K88" s="13">
        <v>9.7507070099999993</v>
      </c>
      <c r="L88" s="13">
        <v>0.98903611000000002</v>
      </c>
      <c r="M88" s="10" t="s">
        <v>66</v>
      </c>
      <c r="N88" s="10" t="s">
        <v>439</v>
      </c>
      <c r="O88" s="10" t="s">
        <v>438</v>
      </c>
      <c r="P88" s="13">
        <v>2</v>
      </c>
      <c r="R88" s="7" t="s">
        <v>963</v>
      </c>
      <c r="S88" s="7" t="s">
        <v>963</v>
      </c>
      <c r="T88" s="7" t="s">
        <v>963</v>
      </c>
    </row>
    <row r="89" spans="1:20">
      <c r="A89" s="10" t="s">
        <v>73</v>
      </c>
      <c r="B89" s="10" t="s">
        <v>247</v>
      </c>
      <c r="C89" s="10" t="s">
        <v>248</v>
      </c>
      <c r="D89" s="10" t="s">
        <v>249</v>
      </c>
      <c r="E89" s="13">
        <v>57</v>
      </c>
      <c r="F89" s="13">
        <v>1.75587486</v>
      </c>
      <c r="G89" s="13">
        <v>85.776767899999996</v>
      </c>
      <c r="H89" s="13">
        <v>1.93336968</v>
      </c>
      <c r="I89" s="13">
        <v>13</v>
      </c>
      <c r="J89" s="13">
        <v>1.11394335</v>
      </c>
      <c r="K89" s="13">
        <v>6.59821291</v>
      </c>
      <c r="L89" s="13">
        <v>0.81942632999999998</v>
      </c>
      <c r="M89" s="10" t="s">
        <v>14</v>
      </c>
      <c r="N89" s="10" t="s">
        <v>512</v>
      </c>
      <c r="O89" s="10" t="s">
        <v>555</v>
      </c>
      <c r="P89" s="13" t="s">
        <v>18</v>
      </c>
      <c r="Q89" s="13">
        <v>13</v>
      </c>
      <c r="R89" s="10" t="s">
        <v>962</v>
      </c>
      <c r="S89" s="7" t="s">
        <v>963</v>
      </c>
      <c r="T89" s="7" t="s">
        <v>963</v>
      </c>
    </row>
    <row r="90" spans="1:20">
      <c r="A90" s="10" t="s">
        <v>79</v>
      </c>
      <c r="B90" s="10" t="s">
        <v>182</v>
      </c>
      <c r="C90" s="10" t="s">
        <v>183</v>
      </c>
      <c r="D90" s="10" t="s">
        <v>479</v>
      </c>
      <c r="E90" s="13">
        <v>53.08</v>
      </c>
      <c r="F90" s="13">
        <v>1.7249309100000001</v>
      </c>
      <c r="G90" s="13">
        <v>95.741652599999995</v>
      </c>
      <c r="H90" s="13">
        <v>1.98110092</v>
      </c>
      <c r="I90" s="13">
        <v>23.693249900000001</v>
      </c>
      <c r="J90" s="13">
        <v>1.37462463</v>
      </c>
      <c r="K90" s="13">
        <v>4.0408830800000004</v>
      </c>
      <c r="L90" s="13">
        <v>0.60647629000000003</v>
      </c>
      <c r="M90" s="10" t="s">
        <v>66</v>
      </c>
      <c r="O90" s="10" t="s">
        <v>581</v>
      </c>
      <c r="P90" s="13" t="s">
        <v>127</v>
      </c>
      <c r="Q90" s="15"/>
      <c r="R90" s="7" t="s">
        <v>963</v>
      </c>
      <c r="S90" s="7" t="s">
        <v>963</v>
      </c>
      <c r="T90" s="7" t="s">
        <v>963</v>
      </c>
    </row>
    <row r="91" spans="1:20">
      <c r="A91" s="10" t="s">
        <v>79</v>
      </c>
      <c r="B91" s="10" t="s">
        <v>219</v>
      </c>
      <c r="C91" s="10" t="s">
        <v>220</v>
      </c>
      <c r="D91" s="10" t="s">
        <v>221</v>
      </c>
      <c r="E91" s="13">
        <v>51.000000300000004</v>
      </c>
      <c r="F91" s="13">
        <v>1.70757018</v>
      </c>
      <c r="G91" s="13">
        <v>98.026317500000005</v>
      </c>
      <c r="H91" s="13">
        <v>1.99134269</v>
      </c>
      <c r="I91" s="13">
        <v>6.3344016300000003</v>
      </c>
      <c r="J91" s="13">
        <v>0.80170560000000002</v>
      </c>
      <c r="K91" s="13">
        <v>15.475229300000001</v>
      </c>
      <c r="L91" s="13">
        <v>1.18963709</v>
      </c>
      <c r="M91" s="10" t="s">
        <v>14</v>
      </c>
      <c r="O91" s="10" t="s">
        <v>570</v>
      </c>
      <c r="P91" s="13">
        <v>12</v>
      </c>
      <c r="Q91" s="15"/>
      <c r="R91" s="7" t="s">
        <v>963</v>
      </c>
      <c r="S91" s="7" t="s">
        <v>963</v>
      </c>
      <c r="T91" s="7" t="s">
        <v>963</v>
      </c>
    </row>
    <row r="92" spans="1:20">
      <c r="A92" s="10" t="s">
        <v>80</v>
      </c>
      <c r="B92" s="10" t="s">
        <v>186</v>
      </c>
      <c r="C92" s="10" t="s">
        <v>62</v>
      </c>
      <c r="D92" s="10" t="s">
        <v>187</v>
      </c>
      <c r="E92" s="13">
        <v>50.2</v>
      </c>
      <c r="F92" s="13">
        <v>1.7007037199999999</v>
      </c>
      <c r="G92" s="13">
        <v>114</v>
      </c>
      <c r="H92" s="13">
        <v>2.05690485</v>
      </c>
      <c r="I92" s="13">
        <v>21.798353800000001</v>
      </c>
      <c r="J92" s="13">
        <v>1.3384237000000001</v>
      </c>
      <c r="K92" s="13">
        <v>5.2297527199999996</v>
      </c>
      <c r="L92" s="13">
        <v>0.71848115000000001</v>
      </c>
      <c r="M92" s="10" t="s">
        <v>66</v>
      </c>
      <c r="N92" s="10" t="s">
        <v>355</v>
      </c>
      <c r="O92" s="10" t="s">
        <v>354</v>
      </c>
      <c r="P92" s="13" t="s">
        <v>18</v>
      </c>
      <c r="R92" s="7" t="s">
        <v>963</v>
      </c>
      <c r="S92" s="10" t="s">
        <v>962</v>
      </c>
      <c r="T92" s="7" t="s">
        <v>963</v>
      </c>
    </row>
    <row r="93" spans="1:20">
      <c r="A93" s="10" t="s">
        <v>67</v>
      </c>
      <c r="B93" s="10" t="s">
        <v>228</v>
      </c>
      <c r="C93" s="10" t="s">
        <v>137</v>
      </c>
      <c r="D93" s="10" t="s">
        <v>138</v>
      </c>
      <c r="E93" s="13">
        <v>49.25</v>
      </c>
      <c r="F93" s="13">
        <v>1.69240623</v>
      </c>
      <c r="G93" s="13">
        <v>92.417924200000002</v>
      </c>
      <c r="H93" s="13">
        <v>1.9657562099999999</v>
      </c>
      <c r="I93" s="13">
        <v>27.5</v>
      </c>
      <c r="J93" s="13">
        <v>1.4393326900000001</v>
      </c>
      <c r="K93" s="13">
        <v>3.3606517899999999</v>
      </c>
      <c r="L93" s="13">
        <v>0.52642352000000003</v>
      </c>
      <c r="M93" s="10" t="s">
        <v>66</v>
      </c>
      <c r="O93" s="10" t="s">
        <v>464</v>
      </c>
      <c r="P93" s="13">
        <v>4</v>
      </c>
      <c r="Q93" s="15"/>
      <c r="R93" s="7" t="s">
        <v>963</v>
      </c>
      <c r="S93" s="7" t="s">
        <v>963</v>
      </c>
      <c r="T93" s="7" t="s">
        <v>963</v>
      </c>
    </row>
    <row r="94" spans="1:20">
      <c r="A94" s="10" t="s">
        <v>73</v>
      </c>
      <c r="B94" s="10" t="s">
        <v>31</v>
      </c>
      <c r="C94" s="10" t="s">
        <v>32</v>
      </c>
      <c r="D94" s="10" t="s">
        <v>33</v>
      </c>
      <c r="E94" s="13">
        <v>48</v>
      </c>
      <c r="F94" s="13">
        <v>1.6812412400000001</v>
      </c>
      <c r="G94" s="13">
        <v>106</v>
      </c>
      <c r="H94" s="13">
        <v>2.02530587</v>
      </c>
      <c r="I94" s="13">
        <v>5.9303487500000003</v>
      </c>
      <c r="J94" s="13">
        <v>0.77308023000000003</v>
      </c>
      <c r="K94" s="13">
        <v>17.874159599999999</v>
      </c>
      <c r="L94" s="13">
        <v>1.2522256300000001</v>
      </c>
      <c r="M94" s="10" t="s">
        <v>14</v>
      </c>
      <c r="N94" s="10" t="s">
        <v>239</v>
      </c>
      <c r="O94" s="10" t="s">
        <v>369</v>
      </c>
      <c r="P94" s="13" t="s">
        <v>18</v>
      </c>
      <c r="R94" s="10" t="s">
        <v>213</v>
      </c>
      <c r="S94" s="7" t="s">
        <v>963</v>
      </c>
      <c r="T94" s="7" t="s">
        <v>963</v>
      </c>
    </row>
    <row r="95" spans="1:20">
      <c r="A95" s="10" t="s">
        <v>73</v>
      </c>
      <c r="B95" s="10" t="s">
        <v>240</v>
      </c>
      <c r="C95" s="10" t="s">
        <v>244</v>
      </c>
      <c r="D95" s="10" t="s">
        <v>245</v>
      </c>
      <c r="E95" s="13">
        <v>45.9</v>
      </c>
      <c r="F95" s="13">
        <v>1.6618126900000001</v>
      </c>
      <c r="G95" s="13">
        <v>89.426707100000002</v>
      </c>
      <c r="H95" s="13">
        <v>1.9514672399999999</v>
      </c>
      <c r="I95" s="13">
        <v>6</v>
      </c>
      <c r="J95" s="13">
        <v>0.77815124999999996</v>
      </c>
      <c r="K95" s="13">
        <v>14.9044512</v>
      </c>
      <c r="L95" s="13">
        <v>1.1733159900000001</v>
      </c>
      <c r="M95" s="10" t="s">
        <v>14</v>
      </c>
      <c r="N95" s="10" t="s">
        <v>512</v>
      </c>
      <c r="O95" s="10" t="s">
        <v>554</v>
      </c>
      <c r="P95" s="13" t="s">
        <v>18</v>
      </c>
      <c r="Q95" s="15"/>
      <c r="R95" s="10" t="s">
        <v>962</v>
      </c>
      <c r="S95" s="7" t="s">
        <v>963</v>
      </c>
      <c r="T95" s="7" t="s">
        <v>963</v>
      </c>
    </row>
    <row r="96" spans="1:20">
      <c r="A96" s="10" t="s">
        <v>73</v>
      </c>
      <c r="B96" s="10" t="s">
        <v>28</v>
      </c>
      <c r="C96" s="10" t="s">
        <v>29</v>
      </c>
      <c r="D96" s="10" t="s">
        <v>531</v>
      </c>
      <c r="E96" s="13">
        <v>38.333363599999998</v>
      </c>
      <c r="F96" s="13">
        <v>1.58357693</v>
      </c>
      <c r="G96" s="13">
        <v>131.854116</v>
      </c>
      <c r="H96" s="13">
        <v>2.12009369</v>
      </c>
      <c r="I96" s="13">
        <v>6.5388960899999997</v>
      </c>
      <c r="J96" s="13">
        <v>0.81550444</v>
      </c>
      <c r="K96" s="13">
        <v>20.164583400000001</v>
      </c>
      <c r="L96" s="13">
        <v>1.30458925</v>
      </c>
      <c r="M96" s="10" t="s">
        <v>14</v>
      </c>
      <c r="O96" s="10" t="s">
        <v>251</v>
      </c>
      <c r="P96" s="13">
        <v>33</v>
      </c>
      <c r="Q96" s="15"/>
      <c r="R96" s="7" t="s">
        <v>963</v>
      </c>
      <c r="S96" s="7" t="s">
        <v>963</v>
      </c>
      <c r="T96" s="7" t="s">
        <v>963</v>
      </c>
    </row>
    <row r="97" spans="1:20">
      <c r="A97" s="10" t="s">
        <v>73</v>
      </c>
      <c r="B97" s="10" t="s">
        <v>188</v>
      </c>
      <c r="C97" s="10" t="s">
        <v>487</v>
      </c>
      <c r="D97" s="10" t="s">
        <v>488</v>
      </c>
      <c r="E97" s="13">
        <v>37</v>
      </c>
      <c r="F97" s="13">
        <v>1.56820172</v>
      </c>
      <c r="G97" s="13">
        <v>98.144054999999994</v>
      </c>
      <c r="H97" s="13">
        <v>1.9918640000000001</v>
      </c>
      <c r="I97" s="13">
        <v>13</v>
      </c>
      <c r="J97" s="13">
        <v>1.11394335</v>
      </c>
      <c r="K97" s="13">
        <v>7.54954269</v>
      </c>
      <c r="L97" s="13">
        <v>0.87792064999999997</v>
      </c>
      <c r="M97" s="10" t="s">
        <v>66</v>
      </c>
      <c r="N97" s="10" t="s">
        <v>439</v>
      </c>
      <c r="O97" s="10" t="s">
        <v>438</v>
      </c>
      <c r="P97" s="13">
        <v>1</v>
      </c>
      <c r="R97" s="7" t="s">
        <v>963</v>
      </c>
      <c r="S97" s="7" t="s">
        <v>963</v>
      </c>
      <c r="T97" s="7" t="s">
        <v>963</v>
      </c>
    </row>
    <row r="98" spans="1:20">
      <c r="A98" s="10" t="s">
        <v>79</v>
      </c>
      <c r="B98" s="10" t="s">
        <v>440</v>
      </c>
      <c r="C98" s="10" t="s">
        <v>441</v>
      </c>
      <c r="D98" s="10" t="s">
        <v>442</v>
      </c>
      <c r="E98" s="13">
        <v>35</v>
      </c>
      <c r="F98" s="13">
        <v>1.54406804</v>
      </c>
      <c r="G98" s="13">
        <v>99.297175899999999</v>
      </c>
      <c r="H98" s="13">
        <v>1.9969368999999999</v>
      </c>
      <c r="I98" s="13">
        <v>31</v>
      </c>
      <c r="J98" s="13">
        <v>1.49136169</v>
      </c>
      <c r="K98" s="13">
        <v>3.2031347100000001</v>
      </c>
      <c r="L98" s="13">
        <v>0.5055752</v>
      </c>
      <c r="M98" s="10" t="s">
        <v>66</v>
      </c>
      <c r="N98" s="10" t="s">
        <v>443</v>
      </c>
      <c r="O98" s="10" t="s">
        <v>438</v>
      </c>
      <c r="P98" s="13">
        <v>1</v>
      </c>
      <c r="R98" s="7" t="s">
        <v>963</v>
      </c>
      <c r="S98" s="7" t="s">
        <v>963</v>
      </c>
      <c r="T98" s="7" t="s">
        <v>963</v>
      </c>
    </row>
    <row r="99" spans="1:20">
      <c r="A99" s="10" t="s">
        <v>80</v>
      </c>
      <c r="B99" s="10" t="s">
        <v>506</v>
      </c>
      <c r="C99" s="10" t="s">
        <v>507</v>
      </c>
      <c r="D99" s="10" t="s">
        <v>508</v>
      </c>
      <c r="E99" s="13">
        <v>26</v>
      </c>
      <c r="F99" s="13">
        <v>1.4149733499999999</v>
      </c>
      <c r="G99" s="13">
        <v>105.69942</v>
      </c>
      <c r="H99" s="13">
        <v>2.0240726000000002</v>
      </c>
      <c r="I99" s="13">
        <v>17</v>
      </c>
      <c r="J99" s="13">
        <v>1.2304489199999999</v>
      </c>
      <c r="K99" s="13">
        <v>6.2176129099999997</v>
      </c>
      <c r="L99" s="13">
        <v>0.79362368000000005</v>
      </c>
      <c r="M99" s="10" t="s">
        <v>66</v>
      </c>
      <c r="N99" s="10" t="s">
        <v>450</v>
      </c>
      <c r="O99" s="10" t="s">
        <v>438</v>
      </c>
      <c r="P99" s="13">
        <v>1</v>
      </c>
      <c r="R99" s="7" t="s">
        <v>963</v>
      </c>
      <c r="S99" s="7" t="s">
        <v>963</v>
      </c>
      <c r="T99" s="7" t="s">
        <v>963</v>
      </c>
    </row>
    <row r="100" spans="1:20">
      <c r="A100" s="10" t="s">
        <v>79</v>
      </c>
      <c r="B100" s="10" t="s">
        <v>293</v>
      </c>
      <c r="C100" s="10" t="s">
        <v>396</v>
      </c>
      <c r="D100" s="10" t="s">
        <v>298</v>
      </c>
      <c r="E100" s="13">
        <v>24.5</v>
      </c>
      <c r="F100" s="13">
        <v>1.3891660800000001</v>
      </c>
      <c r="G100" s="13">
        <v>75</v>
      </c>
      <c r="H100" s="13">
        <v>1.8750612600000001</v>
      </c>
      <c r="I100" s="13">
        <v>25.304186000000001</v>
      </c>
      <c r="J100" s="13">
        <v>1.40319237</v>
      </c>
      <c r="K100" s="13">
        <v>2.9639364800000001</v>
      </c>
      <c r="L100" s="13">
        <v>0.47186888999999999</v>
      </c>
      <c r="M100" s="10" t="s">
        <v>66</v>
      </c>
      <c r="N100" s="10" t="s">
        <v>239</v>
      </c>
      <c r="O100" s="10" t="s">
        <v>299</v>
      </c>
      <c r="P100" s="13" t="s">
        <v>18</v>
      </c>
      <c r="R100" s="7" t="s">
        <v>963</v>
      </c>
      <c r="S100" s="7" t="s">
        <v>963</v>
      </c>
      <c r="T100" s="7" t="s">
        <v>963</v>
      </c>
    </row>
    <row r="101" spans="1:20">
      <c r="A101" s="10" t="s">
        <v>73</v>
      </c>
      <c r="B101" s="10" t="s">
        <v>331</v>
      </c>
      <c r="C101" s="10" t="s">
        <v>591</v>
      </c>
      <c r="D101" s="10" t="s">
        <v>334</v>
      </c>
      <c r="E101" s="13">
        <v>24</v>
      </c>
      <c r="F101" s="13">
        <v>1.38021124</v>
      </c>
      <c r="G101" s="13">
        <v>99</v>
      </c>
      <c r="H101" s="13">
        <v>1.99563519</v>
      </c>
      <c r="I101" s="13">
        <v>7.73508394</v>
      </c>
      <c r="J101" s="13">
        <v>0.88846502999999999</v>
      </c>
      <c r="K101" s="13">
        <v>12.798826800000001</v>
      </c>
      <c r="L101" s="13">
        <v>1.1071701599999999</v>
      </c>
      <c r="M101" s="10" t="s">
        <v>14</v>
      </c>
      <c r="N101" s="10" t="s">
        <v>336</v>
      </c>
      <c r="O101" s="10" t="s">
        <v>335</v>
      </c>
      <c r="P101" s="13">
        <v>32</v>
      </c>
      <c r="Q101" s="15"/>
      <c r="R101" s="10" t="s">
        <v>962</v>
      </c>
      <c r="S101" s="7" t="s">
        <v>963</v>
      </c>
      <c r="T101" s="7" t="s">
        <v>963</v>
      </c>
    </row>
    <row r="102" spans="1:20">
      <c r="A102" s="10" t="s">
        <v>79</v>
      </c>
      <c r="B102" s="10" t="s">
        <v>293</v>
      </c>
      <c r="C102" s="10" t="s">
        <v>297</v>
      </c>
      <c r="D102" s="10" t="s">
        <v>298</v>
      </c>
      <c r="E102" s="13">
        <v>22</v>
      </c>
      <c r="F102" s="13">
        <v>1.3424226800000001</v>
      </c>
      <c r="G102" s="13">
        <v>109.476966</v>
      </c>
      <c r="H102" s="13">
        <v>2.0393227500000002</v>
      </c>
      <c r="I102" s="13">
        <v>37</v>
      </c>
      <c r="J102" s="13">
        <v>1.56820172</v>
      </c>
      <c r="K102" s="13">
        <v>2.95883692</v>
      </c>
      <c r="L102" s="13">
        <v>0.47112103</v>
      </c>
      <c r="M102" s="10" t="s">
        <v>66</v>
      </c>
      <c r="N102" s="10" t="s">
        <v>439</v>
      </c>
      <c r="O102" s="10" t="s">
        <v>438</v>
      </c>
      <c r="P102" s="13">
        <v>3</v>
      </c>
      <c r="R102" s="7" t="s">
        <v>963</v>
      </c>
      <c r="S102" s="7" t="s">
        <v>963</v>
      </c>
      <c r="T102" s="7" t="s">
        <v>963</v>
      </c>
    </row>
    <row r="103" spans="1:20">
      <c r="A103" s="10" t="s">
        <v>67</v>
      </c>
      <c r="B103" s="10" t="s">
        <v>103</v>
      </c>
      <c r="C103" s="10" t="s">
        <v>51</v>
      </c>
      <c r="D103" s="10" t="s">
        <v>329</v>
      </c>
      <c r="E103" s="13">
        <v>22</v>
      </c>
      <c r="F103" s="13">
        <v>1.3424226800000001</v>
      </c>
      <c r="G103" s="13">
        <v>132.75228200000001</v>
      </c>
      <c r="H103" s="13">
        <v>2.1230419999999999</v>
      </c>
      <c r="I103" s="13">
        <v>26.1775868</v>
      </c>
      <c r="J103" s="13">
        <v>1.4179296100000001</v>
      </c>
      <c r="K103" s="13">
        <v>5.0712192500000004</v>
      </c>
      <c r="L103" s="13">
        <v>0.70511239000000003</v>
      </c>
      <c r="M103" s="10" t="s">
        <v>66</v>
      </c>
      <c r="O103" s="10" t="s">
        <v>590</v>
      </c>
      <c r="P103" s="13">
        <v>49</v>
      </c>
      <c r="Q103" s="15"/>
      <c r="R103" s="7" t="s">
        <v>963</v>
      </c>
      <c r="S103" s="7" t="s">
        <v>963</v>
      </c>
      <c r="T103" s="7" t="s">
        <v>963</v>
      </c>
    </row>
    <row r="104" spans="1:20">
      <c r="A104" s="10" t="s">
        <v>79</v>
      </c>
      <c r="B104" s="10" t="s">
        <v>122</v>
      </c>
      <c r="C104" s="10" t="s">
        <v>301</v>
      </c>
      <c r="D104" s="10" t="s">
        <v>302</v>
      </c>
      <c r="E104" s="13">
        <v>21.5</v>
      </c>
      <c r="F104" s="13">
        <v>1.3324384600000001</v>
      </c>
      <c r="G104" s="13">
        <v>105</v>
      </c>
      <c r="H104" s="13">
        <v>2.0211893000000001</v>
      </c>
      <c r="I104" s="13">
        <v>26.000760100000001</v>
      </c>
      <c r="J104" s="13">
        <v>1.4149860400000001</v>
      </c>
      <c r="K104" s="13">
        <v>4.03834348</v>
      </c>
      <c r="L104" s="13">
        <v>0.60620324999999997</v>
      </c>
      <c r="M104" s="10" t="s">
        <v>66</v>
      </c>
      <c r="N104" s="10" t="s">
        <v>239</v>
      </c>
      <c r="O104" s="10" t="s">
        <v>303</v>
      </c>
      <c r="P104" s="13" t="s">
        <v>18</v>
      </c>
      <c r="R104" s="7" t="s">
        <v>963</v>
      </c>
      <c r="S104" s="7" t="s">
        <v>963</v>
      </c>
      <c r="T104" s="7" t="s">
        <v>963</v>
      </c>
    </row>
    <row r="105" spans="1:20">
      <c r="A105" s="10" t="s">
        <v>79</v>
      </c>
      <c r="B105" s="10" t="s">
        <v>100</v>
      </c>
      <c r="C105" s="10" t="s">
        <v>101</v>
      </c>
      <c r="D105" s="10" t="s">
        <v>102</v>
      </c>
      <c r="E105" s="13">
        <v>20.7</v>
      </c>
      <c r="F105" s="13">
        <v>1.31597035</v>
      </c>
      <c r="G105" s="13">
        <v>104</v>
      </c>
      <c r="H105" s="13">
        <v>2.0170333399999998</v>
      </c>
      <c r="I105" s="13">
        <v>26.2065448</v>
      </c>
      <c r="J105" s="13">
        <v>1.41840977</v>
      </c>
      <c r="K105" s="13">
        <v>3.9684743199999999</v>
      </c>
      <c r="L105" s="13">
        <v>0.59862356999999999</v>
      </c>
      <c r="M105" s="10" t="s">
        <v>66</v>
      </c>
      <c r="N105" s="10" t="s">
        <v>239</v>
      </c>
      <c r="O105" s="10" t="s">
        <v>300</v>
      </c>
      <c r="P105" s="13">
        <v>28</v>
      </c>
      <c r="R105" s="7" t="s">
        <v>963</v>
      </c>
      <c r="S105" s="7" t="s">
        <v>963</v>
      </c>
      <c r="T105" s="7" t="s">
        <v>963</v>
      </c>
    </row>
    <row r="106" spans="1:20">
      <c r="A106" s="10" t="s">
        <v>73</v>
      </c>
      <c r="B106" s="10" t="s">
        <v>19</v>
      </c>
      <c r="C106" s="10" t="s">
        <v>20</v>
      </c>
      <c r="D106" s="10" t="s">
        <v>21</v>
      </c>
      <c r="E106" s="13">
        <v>19</v>
      </c>
      <c r="F106" s="13">
        <v>1.2787535999999999</v>
      </c>
      <c r="G106" s="13">
        <v>105.966309</v>
      </c>
      <c r="H106" s="13">
        <v>2.0251678100000001</v>
      </c>
      <c r="I106" s="13">
        <v>33</v>
      </c>
      <c r="J106" s="13">
        <v>1.5185139400000001</v>
      </c>
      <c r="K106" s="13">
        <v>3.2111002700000002</v>
      </c>
      <c r="L106" s="13">
        <v>0.50665386999999995</v>
      </c>
      <c r="M106" s="10" t="s">
        <v>14</v>
      </c>
      <c r="N106" s="10" t="s">
        <v>512</v>
      </c>
      <c r="O106" s="10" t="s">
        <v>511</v>
      </c>
      <c r="P106" s="13">
        <v>3</v>
      </c>
      <c r="Q106" s="13">
        <v>17</v>
      </c>
      <c r="R106" s="10" t="s">
        <v>962</v>
      </c>
      <c r="S106" s="7" t="s">
        <v>963</v>
      </c>
      <c r="T106" s="7" t="s">
        <v>963</v>
      </c>
    </row>
    <row r="107" spans="1:20">
      <c r="A107" s="10" t="s">
        <v>73</v>
      </c>
      <c r="B107" s="10" t="s">
        <v>94</v>
      </c>
      <c r="C107" s="10" t="s">
        <v>98</v>
      </c>
      <c r="D107" s="10" t="s">
        <v>95</v>
      </c>
      <c r="E107" s="13">
        <v>19</v>
      </c>
      <c r="F107" s="13">
        <v>1.2787535999999999</v>
      </c>
      <c r="G107" s="13">
        <v>105.667765</v>
      </c>
      <c r="H107" s="13">
        <v>2.0239425199999999</v>
      </c>
      <c r="I107" s="13">
        <v>25.325911999999999</v>
      </c>
      <c r="J107" s="13">
        <v>1.4035650900000001</v>
      </c>
      <c r="K107" s="13">
        <v>4.1723182699999999</v>
      </c>
      <c r="L107" s="13">
        <v>0.62037743000000001</v>
      </c>
      <c r="M107" s="10" t="s">
        <v>66</v>
      </c>
      <c r="O107" s="10" t="s">
        <v>584</v>
      </c>
      <c r="P107" s="13" t="s">
        <v>115</v>
      </c>
      <c r="Q107" s="15"/>
      <c r="R107" s="7" t="s">
        <v>963</v>
      </c>
      <c r="S107" s="7" t="s">
        <v>963</v>
      </c>
      <c r="T107" s="7" t="s">
        <v>963</v>
      </c>
    </row>
    <row r="108" spans="1:20">
      <c r="A108" s="10" t="s">
        <v>73</v>
      </c>
      <c r="B108" s="10" t="s">
        <v>337</v>
      </c>
      <c r="C108" s="10" t="s">
        <v>196</v>
      </c>
      <c r="D108" s="10" t="s">
        <v>338</v>
      </c>
      <c r="E108" s="13">
        <v>17</v>
      </c>
      <c r="F108" s="13">
        <v>1.2304489199999999</v>
      </c>
      <c r="G108" s="13">
        <v>230</v>
      </c>
      <c r="H108" s="13">
        <v>2.3617278399999999</v>
      </c>
      <c r="I108" s="13">
        <v>8.8281342400000007</v>
      </c>
      <c r="J108" s="13">
        <v>0.94586893000000005</v>
      </c>
      <c r="K108" s="13">
        <v>26.053070099999999</v>
      </c>
      <c r="L108" s="13">
        <v>1.4158589100000001</v>
      </c>
      <c r="M108" s="10" t="s">
        <v>14</v>
      </c>
      <c r="N108" s="10" t="s">
        <v>340</v>
      </c>
      <c r="O108" s="10" t="s">
        <v>339</v>
      </c>
      <c r="P108" s="13">
        <v>1</v>
      </c>
      <c r="Q108" s="15"/>
      <c r="R108" s="10" t="s">
        <v>962</v>
      </c>
      <c r="S108" s="7" t="s">
        <v>963</v>
      </c>
      <c r="T108" s="7" t="s">
        <v>963</v>
      </c>
    </row>
    <row r="109" spans="1:20">
      <c r="A109" s="10" t="s">
        <v>79</v>
      </c>
      <c r="B109" s="10" t="s">
        <v>468</v>
      </c>
      <c r="C109" s="10" t="s">
        <v>469</v>
      </c>
      <c r="D109" s="10" t="s">
        <v>470</v>
      </c>
      <c r="E109" s="13">
        <v>14</v>
      </c>
      <c r="F109" s="13">
        <v>1.14612804</v>
      </c>
      <c r="G109" s="13">
        <v>120.38819100000001</v>
      </c>
      <c r="H109" s="13">
        <v>2.0805838900000002</v>
      </c>
      <c r="I109" s="13">
        <v>26</v>
      </c>
      <c r="J109" s="13">
        <v>1.4149733499999999</v>
      </c>
      <c r="K109" s="13">
        <v>4.6303150200000003</v>
      </c>
      <c r="L109" s="13">
        <v>0.66561053999999997</v>
      </c>
      <c r="M109" s="10" t="s">
        <v>66</v>
      </c>
      <c r="N109" s="10" t="s">
        <v>443</v>
      </c>
      <c r="O109" s="10" t="s">
        <v>438</v>
      </c>
      <c r="P109" s="13">
        <v>1</v>
      </c>
      <c r="R109" s="7" t="s">
        <v>963</v>
      </c>
      <c r="S109" s="7" t="s">
        <v>963</v>
      </c>
      <c r="T109" s="7" t="s">
        <v>963</v>
      </c>
    </row>
    <row r="110" spans="1:20">
      <c r="A110" s="10" t="s">
        <v>80</v>
      </c>
      <c r="B110" s="10" t="s">
        <v>108</v>
      </c>
      <c r="C110" s="10" t="s">
        <v>109</v>
      </c>
      <c r="D110" s="10" t="s">
        <v>503</v>
      </c>
      <c r="E110" s="13">
        <v>12</v>
      </c>
      <c r="F110" s="13">
        <v>1.07918125</v>
      </c>
      <c r="G110" s="13">
        <v>124.352953</v>
      </c>
      <c r="H110" s="13">
        <v>2.0946560999999999</v>
      </c>
      <c r="I110" s="13">
        <v>15</v>
      </c>
      <c r="J110" s="13">
        <v>1.17609126</v>
      </c>
      <c r="K110" s="13">
        <v>8.2901968499999992</v>
      </c>
      <c r="L110" s="13">
        <v>0.91856484000000005</v>
      </c>
      <c r="M110" s="10" t="s">
        <v>66</v>
      </c>
      <c r="N110" s="10" t="s">
        <v>450</v>
      </c>
      <c r="O110" s="10" t="s">
        <v>438</v>
      </c>
      <c r="P110" s="13">
        <v>1</v>
      </c>
      <c r="R110" s="7" t="s">
        <v>963</v>
      </c>
      <c r="S110" s="7" t="s">
        <v>963</v>
      </c>
      <c r="T110" s="7" t="s">
        <v>963</v>
      </c>
    </row>
    <row r="111" spans="1:20">
      <c r="A111" s="10" t="s">
        <v>73</v>
      </c>
      <c r="B111" s="10" t="s">
        <v>15</v>
      </c>
      <c r="C111" s="10" t="s">
        <v>16</v>
      </c>
      <c r="D111" s="10" t="s">
        <v>17</v>
      </c>
      <c r="E111" s="13">
        <v>11</v>
      </c>
      <c r="F111" s="13">
        <v>1.0413926899999999</v>
      </c>
      <c r="G111" s="13">
        <v>139</v>
      </c>
      <c r="H111" s="13">
        <v>2.1430148</v>
      </c>
      <c r="I111" s="13">
        <v>10.431197900000001</v>
      </c>
      <c r="J111" s="13">
        <v>1.0183341800000001</v>
      </c>
      <c r="K111" s="13">
        <v>13.3254111</v>
      </c>
      <c r="L111" s="13">
        <v>1.1246806199999999</v>
      </c>
      <c r="M111" s="10" t="s">
        <v>14</v>
      </c>
      <c r="N111" s="10" t="s">
        <v>239</v>
      </c>
      <c r="O111" s="10" t="s">
        <v>368</v>
      </c>
      <c r="P111" s="13" t="s">
        <v>18</v>
      </c>
      <c r="R111" s="10" t="s">
        <v>213</v>
      </c>
      <c r="S111" s="7" t="s">
        <v>963</v>
      </c>
      <c r="T111" s="7" t="s">
        <v>963</v>
      </c>
    </row>
    <row r="112" spans="1:20">
      <c r="A112" s="10" t="s">
        <v>73</v>
      </c>
      <c r="B112" s="10" t="s">
        <v>515</v>
      </c>
      <c r="C112" s="10" t="s">
        <v>54</v>
      </c>
      <c r="D112" s="10" t="s">
        <v>516</v>
      </c>
      <c r="E112" s="13">
        <v>11</v>
      </c>
      <c r="F112" s="13">
        <v>1.0413926899999999</v>
      </c>
      <c r="G112" s="13">
        <v>126.648269</v>
      </c>
      <c r="H112" s="13">
        <v>2.1025992599999999</v>
      </c>
      <c r="I112" s="13">
        <v>16</v>
      </c>
      <c r="J112" s="13">
        <v>1.20411998</v>
      </c>
      <c r="K112" s="13">
        <v>7.9155167999999998</v>
      </c>
      <c r="L112" s="13">
        <v>0.89847927000000005</v>
      </c>
      <c r="M112" s="10" t="s">
        <v>66</v>
      </c>
      <c r="N112" s="10" t="s">
        <v>510</v>
      </c>
      <c r="O112" s="10" t="s">
        <v>462</v>
      </c>
      <c r="P112" s="13">
        <v>2</v>
      </c>
      <c r="Q112" s="13">
        <v>21</v>
      </c>
      <c r="R112" s="7" t="s">
        <v>963</v>
      </c>
      <c r="S112" s="7" t="s">
        <v>963</v>
      </c>
      <c r="T112" s="10" t="s">
        <v>962</v>
      </c>
    </row>
    <row r="113" spans="1:20">
      <c r="A113" s="10" t="s">
        <v>73</v>
      </c>
      <c r="B113" s="10" t="s">
        <v>490</v>
      </c>
      <c r="C113" s="10" t="s">
        <v>51</v>
      </c>
      <c r="D113" s="10" t="s">
        <v>491</v>
      </c>
      <c r="E113" s="13">
        <v>11</v>
      </c>
      <c r="F113" s="13">
        <v>1.0413926899999999</v>
      </c>
      <c r="G113" s="13">
        <v>126.648269</v>
      </c>
      <c r="H113" s="13">
        <v>2.1025992599999999</v>
      </c>
      <c r="I113" s="13">
        <v>17</v>
      </c>
      <c r="J113" s="13">
        <v>1.2304489199999999</v>
      </c>
      <c r="K113" s="13">
        <v>7.44989816</v>
      </c>
      <c r="L113" s="13">
        <v>0.87215034000000002</v>
      </c>
      <c r="M113" s="10" t="s">
        <v>66</v>
      </c>
      <c r="N113" s="10" t="s">
        <v>510</v>
      </c>
      <c r="O113" s="10" t="s">
        <v>462</v>
      </c>
      <c r="P113" s="13">
        <v>2</v>
      </c>
      <c r="Q113" s="13">
        <v>19</v>
      </c>
      <c r="R113" s="7" t="s">
        <v>963</v>
      </c>
      <c r="S113" s="7" t="s">
        <v>963</v>
      </c>
      <c r="T113" s="10" t="s">
        <v>962</v>
      </c>
    </row>
    <row r="114" spans="1:20">
      <c r="A114" s="10" t="s">
        <v>80</v>
      </c>
      <c r="B114" s="10" t="s">
        <v>195</v>
      </c>
      <c r="C114" s="10" t="s">
        <v>403</v>
      </c>
      <c r="D114" s="10" t="s">
        <v>404</v>
      </c>
      <c r="E114" s="13">
        <v>10</v>
      </c>
      <c r="F114" s="13">
        <v>1</v>
      </c>
      <c r="G114" s="13">
        <v>130</v>
      </c>
      <c r="H114" s="13">
        <v>2.11394335</v>
      </c>
      <c r="I114" s="13">
        <v>30.485968700000001</v>
      </c>
      <c r="J114" s="13">
        <v>1.4841</v>
      </c>
      <c r="K114" s="13">
        <v>4.2642568199999999</v>
      </c>
      <c r="L114" s="13">
        <v>0.62984335000000002</v>
      </c>
      <c r="M114" s="10" t="s">
        <v>66</v>
      </c>
      <c r="N114" s="10" t="s">
        <v>239</v>
      </c>
      <c r="O114" s="10" t="s">
        <v>405</v>
      </c>
      <c r="P114" s="13">
        <v>4</v>
      </c>
      <c r="R114" s="7" t="s">
        <v>963</v>
      </c>
      <c r="S114" s="7" t="s">
        <v>963</v>
      </c>
      <c r="T114" s="7" t="s">
        <v>963</v>
      </c>
    </row>
  </sheetData>
  <sortState xmlns:xlrd2="http://schemas.microsoft.com/office/spreadsheetml/2017/richdata2" ref="A2:T223">
    <sortCondition descending="1" ref="E1:E22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5DD2-9B05-6F40-8DCA-94529736EC89}">
  <dimension ref="A1:C605"/>
  <sheetViews>
    <sheetView workbookViewId="0"/>
  </sheetViews>
  <sheetFormatPr baseColWidth="10" defaultRowHeight="16"/>
  <cols>
    <col min="1" max="16384" width="10.83203125" style="7"/>
  </cols>
  <sheetData>
    <row r="1" spans="1:1">
      <c r="A1" s="20" t="s">
        <v>841</v>
      </c>
    </row>
    <row r="2" spans="1:1">
      <c r="A2" s="16" t="s">
        <v>847</v>
      </c>
    </row>
    <row r="3" spans="1:1">
      <c r="A3" s="16" t="s">
        <v>824</v>
      </c>
    </row>
    <row r="4" spans="1:1">
      <c r="A4" s="16" t="s">
        <v>990</v>
      </c>
    </row>
    <row r="5" spans="1:1">
      <c r="A5" s="16" t="s">
        <v>965</v>
      </c>
    </row>
    <row r="6" spans="1:1">
      <c r="A6" s="16" t="s">
        <v>846</v>
      </c>
    </row>
    <row r="7" spans="1:1">
      <c r="A7" s="4" t="s">
        <v>1093</v>
      </c>
    </row>
    <row r="8" spans="1:1">
      <c r="A8" s="16" t="s">
        <v>825</v>
      </c>
    </row>
    <row r="9" spans="1:1">
      <c r="A9" s="4" t="s">
        <v>1094</v>
      </c>
    </row>
    <row r="10" spans="1:1">
      <c r="A10" s="16" t="s">
        <v>1095</v>
      </c>
    </row>
    <row r="11" spans="1:1">
      <c r="A11" s="16" t="s">
        <v>826</v>
      </c>
    </row>
    <row r="12" spans="1:1">
      <c r="A12" s="16" t="s">
        <v>828</v>
      </c>
    </row>
    <row r="13" spans="1:1">
      <c r="A13" s="16" t="s">
        <v>827</v>
      </c>
    </row>
    <row r="14" spans="1:1">
      <c r="A14" s="16" t="s">
        <v>1124</v>
      </c>
    </row>
    <row r="15" spans="1:1">
      <c r="A15" s="16" t="s">
        <v>1044</v>
      </c>
    </row>
    <row r="16" spans="1:1">
      <c r="A16" s="16" t="s">
        <v>813</v>
      </c>
    </row>
    <row r="17" spans="1:1">
      <c r="A17" s="16" t="s">
        <v>814</v>
      </c>
    </row>
    <row r="18" spans="1:1">
      <c r="A18" s="16" t="s">
        <v>848</v>
      </c>
    </row>
    <row r="19" spans="1:1">
      <c r="A19" s="16" t="s">
        <v>842</v>
      </c>
    </row>
    <row r="20" spans="1:1">
      <c r="A20" s="16" t="s">
        <v>967</v>
      </c>
    </row>
    <row r="21" spans="1:1">
      <c r="A21" s="16" t="s">
        <v>815</v>
      </c>
    </row>
    <row r="22" spans="1:1">
      <c r="A22" s="16" t="s">
        <v>852</v>
      </c>
    </row>
    <row r="23" spans="1:1">
      <c r="A23" s="16" t="s">
        <v>849</v>
      </c>
    </row>
    <row r="24" spans="1:1">
      <c r="A24" s="16" t="s">
        <v>816</v>
      </c>
    </row>
    <row r="25" spans="1:1">
      <c r="A25" s="16" t="s">
        <v>817</v>
      </c>
    </row>
    <row r="26" spans="1:1">
      <c r="A26" s="16" t="s">
        <v>1058</v>
      </c>
    </row>
    <row r="27" spans="1:1">
      <c r="A27" s="16" t="s">
        <v>819</v>
      </c>
    </row>
    <row r="28" spans="1:1">
      <c r="A28" s="16" t="s">
        <v>818</v>
      </c>
    </row>
    <row r="29" spans="1:1">
      <c r="A29" s="16" t="s">
        <v>1051</v>
      </c>
    </row>
    <row r="30" spans="1:1">
      <c r="A30" s="16" t="s">
        <v>1049</v>
      </c>
    </row>
    <row r="31" spans="1:1">
      <c r="A31" s="4" t="s">
        <v>1085</v>
      </c>
    </row>
    <row r="32" spans="1:1">
      <c r="A32" s="4" t="s">
        <v>1084</v>
      </c>
    </row>
    <row r="33" spans="1:1">
      <c r="A33" s="4" t="s">
        <v>1114</v>
      </c>
    </row>
    <row r="34" spans="1:1">
      <c r="A34" s="16" t="s">
        <v>839</v>
      </c>
    </row>
    <row r="35" spans="1:1">
      <c r="A35" s="16" t="s">
        <v>850</v>
      </c>
    </row>
    <row r="36" spans="1:1">
      <c r="A36" s="16" t="s">
        <v>851</v>
      </c>
    </row>
    <row r="37" spans="1:1">
      <c r="A37" s="16" t="s">
        <v>820</v>
      </c>
    </row>
    <row r="38" spans="1:1">
      <c r="A38" s="16" t="s">
        <v>821</v>
      </c>
    </row>
    <row r="39" spans="1:1">
      <c r="A39" s="16" t="s">
        <v>853</v>
      </c>
    </row>
    <row r="40" spans="1:1">
      <c r="A40" s="16" t="s">
        <v>822</v>
      </c>
    </row>
    <row r="41" spans="1:1">
      <c r="A41" s="16" t="s">
        <v>823</v>
      </c>
    </row>
    <row r="42" spans="1:1">
      <c r="A42" s="16" t="s">
        <v>792</v>
      </c>
    </row>
    <row r="43" spans="1:1">
      <c r="A43" s="16" t="s">
        <v>794</v>
      </c>
    </row>
    <row r="44" spans="1:1">
      <c r="A44" s="16" t="s">
        <v>795</v>
      </c>
    </row>
    <row r="45" spans="1:1">
      <c r="A45" s="16" t="s">
        <v>791</v>
      </c>
    </row>
    <row r="46" spans="1:1">
      <c r="A46" s="16" t="s">
        <v>793</v>
      </c>
    </row>
    <row r="47" spans="1:1">
      <c r="A47" s="16" t="s">
        <v>796</v>
      </c>
    </row>
    <row r="48" spans="1:1">
      <c r="A48" s="16" t="s">
        <v>797</v>
      </c>
    </row>
    <row r="49" spans="1:1">
      <c r="A49" s="16" t="s">
        <v>798</v>
      </c>
    </row>
    <row r="50" spans="1:1">
      <c r="A50" s="16" t="s">
        <v>799</v>
      </c>
    </row>
    <row r="51" spans="1:1">
      <c r="A51" s="16" t="s">
        <v>800</v>
      </c>
    </row>
    <row r="52" spans="1:1">
      <c r="A52" s="16" t="s">
        <v>1059</v>
      </c>
    </row>
    <row r="53" spans="1:1">
      <c r="A53" s="16" t="s">
        <v>801</v>
      </c>
    </row>
    <row r="54" spans="1:1">
      <c r="A54" s="16" t="s">
        <v>843</v>
      </c>
    </row>
    <row r="55" spans="1:1">
      <c r="A55" s="16" t="s">
        <v>854</v>
      </c>
    </row>
    <row r="56" spans="1:1">
      <c r="A56" s="16" t="s">
        <v>802</v>
      </c>
    </row>
    <row r="57" spans="1:1">
      <c r="A57" s="16" t="s">
        <v>803</v>
      </c>
    </row>
    <row r="58" spans="1:1">
      <c r="A58" s="16" t="s">
        <v>804</v>
      </c>
    </row>
    <row r="59" spans="1:1">
      <c r="A59" s="16" t="s">
        <v>855</v>
      </c>
    </row>
    <row r="60" spans="1:1">
      <c r="A60" s="16" t="s">
        <v>844</v>
      </c>
    </row>
    <row r="61" spans="1:1">
      <c r="A61" s="16" t="s">
        <v>805</v>
      </c>
    </row>
    <row r="62" spans="1:1">
      <c r="A62" s="16" t="s">
        <v>806</v>
      </c>
    </row>
    <row r="63" spans="1:1">
      <c r="A63" s="16" t="s">
        <v>1050</v>
      </c>
    </row>
    <row r="64" spans="1:1">
      <c r="A64" s="16" t="s">
        <v>845</v>
      </c>
    </row>
    <row r="65" spans="1:1">
      <c r="A65" s="4" t="s">
        <v>1096</v>
      </c>
    </row>
    <row r="66" spans="1:1">
      <c r="A66" s="16" t="s">
        <v>858</v>
      </c>
    </row>
    <row r="67" spans="1:1">
      <c r="A67" s="16" t="s">
        <v>838</v>
      </c>
    </row>
    <row r="68" spans="1:1">
      <c r="A68" s="16" t="s">
        <v>807</v>
      </c>
    </row>
    <row r="69" spans="1:1">
      <c r="A69" s="16" t="s">
        <v>808</v>
      </c>
    </row>
    <row r="70" spans="1:1">
      <c r="A70" s="16" t="s">
        <v>856</v>
      </c>
    </row>
    <row r="71" spans="1:1">
      <c r="A71" s="16" t="s">
        <v>809</v>
      </c>
    </row>
    <row r="72" spans="1:1">
      <c r="A72" s="16" t="s">
        <v>810</v>
      </c>
    </row>
    <row r="73" spans="1:1">
      <c r="A73" s="16" t="s">
        <v>811</v>
      </c>
    </row>
    <row r="74" spans="1:1">
      <c r="A74" s="16" t="s">
        <v>859</v>
      </c>
    </row>
    <row r="75" spans="1:1">
      <c r="A75" s="16" t="s">
        <v>812</v>
      </c>
    </row>
    <row r="76" spans="1:1">
      <c r="A76" s="16" t="s">
        <v>779</v>
      </c>
    </row>
    <row r="77" spans="1:1">
      <c r="A77" s="16" t="s">
        <v>780</v>
      </c>
    </row>
    <row r="78" spans="1:1">
      <c r="A78" s="16" t="s">
        <v>781</v>
      </c>
    </row>
    <row r="79" spans="1:1">
      <c r="A79" s="16" t="s">
        <v>782</v>
      </c>
    </row>
    <row r="80" spans="1:1">
      <c r="A80" s="16" t="s">
        <v>783</v>
      </c>
    </row>
    <row r="81" spans="1:1">
      <c r="A81" s="16" t="s">
        <v>784</v>
      </c>
    </row>
    <row r="82" spans="1:1">
      <c r="A82" s="16" t="s">
        <v>860</v>
      </c>
    </row>
    <row r="83" spans="1:1">
      <c r="A83" s="16" t="s">
        <v>785</v>
      </c>
    </row>
    <row r="84" spans="1:1">
      <c r="A84" s="16" t="s">
        <v>786</v>
      </c>
    </row>
    <row r="85" spans="1:1" ht="17" customHeight="1">
      <c r="A85" s="16" t="s">
        <v>787</v>
      </c>
    </row>
    <row r="86" spans="1:1">
      <c r="A86" s="16" t="s">
        <v>788</v>
      </c>
    </row>
    <row r="87" spans="1:1">
      <c r="A87" s="16" t="s">
        <v>789</v>
      </c>
    </row>
    <row r="88" spans="1:1">
      <c r="A88" s="22" t="s">
        <v>1126</v>
      </c>
    </row>
    <row r="89" spans="1:1">
      <c r="A89" s="16" t="s">
        <v>790</v>
      </c>
    </row>
    <row r="90" spans="1:1">
      <c r="A90" s="16" t="s">
        <v>772</v>
      </c>
    </row>
    <row r="91" spans="1:1">
      <c r="A91" s="16" t="s">
        <v>773</v>
      </c>
    </row>
    <row r="92" spans="1:1">
      <c r="A92" s="16" t="s">
        <v>774</v>
      </c>
    </row>
    <row r="93" spans="1:1">
      <c r="A93" s="16" t="s">
        <v>861</v>
      </c>
    </row>
    <row r="94" spans="1:1">
      <c r="A94" s="16" t="s">
        <v>775</v>
      </c>
    </row>
    <row r="95" spans="1:1">
      <c r="A95" s="4" t="s">
        <v>1115</v>
      </c>
    </row>
    <row r="96" spans="1:1">
      <c r="A96" s="4" t="s">
        <v>1116</v>
      </c>
    </row>
    <row r="97" spans="1:1">
      <c r="A97" s="16" t="s">
        <v>969</v>
      </c>
    </row>
    <row r="98" spans="1:1">
      <c r="A98" s="16" t="s">
        <v>862</v>
      </c>
    </row>
    <row r="99" spans="1:1">
      <c r="A99" s="16" t="s">
        <v>776</v>
      </c>
    </row>
    <row r="100" spans="1:1">
      <c r="A100" s="16" t="s">
        <v>863</v>
      </c>
    </row>
    <row r="101" spans="1:1" ht="17" customHeight="1">
      <c r="A101" s="16" t="s">
        <v>864</v>
      </c>
    </row>
    <row r="102" spans="1:1">
      <c r="A102" s="16" t="s">
        <v>865</v>
      </c>
    </row>
    <row r="103" spans="1:1">
      <c r="A103" s="16" t="s">
        <v>777</v>
      </c>
    </row>
    <row r="104" spans="1:1">
      <c r="A104" s="16" t="s">
        <v>765</v>
      </c>
    </row>
    <row r="105" spans="1:1">
      <c r="A105" s="16" t="s">
        <v>766</v>
      </c>
    </row>
    <row r="106" spans="1:1">
      <c r="A106" s="16" t="s">
        <v>767</v>
      </c>
    </row>
    <row r="107" spans="1:1">
      <c r="A107" s="16" t="s">
        <v>778</v>
      </c>
    </row>
    <row r="108" spans="1:1">
      <c r="A108" s="16" t="s">
        <v>970</v>
      </c>
    </row>
    <row r="109" spans="1:1">
      <c r="A109" s="16" t="s">
        <v>768</v>
      </c>
    </row>
    <row r="110" spans="1:1">
      <c r="A110" s="16" t="s">
        <v>769</v>
      </c>
    </row>
    <row r="111" spans="1:1">
      <c r="A111" s="16" t="s">
        <v>771</v>
      </c>
    </row>
    <row r="112" spans="1:1">
      <c r="A112" s="16" t="s">
        <v>770</v>
      </c>
    </row>
    <row r="113" spans="1:1">
      <c r="A113" s="16" t="s">
        <v>756</v>
      </c>
    </row>
    <row r="114" spans="1:1">
      <c r="A114" s="16" t="s">
        <v>866</v>
      </c>
    </row>
    <row r="115" spans="1:1">
      <c r="A115" s="21" t="s">
        <v>1127</v>
      </c>
    </row>
    <row r="116" spans="1:1">
      <c r="A116" s="16" t="s">
        <v>757</v>
      </c>
    </row>
    <row r="117" spans="1:1">
      <c r="A117" s="16" t="s">
        <v>758</v>
      </c>
    </row>
    <row r="118" spans="1:1">
      <c r="A118" s="16" t="s">
        <v>759</v>
      </c>
    </row>
    <row r="119" spans="1:1">
      <c r="A119" s="16" t="s">
        <v>867</v>
      </c>
    </row>
    <row r="120" spans="1:1">
      <c r="A120" s="16" t="s">
        <v>868</v>
      </c>
    </row>
    <row r="121" spans="1:1">
      <c r="A121" s="16" t="s">
        <v>869</v>
      </c>
    </row>
    <row r="122" spans="1:1">
      <c r="A122" s="16" t="s">
        <v>1048</v>
      </c>
    </row>
    <row r="123" spans="1:1">
      <c r="A123" s="16" t="s">
        <v>870</v>
      </c>
    </row>
    <row r="124" spans="1:1">
      <c r="A124" s="16" t="s">
        <v>871</v>
      </c>
    </row>
    <row r="125" spans="1:1">
      <c r="A125" s="16" t="s">
        <v>760</v>
      </c>
    </row>
    <row r="126" spans="1:1">
      <c r="A126" s="16" t="s">
        <v>1047</v>
      </c>
    </row>
    <row r="127" spans="1:1">
      <c r="A127" s="4" t="s">
        <v>1117</v>
      </c>
    </row>
    <row r="128" spans="1:1">
      <c r="A128" s="16" t="s">
        <v>971</v>
      </c>
    </row>
    <row r="129" spans="1:1">
      <c r="A129" s="16" t="s">
        <v>1057</v>
      </c>
    </row>
    <row r="130" spans="1:1">
      <c r="A130" s="16" t="s">
        <v>1056</v>
      </c>
    </row>
    <row r="131" spans="1:1" s="22" customFormat="1">
      <c r="A131" s="16" t="s">
        <v>972</v>
      </c>
    </row>
    <row r="132" spans="1:1" s="22" customFormat="1">
      <c r="A132" s="16" t="s">
        <v>973</v>
      </c>
    </row>
    <row r="133" spans="1:1" s="22" customFormat="1">
      <c r="A133" s="4" t="s">
        <v>1118</v>
      </c>
    </row>
    <row r="134" spans="1:1" s="22" customFormat="1">
      <c r="A134" s="22" t="s">
        <v>1105</v>
      </c>
    </row>
    <row r="135" spans="1:1" s="22" customFormat="1">
      <c r="A135" s="22" t="s">
        <v>1107</v>
      </c>
    </row>
    <row r="136" spans="1:1">
      <c r="A136" s="22" t="s">
        <v>1104</v>
      </c>
    </row>
    <row r="137" spans="1:1">
      <c r="A137" s="22" t="s">
        <v>1106</v>
      </c>
    </row>
    <row r="138" spans="1:1">
      <c r="A138" s="21" t="s">
        <v>761</v>
      </c>
    </row>
    <row r="139" spans="1:1">
      <c r="A139" s="4" t="s">
        <v>1119</v>
      </c>
    </row>
    <row r="140" spans="1:1">
      <c r="A140" s="16" t="s">
        <v>837</v>
      </c>
    </row>
    <row r="141" spans="1:1">
      <c r="A141" s="16" t="s">
        <v>1046</v>
      </c>
    </row>
    <row r="142" spans="1:1">
      <c r="A142" s="16" t="s">
        <v>762</v>
      </c>
    </row>
    <row r="143" spans="1:1">
      <c r="A143" s="16" t="s">
        <v>763</v>
      </c>
    </row>
    <row r="144" spans="1:1">
      <c r="A144" s="16" t="s">
        <v>764</v>
      </c>
    </row>
    <row r="145" spans="1:1">
      <c r="A145" s="16" t="s">
        <v>975</v>
      </c>
    </row>
    <row r="146" spans="1:1">
      <c r="A146" s="16" t="s">
        <v>974</v>
      </c>
    </row>
    <row r="147" spans="1:1">
      <c r="A147" s="16" t="s">
        <v>991</v>
      </c>
    </row>
    <row r="148" spans="1:1">
      <c r="A148" s="4" t="s">
        <v>1120</v>
      </c>
    </row>
    <row r="149" spans="1:1">
      <c r="A149" s="21" t="s">
        <v>1128</v>
      </c>
    </row>
    <row r="150" spans="1:1">
      <c r="A150" s="16" t="s">
        <v>1055</v>
      </c>
    </row>
    <row r="151" spans="1:1">
      <c r="A151" s="16" t="s">
        <v>751</v>
      </c>
    </row>
    <row r="152" spans="1:1">
      <c r="A152" s="16" t="s">
        <v>976</v>
      </c>
    </row>
    <row r="153" spans="1:1">
      <c r="A153" s="16" t="s">
        <v>992</v>
      </c>
    </row>
    <row r="154" spans="1:1">
      <c r="A154" s="16" t="s">
        <v>993</v>
      </c>
    </row>
    <row r="155" spans="1:1">
      <c r="A155" s="16" t="s">
        <v>872</v>
      </c>
    </row>
    <row r="156" spans="1:1">
      <c r="A156" s="16" t="s">
        <v>983</v>
      </c>
    </row>
    <row r="157" spans="1:1">
      <c r="A157" s="16" t="s">
        <v>980</v>
      </c>
    </row>
    <row r="158" spans="1:1">
      <c r="A158" s="16" t="s">
        <v>1362</v>
      </c>
    </row>
    <row r="159" spans="1:1">
      <c r="A159" s="16" t="s">
        <v>979</v>
      </c>
    </row>
    <row r="160" spans="1:1">
      <c r="A160" s="16" t="s">
        <v>985</v>
      </c>
    </row>
    <row r="161" spans="1:1">
      <c r="A161" s="16" t="s">
        <v>1064</v>
      </c>
    </row>
    <row r="162" spans="1:1">
      <c r="A162" s="16" t="s">
        <v>1123</v>
      </c>
    </row>
    <row r="163" spans="1:1">
      <c r="A163" s="16" t="s">
        <v>873</v>
      </c>
    </row>
    <row r="164" spans="1:1">
      <c r="A164" s="16" t="s">
        <v>874</v>
      </c>
    </row>
    <row r="165" spans="1:1">
      <c r="A165" s="16" t="s">
        <v>942</v>
      </c>
    </row>
    <row r="166" spans="1:1">
      <c r="A166" s="16" t="s">
        <v>943</v>
      </c>
    </row>
    <row r="167" spans="1:1">
      <c r="A167" s="16" t="s">
        <v>752</v>
      </c>
    </row>
    <row r="168" spans="1:1">
      <c r="A168" s="16" t="s">
        <v>986</v>
      </c>
    </row>
    <row r="169" spans="1:1">
      <c r="A169" s="16" t="s">
        <v>988</v>
      </c>
    </row>
    <row r="170" spans="1:1">
      <c r="A170" s="16" t="s">
        <v>753</v>
      </c>
    </row>
    <row r="171" spans="1:1">
      <c r="A171" s="16" t="s">
        <v>754</v>
      </c>
    </row>
    <row r="172" spans="1:1">
      <c r="A172" s="16" t="s">
        <v>755</v>
      </c>
    </row>
    <row r="173" spans="1:1">
      <c r="A173" s="16" t="s">
        <v>744</v>
      </c>
    </row>
    <row r="174" spans="1:1">
      <c r="A174" s="16" t="s">
        <v>745</v>
      </c>
    </row>
    <row r="175" spans="1:1">
      <c r="A175" s="16" t="s">
        <v>747</v>
      </c>
    </row>
    <row r="176" spans="1:1">
      <c r="A176" s="16" t="s">
        <v>836</v>
      </c>
    </row>
    <row r="177" spans="1:1">
      <c r="A177" s="16" t="s">
        <v>746</v>
      </c>
    </row>
    <row r="178" spans="1:1">
      <c r="A178" s="16" t="s">
        <v>748</v>
      </c>
    </row>
    <row r="179" spans="1:1">
      <c r="A179" s="16" t="s">
        <v>875</v>
      </c>
    </row>
    <row r="180" spans="1:1">
      <c r="A180" s="4" t="s">
        <v>1121</v>
      </c>
    </row>
    <row r="181" spans="1:1">
      <c r="A181" s="16" t="s">
        <v>994</v>
      </c>
    </row>
    <row r="182" spans="1:1">
      <c r="A182" s="16" t="s">
        <v>749</v>
      </c>
    </row>
    <row r="183" spans="1:1">
      <c r="A183" s="16" t="s">
        <v>1355</v>
      </c>
    </row>
    <row r="184" spans="1:1">
      <c r="A184" s="16" t="s">
        <v>1045</v>
      </c>
    </row>
    <row r="185" spans="1:1">
      <c r="A185" s="16" t="s">
        <v>750</v>
      </c>
    </row>
    <row r="186" spans="1:1">
      <c r="A186" s="16" t="s">
        <v>995</v>
      </c>
    </row>
    <row r="187" spans="1:1">
      <c r="A187" s="16" t="s">
        <v>734</v>
      </c>
    </row>
    <row r="188" spans="1:1">
      <c r="A188" s="16" t="s">
        <v>857</v>
      </c>
    </row>
    <row r="189" spans="1:1">
      <c r="A189" s="16" t="s">
        <v>735</v>
      </c>
    </row>
    <row r="190" spans="1:1">
      <c r="A190" s="16" t="s">
        <v>996</v>
      </c>
    </row>
    <row r="191" spans="1:1">
      <c r="A191" s="16" t="s">
        <v>997</v>
      </c>
    </row>
    <row r="192" spans="1:1">
      <c r="A192" s="4" t="s">
        <v>1077</v>
      </c>
    </row>
    <row r="193" spans="1:3">
      <c r="A193" s="4" t="s">
        <v>1078</v>
      </c>
    </row>
    <row r="194" spans="1:3">
      <c r="A194" s="16" t="s">
        <v>835</v>
      </c>
    </row>
    <row r="195" spans="1:3">
      <c r="A195" s="16" t="s">
        <v>736</v>
      </c>
    </row>
    <row r="196" spans="1:3">
      <c r="A196" s="16" t="s">
        <v>737</v>
      </c>
    </row>
    <row r="197" spans="1:3">
      <c r="A197" s="16" t="s">
        <v>738</v>
      </c>
    </row>
    <row r="198" spans="1:3">
      <c r="A198" s="16" t="s">
        <v>739</v>
      </c>
    </row>
    <row r="199" spans="1:3">
      <c r="A199" s="16" t="s">
        <v>740</v>
      </c>
    </row>
    <row r="200" spans="1:3">
      <c r="A200" s="16" t="s">
        <v>741</v>
      </c>
    </row>
    <row r="201" spans="1:3">
      <c r="A201" s="16" t="s">
        <v>742</v>
      </c>
    </row>
    <row r="202" spans="1:3">
      <c r="A202" s="16" t="s">
        <v>743</v>
      </c>
    </row>
    <row r="203" spans="1:3">
      <c r="A203" s="16" t="s">
        <v>730</v>
      </c>
    </row>
    <row r="204" spans="1:3">
      <c r="A204" s="16" t="s">
        <v>1125</v>
      </c>
    </row>
    <row r="205" spans="1:3">
      <c r="A205" s="16" t="s">
        <v>1043</v>
      </c>
    </row>
    <row r="206" spans="1:3">
      <c r="A206" s="21" t="s">
        <v>1053</v>
      </c>
    </row>
    <row r="207" spans="1:3">
      <c r="A207" s="16" t="s">
        <v>977</v>
      </c>
      <c r="C207" s="7" t="s">
        <v>682</v>
      </c>
    </row>
    <row r="208" spans="1:3">
      <c r="A208" s="16" t="s">
        <v>998</v>
      </c>
    </row>
    <row r="209" spans="1:1">
      <c r="A209" s="16" t="s">
        <v>731</v>
      </c>
    </row>
    <row r="210" spans="1:1">
      <c r="A210" s="16" t="s">
        <v>732</v>
      </c>
    </row>
    <row r="211" spans="1:1">
      <c r="A211" s="16" t="s">
        <v>733</v>
      </c>
    </row>
    <row r="212" spans="1:1">
      <c r="A212" s="16" t="s">
        <v>876</v>
      </c>
    </row>
    <row r="213" spans="1:1">
      <c r="A213" s="16" t="s">
        <v>1065</v>
      </c>
    </row>
    <row r="214" spans="1:1">
      <c r="A214" s="16" t="s">
        <v>721</v>
      </c>
    </row>
    <row r="215" spans="1:1">
      <c r="A215" s="16" t="s">
        <v>722</v>
      </c>
    </row>
    <row r="216" spans="1:1">
      <c r="A216" s="16" t="s">
        <v>877</v>
      </c>
    </row>
    <row r="217" spans="1:1">
      <c r="A217" s="16" t="s">
        <v>723</v>
      </c>
    </row>
    <row r="218" spans="1:1">
      <c r="A218" s="16" t="s">
        <v>724</v>
      </c>
    </row>
    <row r="219" spans="1:1">
      <c r="A219" s="16" t="s">
        <v>725</v>
      </c>
    </row>
    <row r="220" spans="1:1">
      <c r="A220" s="4" t="s">
        <v>1083</v>
      </c>
    </row>
    <row r="221" spans="1:1">
      <c r="A221" s="16" t="s">
        <v>1060</v>
      </c>
    </row>
    <row r="222" spans="1:1">
      <c r="A222" s="16" t="s">
        <v>878</v>
      </c>
    </row>
    <row r="223" spans="1:1">
      <c r="A223" s="16" t="s">
        <v>726</v>
      </c>
    </row>
    <row r="224" spans="1:1">
      <c r="A224" s="16" t="s">
        <v>879</v>
      </c>
    </row>
    <row r="225" spans="1:1">
      <c r="A225" s="16" t="s">
        <v>880</v>
      </c>
    </row>
    <row r="226" spans="1:1">
      <c r="A226" s="16" t="s">
        <v>1357</v>
      </c>
    </row>
    <row r="227" spans="1:1">
      <c r="A227" s="16" t="s">
        <v>727</v>
      </c>
    </row>
    <row r="228" spans="1:1">
      <c r="A228" s="21" t="s">
        <v>279</v>
      </c>
    </row>
    <row r="229" spans="1:1">
      <c r="A229" s="4" t="s">
        <v>1113</v>
      </c>
    </row>
    <row r="230" spans="1:1">
      <c r="A230" s="16" t="s">
        <v>728</v>
      </c>
    </row>
    <row r="231" spans="1:1">
      <c r="A231" s="16" t="s">
        <v>881</v>
      </c>
    </row>
    <row r="232" spans="1:1">
      <c r="A232" s="16" t="s">
        <v>729</v>
      </c>
    </row>
    <row r="233" spans="1:1">
      <c r="A233" s="16" t="s">
        <v>719</v>
      </c>
    </row>
    <row r="234" spans="1:1">
      <c r="A234" s="16" t="s">
        <v>834</v>
      </c>
    </row>
    <row r="235" spans="1:1">
      <c r="A235" s="16" t="s">
        <v>833</v>
      </c>
    </row>
    <row r="236" spans="1:1">
      <c r="A236" s="4" t="s">
        <v>1112</v>
      </c>
    </row>
    <row r="237" spans="1:1">
      <c r="A237" s="16" t="s">
        <v>720</v>
      </c>
    </row>
    <row r="238" spans="1:1">
      <c r="A238" s="16" t="s">
        <v>1066</v>
      </c>
    </row>
    <row r="239" spans="1:1">
      <c r="A239" s="16" t="s">
        <v>1041</v>
      </c>
    </row>
    <row r="240" spans="1:1">
      <c r="A240" s="16" t="s">
        <v>999</v>
      </c>
    </row>
    <row r="241" spans="1:1">
      <c r="A241" s="16" t="s">
        <v>882</v>
      </c>
    </row>
    <row r="242" spans="1:1">
      <c r="A242" s="16" t="s">
        <v>883</v>
      </c>
    </row>
    <row r="243" spans="1:1">
      <c r="A243" s="16" t="s">
        <v>1000</v>
      </c>
    </row>
    <row r="244" spans="1:1">
      <c r="A244" s="16" t="s">
        <v>1040</v>
      </c>
    </row>
    <row r="245" spans="1:1">
      <c r="A245" s="4" t="s">
        <v>1079</v>
      </c>
    </row>
    <row r="246" spans="1:1">
      <c r="A246" s="16" t="s">
        <v>716</v>
      </c>
    </row>
    <row r="247" spans="1:1">
      <c r="A247" s="16" t="s">
        <v>1039</v>
      </c>
    </row>
    <row r="248" spans="1:1">
      <c r="A248" s="16" t="s">
        <v>1001</v>
      </c>
    </row>
    <row r="249" spans="1:1">
      <c r="A249" s="16" t="s">
        <v>1054</v>
      </c>
    </row>
    <row r="250" spans="1:1">
      <c r="A250" s="16" t="s">
        <v>1067</v>
      </c>
    </row>
    <row r="251" spans="1:1">
      <c r="A251" s="16" t="s">
        <v>717</v>
      </c>
    </row>
    <row r="252" spans="1:1">
      <c r="A252" s="16" t="s">
        <v>884</v>
      </c>
    </row>
    <row r="253" spans="1:1">
      <c r="A253" s="16" t="s">
        <v>885</v>
      </c>
    </row>
    <row r="254" spans="1:1">
      <c r="A254" s="16" t="s">
        <v>1061</v>
      </c>
    </row>
    <row r="255" spans="1:1">
      <c r="A255" s="16" t="s">
        <v>718</v>
      </c>
    </row>
    <row r="256" spans="1:1">
      <c r="A256" s="16" t="s">
        <v>886</v>
      </c>
    </row>
    <row r="257" spans="1:1">
      <c r="A257" s="16" t="s">
        <v>710</v>
      </c>
    </row>
    <row r="258" spans="1:1">
      <c r="A258" s="16" t="s">
        <v>711</v>
      </c>
    </row>
    <row r="259" spans="1:1">
      <c r="A259" s="16" t="s">
        <v>712</v>
      </c>
    </row>
    <row r="260" spans="1:1">
      <c r="A260" s="16" t="s">
        <v>887</v>
      </c>
    </row>
    <row r="261" spans="1:1">
      <c r="A261" s="16" t="s">
        <v>1002</v>
      </c>
    </row>
    <row r="262" spans="1:1">
      <c r="A262" s="16" t="s">
        <v>1003</v>
      </c>
    </row>
    <row r="263" spans="1:1">
      <c r="A263" s="16" t="s">
        <v>1122</v>
      </c>
    </row>
    <row r="264" spans="1:1">
      <c r="A264" s="4" t="s">
        <v>1097</v>
      </c>
    </row>
    <row r="265" spans="1:1">
      <c r="A265" s="16" t="s">
        <v>1062</v>
      </c>
    </row>
    <row r="266" spans="1:1">
      <c r="A266" s="16" t="s">
        <v>1004</v>
      </c>
    </row>
    <row r="267" spans="1:1">
      <c r="A267" s="16" t="s">
        <v>713</v>
      </c>
    </row>
    <row r="268" spans="1:1">
      <c r="A268" s="16" t="s">
        <v>714</v>
      </c>
    </row>
    <row r="269" spans="1:1">
      <c r="A269" s="16" t="s">
        <v>1005</v>
      </c>
    </row>
    <row r="270" spans="1:1">
      <c r="A270" s="16" t="s">
        <v>715</v>
      </c>
    </row>
    <row r="271" spans="1:1">
      <c r="A271" s="16" t="s">
        <v>1006</v>
      </c>
    </row>
    <row r="272" spans="1:1">
      <c r="A272" s="4" t="s">
        <v>1111</v>
      </c>
    </row>
    <row r="273" spans="1:1">
      <c r="A273" s="16" t="s">
        <v>1007</v>
      </c>
    </row>
    <row r="274" spans="1:1">
      <c r="A274" s="16" t="s">
        <v>703</v>
      </c>
    </row>
    <row r="275" spans="1:1">
      <c r="A275" s="16" t="s">
        <v>888</v>
      </c>
    </row>
    <row r="276" spans="1:1">
      <c r="A276" s="16" t="s">
        <v>889</v>
      </c>
    </row>
    <row r="277" spans="1:1">
      <c r="A277" s="16" t="s">
        <v>890</v>
      </c>
    </row>
    <row r="278" spans="1:1">
      <c r="A278" s="16" t="s">
        <v>1052</v>
      </c>
    </row>
    <row r="279" spans="1:1">
      <c r="A279" s="16" t="s">
        <v>704</v>
      </c>
    </row>
    <row r="280" spans="1:1">
      <c r="A280" s="16" t="s">
        <v>968</v>
      </c>
    </row>
    <row r="281" spans="1:1">
      <c r="A281" s="4" t="s">
        <v>1098</v>
      </c>
    </row>
    <row r="282" spans="1:1">
      <c r="A282" s="16" t="s">
        <v>706</v>
      </c>
    </row>
    <row r="283" spans="1:1">
      <c r="A283" s="16" t="s">
        <v>705</v>
      </c>
    </row>
    <row r="284" spans="1:1">
      <c r="A284" s="16" t="s">
        <v>832</v>
      </c>
    </row>
    <row r="285" spans="1:1">
      <c r="A285" s="16" t="s">
        <v>707</v>
      </c>
    </row>
    <row r="286" spans="1:1">
      <c r="A286" s="16" t="s">
        <v>708</v>
      </c>
    </row>
    <row r="287" spans="1:1">
      <c r="A287" s="16" t="s">
        <v>891</v>
      </c>
    </row>
    <row r="288" spans="1:1">
      <c r="A288" s="16" t="s">
        <v>892</v>
      </c>
    </row>
    <row r="289" spans="1:1">
      <c r="A289" s="16" t="s">
        <v>893</v>
      </c>
    </row>
    <row r="290" spans="1:1">
      <c r="A290" s="21" t="s">
        <v>1129</v>
      </c>
    </row>
    <row r="291" spans="1:1">
      <c r="A291" s="16" t="s">
        <v>709</v>
      </c>
    </row>
    <row r="292" spans="1:1">
      <c r="A292" s="16" t="s">
        <v>894</v>
      </c>
    </row>
    <row r="293" spans="1:1">
      <c r="A293" s="16" t="s">
        <v>694</v>
      </c>
    </row>
    <row r="294" spans="1:1">
      <c r="A294" s="16" t="s">
        <v>895</v>
      </c>
    </row>
    <row r="295" spans="1:1">
      <c r="A295" s="16" t="s">
        <v>896</v>
      </c>
    </row>
    <row r="296" spans="1:1">
      <c r="A296" s="16" t="s">
        <v>695</v>
      </c>
    </row>
    <row r="297" spans="1:1">
      <c r="A297" s="16" t="s">
        <v>696</v>
      </c>
    </row>
    <row r="298" spans="1:1">
      <c r="A298" s="16" t="s">
        <v>697</v>
      </c>
    </row>
    <row r="299" spans="1:1">
      <c r="A299" s="16" t="s">
        <v>698</v>
      </c>
    </row>
    <row r="300" spans="1:1">
      <c r="A300" s="16" t="s">
        <v>1063</v>
      </c>
    </row>
    <row r="301" spans="1:1">
      <c r="A301" s="16" t="s">
        <v>699</v>
      </c>
    </row>
    <row r="302" spans="1:1">
      <c r="A302" s="16" t="s">
        <v>984</v>
      </c>
    </row>
    <row r="303" spans="1:1">
      <c r="A303" s="16" t="s">
        <v>1009</v>
      </c>
    </row>
    <row r="304" spans="1:1">
      <c r="A304" s="16" t="s">
        <v>1008</v>
      </c>
    </row>
    <row r="305" spans="1:1">
      <c r="A305" s="16" t="s">
        <v>1010</v>
      </c>
    </row>
    <row r="306" spans="1:1">
      <c r="A306" s="16" t="s">
        <v>700</v>
      </c>
    </row>
    <row r="307" spans="1:1">
      <c r="A307" s="16" t="s">
        <v>897</v>
      </c>
    </row>
    <row r="308" spans="1:1">
      <c r="A308" s="16" t="s">
        <v>701</v>
      </c>
    </row>
    <row r="309" spans="1:1">
      <c r="A309" s="16" t="s">
        <v>702</v>
      </c>
    </row>
    <row r="310" spans="1:1">
      <c r="A310" s="16" t="s">
        <v>898</v>
      </c>
    </row>
    <row r="311" spans="1:1">
      <c r="A311" s="16" t="s">
        <v>978</v>
      </c>
    </row>
    <row r="312" spans="1:1">
      <c r="A312" s="16" t="s">
        <v>899</v>
      </c>
    </row>
    <row r="313" spans="1:1">
      <c r="A313" s="16" t="s">
        <v>692</v>
      </c>
    </row>
    <row r="314" spans="1:1">
      <c r="A314" s="16" t="s">
        <v>900</v>
      </c>
    </row>
    <row r="315" spans="1:1">
      <c r="A315" s="16" t="s">
        <v>901</v>
      </c>
    </row>
    <row r="316" spans="1:1">
      <c r="A316" s="16" t="s">
        <v>693</v>
      </c>
    </row>
    <row r="317" spans="1:1">
      <c r="A317" s="16" t="s">
        <v>1011</v>
      </c>
    </row>
    <row r="318" spans="1:1">
      <c r="A318" s="16" t="s">
        <v>1356</v>
      </c>
    </row>
    <row r="319" spans="1:1">
      <c r="A319" s="16" t="s">
        <v>683</v>
      </c>
    </row>
    <row r="320" spans="1:1">
      <c r="A320" s="16" t="s">
        <v>684</v>
      </c>
    </row>
    <row r="321" spans="1:1">
      <c r="A321" s="16" t="s">
        <v>1038</v>
      </c>
    </row>
    <row r="322" spans="1:1">
      <c r="A322" s="4" t="s">
        <v>1110</v>
      </c>
    </row>
    <row r="323" spans="1:1">
      <c r="A323" s="16" t="s">
        <v>1012</v>
      </c>
    </row>
    <row r="324" spans="1:1">
      <c r="A324" s="16" t="s">
        <v>902</v>
      </c>
    </row>
    <row r="325" spans="1:1">
      <c r="A325" s="16" t="s">
        <v>903</v>
      </c>
    </row>
    <row r="326" spans="1:1">
      <c r="A326" s="16" t="s">
        <v>904</v>
      </c>
    </row>
    <row r="327" spans="1:1">
      <c r="A327" s="16" t="s">
        <v>685</v>
      </c>
    </row>
    <row r="328" spans="1:1">
      <c r="A328" s="16" t="s">
        <v>905</v>
      </c>
    </row>
    <row r="329" spans="1:1">
      <c r="A329" s="16" t="s">
        <v>906</v>
      </c>
    </row>
    <row r="330" spans="1:1">
      <c r="A330" s="16" t="s">
        <v>907</v>
      </c>
    </row>
    <row r="331" spans="1:1">
      <c r="A331" s="16" t="s">
        <v>686</v>
      </c>
    </row>
    <row r="332" spans="1:1">
      <c r="A332" s="16" t="s">
        <v>687</v>
      </c>
    </row>
    <row r="333" spans="1:1">
      <c r="A333" s="16" t="s">
        <v>688</v>
      </c>
    </row>
    <row r="334" spans="1:1">
      <c r="A334" s="16" t="s">
        <v>689</v>
      </c>
    </row>
    <row r="335" spans="1:1">
      <c r="A335" s="16" t="s">
        <v>690</v>
      </c>
    </row>
    <row r="336" spans="1:1">
      <c r="A336" s="16" t="s">
        <v>691</v>
      </c>
    </row>
    <row r="337" spans="1:1">
      <c r="A337" s="16" t="s">
        <v>673</v>
      </c>
    </row>
    <row r="338" spans="1:1">
      <c r="A338" s="16" t="s">
        <v>674</v>
      </c>
    </row>
    <row r="339" spans="1:1">
      <c r="A339" s="16" t="s">
        <v>675</v>
      </c>
    </row>
    <row r="340" spans="1:1">
      <c r="A340" s="16" t="s">
        <v>676</v>
      </c>
    </row>
    <row r="341" spans="1:1">
      <c r="A341" s="16" t="s">
        <v>677</v>
      </c>
    </row>
    <row r="342" spans="1:1">
      <c r="A342" s="16" t="s">
        <v>678</v>
      </c>
    </row>
    <row r="343" spans="1:1">
      <c r="A343" s="16" t="s">
        <v>679</v>
      </c>
    </row>
    <row r="344" spans="1:1">
      <c r="A344" s="16" t="s">
        <v>680</v>
      </c>
    </row>
    <row r="345" spans="1:1">
      <c r="A345" s="16" t="s">
        <v>681</v>
      </c>
    </row>
    <row r="346" spans="1:1">
      <c r="A346" s="16" t="s">
        <v>1068</v>
      </c>
    </row>
    <row r="347" spans="1:1">
      <c r="A347" s="16" t="s">
        <v>908</v>
      </c>
    </row>
    <row r="348" spans="1:1">
      <c r="A348" s="16" t="s">
        <v>944</v>
      </c>
    </row>
    <row r="349" spans="1:1">
      <c r="A349" s="16" t="s">
        <v>945</v>
      </c>
    </row>
    <row r="350" spans="1:1">
      <c r="A350" s="16" t="s">
        <v>1037</v>
      </c>
    </row>
    <row r="351" spans="1:1">
      <c r="A351" s="16" t="s">
        <v>966</v>
      </c>
    </row>
    <row r="352" spans="1:1">
      <c r="A352" s="16" t="s">
        <v>946</v>
      </c>
    </row>
    <row r="353" spans="1:1">
      <c r="A353" s="16" t="s">
        <v>947</v>
      </c>
    </row>
    <row r="354" spans="1:1">
      <c r="A354" s="16" t="s">
        <v>1360</v>
      </c>
    </row>
    <row r="355" spans="1:1">
      <c r="A355" s="16" t="s">
        <v>909</v>
      </c>
    </row>
    <row r="356" spans="1:1">
      <c r="A356" s="16" t="s">
        <v>910</v>
      </c>
    </row>
    <row r="357" spans="1:1">
      <c r="A357" s="16" t="s">
        <v>1013</v>
      </c>
    </row>
    <row r="358" spans="1:1">
      <c r="A358" s="16" t="s">
        <v>831</v>
      </c>
    </row>
    <row r="359" spans="1:1">
      <c r="A359" s="16" t="s">
        <v>911</v>
      </c>
    </row>
    <row r="360" spans="1:1">
      <c r="A360" s="16" t="s">
        <v>1014</v>
      </c>
    </row>
    <row r="361" spans="1:1">
      <c r="A361" s="16" t="s">
        <v>964</v>
      </c>
    </row>
    <row r="362" spans="1:1">
      <c r="A362" s="4" t="s">
        <v>1092</v>
      </c>
    </row>
    <row r="363" spans="1:1">
      <c r="A363" s="4" t="s">
        <v>1099</v>
      </c>
    </row>
    <row r="364" spans="1:1">
      <c r="A364" s="4" t="s">
        <v>1090</v>
      </c>
    </row>
    <row r="365" spans="1:1">
      <c r="A365" s="4" t="s">
        <v>1091</v>
      </c>
    </row>
    <row r="366" spans="1:1">
      <c r="A366" s="16" t="s">
        <v>1036</v>
      </c>
    </row>
    <row r="367" spans="1:1">
      <c r="A367" s="16" t="s">
        <v>671</v>
      </c>
    </row>
    <row r="368" spans="1:1">
      <c r="A368" s="16" t="s">
        <v>672</v>
      </c>
    </row>
    <row r="369" spans="1:1">
      <c r="A369" s="4" t="s">
        <v>1080</v>
      </c>
    </row>
    <row r="370" spans="1:1">
      <c r="A370" s="16" t="s">
        <v>669</v>
      </c>
    </row>
    <row r="371" spans="1:1">
      <c r="A371" s="16" t="s">
        <v>670</v>
      </c>
    </row>
    <row r="372" spans="1:1">
      <c r="A372" s="16" t="s">
        <v>1069</v>
      </c>
    </row>
    <row r="373" spans="1:1">
      <c r="A373" s="16" t="s">
        <v>830</v>
      </c>
    </row>
    <row r="374" spans="1:1">
      <c r="A374" s="16" t="s">
        <v>1015</v>
      </c>
    </row>
    <row r="375" spans="1:1">
      <c r="A375" s="16" t="s">
        <v>663</v>
      </c>
    </row>
    <row r="376" spans="1:1">
      <c r="A376" s="16" t="s">
        <v>982</v>
      </c>
    </row>
    <row r="377" spans="1:1">
      <c r="A377" s="16" t="s">
        <v>664</v>
      </c>
    </row>
    <row r="378" spans="1:1">
      <c r="A378" s="16" t="s">
        <v>665</v>
      </c>
    </row>
    <row r="379" spans="1:1">
      <c r="A379" s="16" t="s">
        <v>666</v>
      </c>
    </row>
    <row r="380" spans="1:1">
      <c r="A380" s="16" t="s">
        <v>912</v>
      </c>
    </row>
    <row r="381" spans="1:1">
      <c r="A381" s="16" t="s">
        <v>667</v>
      </c>
    </row>
    <row r="382" spans="1:1">
      <c r="A382" s="16" t="s">
        <v>1035</v>
      </c>
    </row>
    <row r="383" spans="1:1">
      <c r="A383" s="16" t="s">
        <v>1016</v>
      </c>
    </row>
    <row r="384" spans="1:1">
      <c r="A384" s="16" t="s">
        <v>668</v>
      </c>
    </row>
    <row r="385" spans="1:1">
      <c r="A385" s="4" t="s">
        <v>1100</v>
      </c>
    </row>
    <row r="386" spans="1:1">
      <c r="A386" s="4" t="s">
        <v>1101</v>
      </c>
    </row>
    <row r="387" spans="1:1">
      <c r="A387" s="16" t="s">
        <v>656</v>
      </c>
    </row>
    <row r="388" spans="1:1">
      <c r="A388" s="16" t="s">
        <v>1070</v>
      </c>
    </row>
    <row r="389" spans="1:1">
      <c r="A389" s="16" t="s">
        <v>913</v>
      </c>
    </row>
    <row r="390" spans="1:1">
      <c r="A390" s="16" t="s">
        <v>657</v>
      </c>
    </row>
    <row r="391" spans="1:1">
      <c r="A391" s="16" t="s">
        <v>658</v>
      </c>
    </row>
    <row r="392" spans="1:1">
      <c r="A392" s="16" t="s">
        <v>659</v>
      </c>
    </row>
    <row r="393" spans="1:1">
      <c r="A393" s="16" t="s">
        <v>914</v>
      </c>
    </row>
    <row r="394" spans="1:1">
      <c r="A394" s="16" t="s">
        <v>915</v>
      </c>
    </row>
    <row r="395" spans="1:1">
      <c r="A395" s="16" t="s">
        <v>660</v>
      </c>
    </row>
    <row r="396" spans="1:1">
      <c r="A396" s="4" t="s">
        <v>1081</v>
      </c>
    </row>
    <row r="397" spans="1:1">
      <c r="A397" s="16" t="s">
        <v>1017</v>
      </c>
    </row>
    <row r="398" spans="1:1">
      <c r="A398" s="16" t="s">
        <v>1018</v>
      </c>
    </row>
    <row r="399" spans="1:1">
      <c r="A399" s="16" t="s">
        <v>948</v>
      </c>
    </row>
    <row r="400" spans="1:1">
      <c r="A400" s="16" t="s">
        <v>949</v>
      </c>
    </row>
    <row r="401" spans="1:1">
      <c r="A401" s="16" t="s">
        <v>950</v>
      </c>
    </row>
    <row r="402" spans="1:1">
      <c r="A402" s="16" t="s">
        <v>951</v>
      </c>
    </row>
    <row r="403" spans="1:1">
      <c r="A403" s="16" t="s">
        <v>916</v>
      </c>
    </row>
    <row r="404" spans="1:1">
      <c r="A404" s="16" t="s">
        <v>661</v>
      </c>
    </row>
    <row r="405" spans="1:1">
      <c r="A405" s="16" t="s">
        <v>662</v>
      </c>
    </row>
    <row r="406" spans="1:1">
      <c r="A406" s="16" t="s">
        <v>1019</v>
      </c>
    </row>
    <row r="407" spans="1:1">
      <c r="A407" s="16" t="s">
        <v>1020</v>
      </c>
    </row>
    <row r="408" spans="1:1">
      <c r="A408" s="16" t="s">
        <v>952</v>
      </c>
    </row>
    <row r="409" spans="1:1">
      <c r="A409" s="16" t="s">
        <v>1021</v>
      </c>
    </row>
    <row r="410" spans="1:1">
      <c r="A410" s="16" t="s">
        <v>1022</v>
      </c>
    </row>
    <row r="411" spans="1:1">
      <c r="A411" s="16" t="s">
        <v>1023</v>
      </c>
    </row>
    <row r="412" spans="1:1">
      <c r="A412" s="16" t="s">
        <v>953</v>
      </c>
    </row>
    <row r="413" spans="1:1">
      <c r="A413" s="16" t="s">
        <v>649</v>
      </c>
    </row>
    <row r="414" spans="1:1">
      <c r="A414" s="16" t="s">
        <v>650</v>
      </c>
    </row>
    <row r="415" spans="1:1">
      <c r="A415" s="16" t="s">
        <v>651</v>
      </c>
    </row>
    <row r="416" spans="1:1">
      <c r="A416" s="16" t="s">
        <v>652</v>
      </c>
    </row>
    <row r="417" spans="1:1">
      <c r="A417" s="16" t="s">
        <v>917</v>
      </c>
    </row>
    <row r="418" spans="1:1">
      <c r="A418" s="16" t="s">
        <v>918</v>
      </c>
    </row>
    <row r="419" spans="1:1">
      <c r="A419" s="16" t="s">
        <v>919</v>
      </c>
    </row>
    <row r="420" spans="1:1">
      <c r="A420" s="16" t="s">
        <v>653</v>
      </c>
    </row>
    <row r="421" spans="1:1">
      <c r="A421" s="7" t="s">
        <v>1353</v>
      </c>
    </row>
    <row r="422" spans="1:1">
      <c r="A422" s="16" t="s">
        <v>654</v>
      </c>
    </row>
    <row r="423" spans="1:1">
      <c r="A423" s="16" t="s">
        <v>1071</v>
      </c>
    </row>
    <row r="424" spans="1:1">
      <c r="A424" s="16" t="s">
        <v>655</v>
      </c>
    </row>
    <row r="425" spans="1:1">
      <c r="A425" s="16" t="s">
        <v>645</v>
      </c>
    </row>
    <row r="426" spans="1:1">
      <c r="A426" s="16" t="s">
        <v>920</v>
      </c>
    </row>
    <row r="427" spans="1:1">
      <c r="A427" s="16" t="s">
        <v>646</v>
      </c>
    </row>
    <row r="428" spans="1:1">
      <c r="A428" s="16" t="s">
        <v>1024</v>
      </c>
    </row>
    <row r="429" spans="1:1">
      <c r="A429" s="16" t="s">
        <v>1025</v>
      </c>
    </row>
    <row r="430" spans="1:1">
      <c r="A430" s="16" t="s">
        <v>647</v>
      </c>
    </row>
    <row r="431" spans="1:1">
      <c r="A431" s="16" t="s">
        <v>648</v>
      </c>
    </row>
    <row r="432" spans="1:1">
      <c r="A432" s="16" t="s">
        <v>954</v>
      </c>
    </row>
    <row r="433" spans="1:1">
      <c r="A433" s="16" t="s">
        <v>955</v>
      </c>
    </row>
    <row r="434" spans="1:1">
      <c r="A434" s="16" t="s">
        <v>921</v>
      </c>
    </row>
    <row r="435" spans="1:1">
      <c r="A435" s="16" t="s">
        <v>1072</v>
      </c>
    </row>
    <row r="436" spans="1:1">
      <c r="A436" s="16" t="s">
        <v>1073</v>
      </c>
    </row>
    <row r="437" spans="1:1">
      <c r="A437" s="16" t="s">
        <v>1074</v>
      </c>
    </row>
    <row r="438" spans="1:1">
      <c r="A438" s="4" t="s">
        <v>1102</v>
      </c>
    </row>
    <row r="439" spans="1:1">
      <c r="A439" s="16" t="s">
        <v>922</v>
      </c>
    </row>
    <row r="440" spans="1:1">
      <c r="A440" s="16" t="s">
        <v>923</v>
      </c>
    </row>
    <row r="441" spans="1:1">
      <c r="A441" s="16" t="s">
        <v>637</v>
      </c>
    </row>
    <row r="442" spans="1:1">
      <c r="A442" s="4" t="s">
        <v>1082</v>
      </c>
    </row>
    <row r="443" spans="1:1">
      <c r="A443" s="16" t="s">
        <v>638</v>
      </c>
    </row>
    <row r="444" spans="1:1">
      <c r="A444" s="16" t="s">
        <v>639</v>
      </c>
    </row>
    <row r="445" spans="1:1">
      <c r="A445" s="16" t="s">
        <v>640</v>
      </c>
    </row>
    <row r="446" spans="1:1">
      <c r="A446" s="16" t="s">
        <v>1026</v>
      </c>
    </row>
    <row r="447" spans="1:1">
      <c r="A447" s="16" t="s">
        <v>641</v>
      </c>
    </row>
    <row r="448" spans="1:1">
      <c r="A448" s="16" t="s">
        <v>829</v>
      </c>
    </row>
    <row r="449" spans="1:1">
      <c r="A449" s="16" t="s">
        <v>1027</v>
      </c>
    </row>
    <row r="450" spans="1:1">
      <c r="A450" s="4" t="s">
        <v>1086</v>
      </c>
    </row>
    <row r="451" spans="1:1">
      <c r="A451" s="4" t="s">
        <v>1089</v>
      </c>
    </row>
    <row r="452" spans="1:1">
      <c r="A452" s="16" t="s">
        <v>642</v>
      </c>
    </row>
    <row r="453" spans="1:1">
      <c r="A453" s="16" t="s">
        <v>643</v>
      </c>
    </row>
    <row r="454" spans="1:1">
      <c r="A454" s="16" t="s">
        <v>644</v>
      </c>
    </row>
    <row r="455" spans="1:1">
      <c r="A455" s="16" t="s">
        <v>632</v>
      </c>
    </row>
    <row r="456" spans="1:1">
      <c r="A456" s="16" t="s">
        <v>1028</v>
      </c>
    </row>
    <row r="457" spans="1:1">
      <c r="A457" s="4" t="s">
        <v>1103</v>
      </c>
    </row>
    <row r="458" spans="1:1">
      <c r="A458" s="16" t="s">
        <v>633</v>
      </c>
    </row>
    <row r="459" spans="1:1">
      <c r="A459" s="16" t="s">
        <v>634</v>
      </c>
    </row>
    <row r="460" spans="1:1">
      <c r="A460" s="16" t="s">
        <v>635</v>
      </c>
    </row>
    <row r="461" spans="1:1">
      <c r="A461" s="16" t="s">
        <v>636</v>
      </c>
    </row>
    <row r="462" spans="1:1">
      <c r="A462" s="4" t="s">
        <v>1109</v>
      </c>
    </row>
    <row r="463" spans="1:1">
      <c r="A463" s="16" t="s">
        <v>989</v>
      </c>
    </row>
    <row r="464" spans="1:1">
      <c r="A464" s="16" t="s">
        <v>624</v>
      </c>
    </row>
    <row r="465" spans="1:1">
      <c r="A465" s="16" t="s">
        <v>1029</v>
      </c>
    </row>
    <row r="466" spans="1:1">
      <c r="A466" s="16" t="s">
        <v>1075</v>
      </c>
    </row>
    <row r="467" spans="1:1">
      <c r="A467" s="16" t="s">
        <v>625</v>
      </c>
    </row>
    <row r="468" spans="1:1">
      <c r="A468" s="16" t="s">
        <v>626</v>
      </c>
    </row>
    <row r="469" spans="1:1">
      <c r="A469" s="16" t="s">
        <v>627</v>
      </c>
    </row>
    <row r="470" spans="1:1">
      <c r="A470" s="4" t="s">
        <v>1087</v>
      </c>
    </row>
    <row r="471" spans="1:1">
      <c r="A471" s="16" t="s">
        <v>924</v>
      </c>
    </row>
    <row r="472" spans="1:1">
      <c r="A472" s="16" t="s">
        <v>628</v>
      </c>
    </row>
    <row r="473" spans="1:1">
      <c r="A473" s="16" t="s">
        <v>1030</v>
      </c>
    </row>
    <row r="474" spans="1:1">
      <c r="A474" s="16" t="s">
        <v>629</v>
      </c>
    </row>
    <row r="475" spans="1:1">
      <c r="A475" s="16" t="s">
        <v>630</v>
      </c>
    </row>
    <row r="476" spans="1:1">
      <c r="A476" s="16" t="s">
        <v>631</v>
      </c>
    </row>
    <row r="477" spans="1:1">
      <c r="A477" s="16" t="s">
        <v>925</v>
      </c>
    </row>
    <row r="478" spans="1:1">
      <c r="A478" s="16" t="s">
        <v>1031</v>
      </c>
    </row>
    <row r="479" spans="1:1">
      <c r="A479" s="16" t="s">
        <v>926</v>
      </c>
    </row>
    <row r="480" spans="1:1">
      <c r="A480" s="16" t="s">
        <v>1042</v>
      </c>
    </row>
    <row r="481" spans="1:1">
      <c r="A481" s="16" t="s">
        <v>927</v>
      </c>
    </row>
    <row r="482" spans="1:1">
      <c r="A482" s="16" t="s">
        <v>928</v>
      </c>
    </row>
    <row r="483" spans="1:1">
      <c r="A483" s="16" t="s">
        <v>929</v>
      </c>
    </row>
    <row r="484" spans="1:1">
      <c r="A484" s="4" t="s">
        <v>1088</v>
      </c>
    </row>
    <row r="485" spans="1:1">
      <c r="A485" s="16" t="s">
        <v>616</v>
      </c>
    </row>
    <row r="486" spans="1:1">
      <c r="A486" s="16" t="s">
        <v>1361</v>
      </c>
    </row>
    <row r="487" spans="1:1">
      <c r="A487" s="16" t="s">
        <v>930</v>
      </c>
    </row>
    <row r="488" spans="1:1">
      <c r="A488" s="16" t="s">
        <v>931</v>
      </c>
    </row>
    <row r="489" spans="1:1">
      <c r="A489" s="16" t="s">
        <v>956</v>
      </c>
    </row>
    <row r="490" spans="1:1">
      <c r="A490" s="16" t="s">
        <v>957</v>
      </c>
    </row>
    <row r="491" spans="1:1">
      <c r="A491" s="16" t="s">
        <v>932</v>
      </c>
    </row>
    <row r="492" spans="1:1">
      <c r="A492" s="16" t="s">
        <v>933</v>
      </c>
    </row>
    <row r="493" spans="1:1">
      <c r="A493" s="16" t="s">
        <v>934</v>
      </c>
    </row>
    <row r="494" spans="1:1">
      <c r="A494" s="16" t="s">
        <v>935</v>
      </c>
    </row>
    <row r="495" spans="1:1">
      <c r="A495" s="16" t="s">
        <v>617</v>
      </c>
    </row>
    <row r="496" spans="1:1">
      <c r="A496" s="16" t="s">
        <v>618</v>
      </c>
    </row>
    <row r="497" spans="1:1">
      <c r="A497" s="16" t="s">
        <v>619</v>
      </c>
    </row>
    <row r="498" spans="1:1">
      <c r="A498" s="16" t="s">
        <v>1354</v>
      </c>
    </row>
    <row r="499" spans="1:1">
      <c r="A499" s="16" t="s">
        <v>936</v>
      </c>
    </row>
    <row r="500" spans="1:1">
      <c r="A500" s="16" t="s">
        <v>620</v>
      </c>
    </row>
    <row r="501" spans="1:1">
      <c r="A501" s="16" t="s">
        <v>1076</v>
      </c>
    </row>
    <row r="502" spans="1:1">
      <c r="A502" s="16" t="s">
        <v>621</v>
      </c>
    </row>
    <row r="503" spans="1:1">
      <c r="A503" s="16" t="s">
        <v>622</v>
      </c>
    </row>
    <row r="504" spans="1:1">
      <c r="A504" s="16" t="s">
        <v>958</v>
      </c>
    </row>
    <row r="505" spans="1:1">
      <c r="A505" s="16" t="s">
        <v>959</v>
      </c>
    </row>
    <row r="506" spans="1:1">
      <c r="A506" s="16" t="s">
        <v>960</v>
      </c>
    </row>
    <row r="507" spans="1:1">
      <c r="A507" s="16" t="s">
        <v>961</v>
      </c>
    </row>
    <row r="508" spans="1:1">
      <c r="A508" s="16" t="s">
        <v>981</v>
      </c>
    </row>
    <row r="509" spans="1:1">
      <c r="A509" s="16" t="s">
        <v>623</v>
      </c>
    </row>
    <row r="510" spans="1:1">
      <c r="A510" s="16" t="s">
        <v>840</v>
      </c>
    </row>
    <row r="511" spans="1:1">
      <c r="A511" s="16" t="s">
        <v>609</v>
      </c>
    </row>
    <row r="512" spans="1:1">
      <c r="A512" s="16" t="s">
        <v>608</v>
      </c>
    </row>
    <row r="513" spans="1:1">
      <c r="A513" s="4" t="s">
        <v>1108</v>
      </c>
    </row>
    <row r="514" spans="1:1">
      <c r="A514" s="16" t="s">
        <v>937</v>
      </c>
    </row>
    <row r="515" spans="1:1">
      <c r="A515" s="16" t="s">
        <v>610</v>
      </c>
    </row>
    <row r="516" spans="1:1">
      <c r="A516" s="16" t="s">
        <v>1032</v>
      </c>
    </row>
    <row r="517" spans="1:1">
      <c r="A517" s="16" t="s">
        <v>938</v>
      </c>
    </row>
    <row r="518" spans="1:1">
      <c r="A518" s="16" t="s">
        <v>939</v>
      </c>
    </row>
    <row r="519" spans="1:1">
      <c r="A519" s="16" t="s">
        <v>940</v>
      </c>
    </row>
    <row r="520" spans="1:1">
      <c r="A520" s="16" t="s">
        <v>611</v>
      </c>
    </row>
    <row r="521" spans="1:1">
      <c r="A521" s="16" t="s">
        <v>612</v>
      </c>
    </row>
    <row r="522" spans="1:1">
      <c r="A522" s="16" t="s">
        <v>941</v>
      </c>
    </row>
    <row r="523" spans="1:1">
      <c r="A523" s="16" t="s">
        <v>987</v>
      </c>
    </row>
    <row r="524" spans="1:1">
      <c r="A524" s="16" t="s">
        <v>613</v>
      </c>
    </row>
    <row r="525" spans="1:1">
      <c r="A525" s="16" t="s">
        <v>1033</v>
      </c>
    </row>
    <row r="526" spans="1:1">
      <c r="A526" s="16" t="s">
        <v>1034</v>
      </c>
    </row>
    <row r="527" spans="1:1">
      <c r="A527" s="16" t="s">
        <v>614</v>
      </c>
    </row>
    <row r="528" spans="1:1">
      <c r="A528" s="16" t="s">
        <v>615</v>
      </c>
    </row>
    <row r="529" spans="1:1">
      <c r="A529" s="16" t="s">
        <v>605</v>
      </c>
    </row>
    <row r="530" spans="1:1">
      <c r="A530" s="16" t="s">
        <v>606</v>
      </c>
    </row>
    <row r="531" spans="1:1">
      <c r="A531" s="16" t="s">
        <v>607</v>
      </c>
    </row>
    <row r="532" spans="1:1">
      <c r="A532" s="16"/>
    </row>
    <row r="533" spans="1:1">
      <c r="A533" s="16"/>
    </row>
    <row r="534" spans="1:1">
      <c r="A534" s="16"/>
    </row>
    <row r="535" spans="1:1">
      <c r="A535" s="16"/>
    </row>
    <row r="536" spans="1:1">
      <c r="A536" s="16"/>
    </row>
    <row r="537" spans="1:1">
      <c r="A537" s="16"/>
    </row>
    <row r="538" spans="1:1">
      <c r="A538" s="16"/>
    </row>
    <row r="539" spans="1:1">
      <c r="A539" s="16"/>
    </row>
    <row r="540" spans="1:1">
      <c r="A540" s="16"/>
    </row>
    <row r="541" spans="1:1">
      <c r="A541" s="16"/>
    </row>
    <row r="542" spans="1:1">
      <c r="A542" s="16"/>
    </row>
    <row r="543" spans="1:1">
      <c r="A543" s="16"/>
    </row>
    <row r="544" spans="1:1">
      <c r="A544" s="16"/>
    </row>
    <row r="545" spans="1:1">
      <c r="A545" s="16"/>
    </row>
    <row r="546" spans="1:1">
      <c r="A546" s="16"/>
    </row>
    <row r="547" spans="1:1">
      <c r="A547" s="16"/>
    </row>
    <row r="548" spans="1:1">
      <c r="A548" s="16"/>
    </row>
    <row r="549" spans="1:1">
      <c r="A549" s="16"/>
    </row>
    <row r="550" spans="1:1">
      <c r="A550" s="16"/>
    </row>
    <row r="551" spans="1:1">
      <c r="A551" s="16"/>
    </row>
    <row r="552" spans="1:1">
      <c r="A552" s="16"/>
    </row>
    <row r="553" spans="1:1">
      <c r="A553" s="16"/>
    </row>
    <row r="554" spans="1:1">
      <c r="A554" s="16"/>
    </row>
    <row r="555" spans="1:1">
      <c r="A555" s="16"/>
    </row>
    <row r="556" spans="1:1">
      <c r="A556" s="16"/>
    </row>
    <row r="557" spans="1:1">
      <c r="A557" s="16"/>
    </row>
    <row r="558" spans="1:1">
      <c r="A558" s="16"/>
    </row>
    <row r="559" spans="1:1">
      <c r="A559" s="16"/>
    </row>
    <row r="560" spans="1:1">
      <c r="A560" s="16"/>
    </row>
    <row r="561" spans="1:1">
      <c r="A561" s="16"/>
    </row>
    <row r="562" spans="1:1">
      <c r="A562" s="16"/>
    </row>
    <row r="563" spans="1:1">
      <c r="A563" s="16"/>
    </row>
    <row r="564" spans="1:1">
      <c r="A564" s="16"/>
    </row>
    <row r="565" spans="1:1">
      <c r="A565" s="16"/>
    </row>
    <row r="566" spans="1:1">
      <c r="A566" s="16"/>
    </row>
    <row r="567" spans="1:1">
      <c r="A567" s="16"/>
    </row>
    <row r="568" spans="1:1">
      <c r="A568" s="16"/>
    </row>
    <row r="569" spans="1:1">
      <c r="A569" s="16"/>
    </row>
    <row r="570" spans="1:1">
      <c r="A570" s="16"/>
    </row>
    <row r="571" spans="1:1">
      <c r="A571" s="16"/>
    </row>
    <row r="572" spans="1:1">
      <c r="A572" s="16"/>
    </row>
    <row r="573" spans="1:1">
      <c r="A573" s="16"/>
    </row>
    <row r="574" spans="1:1">
      <c r="A574" s="16"/>
    </row>
    <row r="575" spans="1:1">
      <c r="A575" s="16"/>
    </row>
    <row r="576" spans="1:1">
      <c r="A576" s="16"/>
    </row>
    <row r="577" spans="1:1">
      <c r="A577" s="16"/>
    </row>
    <row r="578" spans="1:1">
      <c r="A578" s="16"/>
    </row>
    <row r="579" spans="1:1">
      <c r="A579" s="16"/>
    </row>
    <row r="580" spans="1:1">
      <c r="A580" s="16"/>
    </row>
    <row r="581" spans="1:1">
      <c r="A581" s="16"/>
    </row>
    <row r="582" spans="1:1">
      <c r="A582" s="16"/>
    </row>
    <row r="583" spans="1:1">
      <c r="A583" s="16"/>
    </row>
    <row r="584" spans="1:1">
      <c r="A584" s="16"/>
    </row>
    <row r="585" spans="1:1">
      <c r="A585" s="16"/>
    </row>
    <row r="586" spans="1:1">
      <c r="A586" s="16"/>
    </row>
    <row r="587" spans="1:1">
      <c r="A587" s="16"/>
    </row>
    <row r="588" spans="1:1">
      <c r="A588" s="16"/>
    </row>
    <row r="589" spans="1:1">
      <c r="A589" s="16"/>
    </row>
    <row r="590" spans="1:1">
      <c r="A590" s="16"/>
    </row>
    <row r="591" spans="1:1">
      <c r="A591" s="16"/>
    </row>
    <row r="592" spans="1:1">
      <c r="A592" s="16"/>
    </row>
    <row r="593" spans="1:1">
      <c r="A593" s="16"/>
    </row>
    <row r="594" spans="1:1">
      <c r="A594" s="16"/>
    </row>
    <row r="595" spans="1:1">
      <c r="A595" s="16"/>
    </row>
    <row r="596" spans="1:1">
      <c r="A596" s="16"/>
    </row>
    <row r="597" spans="1:1">
      <c r="A597" s="16"/>
    </row>
    <row r="598" spans="1:1">
      <c r="A598" s="16"/>
    </row>
    <row r="599" spans="1:1">
      <c r="A599" s="16"/>
    </row>
    <row r="600" spans="1:1">
      <c r="A600" s="16"/>
    </row>
    <row r="601" spans="1:1">
      <c r="A601" s="16"/>
    </row>
    <row r="602" spans="1:1">
      <c r="A602" s="16"/>
    </row>
    <row r="603" spans="1:1">
      <c r="A603" s="16"/>
    </row>
    <row r="604" spans="1:1">
      <c r="A604" s="16"/>
    </row>
    <row r="605" spans="1:1">
      <c r="A605" s="16"/>
    </row>
  </sheetData>
  <sortState xmlns:xlrd2="http://schemas.microsoft.com/office/spreadsheetml/2017/richdata2" ref="A2:A605">
    <sortCondition ref="A521:A605"/>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BMR</vt:lpstr>
      <vt:lpstr>Heart Rate</vt:lpstr>
      <vt:lpstr>Stroke Volume</vt:lpstr>
      <vt:lpstr>Breathing Frequency</vt:lpstr>
      <vt:lpstr>Tidal Volume</vt:lpstr>
      <vt:lpstr>Minute Ventilation</vt:lpstr>
      <vt:lpstr>Cardiac Output</vt:lpstr>
      <vt:lpstr>HR to BF Ratio</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2021-05-13T03:10:12Z</dcterms:created>
  <dcterms:modified xsi:type="dcterms:W3CDTF">2022-08-15T02:47:08Z</dcterms:modified>
</cp:coreProperties>
</file>