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Manuscripts/Volatiles/"/>
    </mc:Choice>
  </mc:AlternateContent>
  <xr:revisionPtr revIDLastSave="0" documentId="13_ncr:1_{54E09A8F-7EFF-D947-865E-20681EE71EC4}" xr6:coauthVersionLast="45" xr6:coauthVersionMax="45" xr10:uidLastSave="{00000000-0000-0000-0000-000000000000}"/>
  <bookViews>
    <workbookView xWindow="0" yWindow="460" windowWidth="25600" windowHeight="14160" firstSheet="10" activeTab="19" xr2:uid="{00000000-000D-0000-FFFF-FFFF00000000}"/>
  </bookViews>
  <sheets>
    <sheet name="Serratia Multistrain Analysis" sheetId="1" r:id="rId1"/>
    <sheet name="OD" sheetId="20" r:id="rId2"/>
    <sheet name="Donut_Plates" sheetId="2" r:id="rId3"/>
    <sheet name="GCdata" sheetId="22" r:id="rId4"/>
    <sheet name="Donut_percentinhibtion" sheetId="3" r:id="rId5"/>
    <sheet name="Actino" sheetId="4" r:id="rId6"/>
    <sheet name="Alter" sheetId="5" r:id="rId7"/>
    <sheet name="AF" sheetId="6" r:id="rId8"/>
    <sheet name="Basidiobolus" sheetId="7" r:id="rId9"/>
    <sheet name="Conidi" sheetId="8" r:id="rId10"/>
    <sheet name="Mucor" sheetId="9" r:id="rId11"/>
    <sheet name="Rhizo" sheetId="10" r:id="rId12"/>
    <sheet name="Ncrassa" sheetId="11" r:id="rId13"/>
    <sheet name="VolaTable" sheetId="12" r:id="rId14"/>
    <sheet name="Total_production" sheetId="13" r:id="rId15"/>
    <sheet name="Most Abundant" sheetId="14" r:id="rId16"/>
    <sheet name="NMDS_1" sheetId="15" r:id="rId17"/>
    <sheet name="NMDS_2" sheetId="16" r:id="rId18"/>
    <sheet name="ANOVA" sheetId="17" r:id="rId19"/>
    <sheet name="Strawberry" sheetId="21" r:id="rId20"/>
    <sheet name="Abundant_VOC_RS_24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3" roundtripDataSignature="AMtx7mi2/plIxSUFXryc1nlk8TqEDTLCkQ=="/>
    </ext>
  </extLst>
</workbook>
</file>

<file path=xl/calcChain.xml><?xml version="1.0" encoding="utf-8"?>
<calcChain xmlns="http://schemas.openxmlformats.org/spreadsheetml/2006/main">
  <c r="C2" i="18" l="1"/>
  <c r="C6" i="18"/>
  <c r="C10" i="18"/>
  <c r="C14" i="18"/>
  <c r="C18" i="18"/>
  <c r="C22" i="18"/>
  <c r="C26" i="18"/>
  <c r="W3" i="3" l="1"/>
  <c r="W4" i="3"/>
  <c r="W5" i="3"/>
  <c r="W6" i="3"/>
  <c r="W7" i="3"/>
  <c r="W2" i="3"/>
  <c r="Y3" i="3"/>
  <c r="Y4" i="3"/>
  <c r="Y5" i="3"/>
  <c r="Y6" i="3"/>
  <c r="Y7" i="3"/>
  <c r="Y2" i="3"/>
  <c r="X3" i="3"/>
  <c r="X4" i="3"/>
  <c r="X5" i="3"/>
  <c r="X6" i="3"/>
  <c r="X7" i="3"/>
  <c r="X2" i="3"/>
  <c r="W11" i="3"/>
  <c r="Y9" i="3"/>
  <c r="X10" i="3"/>
  <c r="X9" i="3"/>
  <c r="W10" i="3"/>
  <c r="W9" i="3"/>
  <c r="K10" i="3"/>
  <c r="L10" i="3" s="1"/>
  <c r="M10" i="3" s="1"/>
  <c r="J9" i="3"/>
  <c r="K9" i="3" s="1"/>
  <c r="L9" i="3" s="1"/>
  <c r="M9" i="3" s="1"/>
  <c r="K7" i="3"/>
  <c r="L7" i="3" s="1"/>
  <c r="M7" i="3" s="1"/>
  <c r="K8" i="3"/>
  <c r="L8" i="3" s="1"/>
  <c r="M8" i="3" s="1"/>
  <c r="K6" i="3"/>
  <c r="L6" i="3" s="1"/>
  <c r="M6" i="3" s="1"/>
  <c r="N8" i="3" s="1"/>
  <c r="E10" i="3"/>
  <c r="F10" i="3" s="1"/>
  <c r="G10" i="3" s="1"/>
  <c r="F8" i="3"/>
  <c r="G8" i="3" s="1"/>
  <c r="F9" i="3"/>
  <c r="G9" i="3" s="1"/>
  <c r="F7" i="3"/>
  <c r="G7" i="3"/>
  <c r="C5" i="3"/>
  <c r="D5" i="3" s="1"/>
  <c r="B5" i="3"/>
  <c r="Z3" i="3" l="1"/>
  <c r="G12" i="3"/>
  <c r="H8" i="3"/>
  <c r="G2" i="1"/>
  <c r="H152" i="14"/>
  <c r="G152" i="14"/>
  <c r="F152" i="14"/>
  <c r="H151" i="14"/>
  <c r="G151" i="14"/>
  <c r="F151" i="14"/>
  <c r="H150" i="14"/>
  <c r="G150" i="14"/>
  <c r="F150" i="14"/>
  <c r="H149" i="14"/>
  <c r="G149" i="14"/>
  <c r="F149" i="14"/>
  <c r="H148" i="14"/>
  <c r="G148" i="14"/>
  <c r="F148" i="14"/>
  <c r="H147" i="14"/>
  <c r="G147" i="14"/>
  <c r="F147" i="14"/>
  <c r="J54" i="3"/>
  <c r="J52" i="3"/>
  <c r="J51" i="3"/>
  <c r="J50" i="3"/>
  <c r="J49" i="3"/>
  <c r="J48" i="3"/>
  <c r="J47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Y32" i="3"/>
  <c r="X32" i="3"/>
  <c r="W32" i="3"/>
  <c r="V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Y31" i="3"/>
  <c r="X31" i="3"/>
  <c r="W31" i="3"/>
  <c r="V31" i="3"/>
  <c r="R31" i="3"/>
  <c r="Q31" i="3"/>
  <c r="P31" i="3"/>
  <c r="O31" i="3"/>
  <c r="N31" i="3"/>
  <c r="K31" i="3"/>
  <c r="J31" i="3"/>
  <c r="I31" i="3"/>
  <c r="H31" i="3"/>
  <c r="G31" i="3"/>
  <c r="F31" i="3"/>
  <c r="C31" i="3"/>
  <c r="B31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Y28" i="3"/>
  <c r="X28" i="3"/>
  <c r="W28" i="3"/>
  <c r="V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Y27" i="3"/>
  <c r="X27" i="3"/>
  <c r="W27" i="3"/>
  <c r="V27" i="3"/>
  <c r="R27" i="3"/>
  <c r="Q27" i="3"/>
  <c r="P27" i="3"/>
  <c r="O27" i="3"/>
  <c r="N27" i="3"/>
  <c r="K27" i="3"/>
  <c r="J27" i="3"/>
  <c r="I27" i="3"/>
  <c r="H27" i="3"/>
  <c r="G27" i="3"/>
  <c r="F27" i="3"/>
  <c r="C27" i="3"/>
  <c r="B27" i="3"/>
  <c r="H29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I2" i="2"/>
  <c r="K19" i="1"/>
  <c r="I19" i="1"/>
  <c r="M19" i="1" s="1"/>
  <c r="H19" i="1"/>
  <c r="L19" i="1" s="1"/>
  <c r="G19" i="1"/>
  <c r="K18" i="1"/>
  <c r="I18" i="1"/>
  <c r="M18" i="1" s="1"/>
  <c r="H18" i="1"/>
  <c r="L18" i="1" s="1"/>
  <c r="G18" i="1"/>
  <c r="I17" i="1"/>
  <c r="M17" i="1" s="1"/>
  <c r="H17" i="1"/>
  <c r="L17" i="1" s="1"/>
  <c r="G17" i="1"/>
  <c r="K17" i="1" s="1"/>
  <c r="M16" i="1"/>
  <c r="I16" i="1"/>
  <c r="H16" i="1"/>
  <c r="L16" i="1" s="1"/>
  <c r="G16" i="1"/>
  <c r="K16" i="1" s="1"/>
  <c r="M15" i="1"/>
  <c r="L15" i="1"/>
  <c r="K15" i="1"/>
  <c r="I15" i="1"/>
  <c r="H15" i="1"/>
  <c r="G15" i="1"/>
  <c r="L14" i="1"/>
  <c r="K14" i="1"/>
  <c r="I14" i="1"/>
  <c r="M14" i="1" s="1"/>
  <c r="H14" i="1"/>
  <c r="G14" i="1"/>
  <c r="I13" i="1"/>
  <c r="M13" i="1" s="1"/>
  <c r="H13" i="1"/>
  <c r="L13" i="1" s="1"/>
  <c r="G13" i="1"/>
  <c r="K13" i="1" s="1"/>
  <c r="M12" i="1"/>
  <c r="I12" i="1"/>
  <c r="H12" i="1"/>
  <c r="L12" i="1" s="1"/>
  <c r="G12" i="1"/>
  <c r="K12" i="1" s="1"/>
  <c r="M11" i="1"/>
  <c r="L11" i="1"/>
  <c r="K11" i="1"/>
  <c r="I11" i="1"/>
  <c r="H11" i="1"/>
  <c r="G11" i="1"/>
  <c r="L10" i="1"/>
  <c r="K10" i="1"/>
  <c r="I10" i="1"/>
  <c r="M10" i="1" s="1"/>
  <c r="H10" i="1"/>
  <c r="G10" i="1"/>
  <c r="I9" i="1"/>
  <c r="M9" i="1" s="1"/>
  <c r="H9" i="1"/>
  <c r="L9" i="1" s="1"/>
  <c r="G9" i="1"/>
  <c r="K9" i="1" s="1"/>
  <c r="M8" i="1"/>
  <c r="I8" i="1"/>
  <c r="H8" i="1"/>
  <c r="L8" i="1" s="1"/>
  <c r="G8" i="1"/>
  <c r="K8" i="1" s="1"/>
  <c r="M7" i="1"/>
  <c r="L7" i="1"/>
  <c r="K7" i="1"/>
  <c r="I7" i="1"/>
  <c r="H7" i="1"/>
  <c r="G7" i="1"/>
  <c r="L6" i="1"/>
  <c r="K6" i="1"/>
  <c r="I6" i="1"/>
  <c r="M6" i="1" s="1"/>
  <c r="H6" i="1"/>
  <c r="G6" i="1"/>
  <c r="I5" i="1"/>
  <c r="M5" i="1" s="1"/>
  <c r="H5" i="1"/>
  <c r="L5" i="1" s="1"/>
  <c r="G5" i="1"/>
  <c r="K5" i="1" s="1"/>
  <c r="M4" i="1"/>
  <c r="I4" i="1"/>
  <c r="H4" i="1"/>
  <c r="L4" i="1" s="1"/>
  <c r="G4" i="1"/>
  <c r="K4" i="1" s="1"/>
  <c r="M3" i="1"/>
  <c r="L3" i="1"/>
  <c r="K3" i="1"/>
  <c r="I3" i="1"/>
  <c r="H3" i="1"/>
  <c r="G3" i="1"/>
  <c r="L2" i="1"/>
  <c r="K2" i="1"/>
  <c r="I2" i="1"/>
  <c r="M2" i="1" s="1"/>
  <c r="H2" i="1"/>
</calcChain>
</file>

<file path=xl/sharedStrings.xml><?xml version="1.0" encoding="utf-8"?>
<sst xmlns="http://schemas.openxmlformats.org/spreadsheetml/2006/main" count="4720" uniqueCount="307">
  <si>
    <t>Strain</t>
  </si>
  <si>
    <t>Condition</t>
  </si>
  <si>
    <t>0 Hours</t>
  </si>
  <si>
    <t>24 Hours</t>
  </si>
  <si>
    <t>48 Hours</t>
  </si>
  <si>
    <t>72 Hours</t>
  </si>
  <si>
    <t>Bsub pValue</t>
  </si>
  <si>
    <t>Same Day</t>
  </si>
  <si>
    <t>24 Hours Later</t>
  </si>
  <si>
    <t>AF 293</t>
  </si>
  <si>
    <t>Blank</t>
  </si>
  <si>
    <t>48 Hours Later</t>
  </si>
  <si>
    <t>Aspergillus fumigatus</t>
  </si>
  <si>
    <t>Basidiobolus ranarum</t>
  </si>
  <si>
    <t>Average of 24 Hours</t>
  </si>
  <si>
    <t>Average of 48 Hours</t>
  </si>
  <si>
    <t>Average of 72 Hours</t>
  </si>
  <si>
    <t>AGB5</t>
  </si>
  <si>
    <t>Alternaria infectoria</t>
  </si>
  <si>
    <t>ARSEF 448</t>
  </si>
  <si>
    <t>CBS 277.49</t>
  </si>
  <si>
    <t>FGSC 4289</t>
  </si>
  <si>
    <t>NRRL 1706</t>
  </si>
  <si>
    <t>NRRL 66455</t>
  </si>
  <si>
    <t>E. coli</t>
  </si>
  <si>
    <t>Bsub</t>
  </si>
  <si>
    <t>na</t>
  </si>
  <si>
    <t>Smar</t>
  </si>
  <si>
    <t>Spro</t>
  </si>
  <si>
    <t>Sdblank</t>
  </si>
  <si>
    <t>Sdbsub</t>
  </si>
  <si>
    <t>sdSmar</t>
  </si>
  <si>
    <t>Mucor circinelloides</t>
  </si>
  <si>
    <t>Neurospora crassa</t>
  </si>
  <si>
    <t>S. proteamaculans</t>
  </si>
  <si>
    <t>Actinomucor elegans</t>
  </si>
  <si>
    <t>Rhizopus stolonifer</t>
  </si>
  <si>
    <t>Smar pValue</t>
  </si>
  <si>
    <t>S. liquefaciens</t>
  </si>
  <si>
    <t>Conidiobolus rhizosporus</t>
  </si>
  <si>
    <t>S. marcescens (ADJS_Red)</t>
  </si>
  <si>
    <t>Spro pValue</t>
  </si>
  <si>
    <t>sdSpro</t>
  </si>
  <si>
    <t>ADJS_2D White</t>
  </si>
  <si>
    <t>Time</t>
  </si>
  <si>
    <t>Fungi</t>
  </si>
  <si>
    <t>S. marcescens (ADJS_2D White)</t>
  </si>
  <si>
    <t>S. marcescens DB11</t>
  </si>
  <si>
    <t>S. marcescens (DB11)</t>
  </si>
  <si>
    <t>Bacteria</t>
  </si>
  <si>
    <t>Hours</t>
  </si>
  <si>
    <t>PI</t>
  </si>
  <si>
    <t>sd</t>
  </si>
  <si>
    <t>Aspergillus</t>
  </si>
  <si>
    <t>72Hrs</t>
  </si>
  <si>
    <t>Basid</t>
  </si>
  <si>
    <t>48Hrs</t>
  </si>
  <si>
    <t>Alter</t>
  </si>
  <si>
    <t>Conidi</t>
  </si>
  <si>
    <t>Mucor</t>
  </si>
  <si>
    <t>24Hrs</t>
  </si>
  <si>
    <t>Neurospora</t>
  </si>
  <si>
    <t>Actino</t>
  </si>
  <si>
    <t>Rhizo</t>
  </si>
  <si>
    <t>spro</t>
  </si>
  <si>
    <t>SdBsub</t>
  </si>
  <si>
    <t>Sample</t>
  </si>
  <si>
    <t>Compound</t>
  </si>
  <si>
    <t>Detected Volatiles (ng)</t>
  </si>
  <si>
    <t>Bsub-A</t>
  </si>
  <si>
    <t>variable</t>
  </si>
  <si>
    <t>value</t>
  </si>
  <si>
    <t>Bsub-B</t>
  </si>
  <si>
    <t>Butanoic acid, 2-methyl-</t>
  </si>
  <si>
    <t>Bsub-C</t>
  </si>
  <si>
    <t>Bsub-D</t>
  </si>
  <si>
    <t>Bsub-E</t>
  </si>
  <si>
    <t>Butanoic acid, 3-methyl-</t>
  </si>
  <si>
    <t>Bsub-F</t>
  </si>
  <si>
    <t>Bsub-G</t>
  </si>
  <si>
    <t>Bsub-H</t>
  </si>
  <si>
    <t>Bsub-I</t>
  </si>
  <si>
    <t>Smar-A</t>
  </si>
  <si>
    <t>Smar-B</t>
  </si>
  <si>
    <t>Smar-C</t>
  </si>
  <si>
    <t>2-Undecanol</t>
  </si>
  <si>
    <t>Smar-D</t>
  </si>
  <si>
    <t>Sum of value</t>
  </si>
  <si>
    <t>Smar-E</t>
  </si>
  <si>
    <t>Smar-G</t>
  </si>
  <si>
    <t>Smar-H</t>
  </si>
  <si>
    <t>Smar-I</t>
  </si>
  <si>
    <t>Spro-A</t>
  </si>
  <si>
    <t>Spro-B</t>
  </si>
  <si>
    <t>Spro-C</t>
  </si>
  <si>
    <t>Spro-D</t>
  </si>
  <si>
    <t>Spro-E</t>
  </si>
  <si>
    <t>Spro-F</t>
  </si>
  <si>
    <t>Spro-G</t>
  </si>
  <si>
    <t>2-Undecanone</t>
  </si>
  <si>
    <t>Spro-H</t>
  </si>
  <si>
    <t>1-(2-Thienyl)-1-propanone</t>
  </si>
  <si>
    <t>1-Decanol</t>
  </si>
  <si>
    <t>Grand Total</t>
  </si>
  <si>
    <t>1-Hexanol</t>
  </si>
  <si>
    <t>Propanoic acid, 2-methyl-</t>
  </si>
  <si>
    <t>1-Nonanol</t>
  </si>
  <si>
    <t>1-Phenyl-2-propanone OR Benzyl methyl ketone</t>
  </si>
  <si>
    <t>1,3-Cyclopentadiene, 5-methyl-</t>
  </si>
  <si>
    <t>Unknown methyl ketone 2</t>
  </si>
  <si>
    <t>2-Decanol</t>
  </si>
  <si>
    <t>Unknown methyl ketone 3</t>
  </si>
  <si>
    <t>2-Decanone</t>
  </si>
  <si>
    <t>2-Nonanone</t>
  </si>
  <si>
    <t>2-Dodecanol</t>
  </si>
  <si>
    <t>2-Tridecanone</t>
  </si>
  <si>
    <t>2-Dodecanone</t>
  </si>
  <si>
    <t>Butylated Hydroxytoluene</t>
  </si>
  <si>
    <t>2-Heptanone</t>
  </si>
  <si>
    <t>Prenol</t>
  </si>
  <si>
    <t>2-Heptanone, 4-methyl-</t>
  </si>
  <si>
    <t>2-Nonanol</t>
  </si>
  <si>
    <t>2-Heptanone, 5-methyl-</t>
  </si>
  <si>
    <t>3-Hexanone OR Butanoic acid</t>
  </si>
  <si>
    <t>2-Heptanone, 6-methyl-</t>
  </si>
  <si>
    <t>2-Furanmethanol, 5-methyl-</t>
  </si>
  <si>
    <t>2-Hydroxy-3-hexanone</t>
  </si>
  <si>
    <t>2-Methyl-3-isopropylpyrazine</t>
  </si>
  <si>
    <t>2-Naphthalenol, 1,2-dihydro-, acetate</t>
  </si>
  <si>
    <t>2-Propionyl-6-methyl-3,4-dihydropyran</t>
  </si>
  <si>
    <t>2,4,6-Cycloheptatrien-1-one</t>
  </si>
  <si>
    <t>2,5-Hexanedione OR 3-Methyl-2,4-hexanedione</t>
  </si>
  <si>
    <t>2(3H)-Furanone, 4,5-dihydro-4-(2-methyl-3-methylenebut-4-yl)-</t>
  </si>
  <si>
    <t>2(3H)-Furanone, dihydro-3,5-dimethyl-</t>
  </si>
  <si>
    <t>3-Aminoacetophenone OR Ethanone, 1-(2-aminophenyl)-</t>
  </si>
  <si>
    <t>3-Hydroxybutyric acid, t-butyl ester</t>
  </si>
  <si>
    <t>4-Acetonylcycloheptanone</t>
  </si>
  <si>
    <t>4-Acetyl-1-methylcyclohexene</t>
  </si>
  <si>
    <t>4-Butoxy-2-butanone</t>
  </si>
  <si>
    <t>5,9-Undecadien-2-one, 6,10-dimethyl-</t>
  </si>
  <si>
    <t>7-Oxabicyclo[4.1.0]heptane, 2-methylene-</t>
  </si>
  <si>
    <t>a-Phellandrene</t>
  </si>
  <si>
    <t>Allyl 2-ethyl butyrate</t>
  </si>
  <si>
    <t>Alpha selinene</t>
  </si>
  <si>
    <t>Anisole</t>
  </si>
  <si>
    <t>Benzene, 1-chloro-2-methoxy- OR Amantadine</t>
  </si>
  <si>
    <t>Benzene, 1-methoxy-4-methyl-</t>
  </si>
  <si>
    <t>Benzophenone</t>
  </si>
  <si>
    <t>Bicyclo[3.2.0]hept-3-en-2-one</t>
  </si>
  <si>
    <t>Butane, 1-(methylsulfinyl)-</t>
  </si>
  <si>
    <t>Caprolactam</t>
  </si>
  <si>
    <t>Cyclohept-4-enone</t>
  </si>
  <si>
    <t>Cyclohexane, isothiocyanato-</t>
  </si>
  <si>
    <t>Cyclohexanone</t>
  </si>
  <si>
    <t>Cyclooctene</t>
  </si>
  <si>
    <t>Cyclopentadecanone</t>
  </si>
  <si>
    <t>Dimethyl trisulfide</t>
  </si>
  <si>
    <t>Formamide, N,N-dibutyl-</t>
  </si>
  <si>
    <t>Methyl 2-methoxypropenoate</t>
  </si>
  <si>
    <t>Oxime-, methoxy-phenyl-</t>
  </si>
  <si>
    <t>Oxime-, methoxy-phenyl-_</t>
  </si>
  <si>
    <t>Phenol, 2-ethyl-6-methyl-</t>
  </si>
  <si>
    <t>Phenol, 2-iodo-</t>
  </si>
  <si>
    <t>Phenol, 2-methoxy-</t>
  </si>
  <si>
    <t>Phenol, 2-methoxy- OR Phenol, 4-methoxy-</t>
  </si>
  <si>
    <t>Phenol, 3-ethyl-</t>
  </si>
  <si>
    <t>Phenylethyl Alcohol</t>
  </si>
  <si>
    <t>Pyrazine, 2-ethyl-3,5-dimethyl-</t>
  </si>
  <si>
    <t>Pyrazine, 2-ethyl-5-methyl-</t>
  </si>
  <si>
    <t>Pyrazine, 2-ethyl-6-methyl-</t>
  </si>
  <si>
    <t>Pyrazine, 2-methyl-5-propyl- OR 2-Methyl-3-isopropylpyrazine</t>
  </si>
  <si>
    <t>Pyrazine, 2,5-dimethyl-3-(3-methylbutyl)-</t>
  </si>
  <si>
    <t>Pyrazine, trimethyl-</t>
  </si>
  <si>
    <t>Pyridine, 2,3,5-trimethyl-</t>
  </si>
  <si>
    <t>Pyridine, 2,4,6-trimethyl-</t>
  </si>
  <si>
    <t>Pyridine, 3-methyl-</t>
  </si>
  <si>
    <t>Pyridine, 4-methyl-</t>
  </si>
  <si>
    <t>Quinazoline, 4-methyl-</t>
  </si>
  <si>
    <t>Quinoline, 3-methyl-</t>
  </si>
  <si>
    <t>Quinoline, 4-methyl-</t>
  </si>
  <si>
    <t>S-Methyl methanethiosulfinate</t>
  </si>
  <si>
    <t>Unknown aromatic 1</t>
  </si>
  <si>
    <t>Unknown aromatic 2</t>
  </si>
  <si>
    <t>Unknown methyl ketone 0</t>
  </si>
  <si>
    <t>unknown methyl ketone 1</t>
  </si>
  <si>
    <t>Unknown methyl ketone 4</t>
  </si>
  <si>
    <t>Unknown sesquiterpene</t>
  </si>
  <si>
    <t>unknown straight-chain alcohol 1</t>
  </si>
  <si>
    <t>unknown straight-chain alcohol 2</t>
  </si>
  <si>
    <t>Unknown straight-chain alcohol 3</t>
  </si>
  <si>
    <t>Class</t>
  </si>
  <si>
    <t>Compounds</t>
  </si>
  <si>
    <t>Ketone</t>
  </si>
  <si>
    <t>Carbon Chain</t>
  </si>
  <si>
    <t>Phenolic Acid</t>
  </si>
  <si>
    <t>Tropone</t>
  </si>
  <si>
    <t>Lepidine</t>
  </si>
  <si>
    <t>p-value</t>
  </si>
  <si>
    <t>FDR</t>
  </si>
  <si>
    <t>Tukey's HSD</t>
  </si>
  <si>
    <t>Smar-Bsub; Spro-Bsub</t>
  </si>
  <si>
    <t>23H-Furanone, 4,5-dihydro-4-2-methyl-3-methylenebut-4-yl-</t>
  </si>
  <si>
    <t>Spro-Bsub; Spro-Smar</t>
  </si>
  <si>
    <t>Bicyclo3.2.0hept-3-en-2-one</t>
  </si>
  <si>
    <t>Smar-Bsub; Spro-Smar</t>
  </si>
  <si>
    <t>Spro-Bsub</t>
  </si>
  <si>
    <t>3-Aminoacetophenone OR Ethanone, 1-2-aminophenyl-</t>
  </si>
  <si>
    <t>23H-Furanone, dihydro-3,5-dimethyl-</t>
  </si>
  <si>
    <t>Smar-Bsub</t>
  </si>
  <si>
    <t>Butane, 1-methylsulfinyl-</t>
  </si>
  <si>
    <t>Diameter</t>
  </si>
  <si>
    <t>2,5-Dimethylpyrazine</t>
  </si>
  <si>
    <t>5-Methyl-2-furylmethanol</t>
  </si>
  <si>
    <t>Unexposed</t>
  </si>
  <si>
    <t>Control</t>
  </si>
  <si>
    <t>0.5</t>
  </si>
  <si>
    <t>0</t>
  </si>
  <si>
    <t>Bacillus subtilis</t>
  </si>
  <si>
    <t>Trial 1</t>
  </si>
  <si>
    <t>Trial 2</t>
  </si>
  <si>
    <t>Bacillus subtilis (E9)</t>
  </si>
  <si>
    <t>Serratia marcescens</t>
  </si>
  <si>
    <t>State</t>
  </si>
  <si>
    <t>r</t>
  </si>
  <si>
    <t>r2</t>
  </si>
  <si>
    <t>AGB5, Spro, 24hrs</t>
  </si>
  <si>
    <t>pi</t>
  </si>
  <si>
    <t>NA</t>
  </si>
  <si>
    <t>Ret. Time (min)</t>
  </si>
  <si>
    <t>Putative compound</t>
  </si>
  <si>
    <t>SI</t>
  </si>
  <si>
    <t>RSI</t>
  </si>
  <si>
    <t>Probability</t>
  </si>
  <si>
    <t>Area corrected</t>
  </si>
  <si>
    <t>Area std</t>
  </si>
  <si>
    <t>Amount (ng per total collection time)</t>
  </si>
  <si>
    <t xml:space="preserve">700 nm </t>
  </si>
  <si>
    <t>595 nm</t>
  </si>
  <si>
    <t>File name</t>
  </si>
  <si>
    <t>Number of spores/conidia</t>
  </si>
  <si>
    <t>bs10019.tif</t>
  </si>
  <si>
    <t>bs10020.tif</t>
  </si>
  <si>
    <t>bs10021.tif</t>
  </si>
  <si>
    <t>bs10022.tif</t>
  </si>
  <si>
    <t>bs10023.tif</t>
  </si>
  <si>
    <t>bs10024.tif</t>
  </si>
  <si>
    <t>bs10025.tif</t>
  </si>
  <si>
    <t>bs10026.tif</t>
  </si>
  <si>
    <t>bs20027.tif</t>
  </si>
  <si>
    <t>bs20028.tif</t>
  </si>
  <si>
    <t>bs20029.tif</t>
  </si>
  <si>
    <t>bs20030.tif</t>
  </si>
  <si>
    <t>bs20031.tif</t>
  </si>
  <si>
    <t>bs20032.tif</t>
  </si>
  <si>
    <t>bs20033.tif</t>
  </si>
  <si>
    <t>bs20034.tif</t>
  </si>
  <si>
    <t>bs20035.tif</t>
  </si>
  <si>
    <t>bs30036.tif</t>
  </si>
  <si>
    <t>bs30037.tif</t>
  </si>
  <si>
    <t>bs30038.tif</t>
  </si>
  <si>
    <t>bs30039.tif</t>
  </si>
  <si>
    <t>bs30040.tif</t>
  </si>
  <si>
    <t>bs30041.tif</t>
  </si>
  <si>
    <t>bs30042.tif</t>
  </si>
  <si>
    <t>bs30043.tif</t>
  </si>
  <si>
    <t>bs30044.tif</t>
  </si>
  <si>
    <t>con1c.tiff</t>
  </si>
  <si>
    <t>con1.tiff</t>
  </si>
  <si>
    <t>con2a.tiff</t>
  </si>
  <si>
    <t>con2b.tiff</t>
  </si>
  <si>
    <t>con2c.tiff</t>
  </si>
  <si>
    <t>con2.tiff</t>
  </si>
  <si>
    <t>con3a.tiff</t>
  </si>
  <si>
    <t>con3b.tiff</t>
  </si>
  <si>
    <t>con3c.tiff</t>
  </si>
  <si>
    <t>con4a.tiff</t>
  </si>
  <si>
    <t>con4b.tiff</t>
  </si>
  <si>
    <t>con4c.tiff</t>
  </si>
  <si>
    <t>sp1a.tiff</t>
  </si>
  <si>
    <t>sp1b.tiff</t>
  </si>
  <si>
    <t>sp1c.tiff</t>
  </si>
  <si>
    <t>sp1d.tiff</t>
  </si>
  <si>
    <t>sp1e.tiff</t>
  </si>
  <si>
    <t>sp1f.tiff</t>
  </si>
  <si>
    <t>sp1g.tiff</t>
  </si>
  <si>
    <t>sp1h.tiff</t>
  </si>
  <si>
    <t>sp1i.tiff</t>
  </si>
  <si>
    <t>sp20001.tif</t>
  </si>
  <si>
    <t>sp20002.tif</t>
  </si>
  <si>
    <t>sp20003.tif</t>
  </si>
  <si>
    <t>sp20004.tif</t>
  </si>
  <si>
    <t>sp20005.tif</t>
  </si>
  <si>
    <t>sp20006.tif</t>
  </si>
  <si>
    <t>sp20007.tif</t>
  </si>
  <si>
    <t>sp20008.tif</t>
  </si>
  <si>
    <t>sp20009.tif</t>
  </si>
  <si>
    <t>sp30010.tif</t>
  </si>
  <si>
    <t>sp30011.tif</t>
  </si>
  <si>
    <t>sp30012.tif</t>
  </si>
  <si>
    <t>sp30013.tif</t>
  </si>
  <si>
    <t>sp30014.tif</t>
  </si>
  <si>
    <t>sp30015.tif</t>
  </si>
  <si>
    <t>sp30016.tif</t>
  </si>
  <si>
    <t>sp30017.tif</t>
  </si>
  <si>
    <t>sp30018.tif</t>
  </si>
  <si>
    <t>Con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</si>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</sst>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1155CC"/>
      <name val="Inconsolata"/>
    </font>
    <font>
      <sz val="11"/>
      <color rgb="FF000000"/>
      <name val="Inconsolata"/>
    </font>
    <font>
      <sz val="10"/>
      <color rgb="FF000000"/>
      <name val="Calibri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Calibri"/>
      <family val="2"/>
    </font>
    <font>
      <sz val="12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Lucida Sans"/>
      <family val="2"/>
    </font>
    <font>
      <i/>
      <sz val="11"/>
      <color rgb="FF000000"/>
      <name val="Lucida Sans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/>
      <top/>
      <bottom/>
      <diagonal/>
    </border>
    <border>
      <left/>
      <right/>
      <top/>
      <bottom style="thick">
        <color rgb="FF657BA3"/>
      </bottom>
      <diagonal/>
    </border>
    <border>
      <left/>
      <right/>
      <top/>
      <bottom style="thick">
        <color rgb="FF657BA3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2" borderId="0" xfId="0" applyFont="1" applyFill="1" applyAlignment="1">
      <alignment horizontal="right"/>
    </xf>
    <xf numFmtId="0" fontId="10" fillId="0" borderId="0" xfId="0" applyFont="1"/>
    <xf numFmtId="0" fontId="11" fillId="0" borderId="0" xfId="0" applyFont="1"/>
    <xf numFmtId="0" fontId="3" fillId="0" borderId="0" xfId="0" applyFont="1"/>
    <xf numFmtId="0" fontId="12" fillId="3" borderId="1" xfId="0" applyFont="1" applyFill="1" applyBorder="1" applyAlignment="1"/>
    <xf numFmtId="0" fontId="12" fillId="3" borderId="1" xfId="0" applyFont="1" applyFill="1" applyBorder="1"/>
    <xf numFmtId="0" fontId="7" fillId="0" borderId="0" xfId="0" applyFont="1"/>
    <xf numFmtId="0" fontId="3" fillId="0" borderId="0" xfId="0" applyFont="1" applyAlignment="1">
      <alignment horizontal="right"/>
    </xf>
    <xf numFmtId="0" fontId="12" fillId="3" borderId="2" xfId="0" applyFont="1" applyFill="1" applyBorder="1" applyAlignment="1"/>
    <xf numFmtId="0" fontId="13" fillId="4" borderId="0" xfId="0" applyFont="1" applyFill="1" applyAlignment="1"/>
    <xf numFmtId="0" fontId="7" fillId="4" borderId="0" xfId="0" applyFont="1" applyFill="1" applyAlignment="1"/>
    <xf numFmtId="0" fontId="14" fillId="0" borderId="0" xfId="0" applyFont="1" applyAlignment="1"/>
    <xf numFmtId="0" fontId="8" fillId="0" borderId="3" xfId="0" applyFont="1" applyBorder="1" applyAlignment="1"/>
    <xf numFmtId="0" fontId="13" fillId="4" borderId="4" xfId="0" applyFont="1" applyFill="1" applyBorder="1" applyAlignment="1"/>
    <xf numFmtId="0" fontId="15" fillId="5" borderId="4" xfId="0" applyFont="1" applyFill="1" applyBorder="1" applyAlignment="1"/>
    <xf numFmtId="0" fontId="15" fillId="5" borderId="5" xfId="0" applyFont="1" applyFill="1" applyBorder="1" applyAlignment="1"/>
    <xf numFmtId="0" fontId="8" fillId="6" borderId="6" xfId="0" applyFont="1" applyFill="1" applyBorder="1" applyAlignment="1"/>
    <xf numFmtId="0" fontId="7" fillId="2" borderId="0" xfId="0" applyFont="1" applyFill="1" applyAlignment="1"/>
    <xf numFmtId="0" fontId="7" fillId="0" borderId="3" xfId="0" applyFont="1" applyBorder="1" applyAlignment="1"/>
    <xf numFmtId="0" fontId="8" fillId="2" borderId="0" xfId="0" applyFont="1" applyFill="1" applyAlignment="1">
      <alignment horizontal="right"/>
    </xf>
    <xf numFmtId="0" fontId="7" fillId="3" borderId="2" xfId="0" applyFont="1" applyFill="1" applyBorder="1" applyAlignment="1"/>
    <xf numFmtId="0" fontId="8" fillId="6" borderId="7" xfId="0" applyFont="1" applyFill="1" applyBorder="1" applyAlignment="1"/>
    <xf numFmtId="0" fontId="8" fillId="2" borderId="8" xfId="0" applyFont="1" applyFill="1" applyBorder="1" applyAlignment="1">
      <alignment horizontal="right"/>
    </xf>
    <xf numFmtId="0" fontId="7" fillId="2" borderId="8" xfId="0" applyFont="1" applyFill="1" applyBorder="1" applyAlignment="1"/>
    <xf numFmtId="0" fontId="12" fillId="4" borderId="0" xfId="0" applyFont="1" applyFill="1" applyAlignment="1"/>
    <xf numFmtId="0" fontId="12" fillId="4" borderId="0" xfId="0" applyFont="1" applyFill="1" applyAlignment="1">
      <alignment horizontal="right"/>
    </xf>
    <xf numFmtId="0" fontId="7" fillId="0" borderId="9" xfId="0" applyFont="1" applyBorder="1" applyAlignment="1"/>
    <xf numFmtId="0" fontId="14" fillId="0" borderId="3" xfId="0" applyFont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0" fontId="14" fillId="0" borderId="0" xfId="0" applyFont="1" applyAlignment="1"/>
    <xf numFmtId="11" fontId="8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0" fillId="0" borderId="0" xfId="0" applyFont="1" applyAlignment="1"/>
    <xf numFmtId="0" fontId="20" fillId="0" borderId="0" xfId="0" applyFont="1" applyAlignment="1"/>
    <xf numFmtId="0" fontId="21" fillId="0" borderId="0" xfId="0" applyFont="1"/>
    <xf numFmtId="0" fontId="19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7" fillId="0" borderId="9" xfId="0" applyFont="1" applyBorder="1" applyAlignment="1"/>
    <xf numFmtId="0" fontId="14" fillId="0" borderId="9" xfId="0" applyFont="1" applyBorder="1" applyAlignment="1"/>
    <xf numFmtId="0" fontId="24" fillId="0" borderId="9" xfId="0" applyFont="1" applyBorder="1" applyAlignment="1"/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workbookViewId="0">
      <selection activeCell="J5" sqref="J5"/>
    </sheetView>
  </sheetViews>
  <sheetFormatPr baseColWidth="10" defaultColWidth="14.5" defaultRowHeight="15" customHeight="1"/>
  <sheetData>
    <row r="1" spans="1:26">
      <c r="A1" s="2" t="s">
        <v>0</v>
      </c>
      <c r="B1" s="2" t="s">
        <v>7</v>
      </c>
      <c r="C1" s="2" t="s">
        <v>8</v>
      </c>
      <c r="D1" s="3" t="s">
        <v>11</v>
      </c>
      <c r="E1" s="2" t="s">
        <v>214</v>
      </c>
      <c r="F1" s="2" t="s">
        <v>0</v>
      </c>
      <c r="G1" s="2" t="s">
        <v>7</v>
      </c>
      <c r="H1" s="2" t="s">
        <v>8</v>
      </c>
      <c r="I1" s="3" t="s">
        <v>11</v>
      </c>
      <c r="J1" s="2" t="s">
        <v>0</v>
      </c>
      <c r="K1" s="2" t="s">
        <v>7</v>
      </c>
      <c r="L1" s="2" t="s">
        <v>8</v>
      </c>
      <c r="M1" s="3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24</v>
      </c>
      <c r="B2" s="8">
        <v>23</v>
      </c>
      <c r="C2" s="8">
        <v>6</v>
      </c>
      <c r="D2" s="8">
        <v>5</v>
      </c>
      <c r="E2" s="8">
        <v>27</v>
      </c>
      <c r="F2" s="2" t="s">
        <v>24</v>
      </c>
      <c r="G2" s="9">
        <f>(23-(B2-4))/23</f>
        <v>0.17391304347826086</v>
      </c>
      <c r="H2" s="9">
        <f t="shared" ref="H2:I2" si="0">(23-(C2-4))/23</f>
        <v>0.91304347826086951</v>
      </c>
      <c r="I2" s="9">
        <f t="shared" si="0"/>
        <v>0.95652173913043481</v>
      </c>
      <c r="J2" s="2" t="s">
        <v>24</v>
      </c>
      <c r="K2" s="9">
        <f t="shared" ref="K2:M2" si="1">G2*100</f>
        <v>17.391304347826086</v>
      </c>
      <c r="L2" s="9">
        <f t="shared" si="1"/>
        <v>91.304347826086953</v>
      </c>
      <c r="M2" s="9">
        <f t="shared" si="1"/>
        <v>95.652173913043484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2" t="s">
        <v>24</v>
      </c>
      <c r="B3" s="8">
        <v>21</v>
      </c>
      <c r="C3" s="8">
        <v>8</v>
      </c>
      <c r="D3" s="8">
        <v>4</v>
      </c>
      <c r="E3" s="8">
        <v>30</v>
      </c>
      <c r="F3" s="2" t="s">
        <v>24</v>
      </c>
      <c r="G3" s="9">
        <f t="shared" ref="G3:I3" si="2">(23-(B3-4))/23</f>
        <v>0.2608695652173913</v>
      </c>
      <c r="H3" s="9">
        <f t="shared" si="2"/>
        <v>0.82608695652173914</v>
      </c>
      <c r="I3" s="9">
        <f t="shared" si="2"/>
        <v>1</v>
      </c>
      <c r="J3" s="2" t="s">
        <v>24</v>
      </c>
      <c r="K3" s="9">
        <f t="shared" ref="K3:M3" si="3">G3*100</f>
        <v>26.086956521739129</v>
      </c>
      <c r="L3" s="9">
        <f t="shared" si="3"/>
        <v>82.608695652173907</v>
      </c>
      <c r="M3" s="9">
        <f t="shared" si="3"/>
        <v>100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2" t="s">
        <v>24</v>
      </c>
      <c r="B4" s="8">
        <v>20</v>
      </c>
      <c r="C4" s="8">
        <v>7</v>
      </c>
      <c r="D4" s="8">
        <v>5</v>
      </c>
      <c r="E4" s="8">
        <v>24</v>
      </c>
      <c r="F4" s="2" t="s">
        <v>24</v>
      </c>
      <c r="G4" s="9">
        <f t="shared" ref="G4:I4" si="4">(23-(B4-4))/23</f>
        <v>0.30434782608695654</v>
      </c>
      <c r="H4" s="9">
        <f t="shared" si="4"/>
        <v>0.86956521739130432</v>
      </c>
      <c r="I4" s="9">
        <f t="shared" si="4"/>
        <v>0.95652173913043481</v>
      </c>
      <c r="J4" s="2" t="s">
        <v>24</v>
      </c>
      <c r="K4" s="9">
        <f t="shared" ref="K4:M4" si="5">G4*100</f>
        <v>30.434782608695656</v>
      </c>
      <c r="L4" s="9">
        <f t="shared" si="5"/>
        <v>86.956521739130437</v>
      </c>
      <c r="M4" s="9">
        <f t="shared" si="5"/>
        <v>95.652173913043484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2" t="s">
        <v>34</v>
      </c>
      <c r="B5" s="8">
        <v>8</v>
      </c>
      <c r="C5" s="8">
        <v>5</v>
      </c>
      <c r="D5" s="8">
        <v>4</v>
      </c>
      <c r="E5" s="8">
        <v>27</v>
      </c>
      <c r="F5" s="2" t="s">
        <v>34</v>
      </c>
      <c r="G5" s="9">
        <f t="shared" ref="G5:I5" si="6">(23-(B5-4))/23</f>
        <v>0.82608695652173914</v>
      </c>
      <c r="H5" s="9">
        <f t="shared" si="6"/>
        <v>0.95652173913043481</v>
      </c>
      <c r="I5" s="9">
        <f t="shared" si="6"/>
        <v>1</v>
      </c>
      <c r="J5" s="50" t="s">
        <v>34</v>
      </c>
      <c r="K5" s="9">
        <f t="shared" ref="K5:M5" si="7">G5*100</f>
        <v>82.608695652173907</v>
      </c>
      <c r="L5" s="9">
        <f t="shared" si="7"/>
        <v>95.652173913043484</v>
      </c>
      <c r="M5" s="9">
        <f t="shared" si="7"/>
        <v>100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2" t="s">
        <v>34</v>
      </c>
      <c r="B6" s="8">
        <v>7</v>
      </c>
      <c r="C6" s="8">
        <v>4</v>
      </c>
      <c r="D6" s="8">
        <v>4</v>
      </c>
      <c r="E6" s="8">
        <v>30</v>
      </c>
      <c r="F6" s="2" t="s">
        <v>34</v>
      </c>
      <c r="G6" s="9">
        <f t="shared" ref="G6:I6" si="8">(23-(B6-4))/23</f>
        <v>0.86956521739130432</v>
      </c>
      <c r="H6" s="9">
        <f t="shared" si="8"/>
        <v>1</v>
      </c>
      <c r="I6" s="9">
        <f t="shared" si="8"/>
        <v>1</v>
      </c>
      <c r="J6" s="2" t="s">
        <v>34</v>
      </c>
      <c r="K6" s="9">
        <f t="shared" ref="K6:M6" si="9">G6*100</f>
        <v>86.956521739130437</v>
      </c>
      <c r="L6" s="9">
        <f t="shared" si="9"/>
        <v>100</v>
      </c>
      <c r="M6" s="9">
        <f t="shared" si="9"/>
        <v>100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2" t="s">
        <v>34</v>
      </c>
      <c r="B7" s="8">
        <v>7</v>
      </c>
      <c r="C7" s="8">
        <v>5</v>
      </c>
      <c r="D7" s="8">
        <v>4</v>
      </c>
      <c r="E7" s="8">
        <v>24</v>
      </c>
      <c r="F7" s="2" t="s">
        <v>34</v>
      </c>
      <c r="G7" s="9">
        <f t="shared" ref="G7:I7" si="10">(23-(B7-4))/23</f>
        <v>0.86956521739130432</v>
      </c>
      <c r="H7" s="9">
        <f t="shared" si="10"/>
        <v>0.95652173913043481</v>
      </c>
      <c r="I7" s="9">
        <f t="shared" si="10"/>
        <v>1</v>
      </c>
      <c r="J7" s="2" t="s">
        <v>34</v>
      </c>
      <c r="K7" s="9">
        <f t="shared" ref="K7:M7" si="11">G7*100</f>
        <v>86.956521739130437</v>
      </c>
      <c r="L7" s="9">
        <f t="shared" si="11"/>
        <v>95.652173913043484</v>
      </c>
      <c r="M7" s="9">
        <f t="shared" si="11"/>
        <v>100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2" t="s">
        <v>38</v>
      </c>
      <c r="B8" s="8">
        <v>10</v>
      </c>
      <c r="C8" s="8">
        <v>4</v>
      </c>
      <c r="D8" s="8">
        <v>4</v>
      </c>
      <c r="E8" s="8">
        <v>28</v>
      </c>
      <c r="F8" s="2" t="s">
        <v>38</v>
      </c>
      <c r="G8" s="9">
        <f t="shared" ref="G8:I8" si="12">(28-(B8-4))/28</f>
        <v>0.7857142857142857</v>
      </c>
      <c r="H8" s="9">
        <f t="shared" si="12"/>
        <v>1</v>
      </c>
      <c r="I8" s="9">
        <f t="shared" si="12"/>
        <v>1</v>
      </c>
      <c r="J8" s="2" t="s">
        <v>38</v>
      </c>
      <c r="K8" s="9">
        <f t="shared" ref="K8:M8" si="13">G8*100</f>
        <v>78.571428571428569</v>
      </c>
      <c r="L8" s="9">
        <f t="shared" si="13"/>
        <v>100</v>
      </c>
      <c r="M8" s="9">
        <f t="shared" si="13"/>
        <v>100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2" t="s">
        <v>38</v>
      </c>
      <c r="B9" s="8">
        <v>15</v>
      </c>
      <c r="C9" s="8">
        <v>4</v>
      </c>
      <c r="D9" s="8">
        <v>4</v>
      </c>
      <c r="E9" s="8">
        <v>38</v>
      </c>
      <c r="F9" s="2" t="s">
        <v>38</v>
      </c>
      <c r="G9" s="9">
        <f t="shared" ref="G9:I9" si="14">(28-(B9-4))/28</f>
        <v>0.6071428571428571</v>
      </c>
      <c r="H9" s="9">
        <f t="shared" si="14"/>
        <v>1</v>
      </c>
      <c r="I9" s="9">
        <f t="shared" si="14"/>
        <v>1</v>
      </c>
      <c r="J9" s="2" t="s">
        <v>38</v>
      </c>
      <c r="K9" s="9">
        <f t="shared" ref="K9:M9" si="15">G9*100</f>
        <v>60.714285714285708</v>
      </c>
      <c r="L9" s="9">
        <f t="shared" si="15"/>
        <v>100</v>
      </c>
      <c r="M9" s="9">
        <f t="shared" si="15"/>
        <v>100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" t="s">
        <v>38</v>
      </c>
      <c r="B10" s="8">
        <v>10</v>
      </c>
      <c r="C10" s="8">
        <v>4</v>
      </c>
      <c r="D10" s="8">
        <v>4</v>
      </c>
      <c r="E10" s="8">
        <v>30</v>
      </c>
      <c r="F10" s="2" t="s">
        <v>38</v>
      </c>
      <c r="G10" s="9">
        <f t="shared" ref="G10:I10" si="16">(28-(B10-4))/28</f>
        <v>0.7857142857142857</v>
      </c>
      <c r="H10" s="9">
        <f t="shared" si="16"/>
        <v>1</v>
      </c>
      <c r="I10" s="9">
        <f t="shared" si="16"/>
        <v>1</v>
      </c>
      <c r="J10" s="2" t="s">
        <v>38</v>
      </c>
      <c r="K10" s="9">
        <f t="shared" ref="K10:M10" si="17">G10*100</f>
        <v>78.571428571428569</v>
      </c>
      <c r="L10" s="9">
        <f t="shared" si="17"/>
        <v>100</v>
      </c>
      <c r="M10" s="9">
        <f t="shared" si="17"/>
        <v>100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2" t="s">
        <v>40</v>
      </c>
      <c r="B11" s="8">
        <v>22</v>
      </c>
      <c r="C11" s="8">
        <v>11</v>
      </c>
      <c r="D11" s="8">
        <v>7</v>
      </c>
      <c r="E11" s="8">
        <v>29</v>
      </c>
      <c r="F11" s="2" t="s">
        <v>40</v>
      </c>
      <c r="G11" s="9">
        <f t="shared" ref="G11:I11" si="18">(23.666-(B11-4))/23.666</f>
        <v>0.23941519479421958</v>
      </c>
      <c r="H11" s="9">
        <f t="shared" si="18"/>
        <v>0.70421702019775201</v>
      </c>
      <c r="I11" s="9">
        <f t="shared" si="18"/>
        <v>0.87323586579903656</v>
      </c>
      <c r="J11" s="2" t="s">
        <v>40</v>
      </c>
      <c r="K11" s="9">
        <f t="shared" ref="K11:M11" si="19">G11*100</f>
        <v>23.941519479421956</v>
      </c>
      <c r="L11" s="9">
        <f t="shared" si="19"/>
        <v>70.421702019775196</v>
      </c>
      <c r="M11" s="9">
        <f t="shared" si="19"/>
        <v>87.323586579903662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2" t="s">
        <v>40</v>
      </c>
      <c r="B12" s="8">
        <v>24</v>
      </c>
      <c r="C12" s="8">
        <v>9</v>
      </c>
      <c r="D12" s="8">
        <v>5</v>
      </c>
      <c r="E12" s="8">
        <v>28</v>
      </c>
      <c r="F12" s="2" t="s">
        <v>40</v>
      </c>
      <c r="G12" s="9">
        <f t="shared" ref="G12:I12" si="20">(23.666-(B12-4))/23.666</f>
        <v>0.1549057719935773</v>
      </c>
      <c r="H12" s="9">
        <f t="shared" si="20"/>
        <v>0.78872644299839434</v>
      </c>
      <c r="I12" s="9">
        <f t="shared" si="20"/>
        <v>0.95774528859967889</v>
      </c>
      <c r="J12" s="2" t="s">
        <v>40</v>
      </c>
      <c r="K12" s="9">
        <f t="shared" ref="K12:M12" si="21">G12*100</f>
        <v>15.49057719935773</v>
      </c>
      <c r="L12" s="9">
        <f t="shared" si="21"/>
        <v>78.872644299839436</v>
      </c>
      <c r="M12" s="9">
        <f t="shared" si="21"/>
        <v>95.774528859967887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2" t="s">
        <v>40</v>
      </c>
      <c r="B13" s="8">
        <v>22</v>
      </c>
      <c r="C13" s="8">
        <v>6</v>
      </c>
      <c r="D13" s="8">
        <v>7</v>
      </c>
      <c r="E13" s="8">
        <v>26</v>
      </c>
      <c r="F13" s="2" t="s">
        <v>40</v>
      </c>
      <c r="G13" s="9">
        <f t="shared" ref="G13:I13" si="22">(23.666-(B13-4))/23.666</f>
        <v>0.23941519479421958</v>
      </c>
      <c r="H13" s="9">
        <f t="shared" si="22"/>
        <v>0.91549057719935778</v>
      </c>
      <c r="I13" s="9">
        <f t="shared" si="22"/>
        <v>0.87323586579903656</v>
      </c>
      <c r="J13" s="50" t="s">
        <v>40</v>
      </c>
      <c r="K13" s="9">
        <f t="shared" ref="K13:M13" si="23">G13*100</f>
        <v>23.941519479421956</v>
      </c>
      <c r="L13" s="9">
        <f t="shared" si="23"/>
        <v>91.549057719935774</v>
      </c>
      <c r="M13" s="9">
        <f t="shared" si="23"/>
        <v>87.323586579903662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0" t="s">
        <v>43</v>
      </c>
      <c r="B14" s="11">
        <v>3.1</v>
      </c>
      <c r="C14" s="11">
        <v>0.5</v>
      </c>
      <c r="D14" s="11">
        <v>0.4</v>
      </c>
      <c r="E14" s="11">
        <v>2.7</v>
      </c>
      <c r="F14" s="7" t="s">
        <v>46</v>
      </c>
      <c r="G14" s="9">
        <f t="shared" ref="G14:I14" si="24">(2.233-(B14-0.4))/2.2333</f>
        <v>-0.209107598620875</v>
      </c>
      <c r="H14" s="9">
        <f t="shared" si="24"/>
        <v>0.95508888192361086</v>
      </c>
      <c r="I14" s="9">
        <f t="shared" si="24"/>
        <v>0.99986566963686041</v>
      </c>
      <c r="J14" s="7" t="s">
        <v>46</v>
      </c>
      <c r="K14" s="9">
        <f t="shared" ref="K14:M14" si="25">G14*100</f>
        <v>-20.910759862087499</v>
      </c>
      <c r="L14" s="9">
        <f t="shared" si="25"/>
        <v>95.508888192361084</v>
      </c>
      <c r="M14" s="9">
        <f t="shared" si="25"/>
        <v>99.986566963686045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0" t="s">
        <v>43</v>
      </c>
      <c r="B15" s="11">
        <v>2.1</v>
      </c>
      <c r="C15" s="11">
        <v>0.4</v>
      </c>
      <c r="D15" s="11">
        <v>0.5</v>
      </c>
      <c r="E15" s="11">
        <v>2.6</v>
      </c>
      <c r="F15" s="7" t="s">
        <v>46</v>
      </c>
      <c r="G15" s="9">
        <f t="shared" ref="G15:I15" si="26">(2.233-(B15-0.4))/2.2333</f>
        <v>0.23866027851161956</v>
      </c>
      <c r="H15" s="9">
        <f t="shared" si="26"/>
        <v>0.99986566963686041</v>
      </c>
      <c r="I15" s="9">
        <f t="shared" si="26"/>
        <v>0.95508888192361086</v>
      </c>
      <c r="J15" s="7" t="s">
        <v>46</v>
      </c>
      <c r="K15" s="9">
        <f t="shared" ref="K15:M15" si="27">G15*100</f>
        <v>23.866027851161956</v>
      </c>
      <c r="L15" s="9">
        <f t="shared" si="27"/>
        <v>99.986566963686045</v>
      </c>
      <c r="M15" s="9">
        <f t="shared" si="27"/>
        <v>95.508888192361084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0" t="s">
        <v>43</v>
      </c>
      <c r="B16" s="11">
        <v>2.2000000000000002</v>
      </c>
      <c r="C16" s="11">
        <v>0.4</v>
      </c>
      <c r="D16" s="11">
        <v>0.4</v>
      </c>
      <c r="E16" s="11">
        <v>2.6</v>
      </c>
      <c r="F16" s="7" t="s">
        <v>46</v>
      </c>
      <c r="G16" s="9">
        <f t="shared" ref="G16:I16" si="28">(2.233-(B16-0.4))/2.2333</f>
        <v>0.19388349079837006</v>
      </c>
      <c r="H16" s="9">
        <f t="shared" si="28"/>
        <v>0.99986566963686041</v>
      </c>
      <c r="I16" s="9">
        <f t="shared" si="28"/>
        <v>0.99986566963686041</v>
      </c>
      <c r="J16" s="7" t="s">
        <v>46</v>
      </c>
      <c r="K16" s="9">
        <f t="shared" ref="K16:M16" si="29">G16*100</f>
        <v>19.388349079837006</v>
      </c>
      <c r="L16" s="9">
        <f t="shared" si="29"/>
        <v>99.986566963686045</v>
      </c>
      <c r="M16" s="9">
        <f t="shared" si="29"/>
        <v>99.986566963686045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0" t="s">
        <v>47</v>
      </c>
      <c r="B17" s="11">
        <v>24</v>
      </c>
      <c r="C17" s="11">
        <v>5</v>
      </c>
      <c r="D17" s="11">
        <v>4</v>
      </c>
      <c r="E17" s="11">
        <v>29</v>
      </c>
      <c r="F17" s="10" t="s">
        <v>48</v>
      </c>
      <c r="G17" s="12">
        <f t="shared" ref="G17:I17" si="30">(23.666-(B17-4))/23.666</f>
        <v>0.1549057719935773</v>
      </c>
      <c r="H17" s="12">
        <f t="shared" si="30"/>
        <v>0.95774528859967889</v>
      </c>
      <c r="I17" s="12">
        <f t="shared" si="30"/>
        <v>1</v>
      </c>
      <c r="J17" s="10" t="s">
        <v>48</v>
      </c>
      <c r="K17" s="9">
        <f t="shared" ref="K17:M17" si="31">G17*100</f>
        <v>15.49057719935773</v>
      </c>
      <c r="L17" s="9">
        <f t="shared" si="31"/>
        <v>95.774528859967887</v>
      </c>
      <c r="M17" s="9">
        <f t="shared" si="31"/>
        <v>100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0" t="s">
        <v>47</v>
      </c>
      <c r="B18" s="11">
        <v>15</v>
      </c>
      <c r="C18" s="11">
        <v>6</v>
      </c>
      <c r="D18" s="11">
        <v>4</v>
      </c>
      <c r="E18" s="11">
        <v>28</v>
      </c>
      <c r="F18" s="10" t="s">
        <v>48</v>
      </c>
      <c r="G18" s="12">
        <f t="shared" ref="G18:I18" si="32">(23.666-(B18-4))/23.666</f>
        <v>0.53519817459646757</v>
      </c>
      <c r="H18" s="12">
        <f t="shared" si="32"/>
        <v>0.91549057719935778</v>
      </c>
      <c r="I18" s="12">
        <f t="shared" si="32"/>
        <v>1</v>
      </c>
      <c r="J18" s="10" t="s">
        <v>48</v>
      </c>
      <c r="K18" s="9">
        <f t="shared" ref="K18:M18" si="33">G18*100</f>
        <v>53.51981745964676</v>
      </c>
      <c r="L18" s="9">
        <f t="shared" si="33"/>
        <v>91.549057719935774</v>
      </c>
      <c r="M18" s="9">
        <f t="shared" si="33"/>
        <v>100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0" t="s">
        <v>47</v>
      </c>
      <c r="B19" s="11">
        <v>25</v>
      </c>
      <c r="C19" s="11">
        <v>5</v>
      </c>
      <c r="D19" s="11">
        <v>4</v>
      </c>
      <c r="E19" s="11">
        <v>26</v>
      </c>
      <c r="F19" s="10" t="s">
        <v>48</v>
      </c>
      <c r="G19" s="12">
        <f t="shared" ref="G19:I19" si="34">(23.666-(B19-4))/23.666</f>
        <v>0.11265106059325616</v>
      </c>
      <c r="H19" s="12">
        <f t="shared" si="34"/>
        <v>0.95774528859967889</v>
      </c>
      <c r="I19" s="12">
        <f t="shared" si="34"/>
        <v>1</v>
      </c>
      <c r="J19" s="10" t="s">
        <v>48</v>
      </c>
      <c r="K19" s="9">
        <f t="shared" ref="K19:M19" si="35">G19*100</f>
        <v>11.265106059325616</v>
      </c>
      <c r="L19" s="9">
        <f t="shared" si="35"/>
        <v>95.774528859967887</v>
      </c>
      <c r="M19" s="9">
        <f t="shared" si="35"/>
        <v>100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C0D8-5535-8C4C-AAD0-E160636800CE}">
  <dimension ref="A1:AW10"/>
  <sheetViews>
    <sheetView workbookViewId="0">
      <selection activeCell="E29" sqref="E29"/>
    </sheetView>
  </sheetViews>
  <sheetFormatPr baseColWidth="10" defaultRowHeight="13"/>
  <sheetData>
    <row r="1" spans="1:49">
      <c r="A1" s="52" t="s">
        <v>218</v>
      </c>
      <c r="B1" s="52" t="s">
        <v>237</v>
      </c>
    </row>
    <row r="2" spans="1:49" ht="15">
      <c r="A2" s="47" t="s">
        <v>50</v>
      </c>
      <c r="B2" s="47" t="s">
        <v>215</v>
      </c>
      <c r="C2" s="47">
        <v>1</v>
      </c>
      <c r="D2" s="47">
        <v>1.5</v>
      </c>
      <c r="E2" s="47">
        <v>2</v>
      </c>
      <c r="F2" s="47">
        <v>2.5</v>
      </c>
      <c r="G2" s="47">
        <v>3</v>
      </c>
      <c r="H2" s="47">
        <v>3.5</v>
      </c>
      <c r="I2" s="47">
        <v>4</v>
      </c>
      <c r="J2" s="47">
        <v>4.5</v>
      </c>
      <c r="K2" s="47">
        <v>5</v>
      </c>
      <c r="L2" s="47">
        <v>5.5</v>
      </c>
      <c r="M2" s="47">
        <v>6</v>
      </c>
      <c r="N2" s="47">
        <v>6.5</v>
      </c>
      <c r="O2" s="47">
        <v>7</v>
      </c>
      <c r="P2" s="47">
        <v>7.5</v>
      </c>
      <c r="Q2" s="47">
        <v>8</v>
      </c>
      <c r="R2" s="47">
        <v>8.5</v>
      </c>
      <c r="S2" s="47">
        <v>9</v>
      </c>
      <c r="T2" s="47">
        <v>9.5</v>
      </c>
      <c r="U2" s="47">
        <v>10</v>
      </c>
      <c r="V2" s="47">
        <v>10.5</v>
      </c>
      <c r="W2" s="47">
        <v>11</v>
      </c>
      <c r="X2" s="47">
        <v>11.5</v>
      </c>
      <c r="Y2" s="47">
        <v>12</v>
      </c>
      <c r="Z2" s="47">
        <v>12.5</v>
      </c>
      <c r="AA2" s="47">
        <v>13</v>
      </c>
      <c r="AB2" s="47">
        <v>13.5</v>
      </c>
      <c r="AC2" s="47">
        <v>14</v>
      </c>
      <c r="AD2" s="47">
        <v>14.5</v>
      </c>
      <c r="AE2" s="47">
        <v>15</v>
      </c>
      <c r="AF2" s="47">
        <v>15.5</v>
      </c>
      <c r="AG2" s="47">
        <v>16</v>
      </c>
      <c r="AH2" s="47">
        <v>16.5</v>
      </c>
      <c r="AI2" s="47">
        <v>17</v>
      </c>
      <c r="AJ2" s="47">
        <v>17.5</v>
      </c>
      <c r="AK2" s="47">
        <v>18</v>
      </c>
      <c r="AL2" s="47">
        <v>18.5</v>
      </c>
      <c r="AM2" s="47">
        <v>19</v>
      </c>
      <c r="AN2" s="47">
        <v>19.5</v>
      </c>
      <c r="AO2" s="47">
        <v>20</v>
      </c>
      <c r="AP2" s="47">
        <v>20.5</v>
      </c>
      <c r="AQ2" s="47">
        <v>21</v>
      </c>
      <c r="AR2" s="47">
        <v>21.5</v>
      </c>
      <c r="AS2" s="47">
        <v>22</v>
      </c>
      <c r="AT2" s="47">
        <v>22.5</v>
      </c>
      <c r="AU2" s="47">
        <v>23</v>
      </c>
      <c r="AV2" s="47">
        <v>23.5</v>
      </c>
      <c r="AW2" s="47">
        <v>24</v>
      </c>
    </row>
    <row r="3" spans="1:49" ht="16">
      <c r="A3" s="48" t="s">
        <v>220</v>
      </c>
      <c r="B3" s="48">
        <v>0.43456250060000001</v>
      </c>
      <c r="C3" s="48">
        <v>0.42176250370000001</v>
      </c>
      <c r="D3" s="48">
        <v>0.42796250060000002</v>
      </c>
      <c r="E3" s="48">
        <v>0.44228750090000002</v>
      </c>
      <c r="F3" s="48">
        <v>0.45399999990000001</v>
      </c>
      <c r="G3" s="48">
        <v>0.4708874971</v>
      </c>
      <c r="H3" s="48">
        <v>0.48540000239999997</v>
      </c>
      <c r="I3" s="48">
        <v>0.52277500929999998</v>
      </c>
      <c r="J3" s="48">
        <v>0.57564999910000003</v>
      </c>
      <c r="K3" s="48">
        <v>0.62668750439999998</v>
      </c>
      <c r="L3" s="48">
        <v>0.6929625049</v>
      </c>
      <c r="M3" s="48">
        <v>0.77024999260000004</v>
      </c>
      <c r="N3" s="48">
        <v>0.85477500409999996</v>
      </c>
      <c r="O3" s="48">
        <v>0.92074999960000004</v>
      </c>
      <c r="P3" s="48">
        <v>0.99329999830000004</v>
      </c>
      <c r="Q3" s="48">
        <v>1.0363125209999999</v>
      </c>
      <c r="R3" s="48">
        <v>1.075074986</v>
      </c>
      <c r="S3" s="48">
        <v>1.1160124840000001</v>
      </c>
      <c r="T3" s="48">
        <v>1.173587486</v>
      </c>
      <c r="U3" s="48">
        <v>1.1986750070000001</v>
      </c>
      <c r="V3" s="48">
        <v>1.226762503</v>
      </c>
      <c r="W3" s="48">
        <v>1.253575012</v>
      </c>
      <c r="X3" s="48">
        <v>1.2760499860000001</v>
      </c>
      <c r="Y3" s="48">
        <v>1.2943875039999999</v>
      </c>
      <c r="Z3" s="48">
        <v>1.301449984</v>
      </c>
      <c r="AA3" s="48">
        <v>1.3240000160000001</v>
      </c>
      <c r="AB3" s="48">
        <v>1.3479999899999999</v>
      </c>
      <c r="AC3" s="48">
        <v>1.354312494</v>
      </c>
      <c r="AD3" s="48">
        <v>1.36892499</v>
      </c>
      <c r="AE3" s="48">
        <v>1.382399991</v>
      </c>
      <c r="AF3" s="48">
        <v>1.4006374779999999</v>
      </c>
      <c r="AG3" s="48">
        <v>1.4080874919999999</v>
      </c>
      <c r="AH3" s="48">
        <v>1.413562521</v>
      </c>
      <c r="AI3" s="48">
        <v>1.4236750010000001</v>
      </c>
      <c r="AJ3" s="48">
        <v>1.433862507</v>
      </c>
      <c r="AK3" s="48">
        <v>1.4431875199999999</v>
      </c>
      <c r="AL3" s="48">
        <v>1.4437250049999999</v>
      </c>
      <c r="AM3" s="48">
        <v>1.455799997</v>
      </c>
      <c r="AN3" s="48">
        <v>1.4692749979999999</v>
      </c>
      <c r="AO3" s="48">
        <v>1.4827374959999999</v>
      </c>
      <c r="AP3" s="48">
        <v>1.490724996</v>
      </c>
      <c r="AQ3" s="48">
        <v>1.495799989</v>
      </c>
      <c r="AR3" s="48">
        <v>1.4969750049999999</v>
      </c>
      <c r="AS3" s="48">
        <v>1.511950001</v>
      </c>
      <c r="AT3" s="48">
        <v>1.5109249950000001</v>
      </c>
      <c r="AU3" s="48">
        <v>1.5343375210000001</v>
      </c>
      <c r="AV3" s="48">
        <v>1.526562497</v>
      </c>
      <c r="AW3" s="48">
        <v>1.5257124900000001</v>
      </c>
    </row>
    <row r="4" spans="1:49" ht="16">
      <c r="A4" s="48" t="s">
        <v>221</v>
      </c>
      <c r="B4" s="48">
        <v>0.43905000020000001</v>
      </c>
      <c r="C4" s="48">
        <v>0.42377499860000001</v>
      </c>
      <c r="D4" s="48">
        <v>0.43637500330000001</v>
      </c>
      <c r="E4" s="48">
        <v>0.44885000209999998</v>
      </c>
      <c r="F4" s="48">
        <v>0.46119999890000002</v>
      </c>
      <c r="G4" s="48">
        <v>0.47773750129999998</v>
      </c>
      <c r="H4" s="48">
        <v>0.49260000510000002</v>
      </c>
      <c r="I4" s="48">
        <v>0.52691249920000005</v>
      </c>
      <c r="J4" s="48">
        <v>0.57497499880000003</v>
      </c>
      <c r="K4" s="48">
        <v>0.63477499780000002</v>
      </c>
      <c r="L4" s="48">
        <v>0.7169374973</v>
      </c>
      <c r="M4" s="48">
        <v>0.81451249869999998</v>
      </c>
      <c r="N4" s="48">
        <v>0.91242500390000003</v>
      </c>
      <c r="O4" s="48">
        <v>0.98662497849999997</v>
      </c>
      <c r="P4" s="48">
        <v>1.0601000039999999</v>
      </c>
      <c r="Q4" s="48">
        <v>1.094812527</v>
      </c>
      <c r="R4" s="48">
        <v>1.1279625</v>
      </c>
      <c r="S4" s="48">
        <v>1.154987499</v>
      </c>
      <c r="T4" s="48">
        <v>1.2032499910000001</v>
      </c>
      <c r="U4" s="48">
        <v>1.21701248</v>
      </c>
      <c r="V4" s="48">
        <v>1.2459125069999999</v>
      </c>
      <c r="W4" s="48">
        <v>1.272262499</v>
      </c>
      <c r="X4" s="48">
        <v>1.2930874969999999</v>
      </c>
      <c r="Y4" s="48">
        <v>1.3167874959999999</v>
      </c>
      <c r="Z4" s="48">
        <v>1.3307249839999999</v>
      </c>
      <c r="AA4" s="48">
        <v>1.3544124959999999</v>
      </c>
      <c r="AB4" s="48">
        <v>1.378875002</v>
      </c>
      <c r="AC4" s="48">
        <v>1.3803124870000001</v>
      </c>
      <c r="AD4" s="48">
        <v>1.3967625349999999</v>
      </c>
      <c r="AE4" s="48">
        <v>1.407149985</v>
      </c>
      <c r="AF4" s="48">
        <v>1.424325004</v>
      </c>
      <c r="AG4" s="48">
        <v>1.4297999889999999</v>
      </c>
      <c r="AH4" s="48">
        <v>1.4326374980000001</v>
      </c>
      <c r="AI4" s="48">
        <v>1.4428624809999999</v>
      </c>
      <c r="AJ4" s="48">
        <v>1.4480250180000001</v>
      </c>
      <c r="AK4" s="48">
        <v>1.460274979</v>
      </c>
      <c r="AL4" s="48">
        <v>1.4597125049999999</v>
      </c>
      <c r="AM4" s="48">
        <v>1.470737502</v>
      </c>
      <c r="AN4" s="48">
        <v>1.4836374969999999</v>
      </c>
      <c r="AO4" s="48">
        <v>1.4979875090000001</v>
      </c>
      <c r="AP4" s="48">
        <v>1.5036750139999999</v>
      </c>
      <c r="AQ4" s="48">
        <v>1.5089374929999999</v>
      </c>
      <c r="AR4" s="48">
        <v>1.5112999979999999</v>
      </c>
      <c r="AS4" s="48">
        <v>1.5276999769999999</v>
      </c>
      <c r="AT4" s="48">
        <v>1.5267374659999999</v>
      </c>
      <c r="AU4" s="48">
        <v>1.5513500119999999</v>
      </c>
      <c r="AV4" s="48">
        <v>1.5418374989999999</v>
      </c>
      <c r="AW4" s="48">
        <v>1.5451249929999999</v>
      </c>
    </row>
    <row r="5" spans="1:49" ht="16">
      <c r="A5" s="48" t="s">
        <v>10</v>
      </c>
      <c r="B5" s="48">
        <v>0.43651250380000001</v>
      </c>
      <c r="C5" s="48">
        <v>0.42357500269999998</v>
      </c>
      <c r="D5" s="48">
        <v>0.42336250469999998</v>
      </c>
      <c r="E5" s="48">
        <v>0.43487500029999998</v>
      </c>
      <c r="F5" s="48">
        <v>0.43541250009999999</v>
      </c>
      <c r="G5" s="48">
        <v>0.4373624995</v>
      </c>
      <c r="H5" s="48">
        <v>0.43084999550000003</v>
      </c>
      <c r="I5" s="48">
        <v>0.43356249479999998</v>
      </c>
      <c r="J5" s="48">
        <v>0.435975004</v>
      </c>
      <c r="K5" s="48">
        <v>0.4232624955</v>
      </c>
      <c r="L5" s="48">
        <v>0.42833749580000002</v>
      </c>
      <c r="M5" s="48">
        <v>0.43506250530000001</v>
      </c>
      <c r="N5" s="48">
        <v>0.43850000579999998</v>
      </c>
      <c r="O5" s="48">
        <v>0.431175001</v>
      </c>
      <c r="P5" s="48">
        <v>0.44422499840000002</v>
      </c>
      <c r="Q5" s="48">
        <v>0.43426249919999999</v>
      </c>
      <c r="R5" s="48">
        <v>0.4323624969</v>
      </c>
      <c r="S5" s="48">
        <v>0.42527499790000001</v>
      </c>
      <c r="T5" s="48">
        <v>0.44238749890000001</v>
      </c>
      <c r="U5" s="48">
        <v>0.42919999730000002</v>
      </c>
      <c r="V5" s="48">
        <v>0.4297125041</v>
      </c>
      <c r="W5" s="48">
        <v>0.43471250309999998</v>
      </c>
      <c r="X5" s="48">
        <v>0.4303749986</v>
      </c>
      <c r="Y5" s="48">
        <v>0.42960000040000001</v>
      </c>
      <c r="Z5" s="48">
        <v>0.41934999820000002</v>
      </c>
      <c r="AA5" s="48">
        <v>0.43166250360000002</v>
      </c>
      <c r="AB5" s="48">
        <v>0.43624999749999999</v>
      </c>
      <c r="AC5" s="48">
        <v>0.42546250299999999</v>
      </c>
      <c r="AD5" s="48">
        <v>0.43111250179999999</v>
      </c>
      <c r="AE5" s="48">
        <v>0.43322500209999998</v>
      </c>
      <c r="AF5" s="48">
        <v>0.43993750209999999</v>
      </c>
      <c r="AG5" s="48">
        <v>0.43538749589999998</v>
      </c>
      <c r="AH5" s="48">
        <v>0.43061250080000002</v>
      </c>
      <c r="AI5" s="48">
        <v>0.42954999579999997</v>
      </c>
      <c r="AJ5" s="48">
        <v>0.4258374982</v>
      </c>
      <c r="AK5" s="48">
        <v>0.43031249939999999</v>
      </c>
      <c r="AL5" s="48">
        <v>0.42139999569999997</v>
      </c>
      <c r="AM5" s="48">
        <v>0.42557499929999998</v>
      </c>
      <c r="AN5" s="48">
        <v>0.4296875</v>
      </c>
      <c r="AO5" s="48">
        <v>0.43625000120000001</v>
      </c>
      <c r="AP5" s="48">
        <v>0.43407499789999998</v>
      </c>
      <c r="AQ5" s="48">
        <v>0.43156249819999998</v>
      </c>
      <c r="AR5" s="48">
        <v>0.42639999839999998</v>
      </c>
      <c r="AS5" s="48">
        <v>0.43438750510000002</v>
      </c>
      <c r="AT5" s="48">
        <v>0.42801250140000002</v>
      </c>
      <c r="AU5" s="48">
        <v>0.44085000079999997</v>
      </c>
      <c r="AV5" s="48">
        <v>0.42941249910000001</v>
      </c>
      <c r="AW5" s="48">
        <v>0.41905000060000003</v>
      </c>
    </row>
    <row r="6" spans="1:49" ht="16">
      <c r="A6" s="3" t="s">
        <v>219</v>
      </c>
      <c r="B6" s="52" t="s">
        <v>236</v>
      </c>
    </row>
    <row r="7" spans="1:49" ht="15">
      <c r="A7" s="47" t="s">
        <v>50</v>
      </c>
      <c r="B7" s="47" t="s">
        <v>216</v>
      </c>
      <c r="C7" s="47">
        <v>1</v>
      </c>
      <c r="D7" s="47">
        <v>2</v>
      </c>
      <c r="E7" s="47">
        <v>3</v>
      </c>
      <c r="F7" s="47">
        <v>4</v>
      </c>
      <c r="G7" s="47">
        <v>5</v>
      </c>
      <c r="H7" s="47">
        <v>6</v>
      </c>
      <c r="I7" s="47">
        <v>7</v>
      </c>
      <c r="J7" s="47">
        <v>8</v>
      </c>
      <c r="K7" s="47">
        <v>9</v>
      </c>
      <c r="L7" s="47">
        <v>10</v>
      </c>
      <c r="M7" s="47">
        <v>11</v>
      </c>
      <c r="N7" s="47">
        <v>12</v>
      </c>
      <c r="O7" s="47">
        <v>13</v>
      </c>
      <c r="P7" s="47">
        <v>14</v>
      </c>
      <c r="Q7" s="47">
        <v>15</v>
      </c>
      <c r="R7" s="47">
        <v>16</v>
      </c>
      <c r="S7" s="47">
        <v>17</v>
      </c>
      <c r="T7" s="47">
        <v>18</v>
      </c>
      <c r="U7" s="47">
        <v>19</v>
      </c>
      <c r="V7" s="47">
        <v>20</v>
      </c>
      <c r="W7" s="47">
        <v>21</v>
      </c>
      <c r="X7" s="47">
        <v>22</v>
      </c>
      <c r="Y7" s="47">
        <v>23</v>
      </c>
      <c r="Z7" s="47">
        <v>24</v>
      </c>
      <c r="AA7" s="47">
        <v>25</v>
      </c>
      <c r="AB7" s="47">
        <v>26</v>
      </c>
      <c r="AC7" s="47">
        <v>27</v>
      </c>
      <c r="AD7" s="47">
        <v>28</v>
      </c>
      <c r="AE7" s="47">
        <v>29</v>
      </c>
      <c r="AF7" s="47">
        <v>30</v>
      </c>
      <c r="AG7" s="47">
        <v>31</v>
      </c>
      <c r="AH7" s="47">
        <v>32</v>
      </c>
      <c r="AI7" s="47">
        <v>33</v>
      </c>
      <c r="AJ7" s="47">
        <v>34</v>
      </c>
      <c r="AK7" s="47">
        <v>35</v>
      </c>
      <c r="AL7" s="47">
        <v>36</v>
      </c>
      <c r="AM7" s="47">
        <v>37</v>
      </c>
      <c r="AN7" s="47">
        <v>38</v>
      </c>
      <c r="AO7" s="47">
        <v>39</v>
      </c>
    </row>
    <row r="8" spans="1:49" ht="15">
      <c r="A8" s="47" t="s">
        <v>217</v>
      </c>
      <c r="B8" s="47">
        <v>0.44593750310000002</v>
      </c>
      <c r="C8" s="47">
        <v>0.4446250014</v>
      </c>
      <c r="D8" s="47">
        <v>0.45004999639999999</v>
      </c>
      <c r="E8" s="47">
        <v>0.4544249997</v>
      </c>
      <c r="F8" s="49">
        <v>0.53157499429999999</v>
      </c>
      <c r="G8" s="49">
        <v>0.51139999930000002</v>
      </c>
      <c r="H8" s="49">
        <v>0.5252999961</v>
      </c>
      <c r="I8" s="49">
        <v>0.56303748860000002</v>
      </c>
      <c r="J8" s="49">
        <v>0.63219999520000003</v>
      </c>
      <c r="K8" s="49">
        <v>0.64673749729999996</v>
      </c>
      <c r="L8" s="49">
        <v>0.71211250130000003</v>
      </c>
      <c r="M8" s="49">
        <v>0.76445001359999998</v>
      </c>
      <c r="N8" s="49">
        <v>0.82311251009999997</v>
      </c>
      <c r="O8" s="49">
        <v>0.88777498899999996</v>
      </c>
      <c r="P8" s="49">
        <v>0.9520124942</v>
      </c>
      <c r="Q8" s="49">
        <v>1.002837494</v>
      </c>
      <c r="R8" s="49">
        <v>1.0366499870000001</v>
      </c>
      <c r="S8" s="49">
        <v>1.076587513</v>
      </c>
      <c r="T8" s="49">
        <v>1.124499999</v>
      </c>
      <c r="U8" s="49">
        <v>1.1509874980000001</v>
      </c>
      <c r="V8" s="49">
        <v>1.188275017</v>
      </c>
      <c r="W8" s="49">
        <v>1.204700001</v>
      </c>
      <c r="X8" s="49">
        <v>1.2302124720000001</v>
      </c>
      <c r="Y8" s="49">
        <v>1.2470500170000001</v>
      </c>
      <c r="Z8" s="49">
        <v>1.2773124950000001</v>
      </c>
      <c r="AA8" s="49">
        <v>1.3018625079999999</v>
      </c>
      <c r="AB8" s="49">
        <v>1.323175013</v>
      </c>
      <c r="AC8" s="49">
        <v>1.328299984</v>
      </c>
      <c r="AD8" s="49">
        <v>1.345112517</v>
      </c>
      <c r="AE8" s="49">
        <v>1.3576624989999999</v>
      </c>
      <c r="AF8" s="49">
        <v>1.3543874920000001</v>
      </c>
      <c r="AG8" s="49">
        <v>1.3715874850000001</v>
      </c>
      <c r="AH8" s="49">
        <v>1.3805875030000001</v>
      </c>
      <c r="AI8" s="49">
        <v>1.4064375010000001</v>
      </c>
      <c r="AJ8" s="49">
        <v>1.3939999940000001</v>
      </c>
      <c r="AK8" s="49">
        <v>1.4180249869999999</v>
      </c>
      <c r="AL8" s="49">
        <v>1.4175875040000001</v>
      </c>
      <c r="AM8" s="49">
        <v>1.4535374940000001</v>
      </c>
      <c r="AN8" s="49">
        <v>1.444999978</v>
      </c>
      <c r="AO8" s="49">
        <v>1.440049991</v>
      </c>
    </row>
    <row r="9" spans="1:49" ht="16">
      <c r="A9" s="48" t="s">
        <v>221</v>
      </c>
      <c r="B9" s="47">
        <v>0.4454750046</v>
      </c>
      <c r="C9" s="47">
        <v>0.44147500020000002</v>
      </c>
      <c r="D9" s="47">
        <v>0.4414875023</v>
      </c>
      <c r="E9" s="47">
        <v>0.42971250039999997</v>
      </c>
      <c r="F9" s="49">
        <v>0.48142499480000001</v>
      </c>
      <c r="G9" s="49">
        <v>0.44652500379999999</v>
      </c>
      <c r="H9" s="49">
        <v>0.45205000039999998</v>
      </c>
      <c r="I9" s="49">
        <v>0.44643750409999999</v>
      </c>
      <c r="J9" s="49">
        <v>0.4822374955</v>
      </c>
      <c r="K9" s="49">
        <v>0.46387499939999999</v>
      </c>
      <c r="L9" s="49">
        <v>0.48433749749999999</v>
      </c>
      <c r="M9" s="49">
        <v>0.50943750519999997</v>
      </c>
      <c r="N9" s="49">
        <v>0.55091250690000004</v>
      </c>
      <c r="O9" s="49">
        <v>0.60492500660000004</v>
      </c>
      <c r="P9" s="49">
        <v>0.66891250010000003</v>
      </c>
      <c r="Q9" s="49">
        <v>0.73166249689999996</v>
      </c>
      <c r="R9" s="49">
        <v>0.78228749330000003</v>
      </c>
      <c r="S9" s="49">
        <v>0.85464999819999998</v>
      </c>
      <c r="T9" s="49">
        <v>0.93083749709999997</v>
      </c>
      <c r="U9" s="49">
        <v>0.99088747799999999</v>
      </c>
      <c r="V9" s="49">
        <v>1.03656248</v>
      </c>
      <c r="W9" s="49">
        <v>1.071575001</v>
      </c>
      <c r="X9" s="49">
        <v>1.110524997</v>
      </c>
      <c r="Y9" s="49">
        <v>1.1385874899999999</v>
      </c>
      <c r="Z9" s="49">
        <v>1.1792624890000001</v>
      </c>
      <c r="AA9" s="49">
        <v>1.205862507</v>
      </c>
      <c r="AB9" s="49">
        <v>1.234325007</v>
      </c>
      <c r="AC9" s="49">
        <v>1.2509874999999999</v>
      </c>
      <c r="AD9" s="49">
        <v>1.2669125050000001</v>
      </c>
      <c r="AE9" s="49">
        <v>1.292812496</v>
      </c>
      <c r="AF9" s="49">
        <v>1.2986000179999999</v>
      </c>
      <c r="AG9" s="49">
        <v>1.3115499909999999</v>
      </c>
      <c r="AH9" s="49">
        <v>1.3378124979999999</v>
      </c>
      <c r="AI9" s="49">
        <v>1.37044999</v>
      </c>
      <c r="AJ9" s="49">
        <v>1.368025005</v>
      </c>
      <c r="AK9" s="49">
        <v>1.391412511</v>
      </c>
      <c r="AL9" s="49">
        <v>1.40775001</v>
      </c>
      <c r="AM9" s="49">
        <v>1.439437479</v>
      </c>
      <c r="AN9" s="49">
        <v>1.442650005</v>
      </c>
      <c r="AO9" s="49">
        <v>1.4349125030000001</v>
      </c>
    </row>
    <row r="10" spans="1:49" ht="15">
      <c r="A10" s="47" t="s">
        <v>10</v>
      </c>
      <c r="B10" s="47">
        <v>0.46122499929999999</v>
      </c>
      <c r="C10" s="47">
        <v>0.46067500109999998</v>
      </c>
      <c r="D10" s="47">
        <v>0.46000000089999998</v>
      </c>
      <c r="E10" s="47">
        <v>0.45341249929999999</v>
      </c>
      <c r="F10" s="49">
        <v>0.50282500679999997</v>
      </c>
      <c r="G10" s="49">
        <v>0.4698875025</v>
      </c>
      <c r="H10" s="49">
        <v>0.45087500289999999</v>
      </c>
      <c r="I10" s="49">
        <v>0.44533750039999997</v>
      </c>
      <c r="J10" s="49">
        <v>0.48408749699999998</v>
      </c>
      <c r="K10" s="49">
        <v>0.44450000299999998</v>
      </c>
      <c r="L10" s="49">
        <v>0.45401249830000001</v>
      </c>
      <c r="M10" s="49">
        <v>0.45585000510000001</v>
      </c>
      <c r="N10" s="49">
        <v>0.45219999550000001</v>
      </c>
      <c r="O10" s="49">
        <v>0.45558749879999999</v>
      </c>
      <c r="P10" s="49">
        <v>0.46525000039999997</v>
      </c>
      <c r="Q10" s="49">
        <v>0.46189999949999999</v>
      </c>
      <c r="R10" s="49">
        <v>0.45050000029999998</v>
      </c>
      <c r="S10" s="49">
        <v>0.45255000140000001</v>
      </c>
      <c r="T10" s="49">
        <v>0.46285000440000001</v>
      </c>
      <c r="U10" s="49">
        <v>0.4638124965</v>
      </c>
      <c r="V10" s="49">
        <v>0.47013750300000001</v>
      </c>
      <c r="W10" s="49">
        <v>0.46672499919999999</v>
      </c>
      <c r="X10" s="49">
        <v>0.47741249949999998</v>
      </c>
      <c r="Y10" s="49">
        <v>0.47966249659999999</v>
      </c>
      <c r="Z10" s="49">
        <v>0.50088749830000001</v>
      </c>
      <c r="AA10" s="49">
        <v>0.50821249560000004</v>
      </c>
      <c r="AB10" s="49">
        <v>0.51911250129999997</v>
      </c>
      <c r="AC10" s="49">
        <v>0.51680000130000003</v>
      </c>
      <c r="AD10" s="49">
        <v>0.52081250030000004</v>
      </c>
      <c r="AE10" s="49">
        <v>0.52952500810000003</v>
      </c>
      <c r="AF10" s="49">
        <v>0.51643750820000001</v>
      </c>
      <c r="AG10" s="49">
        <v>0.52156249809999999</v>
      </c>
      <c r="AH10" s="49">
        <v>0.52843749900000003</v>
      </c>
      <c r="AI10" s="49">
        <v>0.55336249989999997</v>
      </c>
      <c r="AJ10" s="49">
        <v>0.5309374966</v>
      </c>
      <c r="AK10" s="49">
        <v>0.54354999959999994</v>
      </c>
      <c r="AL10" s="49">
        <v>0.54625000059999995</v>
      </c>
      <c r="AM10" s="49">
        <v>0.56762500110000003</v>
      </c>
      <c r="AN10" s="49">
        <v>0.56022500620000004</v>
      </c>
      <c r="AO10" s="49">
        <v>0.54071250930000003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baseColWidth="10" defaultColWidth="14.5" defaultRowHeight="15" customHeight="1"/>
  <cols>
    <col min="1" max="7" width="13.5" customWidth="1"/>
    <col min="8" max="8" width="28.5" customWidth="1"/>
    <col min="9" max="9" width="15.5" customWidth="1"/>
    <col min="10" max="10" width="14.33203125" customWidth="1"/>
    <col min="11" max="11" width="13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3</v>
      </c>
      <c r="J1" s="1" t="s">
        <v>4</v>
      </c>
      <c r="K1" s="1" t="s">
        <v>5</v>
      </c>
    </row>
    <row r="2" spans="1:11" ht="15.75" customHeight="1">
      <c r="A2" s="1" t="s">
        <v>9</v>
      </c>
      <c r="B2" s="1" t="s">
        <v>10</v>
      </c>
      <c r="C2" s="1">
        <v>5</v>
      </c>
      <c r="D2" s="1">
        <v>5</v>
      </c>
      <c r="E2" s="1">
        <v>5</v>
      </c>
      <c r="F2" s="1">
        <v>24</v>
      </c>
      <c r="H2" s="4" t="s">
        <v>12</v>
      </c>
      <c r="I2" s="5" t="e">
        <f t="shared" ref="I2:K2" ca="1" si="0">_xludf.T.TEST(D2:D6,D7:D15,2,2)</f>
        <v>#NAME?</v>
      </c>
      <c r="J2" s="5" t="e">
        <f t="shared" ca="1" si="0"/>
        <v>#NAME?</v>
      </c>
      <c r="K2" s="5" t="e">
        <f t="shared" ca="1" si="0"/>
        <v>#NAME?</v>
      </c>
    </row>
    <row r="3" spans="1:11" ht="15.75" customHeight="1">
      <c r="A3" s="1" t="s">
        <v>9</v>
      </c>
      <c r="B3" s="1" t="s">
        <v>10</v>
      </c>
      <c r="C3" s="1">
        <v>5</v>
      </c>
      <c r="D3" s="1">
        <v>5</v>
      </c>
      <c r="E3" s="1">
        <v>5</v>
      </c>
      <c r="F3" s="1">
        <v>24</v>
      </c>
      <c r="H3" s="5" t="s">
        <v>13</v>
      </c>
      <c r="I3" s="5" t="e">
        <f t="shared" ref="I3:K3" ca="1" si="1">_xludf.T.TEST(D34:D39,D40:D42,2,2)</f>
        <v>#NAME?</v>
      </c>
      <c r="J3" s="5" t="e">
        <f t="shared" ca="1" si="1"/>
        <v>#NAME?</v>
      </c>
      <c r="K3" s="5" t="e">
        <f t="shared" ca="1" si="1"/>
        <v>#NAME?</v>
      </c>
    </row>
    <row r="4" spans="1:11" ht="15.75" customHeight="1">
      <c r="A4" s="1" t="s">
        <v>9</v>
      </c>
      <c r="B4" s="1" t="s">
        <v>10</v>
      </c>
      <c r="C4" s="1">
        <v>5</v>
      </c>
      <c r="D4" s="1">
        <v>5</v>
      </c>
      <c r="E4" s="1">
        <v>5</v>
      </c>
      <c r="F4" s="1">
        <v>23</v>
      </c>
      <c r="H4" s="5" t="s">
        <v>32</v>
      </c>
      <c r="I4" s="5" t="e">
        <f t="shared" ref="I4:K4" ca="1" si="2">_xludf.T.TEST(D67:D76,D77:D87,2,2)</f>
        <v>#NAME?</v>
      </c>
      <c r="J4" s="5" t="e">
        <f t="shared" ca="1" si="2"/>
        <v>#NAME?</v>
      </c>
      <c r="K4" s="5" t="e">
        <f t="shared" ca="1" si="2"/>
        <v>#NAME?</v>
      </c>
    </row>
    <row r="5" spans="1:11" ht="15.75" customHeight="1">
      <c r="A5" s="1" t="s">
        <v>9</v>
      </c>
      <c r="B5" s="1" t="s">
        <v>10</v>
      </c>
      <c r="C5" s="1">
        <v>5</v>
      </c>
      <c r="D5" s="1">
        <v>5</v>
      </c>
      <c r="E5" s="1">
        <v>5</v>
      </c>
      <c r="F5" s="1">
        <v>23</v>
      </c>
      <c r="H5" s="5" t="s">
        <v>33</v>
      </c>
      <c r="I5" s="5" t="e">
        <f t="shared" ref="I5:K5" ca="1" si="3">_xludf.T.TEST(D112:D116,D117:D125,2,2)</f>
        <v>#NAME?</v>
      </c>
      <c r="J5" s="5" t="e">
        <f t="shared" ca="1" si="3"/>
        <v>#NAME?</v>
      </c>
      <c r="K5" s="5" t="e">
        <f t="shared" ca="1" si="3"/>
        <v>#NAME?</v>
      </c>
    </row>
    <row r="6" spans="1:11" ht="15.75" customHeight="1">
      <c r="A6" s="1" t="s">
        <v>9</v>
      </c>
      <c r="B6" s="1" t="s">
        <v>10</v>
      </c>
      <c r="C6" s="1">
        <v>5</v>
      </c>
      <c r="D6" s="1">
        <v>5</v>
      </c>
      <c r="E6" s="1">
        <v>5</v>
      </c>
      <c r="F6" s="1">
        <v>22</v>
      </c>
      <c r="H6" s="5" t="s">
        <v>35</v>
      </c>
      <c r="I6" s="5" t="e">
        <f t="shared" ref="I6:K6" ca="1" si="4">_xludf.T.TEST(D144:D149,D150:D152,2,2)</f>
        <v>#NAME?</v>
      </c>
      <c r="J6" s="5" t="e">
        <f t="shared" ca="1" si="4"/>
        <v>#NAME?</v>
      </c>
      <c r="K6" s="5" t="e">
        <f t="shared" ca="1" si="4"/>
        <v>#NAME?</v>
      </c>
    </row>
    <row r="7" spans="1:11" ht="15.75" customHeight="1">
      <c r="A7" s="1" t="s">
        <v>9</v>
      </c>
      <c r="B7" s="1" t="s">
        <v>25</v>
      </c>
      <c r="C7" s="1">
        <v>5</v>
      </c>
      <c r="D7" s="1">
        <v>5</v>
      </c>
      <c r="E7" s="1">
        <v>5</v>
      </c>
      <c r="F7" s="1">
        <v>18</v>
      </c>
      <c r="H7" s="5" t="s">
        <v>36</v>
      </c>
      <c r="I7" s="5" t="e">
        <f t="shared" ref="I7:K7" ca="1" si="5">_xludf.T.TEST(D159:D170,D171:D187,2,2)</f>
        <v>#NAME?</v>
      </c>
      <c r="J7" s="5" t="e">
        <f t="shared" ca="1" si="5"/>
        <v>#NAME?</v>
      </c>
      <c r="K7" s="5" t="e">
        <f t="shared" ca="1" si="5"/>
        <v>#NAME?</v>
      </c>
    </row>
    <row r="8" spans="1:11" ht="15.75" customHeight="1">
      <c r="A8" s="1" t="s">
        <v>9</v>
      </c>
      <c r="B8" s="1" t="s">
        <v>25</v>
      </c>
      <c r="C8" s="1">
        <v>5</v>
      </c>
      <c r="D8" s="1">
        <v>5</v>
      </c>
      <c r="E8" s="1">
        <v>5</v>
      </c>
      <c r="F8" s="1">
        <v>18</v>
      </c>
      <c r="H8" s="4"/>
    </row>
    <row r="9" spans="1:11" ht="15.75" customHeight="1">
      <c r="A9" s="1" t="s">
        <v>9</v>
      </c>
      <c r="B9" s="1" t="s">
        <v>25</v>
      </c>
      <c r="C9" s="1">
        <v>5</v>
      </c>
      <c r="D9" s="1">
        <v>5</v>
      </c>
      <c r="E9" s="1">
        <v>5</v>
      </c>
      <c r="F9" s="1">
        <v>16</v>
      </c>
      <c r="H9" s="1" t="s">
        <v>37</v>
      </c>
      <c r="I9" s="1" t="s">
        <v>3</v>
      </c>
      <c r="J9" s="1" t="s">
        <v>4</v>
      </c>
      <c r="K9" s="1" t="s">
        <v>5</v>
      </c>
    </row>
    <row r="10" spans="1:11" ht="15.75" customHeight="1">
      <c r="A10" s="1" t="s">
        <v>9</v>
      </c>
      <c r="B10" s="1" t="s">
        <v>25</v>
      </c>
      <c r="C10" s="1">
        <v>5</v>
      </c>
      <c r="D10" s="1">
        <v>5</v>
      </c>
      <c r="E10" s="1">
        <v>5</v>
      </c>
      <c r="F10" s="1">
        <v>18</v>
      </c>
      <c r="H10" s="4" t="s">
        <v>12</v>
      </c>
      <c r="I10" s="5" t="e">
        <f t="shared" ref="I10:K10" ca="1" si="6">_xludf.T.TEST(D2:D6,D16:D24,2,2)</f>
        <v>#NAME?</v>
      </c>
      <c r="J10" s="5" t="e">
        <f t="shared" ca="1" si="6"/>
        <v>#NAME?</v>
      </c>
      <c r="K10" s="5" t="e">
        <f t="shared" ca="1" si="6"/>
        <v>#NAME?</v>
      </c>
    </row>
    <row r="11" spans="1:11" ht="15.75" customHeight="1">
      <c r="A11" s="1" t="s">
        <v>9</v>
      </c>
      <c r="B11" s="1" t="s">
        <v>25</v>
      </c>
      <c r="C11" s="1">
        <v>5</v>
      </c>
      <c r="D11" s="1">
        <v>5</v>
      </c>
      <c r="E11" s="1">
        <v>5</v>
      </c>
      <c r="F11" s="1">
        <v>20</v>
      </c>
      <c r="H11" s="5" t="s">
        <v>13</v>
      </c>
      <c r="I11" s="5" t="e">
        <f t="shared" ref="I11:K11" ca="1" si="7">_xludf.T.TEST(D34:D39,D43:D45,2,2)</f>
        <v>#NAME?</v>
      </c>
      <c r="J11" s="5" t="e">
        <f t="shared" ca="1" si="7"/>
        <v>#NAME?</v>
      </c>
      <c r="K11" s="5" t="e">
        <f t="shared" ca="1" si="7"/>
        <v>#NAME?</v>
      </c>
    </row>
    <row r="12" spans="1:11" ht="15.75" customHeight="1">
      <c r="A12" s="1" t="s">
        <v>9</v>
      </c>
      <c r="B12" s="1" t="s">
        <v>25</v>
      </c>
      <c r="C12" s="1">
        <v>5</v>
      </c>
      <c r="D12" s="1">
        <v>5</v>
      </c>
      <c r="E12" s="1">
        <v>5</v>
      </c>
      <c r="F12" s="1">
        <v>18</v>
      </c>
      <c r="H12" s="4" t="s">
        <v>18</v>
      </c>
      <c r="I12" s="5" t="e">
        <f t="shared" ref="I12:K12" ca="1" si="8">_xludf.T.TEST(D49:D51,D52:D54,2,2)</f>
        <v>#NAME?</v>
      </c>
      <c r="J12" s="5" t="e">
        <f t="shared" ca="1" si="8"/>
        <v>#NAME?</v>
      </c>
      <c r="K12" s="5" t="e">
        <f t="shared" ca="1" si="8"/>
        <v>#NAME?</v>
      </c>
    </row>
    <row r="13" spans="1:11" ht="15.75" customHeight="1">
      <c r="A13" s="1" t="s">
        <v>9</v>
      </c>
      <c r="B13" s="1" t="s">
        <v>25</v>
      </c>
      <c r="C13" s="1">
        <v>5</v>
      </c>
      <c r="D13" s="1">
        <v>5</v>
      </c>
      <c r="E13" s="1">
        <v>5</v>
      </c>
      <c r="F13" s="1">
        <v>19</v>
      </c>
      <c r="H13" s="5" t="s">
        <v>39</v>
      </c>
      <c r="I13" s="5" t="e">
        <f t="shared" ref="I13:K13" ca="1" si="9">_xludf.T.TEST(D58:D60,D61:D63,2,2)</f>
        <v>#NAME?</v>
      </c>
      <c r="J13" s="5" t="e">
        <f t="shared" ca="1" si="9"/>
        <v>#NAME?</v>
      </c>
      <c r="K13" s="5" t="e">
        <f t="shared" ca="1" si="9"/>
        <v>#NAME?</v>
      </c>
    </row>
    <row r="14" spans="1:11" ht="15.75" customHeight="1">
      <c r="A14" s="1" t="s">
        <v>9</v>
      </c>
      <c r="B14" s="1" t="s">
        <v>25</v>
      </c>
      <c r="C14" s="1">
        <v>5</v>
      </c>
      <c r="D14" s="1">
        <v>5</v>
      </c>
      <c r="E14" s="1">
        <v>5</v>
      </c>
      <c r="F14" s="1">
        <v>18</v>
      </c>
      <c r="H14" s="5" t="s">
        <v>32</v>
      </c>
      <c r="I14" s="5" t="e">
        <f t="shared" ref="I14:K14" ca="1" si="10">_xludf.T.TEST(D67:D76,D88:D99,2,2)</f>
        <v>#NAME?</v>
      </c>
      <c r="J14" s="5" t="e">
        <f t="shared" ca="1" si="10"/>
        <v>#NAME?</v>
      </c>
      <c r="K14" s="5" t="e">
        <f t="shared" ca="1" si="10"/>
        <v>#NAME?</v>
      </c>
    </row>
    <row r="15" spans="1:11" ht="15.75" customHeight="1">
      <c r="A15" s="1" t="s">
        <v>9</v>
      </c>
      <c r="B15" s="1" t="s">
        <v>25</v>
      </c>
      <c r="C15" s="1">
        <v>5</v>
      </c>
      <c r="D15" s="1">
        <v>5</v>
      </c>
      <c r="E15" s="1">
        <v>5</v>
      </c>
      <c r="F15" s="1">
        <v>16</v>
      </c>
      <c r="H15" s="5" t="s">
        <v>33</v>
      </c>
      <c r="I15" s="5" t="e">
        <f t="shared" ref="I15:K15" ca="1" si="11">_xludf.T.TEST(D112:D116,D127:D143,2,2)</f>
        <v>#NAME?</v>
      </c>
      <c r="J15" s="5" t="e">
        <f t="shared" ca="1" si="11"/>
        <v>#NAME?</v>
      </c>
      <c r="K15" s="5" t="e">
        <f t="shared" ca="1" si="11"/>
        <v>#NAME?</v>
      </c>
    </row>
    <row r="16" spans="1:11" ht="15.75" customHeight="1">
      <c r="A16" s="1" t="s">
        <v>9</v>
      </c>
      <c r="B16" s="1" t="s">
        <v>27</v>
      </c>
      <c r="C16" s="1">
        <v>5</v>
      </c>
      <c r="D16" s="1">
        <v>5</v>
      </c>
      <c r="E16" s="1">
        <v>5</v>
      </c>
      <c r="F16" s="1">
        <v>15</v>
      </c>
      <c r="H16" s="5" t="s">
        <v>35</v>
      </c>
      <c r="I16" s="5" t="e">
        <f t="shared" ref="I16:K16" ca="1" si="12">_xludf.T.TEST(D144:D149,D153:D155,2,2)</f>
        <v>#NAME?</v>
      </c>
      <c r="J16" s="5" t="e">
        <f t="shared" ca="1" si="12"/>
        <v>#NAME?</v>
      </c>
      <c r="K16" s="5" t="e">
        <f t="shared" ca="1" si="12"/>
        <v>#NAME?</v>
      </c>
    </row>
    <row r="17" spans="1:11" ht="15.75" customHeight="1">
      <c r="A17" s="1" t="s">
        <v>9</v>
      </c>
      <c r="B17" s="1" t="s">
        <v>27</v>
      </c>
      <c r="C17" s="1">
        <v>5</v>
      </c>
      <c r="D17" s="1">
        <v>5</v>
      </c>
      <c r="E17" s="1">
        <v>5</v>
      </c>
      <c r="F17" s="1">
        <v>14</v>
      </c>
      <c r="H17" s="5" t="s">
        <v>36</v>
      </c>
      <c r="I17" s="5" t="e">
        <f t="shared" ref="I17:K17" ca="1" si="13">_xludf.T.TEST(D159:D170,D188:D199,2,2)</f>
        <v>#NAME?</v>
      </c>
      <c r="J17" s="5" t="e">
        <f t="shared" ca="1" si="13"/>
        <v>#NAME?</v>
      </c>
      <c r="K17" s="5" t="e">
        <f t="shared" ca="1" si="13"/>
        <v>#NAME?</v>
      </c>
    </row>
    <row r="18" spans="1:11" ht="15.75" customHeight="1">
      <c r="A18" s="1" t="s">
        <v>9</v>
      </c>
      <c r="B18" s="1" t="s">
        <v>27</v>
      </c>
      <c r="C18" s="1">
        <v>5</v>
      </c>
      <c r="D18" s="1">
        <v>5</v>
      </c>
      <c r="E18" s="1">
        <v>5</v>
      </c>
      <c r="F18" s="1">
        <v>13</v>
      </c>
    </row>
    <row r="19" spans="1:11" ht="15.75" customHeight="1">
      <c r="A19" s="1" t="s">
        <v>9</v>
      </c>
      <c r="B19" s="1" t="s">
        <v>27</v>
      </c>
      <c r="C19" s="1">
        <v>5</v>
      </c>
      <c r="D19" s="1">
        <v>5</v>
      </c>
      <c r="E19" s="1">
        <v>5</v>
      </c>
      <c r="F19" s="1">
        <v>13</v>
      </c>
      <c r="H19" s="1" t="s">
        <v>41</v>
      </c>
      <c r="I19" s="1" t="s">
        <v>3</v>
      </c>
      <c r="J19" s="1" t="s">
        <v>4</v>
      </c>
      <c r="K19" s="1" t="s">
        <v>5</v>
      </c>
    </row>
    <row r="20" spans="1:11" ht="15.75" customHeight="1">
      <c r="A20" s="1" t="s">
        <v>9</v>
      </c>
      <c r="B20" s="1" t="s">
        <v>27</v>
      </c>
      <c r="C20" s="1">
        <v>5</v>
      </c>
      <c r="D20" s="1">
        <v>5</v>
      </c>
      <c r="E20" s="1">
        <v>5</v>
      </c>
      <c r="F20" s="1">
        <v>12</v>
      </c>
      <c r="H20" s="4" t="s">
        <v>12</v>
      </c>
      <c r="I20" s="5" t="e">
        <f t="shared" ref="I20:K20" ca="1" si="14">_xludf.T.TEST(D2:D6,D25:D33,2,2)</f>
        <v>#NAME?</v>
      </c>
      <c r="J20" s="5" t="e">
        <f t="shared" ca="1" si="14"/>
        <v>#NAME?</v>
      </c>
      <c r="K20" s="5" t="e">
        <f t="shared" ca="1" si="14"/>
        <v>#NAME?</v>
      </c>
    </row>
    <row r="21" spans="1:11" ht="15.75" customHeight="1">
      <c r="A21" s="1" t="s">
        <v>9</v>
      </c>
      <c r="B21" s="1" t="s">
        <v>27</v>
      </c>
      <c r="C21" s="1">
        <v>5</v>
      </c>
      <c r="D21" s="1">
        <v>5</v>
      </c>
      <c r="E21" s="1">
        <v>5</v>
      </c>
      <c r="F21" s="1">
        <v>14</v>
      </c>
      <c r="H21" s="5" t="s">
        <v>13</v>
      </c>
      <c r="I21" s="5" t="e">
        <f t="shared" ref="I21:K21" ca="1" si="15">_xludf.T.TEST(D34:D39,D46:D48,2,2)</f>
        <v>#NAME?</v>
      </c>
      <c r="J21" s="5" t="e">
        <f t="shared" ca="1" si="15"/>
        <v>#NAME?</v>
      </c>
      <c r="K21" s="5" t="e">
        <f t="shared" ca="1" si="15"/>
        <v>#NAME?</v>
      </c>
    </row>
    <row r="22" spans="1:11" ht="15.75" customHeight="1">
      <c r="A22" s="1" t="s">
        <v>9</v>
      </c>
      <c r="B22" s="1" t="s">
        <v>27</v>
      </c>
      <c r="C22" s="1">
        <v>5</v>
      </c>
      <c r="D22" s="1">
        <v>5</v>
      </c>
      <c r="E22" s="1">
        <v>5</v>
      </c>
      <c r="F22" s="1">
        <v>14</v>
      </c>
      <c r="H22" s="4" t="s">
        <v>18</v>
      </c>
      <c r="I22" s="5" t="e">
        <f t="shared" ref="I22:K22" ca="1" si="16">_xludf.T.TEST(D49:D51,D55:D57,2,2)</f>
        <v>#NAME?</v>
      </c>
      <c r="J22" s="5" t="e">
        <f t="shared" ca="1" si="16"/>
        <v>#NAME?</v>
      </c>
      <c r="K22" s="5" t="e">
        <f t="shared" ca="1" si="16"/>
        <v>#NAME?</v>
      </c>
    </row>
    <row r="23" spans="1:11" ht="15.75" customHeight="1">
      <c r="A23" s="1" t="s">
        <v>9</v>
      </c>
      <c r="B23" s="1" t="s">
        <v>27</v>
      </c>
      <c r="C23" s="1">
        <v>5</v>
      </c>
      <c r="D23" s="1">
        <v>5</v>
      </c>
      <c r="E23" s="1">
        <v>5</v>
      </c>
      <c r="F23" s="1">
        <v>13</v>
      </c>
      <c r="H23" s="5" t="s">
        <v>39</v>
      </c>
      <c r="I23" s="5" t="e">
        <f t="shared" ref="I23:K23" ca="1" si="17">_xludf.T.TEST(D58:D60,D64:D66,2,2)</f>
        <v>#NAME?</v>
      </c>
      <c r="J23" s="5" t="e">
        <f t="shared" ca="1" si="17"/>
        <v>#NAME?</v>
      </c>
      <c r="K23" s="5" t="e">
        <f t="shared" ca="1" si="17"/>
        <v>#NAME?</v>
      </c>
    </row>
    <row r="24" spans="1:11" ht="15.75" customHeight="1">
      <c r="A24" s="1" t="s">
        <v>9</v>
      </c>
      <c r="B24" s="1" t="s">
        <v>27</v>
      </c>
      <c r="C24" s="1">
        <v>5</v>
      </c>
      <c r="D24" s="1">
        <v>5</v>
      </c>
      <c r="E24" s="1">
        <v>5</v>
      </c>
      <c r="F24" s="1">
        <v>15</v>
      </c>
      <c r="H24" s="5" t="s">
        <v>32</v>
      </c>
      <c r="I24" s="5" t="e">
        <f t="shared" ref="I24:K24" ca="1" si="18">_xludf.T.TEST(D67:D76,D100:D111,2,2)</f>
        <v>#NAME?</v>
      </c>
      <c r="J24" s="5" t="e">
        <f t="shared" ca="1" si="18"/>
        <v>#NAME?</v>
      </c>
      <c r="K24" s="5" t="e">
        <f t="shared" ca="1" si="18"/>
        <v>#NAME?</v>
      </c>
    </row>
    <row r="25" spans="1:11" ht="15.75" customHeight="1">
      <c r="A25" s="1" t="s">
        <v>9</v>
      </c>
      <c r="B25" s="1" t="s">
        <v>28</v>
      </c>
      <c r="C25" s="1">
        <v>5</v>
      </c>
      <c r="D25" s="1">
        <v>5</v>
      </c>
      <c r="E25" s="1">
        <v>5</v>
      </c>
      <c r="F25" s="1">
        <v>15</v>
      </c>
      <c r="H25" s="5" t="s">
        <v>33</v>
      </c>
      <c r="I25" s="5" t="e">
        <f t="shared" ref="I25:K25" ca="1" si="19">_xludf.T.TEST(D112:D116,D135:D143,2,2)</f>
        <v>#NAME?</v>
      </c>
      <c r="J25" s="5" t="e">
        <f t="shared" ca="1" si="19"/>
        <v>#NAME?</v>
      </c>
      <c r="K25" s="5" t="e">
        <f t="shared" ca="1" si="19"/>
        <v>#NAME?</v>
      </c>
    </row>
    <row r="26" spans="1:11" ht="15.75" customHeight="1">
      <c r="A26" s="1" t="s">
        <v>9</v>
      </c>
      <c r="B26" s="1" t="s">
        <v>28</v>
      </c>
      <c r="C26" s="1">
        <v>5</v>
      </c>
      <c r="D26" s="1">
        <v>5</v>
      </c>
      <c r="E26" s="1">
        <v>5</v>
      </c>
      <c r="F26" s="1">
        <v>14</v>
      </c>
      <c r="H26" s="5" t="s">
        <v>35</v>
      </c>
      <c r="I26" s="5" t="e">
        <f t="shared" ref="I26:K26" ca="1" si="20">_xludf.T.TEST(D144:D149,D156:D158,2,2)</f>
        <v>#NAME?</v>
      </c>
      <c r="J26" s="5" t="e">
        <f t="shared" ca="1" si="20"/>
        <v>#NAME?</v>
      </c>
      <c r="K26" s="5" t="e">
        <f t="shared" ca="1" si="20"/>
        <v>#NAME?</v>
      </c>
    </row>
    <row r="27" spans="1:11" ht="15.75" customHeight="1">
      <c r="A27" s="1" t="s">
        <v>9</v>
      </c>
      <c r="B27" s="1" t="s">
        <v>28</v>
      </c>
      <c r="C27" s="1">
        <v>5</v>
      </c>
      <c r="D27" s="1">
        <v>5</v>
      </c>
      <c r="E27" s="1">
        <v>5</v>
      </c>
      <c r="F27" s="1">
        <v>15</v>
      </c>
      <c r="H27" s="5" t="s">
        <v>36</v>
      </c>
      <c r="I27" s="5" t="e">
        <f t="shared" ref="I27:K27" ca="1" si="21">_xludf.T.TEST(D159:D170,D200:D211,2,2)</f>
        <v>#NAME?</v>
      </c>
      <c r="J27" s="5" t="e">
        <f t="shared" ca="1" si="21"/>
        <v>#NAME?</v>
      </c>
      <c r="K27" s="5" t="e">
        <f t="shared" ca="1" si="21"/>
        <v>#NAME?</v>
      </c>
    </row>
    <row r="28" spans="1:11" ht="15.75" customHeight="1">
      <c r="A28" s="1" t="s">
        <v>9</v>
      </c>
      <c r="B28" s="1" t="s">
        <v>28</v>
      </c>
      <c r="C28" s="1">
        <v>5</v>
      </c>
      <c r="D28" s="1">
        <v>5</v>
      </c>
      <c r="E28" s="1">
        <v>5</v>
      </c>
      <c r="F28" s="1">
        <v>15</v>
      </c>
    </row>
    <row r="29" spans="1:11" ht="15.75" customHeight="1">
      <c r="A29" s="1" t="s">
        <v>9</v>
      </c>
      <c r="B29" s="1" t="s">
        <v>28</v>
      </c>
      <c r="C29" s="1">
        <v>5</v>
      </c>
      <c r="D29" s="1">
        <v>5</v>
      </c>
      <c r="E29" s="1">
        <v>5</v>
      </c>
      <c r="F29" s="1">
        <v>15</v>
      </c>
      <c r="H29" s="5" t="e">
        <f ca="1">_xludf.T.TEST(D77:D87,D100:D111,2,2)</f>
        <v>#NAME?</v>
      </c>
    </row>
    <row r="30" spans="1:11" ht="15.75" customHeight="1">
      <c r="A30" s="1" t="s">
        <v>9</v>
      </c>
      <c r="B30" s="1" t="s">
        <v>28</v>
      </c>
      <c r="C30" s="1">
        <v>5</v>
      </c>
      <c r="D30" s="1">
        <v>5</v>
      </c>
      <c r="E30" s="1">
        <v>5</v>
      </c>
      <c r="F30" s="1">
        <v>10</v>
      </c>
    </row>
    <row r="31" spans="1:11" ht="15.75" customHeight="1">
      <c r="A31" s="1" t="s">
        <v>9</v>
      </c>
      <c r="B31" s="1" t="s">
        <v>28</v>
      </c>
      <c r="C31" s="1">
        <v>5</v>
      </c>
      <c r="D31" s="1">
        <v>5</v>
      </c>
      <c r="E31" s="1">
        <v>5</v>
      </c>
      <c r="F31" s="1">
        <v>15</v>
      </c>
    </row>
    <row r="32" spans="1:11" ht="15.75" customHeight="1">
      <c r="A32" s="1" t="s">
        <v>9</v>
      </c>
      <c r="B32" s="1" t="s">
        <v>28</v>
      </c>
      <c r="C32" s="1">
        <v>5</v>
      </c>
      <c r="D32" s="1">
        <v>5</v>
      </c>
      <c r="E32" s="1">
        <v>5</v>
      </c>
      <c r="F32" s="1">
        <v>12</v>
      </c>
    </row>
    <row r="33" spans="1:6" ht="15.75" customHeight="1">
      <c r="A33" s="1" t="s">
        <v>9</v>
      </c>
      <c r="B33" s="1" t="s">
        <v>28</v>
      </c>
      <c r="C33" s="1">
        <v>5</v>
      </c>
      <c r="D33" s="1">
        <v>5</v>
      </c>
      <c r="E33" s="1">
        <v>5</v>
      </c>
      <c r="F33" s="1">
        <v>13</v>
      </c>
    </row>
    <row r="34" spans="1:6" ht="15.75" customHeight="1">
      <c r="A34" s="1" t="s">
        <v>17</v>
      </c>
      <c r="B34" s="1" t="s">
        <v>10</v>
      </c>
      <c r="C34" s="1">
        <v>10</v>
      </c>
      <c r="D34" s="1">
        <v>21</v>
      </c>
      <c r="E34" s="1">
        <v>38</v>
      </c>
      <c r="F34" s="1">
        <v>48</v>
      </c>
    </row>
    <row r="35" spans="1:6" ht="15.75" customHeight="1">
      <c r="A35" s="1" t="s">
        <v>17</v>
      </c>
      <c r="B35" s="1" t="s">
        <v>10</v>
      </c>
      <c r="C35" s="1">
        <v>10</v>
      </c>
      <c r="D35" s="1">
        <v>16</v>
      </c>
      <c r="E35" s="1">
        <v>37</v>
      </c>
      <c r="F35" s="1">
        <v>47</v>
      </c>
    </row>
    <row r="36" spans="1:6" ht="15.75" customHeight="1">
      <c r="A36" s="1" t="s">
        <v>17</v>
      </c>
      <c r="B36" s="1" t="s">
        <v>10</v>
      </c>
      <c r="C36" s="1">
        <v>10</v>
      </c>
      <c r="D36" s="1">
        <v>18</v>
      </c>
      <c r="E36" s="1">
        <v>34</v>
      </c>
      <c r="F36" s="1">
        <v>50</v>
      </c>
    </row>
    <row r="37" spans="1:6" ht="15.75" customHeight="1">
      <c r="A37" s="1" t="s">
        <v>17</v>
      </c>
      <c r="B37" s="1" t="s">
        <v>10</v>
      </c>
      <c r="C37" s="1">
        <v>10</v>
      </c>
      <c r="D37" s="1">
        <v>19</v>
      </c>
      <c r="E37" s="1">
        <v>40</v>
      </c>
      <c r="F37" s="1"/>
    </row>
    <row r="38" spans="1:6" ht="15.75" customHeight="1">
      <c r="A38" s="1" t="s">
        <v>17</v>
      </c>
      <c r="B38" s="1" t="s">
        <v>10</v>
      </c>
      <c r="C38" s="1">
        <v>10</v>
      </c>
      <c r="D38" s="1">
        <v>22</v>
      </c>
      <c r="E38" s="1">
        <v>40</v>
      </c>
      <c r="F38" s="1"/>
    </row>
    <row r="39" spans="1:6" ht="15.75" customHeight="1">
      <c r="A39" s="1" t="s">
        <v>17</v>
      </c>
      <c r="B39" s="1" t="s">
        <v>10</v>
      </c>
      <c r="C39" s="1">
        <v>10</v>
      </c>
      <c r="D39" s="1">
        <v>24</v>
      </c>
      <c r="E39" s="1">
        <v>40</v>
      </c>
      <c r="F39" s="1"/>
    </row>
    <row r="40" spans="1:6" ht="15.75" customHeight="1">
      <c r="A40" s="1" t="s">
        <v>17</v>
      </c>
      <c r="B40" s="1" t="s">
        <v>25</v>
      </c>
      <c r="C40" s="1">
        <v>10</v>
      </c>
      <c r="D40" s="1">
        <v>22</v>
      </c>
      <c r="E40" s="1">
        <v>30</v>
      </c>
      <c r="F40" s="1"/>
    </row>
    <row r="41" spans="1:6" ht="15.75" customHeight="1">
      <c r="A41" s="1" t="s">
        <v>17</v>
      </c>
      <c r="B41" s="1" t="s">
        <v>25</v>
      </c>
      <c r="C41" s="1">
        <v>10</v>
      </c>
      <c r="D41" s="1">
        <v>19</v>
      </c>
      <c r="E41" s="1">
        <v>32</v>
      </c>
      <c r="F41" s="1"/>
    </row>
    <row r="42" spans="1:6" ht="15.75" customHeight="1">
      <c r="A42" s="1" t="s">
        <v>17</v>
      </c>
      <c r="B42" s="1" t="s">
        <v>25</v>
      </c>
      <c r="C42" s="1">
        <v>10</v>
      </c>
      <c r="D42" s="1">
        <v>24</v>
      </c>
      <c r="E42" s="1">
        <v>35</v>
      </c>
      <c r="F42" s="1"/>
    </row>
    <row r="43" spans="1:6" ht="15.75" customHeight="1">
      <c r="A43" s="1" t="s">
        <v>17</v>
      </c>
      <c r="B43" s="1" t="s">
        <v>27</v>
      </c>
      <c r="C43" s="1">
        <v>10</v>
      </c>
      <c r="D43" s="1">
        <v>19</v>
      </c>
      <c r="E43" s="1">
        <v>34</v>
      </c>
      <c r="F43" s="1">
        <v>57</v>
      </c>
    </row>
    <row r="44" spans="1:6" ht="15.75" customHeight="1">
      <c r="A44" s="1" t="s">
        <v>17</v>
      </c>
      <c r="B44" s="1" t="s">
        <v>27</v>
      </c>
      <c r="C44" s="1">
        <v>10</v>
      </c>
      <c r="D44" s="1">
        <v>17</v>
      </c>
      <c r="E44" s="1">
        <v>32</v>
      </c>
      <c r="F44" s="1">
        <v>57</v>
      </c>
    </row>
    <row r="45" spans="1:6" ht="15.75" customHeight="1">
      <c r="A45" s="1" t="s">
        <v>17</v>
      </c>
      <c r="B45" s="1" t="s">
        <v>27</v>
      </c>
      <c r="C45" s="1">
        <v>10</v>
      </c>
      <c r="D45" s="1">
        <v>21</v>
      </c>
      <c r="E45" s="1">
        <v>34</v>
      </c>
      <c r="F45" s="1">
        <v>57</v>
      </c>
    </row>
    <row r="46" spans="1:6" ht="15.75" customHeight="1">
      <c r="A46" s="1" t="s">
        <v>17</v>
      </c>
      <c r="B46" s="1" t="s">
        <v>28</v>
      </c>
      <c r="C46" s="1">
        <v>10</v>
      </c>
      <c r="D46" s="1">
        <v>23</v>
      </c>
      <c r="E46" s="1">
        <v>32</v>
      </c>
      <c r="F46" s="1">
        <v>36</v>
      </c>
    </row>
    <row r="47" spans="1:6" ht="15.75" customHeight="1">
      <c r="A47" s="1" t="s">
        <v>17</v>
      </c>
      <c r="B47" s="1" t="s">
        <v>28</v>
      </c>
      <c r="C47" s="1">
        <v>10</v>
      </c>
      <c r="D47" s="1">
        <v>18</v>
      </c>
      <c r="E47" s="1">
        <v>33</v>
      </c>
      <c r="F47" s="1">
        <v>49</v>
      </c>
    </row>
    <row r="48" spans="1:6" ht="15.75" customHeight="1">
      <c r="A48" s="1" t="s">
        <v>17</v>
      </c>
      <c r="B48" s="1" t="s">
        <v>28</v>
      </c>
      <c r="C48" s="1">
        <v>10</v>
      </c>
      <c r="D48" s="1">
        <v>18</v>
      </c>
      <c r="E48" s="1">
        <v>29</v>
      </c>
      <c r="F48" s="1">
        <v>45</v>
      </c>
    </row>
    <row r="49" spans="1:6" ht="15.75" customHeight="1">
      <c r="A49" s="13" t="s">
        <v>18</v>
      </c>
      <c r="B49" s="1" t="s">
        <v>10</v>
      </c>
      <c r="C49" s="1">
        <v>10</v>
      </c>
      <c r="D49" s="1">
        <v>12</v>
      </c>
      <c r="E49" s="1">
        <v>21</v>
      </c>
      <c r="F49" s="1">
        <v>28</v>
      </c>
    </row>
    <row r="50" spans="1:6" ht="15.75" customHeight="1">
      <c r="A50" s="13" t="s">
        <v>18</v>
      </c>
      <c r="B50" s="1" t="s">
        <v>10</v>
      </c>
      <c r="C50" s="1">
        <v>10</v>
      </c>
      <c r="D50" s="1">
        <v>12</v>
      </c>
      <c r="E50" s="1">
        <v>22</v>
      </c>
      <c r="F50" s="1">
        <v>29</v>
      </c>
    </row>
    <row r="51" spans="1:6" ht="15.75" customHeight="1">
      <c r="A51" s="13" t="s">
        <v>18</v>
      </c>
      <c r="B51" s="1" t="s">
        <v>10</v>
      </c>
      <c r="C51" s="1">
        <v>10</v>
      </c>
      <c r="D51" s="1">
        <v>12</v>
      </c>
      <c r="E51" s="1">
        <v>22</v>
      </c>
      <c r="F51" s="1">
        <v>32</v>
      </c>
    </row>
    <row r="52" spans="1:6" ht="15.75" customHeight="1">
      <c r="A52" s="13" t="s">
        <v>18</v>
      </c>
      <c r="B52" s="1" t="s">
        <v>27</v>
      </c>
      <c r="C52" s="1">
        <v>10</v>
      </c>
      <c r="D52" s="1">
        <v>10</v>
      </c>
      <c r="E52" s="1">
        <v>19</v>
      </c>
      <c r="F52" s="1">
        <v>21</v>
      </c>
    </row>
    <row r="53" spans="1:6" ht="15.75" customHeight="1">
      <c r="A53" s="13" t="s">
        <v>18</v>
      </c>
      <c r="B53" s="1" t="s">
        <v>27</v>
      </c>
      <c r="C53" s="1">
        <v>10</v>
      </c>
      <c r="D53" s="1">
        <v>10</v>
      </c>
      <c r="E53" s="1">
        <v>20</v>
      </c>
      <c r="F53" s="1">
        <v>29</v>
      </c>
    </row>
    <row r="54" spans="1:6" ht="15.75" customHeight="1">
      <c r="A54" s="13" t="s">
        <v>18</v>
      </c>
      <c r="B54" s="1" t="s">
        <v>27</v>
      </c>
      <c r="C54" s="1">
        <v>10</v>
      </c>
      <c r="D54" s="1">
        <v>10</v>
      </c>
      <c r="E54" s="1">
        <v>21</v>
      </c>
      <c r="F54" s="1">
        <v>32</v>
      </c>
    </row>
    <row r="55" spans="1:6" ht="15.75" customHeight="1">
      <c r="A55" s="13" t="s">
        <v>18</v>
      </c>
      <c r="B55" s="1" t="s">
        <v>28</v>
      </c>
      <c r="C55" s="1">
        <v>10</v>
      </c>
      <c r="D55" s="1">
        <v>10</v>
      </c>
      <c r="E55" s="1">
        <v>17</v>
      </c>
      <c r="F55" s="1">
        <v>23</v>
      </c>
    </row>
    <row r="56" spans="1:6" ht="15.75" customHeight="1">
      <c r="A56" s="13" t="s">
        <v>18</v>
      </c>
      <c r="B56" s="1" t="s">
        <v>28</v>
      </c>
      <c r="C56" s="1">
        <v>10</v>
      </c>
      <c r="D56" s="1">
        <v>10</v>
      </c>
      <c r="E56" s="1">
        <v>20</v>
      </c>
      <c r="F56" s="1">
        <v>29</v>
      </c>
    </row>
    <row r="57" spans="1:6" ht="15.75" customHeight="1">
      <c r="A57" s="13" t="s">
        <v>18</v>
      </c>
      <c r="B57" s="1" t="s">
        <v>28</v>
      </c>
      <c r="C57" s="1">
        <v>10</v>
      </c>
      <c r="D57" s="1">
        <v>10</v>
      </c>
      <c r="E57" s="1">
        <v>16</v>
      </c>
      <c r="F57" s="1">
        <v>22</v>
      </c>
    </row>
    <row r="58" spans="1:6" ht="15.75" customHeight="1">
      <c r="A58" s="1" t="s">
        <v>19</v>
      </c>
      <c r="B58" s="1" t="s">
        <v>10</v>
      </c>
      <c r="C58" s="1">
        <v>10</v>
      </c>
      <c r="D58" s="1">
        <v>17</v>
      </c>
      <c r="E58" s="1">
        <v>27</v>
      </c>
      <c r="F58" s="1">
        <v>38</v>
      </c>
    </row>
    <row r="59" spans="1:6" ht="15.75" customHeight="1">
      <c r="A59" s="1" t="s">
        <v>19</v>
      </c>
      <c r="B59" s="1" t="s">
        <v>10</v>
      </c>
      <c r="C59" s="1">
        <v>10</v>
      </c>
      <c r="D59" s="1">
        <v>15</v>
      </c>
      <c r="E59" s="1">
        <v>28</v>
      </c>
      <c r="F59" s="1">
        <v>37</v>
      </c>
    </row>
    <row r="60" spans="1:6" ht="15.75" customHeight="1">
      <c r="A60" s="1" t="s">
        <v>19</v>
      </c>
      <c r="B60" s="1" t="s">
        <v>10</v>
      </c>
      <c r="C60" s="1">
        <v>10</v>
      </c>
      <c r="D60" s="1">
        <v>14</v>
      </c>
      <c r="E60" s="1">
        <v>29</v>
      </c>
      <c r="F60" s="1">
        <v>37</v>
      </c>
    </row>
    <row r="61" spans="1:6" ht="15.75" customHeight="1">
      <c r="A61" s="1" t="s">
        <v>19</v>
      </c>
      <c r="B61" s="1" t="s">
        <v>27</v>
      </c>
      <c r="C61" s="1">
        <v>10</v>
      </c>
      <c r="D61" s="1">
        <v>12</v>
      </c>
      <c r="E61" s="1">
        <v>22</v>
      </c>
      <c r="F61" s="1"/>
    </row>
    <row r="62" spans="1:6" ht="15.75" customHeight="1">
      <c r="A62" s="1" t="s">
        <v>19</v>
      </c>
      <c r="B62" s="1" t="s">
        <v>27</v>
      </c>
      <c r="C62" s="1">
        <v>10</v>
      </c>
      <c r="D62" s="1">
        <v>13</v>
      </c>
      <c r="E62" s="1">
        <v>22</v>
      </c>
      <c r="F62" s="1"/>
    </row>
    <row r="63" spans="1:6" ht="15.75" customHeight="1">
      <c r="A63" s="1" t="s">
        <v>19</v>
      </c>
      <c r="B63" s="1" t="s">
        <v>27</v>
      </c>
      <c r="C63" s="1">
        <v>10</v>
      </c>
      <c r="D63" s="1">
        <v>15</v>
      </c>
      <c r="E63" s="1">
        <v>27</v>
      </c>
      <c r="F63" s="1"/>
    </row>
    <row r="64" spans="1:6" ht="15.75" customHeight="1">
      <c r="A64" s="1" t="s">
        <v>19</v>
      </c>
      <c r="B64" s="1" t="s">
        <v>28</v>
      </c>
      <c r="C64" s="1">
        <v>10</v>
      </c>
      <c r="D64" s="1">
        <v>10</v>
      </c>
      <c r="E64" s="1">
        <v>14</v>
      </c>
      <c r="F64" s="1">
        <v>21</v>
      </c>
    </row>
    <row r="65" spans="1:6" ht="15.75" customHeight="1">
      <c r="A65" s="1" t="s">
        <v>19</v>
      </c>
      <c r="B65" s="1" t="s">
        <v>28</v>
      </c>
      <c r="C65" s="1">
        <v>10</v>
      </c>
      <c r="D65" s="1">
        <v>10</v>
      </c>
      <c r="E65" s="1">
        <v>15</v>
      </c>
      <c r="F65" s="1">
        <v>22</v>
      </c>
    </row>
    <row r="66" spans="1:6" ht="15.75" customHeight="1">
      <c r="A66" s="1" t="s">
        <v>19</v>
      </c>
      <c r="B66" s="1" t="s">
        <v>28</v>
      </c>
      <c r="C66" s="1">
        <v>10</v>
      </c>
      <c r="D66" s="1">
        <v>10</v>
      </c>
      <c r="E66" s="1">
        <v>15</v>
      </c>
      <c r="F66" s="1">
        <v>19</v>
      </c>
    </row>
    <row r="67" spans="1:6" ht="15.75" customHeight="1">
      <c r="A67" s="1" t="s">
        <v>20</v>
      </c>
      <c r="B67" s="1" t="s">
        <v>10</v>
      </c>
      <c r="C67" s="1">
        <v>5</v>
      </c>
      <c r="D67" s="1">
        <v>22</v>
      </c>
      <c r="E67" s="1">
        <v>37</v>
      </c>
      <c r="F67" s="1">
        <v>57</v>
      </c>
    </row>
    <row r="68" spans="1:6" ht="15.75" customHeight="1">
      <c r="A68" s="1" t="s">
        <v>20</v>
      </c>
      <c r="B68" s="1" t="s">
        <v>10</v>
      </c>
      <c r="C68" s="1">
        <v>5</v>
      </c>
      <c r="D68" s="1">
        <v>25</v>
      </c>
      <c r="E68" s="1">
        <v>38</v>
      </c>
      <c r="F68" s="1">
        <v>57</v>
      </c>
    </row>
    <row r="69" spans="1:6" ht="15.75" customHeight="1">
      <c r="A69" s="1" t="s">
        <v>20</v>
      </c>
      <c r="B69" s="1" t="s">
        <v>10</v>
      </c>
      <c r="C69" s="1">
        <v>5</v>
      </c>
      <c r="D69" s="1">
        <v>29</v>
      </c>
      <c r="E69" s="1">
        <v>42</v>
      </c>
      <c r="F69" s="1">
        <v>57</v>
      </c>
    </row>
    <row r="70" spans="1:6" ht="15.75" customHeight="1">
      <c r="A70" s="1" t="s">
        <v>20</v>
      </c>
      <c r="B70" s="1" t="s">
        <v>10</v>
      </c>
      <c r="C70" s="1">
        <v>5</v>
      </c>
      <c r="D70" s="1">
        <v>20</v>
      </c>
      <c r="E70" s="1">
        <v>44</v>
      </c>
      <c r="F70" s="1"/>
    </row>
    <row r="71" spans="1:6" ht="15.75" customHeight="1">
      <c r="A71" s="1" t="s">
        <v>20</v>
      </c>
      <c r="B71" s="1" t="s">
        <v>10</v>
      </c>
      <c r="C71" s="1">
        <v>5</v>
      </c>
      <c r="D71" s="1">
        <v>21</v>
      </c>
      <c r="E71" s="1">
        <v>43</v>
      </c>
      <c r="F71" s="1"/>
    </row>
    <row r="72" spans="1:6" ht="15.75" customHeight="1">
      <c r="A72" s="1" t="s">
        <v>20</v>
      </c>
      <c r="B72" s="1" t="s">
        <v>10</v>
      </c>
      <c r="C72" s="1">
        <v>5</v>
      </c>
      <c r="D72" s="1">
        <v>23</v>
      </c>
      <c r="E72" s="1">
        <v>44</v>
      </c>
      <c r="F72" s="1"/>
    </row>
    <row r="73" spans="1:6" ht="15.75" customHeight="1">
      <c r="A73" s="1" t="s">
        <v>20</v>
      </c>
      <c r="B73" s="1" t="s">
        <v>10</v>
      </c>
      <c r="C73" s="1">
        <v>5</v>
      </c>
      <c r="D73" s="1">
        <v>17</v>
      </c>
      <c r="E73" s="1">
        <v>38</v>
      </c>
      <c r="F73" s="1">
        <v>57</v>
      </c>
    </row>
    <row r="74" spans="1:6" ht="15.75" customHeight="1">
      <c r="A74" s="1" t="s">
        <v>20</v>
      </c>
      <c r="B74" s="1" t="s">
        <v>10</v>
      </c>
      <c r="C74" s="1">
        <v>5</v>
      </c>
      <c r="D74" s="1">
        <v>16</v>
      </c>
      <c r="E74" s="1">
        <v>38</v>
      </c>
      <c r="F74" s="1">
        <v>57</v>
      </c>
    </row>
    <row r="75" spans="1:6" ht="15.75" customHeight="1">
      <c r="A75" s="1" t="s">
        <v>20</v>
      </c>
      <c r="B75" s="1" t="s">
        <v>10</v>
      </c>
      <c r="C75" s="1">
        <v>5</v>
      </c>
      <c r="D75" s="1">
        <v>18</v>
      </c>
      <c r="E75" s="1">
        <v>42</v>
      </c>
      <c r="F75" s="1">
        <v>57</v>
      </c>
    </row>
    <row r="76" spans="1:6" ht="15.75" customHeight="1">
      <c r="A76" s="1" t="s">
        <v>20</v>
      </c>
      <c r="B76" s="1" t="s">
        <v>10</v>
      </c>
      <c r="C76" s="1">
        <v>5</v>
      </c>
      <c r="D76" s="1">
        <v>16</v>
      </c>
      <c r="E76" s="1">
        <v>35</v>
      </c>
      <c r="F76" s="1">
        <v>57</v>
      </c>
    </row>
    <row r="77" spans="1:6" ht="15.75" customHeight="1">
      <c r="A77" s="1" t="s">
        <v>20</v>
      </c>
      <c r="B77" s="1" t="s">
        <v>25</v>
      </c>
      <c r="C77" s="1">
        <v>5</v>
      </c>
      <c r="D77" s="1">
        <v>7</v>
      </c>
      <c r="E77" s="1">
        <v>39</v>
      </c>
      <c r="F77" s="1">
        <v>57</v>
      </c>
    </row>
    <row r="78" spans="1:6" ht="15.75" customHeight="1">
      <c r="A78" s="1" t="s">
        <v>20</v>
      </c>
      <c r="B78" s="1" t="s">
        <v>25</v>
      </c>
      <c r="C78" s="1">
        <v>5</v>
      </c>
      <c r="D78" s="1">
        <v>7</v>
      </c>
      <c r="E78" s="1">
        <v>38</v>
      </c>
      <c r="F78" s="1">
        <v>57</v>
      </c>
    </row>
    <row r="79" spans="1:6" ht="15.75" customHeight="1">
      <c r="A79" s="1" t="s">
        <v>20</v>
      </c>
      <c r="B79" s="1" t="s">
        <v>25</v>
      </c>
      <c r="C79" s="1">
        <v>5</v>
      </c>
      <c r="D79" s="1">
        <v>11</v>
      </c>
      <c r="E79" s="1">
        <v>43</v>
      </c>
      <c r="F79" s="1">
        <v>57</v>
      </c>
    </row>
    <row r="80" spans="1:6" ht="15.75" customHeight="1">
      <c r="A80" s="1" t="s">
        <v>20</v>
      </c>
      <c r="B80" s="1" t="s">
        <v>25</v>
      </c>
      <c r="C80" s="1">
        <v>5</v>
      </c>
      <c r="D80" s="1">
        <v>15</v>
      </c>
      <c r="E80" s="1">
        <v>35</v>
      </c>
      <c r="F80" s="1"/>
    </row>
    <row r="81" spans="1:6" ht="15.75" customHeight="1">
      <c r="A81" s="1" t="s">
        <v>20</v>
      </c>
      <c r="B81" s="1" t="s">
        <v>25</v>
      </c>
      <c r="C81" s="1">
        <v>5</v>
      </c>
      <c r="D81" s="1">
        <v>16</v>
      </c>
      <c r="E81" s="1">
        <v>28</v>
      </c>
      <c r="F81" s="1"/>
    </row>
    <row r="82" spans="1:6" ht="15.75" customHeight="1">
      <c r="A82" s="1" t="s">
        <v>20</v>
      </c>
      <c r="B82" s="1" t="s">
        <v>25</v>
      </c>
      <c r="C82" s="1">
        <v>5</v>
      </c>
      <c r="D82" s="1">
        <v>13</v>
      </c>
      <c r="E82" s="1">
        <v>39</v>
      </c>
      <c r="F82" s="1"/>
    </row>
    <row r="83" spans="1:6" ht="15.75" customHeight="1">
      <c r="A83" s="1" t="s">
        <v>20</v>
      </c>
      <c r="B83" s="1" t="s">
        <v>25</v>
      </c>
      <c r="C83" s="1">
        <v>5</v>
      </c>
      <c r="D83" s="1">
        <v>11</v>
      </c>
      <c r="E83" s="1">
        <v>45</v>
      </c>
      <c r="F83" s="1">
        <v>57</v>
      </c>
    </row>
    <row r="84" spans="1:6" ht="15.75" customHeight="1">
      <c r="A84" s="1" t="s">
        <v>20</v>
      </c>
      <c r="B84" s="1" t="s">
        <v>25</v>
      </c>
      <c r="C84" s="1">
        <v>5</v>
      </c>
      <c r="D84" s="1">
        <v>14</v>
      </c>
      <c r="E84" s="1">
        <v>46</v>
      </c>
      <c r="F84" s="1">
        <v>57</v>
      </c>
    </row>
    <row r="85" spans="1:6" ht="15.75" customHeight="1">
      <c r="A85" s="1" t="s">
        <v>20</v>
      </c>
      <c r="B85" s="1" t="s">
        <v>25</v>
      </c>
      <c r="C85" s="1">
        <v>5</v>
      </c>
      <c r="D85" s="1">
        <v>15</v>
      </c>
      <c r="E85" s="1">
        <v>50</v>
      </c>
      <c r="F85" s="1">
        <v>57</v>
      </c>
    </row>
    <row r="86" spans="1:6" ht="15.75" customHeight="1">
      <c r="A86" s="1" t="s">
        <v>20</v>
      </c>
      <c r="B86" s="1" t="s">
        <v>25</v>
      </c>
      <c r="C86" s="1">
        <v>5</v>
      </c>
      <c r="D86" s="1">
        <v>6</v>
      </c>
      <c r="E86" s="1">
        <v>28</v>
      </c>
      <c r="F86" s="1">
        <v>57</v>
      </c>
    </row>
    <row r="87" spans="1:6" ht="15.75" customHeight="1">
      <c r="A87" s="1" t="s">
        <v>20</v>
      </c>
      <c r="B87" s="1" t="s">
        <v>25</v>
      </c>
      <c r="C87" s="1">
        <v>5</v>
      </c>
      <c r="D87" s="1">
        <v>5</v>
      </c>
      <c r="E87" s="1">
        <v>24</v>
      </c>
      <c r="F87" s="1">
        <v>57</v>
      </c>
    </row>
    <row r="88" spans="1:6" ht="15.75" customHeight="1">
      <c r="A88" s="1" t="s">
        <v>20</v>
      </c>
      <c r="B88" s="1" t="s">
        <v>27</v>
      </c>
      <c r="C88" s="1">
        <v>5</v>
      </c>
      <c r="D88" s="1">
        <v>9</v>
      </c>
      <c r="E88" s="1">
        <v>27</v>
      </c>
      <c r="F88" s="1">
        <v>50</v>
      </c>
    </row>
    <row r="89" spans="1:6" ht="15.75" customHeight="1">
      <c r="A89" s="1" t="s">
        <v>20</v>
      </c>
      <c r="B89" s="1" t="s">
        <v>27</v>
      </c>
      <c r="C89" s="1">
        <v>5</v>
      </c>
      <c r="D89" s="1">
        <v>9</v>
      </c>
      <c r="E89" s="1">
        <v>25</v>
      </c>
      <c r="F89" s="1">
        <v>57</v>
      </c>
    </row>
    <row r="90" spans="1:6" ht="15.75" customHeight="1">
      <c r="A90" s="1" t="s">
        <v>20</v>
      </c>
      <c r="B90" s="1" t="s">
        <v>27</v>
      </c>
      <c r="C90" s="1">
        <v>5</v>
      </c>
      <c r="D90" s="1">
        <v>11</v>
      </c>
      <c r="E90" s="1">
        <v>30</v>
      </c>
      <c r="F90" s="1">
        <v>57</v>
      </c>
    </row>
    <row r="91" spans="1:6" ht="15.75" customHeight="1">
      <c r="A91" s="1" t="s">
        <v>20</v>
      </c>
      <c r="B91" s="1" t="s">
        <v>27</v>
      </c>
      <c r="C91" s="1">
        <v>5</v>
      </c>
      <c r="D91" s="1">
        <v>20</v>
      </c>
      <c r="E91" s="1">
        <v>43</v>
      </c>
      <c r="F91" s="1">
        <v>57</v>
      </c>
    </row>
    <row r="92" spans="1:6" ht="15.75" customHeight="1">
      <c r="A92" s="1" t="s">
        <v>20</v>
      </c>
      <c r="B92" s="1" t="s">
        <v>27</v>
      </c>
      <c r="C92" s="1">
        <v>5</v>
      </c>
      <c r="D92" s="1">
        <v>22</v>
      </c>
      <c r="E92" s="1">
        <v>46</v>
      </c>
      <c r="F92" s="1">
        <v>57</v>
      </c>
    </row>
    <row r="93" spans="1:6" ht="15.75" customHeight="1">
      <c r="A93" s="1" t="s">
        <v>20</v>
      </c>
      <c r="B93" s="1" t="s">
        <v>27</v>
      </c>
      <c r="C93" s="1">
        <v>5</v>
      </c>
      <c r="D93" s="1">
        <v>22</v>
      </c>
      <c r="E93" s="1">
        <v>40</v>
      </c>
      <c r="F93" s="1">
        <v>57</v>
      </c>
    </row>
    <row r="94" spans="1:6" ht="15.75" customHeight="1">
      <c r="A94" s="1" t="s">
        <v>20</v>
      </c>
      <c r="B94" s="1" t="s">
        <v>27</v>
      </c>
      <c r="C94" s="1">
        <v>5</v>
      </c>
      <c r="D94" s="1">
        <v>10</v>
      </c>
      <c r="E94" s="1">
        <v>28</v>
      </c>
      <c r="F94" s="1">
        <v>57</v>
      </c>
    </row>
    <row r="95" spans="1:6" ht="15.75" customHeight="1">
      <c r="A95" s="1" t="s">
        <v>20</v>
      </c>
      <c r="B95" s="1" t="s">
        <v>27</v>
      </c>
      <c r="C95" s="1">
        <v>5</v>
      </c>
      <c r="D95" s="1">
        <v>12</v>
      </c>
      <c r="E95" s="1">
        <v>29</v>
      </c>
      <c r="F95" s="1">
        <v>57</v>
      </c>
    </row>
    <row r="96" spans="1:6" ht="15.75" customHeight="1">
      <c r="A96" s="1" t="s">
        <v>20</v>
      </c>
      <c r="B96" s="1" t="s">
        <v>27</v>
      </c>
      <c r="C96" s="1">
        <v>5</v>
      </c>
      <c r="D96" s="1">
        <v>12</v>
      </c>
      <c r="E96" s="1">
        <v>30</v>
      </c>
      <c r="F96" s="1">
        <v>57</v>
      </c>
    </row>
    <row r="97" spans="1:6" ht="15.75" customHeight="1">
      <c r="A97" s="1" t="s">
        <v>20</v>
      </c>
      <c r="B97" s="1" t="s">
        <v>27</v>
      </c>
      <c r="C97" s="1">
        <v>5</v>
      </c>
      <c r="D97" s="1">
        <v>14</v>
      </c>
      <c r="E97" s="1">
        <v>32</v>
      </c>
      <c r="F97" s="1">
        <v>57</v>
      </c>
    </row>
    <row r="98" spans="1:6" ht="15.75" customHeight="1">
      <c r="A98" s="1" t="s">
        <v>20</v>
      </c>
      <c r="B98" s="1" t="s">
        <v>27</v>
      </c>
      <c r="C98" s="1">
        <v>5</v>
      </c>
      <c r="D98" s="1">
        <v>10</v>
      </c>
      <c r="E98" s="1">
        <v>25</v>
      </c>
      <c r="F98" s="1">
        <v>57</v>
      </c>
    </row>
    <row r="99" spans="1:6" ht="15.75" customHeight="1">
      <c r="A99" s="1" t="s">
        <v>20</v>
      </c>
      <c r="B99" s="1" t="s">
        <v>27</v>
      </c>
      <c r="C99" s="1">
        <v>5</v>
      </c>
      <c r="D99" s="1">
        <v>10</v>
      </c>
      <c r="E99" s="1">
        <v>28</v>
      </c>
      <c r="F99" s="1">
        <v>57</v>
      </c>
    </row>
    <row r="100" spans="1:6" ht="15.75" customHeight="1">
      <c r="A100" s="1" t="s">
        <v>20</v>
      </c>
      <c r="B100" s="1" t="s">
        <v>28</v>
      </c>
      <c r="C100" s="1">
        <v>5</v>
      </c>
      <c r="D100" s="1">
        <v>20</v>
      </c>
      <c r="E100" s="1">
        <v>41</v>
      </c>
      <c r="F100" s="1">
        <v>57</v>
      </c>
    </row>
    <row r="101" spans="1:6" ht="15.75" customHeight="1">
      <c r="A101" s="1" t="s">
        <v>20</v>
      </c>
      <c r="B101" s="1" t="s">
        <v>28</v>
      </c>
      <c r="C101" s="1">
        <v>5</v>
      </c>
      <c r="D101" s="1">
        <v>19</v>
      </c>
      <c r="E101" s="1">
        <v>42</v>
      </c>
      <c r="F101" s="1">
        <v>57</v>
      </c>
    </row>
    <row r="102" spans="1:6" ht="15.75" customHeight="1">
      <c r="A102" s="1" t="s">
        <v>20</v>
      </c>
      <c r="B102" s="1" t="s">
        <v>28</v>
      </c>
      <c r="C102" s="1">
        <v>5</v>
      </c>
      <c r="D102" s="1">
        <v>19</v>
      </c>
      <c r="E102" s="1">
        <v>46</v>
      </c>
      <c r="F102" s="1">
        <v>57</v>
      </c>
    </row>
    <row r="103" spans="1:6" ht="15.75" customHeight="1">
      <c r="A103" s="1" t="s">
        <v>20</v>
      </c>
      <c r="B103" s="1" t="s">
        <v>28</v>
      </c>
      <c r="C103" s="1">
        <v>5</v>
      </c>
      <c r="D103" s="1">
        <v>13</v>
      </c>
      <c r="E103" s="1">
        <v>35</v>
      </c>
      <c r="F103" s="1">
        <v>57</v>
      </c>
    </row>
    <row r="104" spans="1:6" ht="15.75" customHeight="1">
      <c r="A104" s="1" t="s">
        <v>20</v>
      </c>
      <c r="B104" s="1" t="s">
        <v>28</v>
      </c>
      <c r="C104" s="1">
        <v>5</v>
      </c>
      <c r="D104" s="1">
        <v>12</v>
      </c>
      <c r="E104" s="1">
        <v>34</v>
      </c>
      <c r="F104" s="1">
        <v>57</v>
      </c>
    </row>
    <row r="105" spans="1:6" ht="15.75" customHeight="1">
      <c r="A105" s="1" t="s">
        <v>20</v>
      </c>
      <c r="B105" s="1" t="s">
        <v>28</v>
      </c>
      <c r="C105" s="1">
        <v>5</v>
      </c>
      <c r="D105" s="1">
        <v>11</v>
      </c>
      <c r="E105" s="1">
        <v>31</v>
      </c>
      <c r="F105" s="1">
        <v>57</v>
      </c>
    </row>
    <row r="106" spans="1:6" ht="15.75" customHeight="1">
      <c r="A106" s="1" t="s">
        <v>20</v>
      </c>
      <c r="B106" s="1" t="s">
        <v>28</v>
      </c>
      <c r="C106" s="1">
        <v>5</v>
      </c>
      <c r="D106" s="1">
        <v>12</v>
      </c>
      <c r="E106" s="1">
        <v>33</v>
      </c>
      <c r="F106" s="1">
        <v>38</v>
      </c>
    </row>
    <row r="107" spans="1:6" ht="15.75" customHeight="1">
      <c r="A107" s="1" t="s">
        <v>20</v>
      </c>
      <c r="B107" s="1" t="s">
        <v>28</v>
      </c>
      <c r="C107" s="1">
        <v>5</v>
      </c>
      <c r="D107" s="1">
        <v>13</v>
      </c>
      <c r="E107" s="1">
        <v>34</v>
      </c>
      <c r="F107" s="1">
        <v>48</v>
      </c>
    </row>
    <row r="108" spans="1:6" ht="15.75" customHeight="1">
      <c r="A108" s="1" t="s">
        <v>20</v>
      </c>
      <c r="B108" s="1" t="s">
        <v>28</v>
      </c>
      <c r="C108" s="1">
        <v>5</v>
      </c>
      <c r="D108" s="1">
        <v>11</v>
      </c>
      <c r="E108" s="1">
        <v>32</v>
      </c>
      <c r="F108" s="1">
        <v>36</v>
      </c>
    </row>
    <row r="109" spans="1:6" ht="15.75" customHeight="1">
      <c r="A109" s="1" t="s">
        <v>20</v>
      </c>
      <c r="B109" s="1" t="s">
        <v>28</v>
      </c>
      <c r="C109" s="1">
        <v>5</v>
      </c>
      <c r="D109" s="1">
        <v>14</v>
      </c>
      <c r="E109" s="1">
        <v>35</v>
      </c>
      <c r="F109" s="1">
        <v>35</v>
      </c>
    </row>
    <row r="110" spans="1:6" ht="15.75" customHeight="1">
      <c r="A110" s="1" t="s">
        <v>20</v>
      </c>
      <c r="B110" s="1" t="s">
        <v>28</v>
      </c>
      <c r="C110" s="1">
        <v>5</v>
      </c>
      <c r="D110" s="1">
        <v>11</v>
      </c>
      <c r="E110" s="1">
        <v>31</v>
      </c>
      <c r="F110" s="1">
        <v>34</v>
      </c>
    </row>
    <row r="111" spans="1:6" ht="15.75" customHeight="1">
      <c r="A111" s="1" t="s">
        <v>20</v>
      </c>
      <c r="B111" s="1" t="s">
        <v>28</v>
      </c>
      <c r="C111" s="1">
        <v>5</v>
      </c>
      <c r="D111" s="1">
        <v>12</v>
      </c>
      <c r="E111" s="1">
        <v>32</v>
      </c>
      <c r="F111" s="1">
        <v>40</v>
      </c>
    </row>
    <row r="112" spans="1:6" ht="15.75" customHeight="1">
      <c r="A112" s="1" t="s">
        <v>21</v>
      </c>
      <c r="B112" s="1" t="s">
        <v>10</v>
      </c>
      <c r="C112" s="1">
        <v>5</v>
      </c>
      <c r="D112" s="1">
        <v>29</v>
      </c>
      <c r="E112" s="1">
        <v>57</v>
      </c>
      <c r="F112" s="1">
        <v>57</v>
      </c>
    </row>
    <row r="113" spans="1:6" ht="15.75" customHeight="1">
      <c r="A113" s="1" t="s">
        <v>21</v>
      </c>
      <c r="B113" s="1" t="s">
        <v>10</v>
      </c>
      <c r="C113" s="1">
        <v>5</v>
      </c>
      <c r="D113" s="1">
        <v>25</v>
      </c>
      <c r="E113" s="1">
        <v>57</v>
      </c>
      <c r="F113" s="1">
        <v>57</v>
      </c>
    </row>
    <row r="114" spans="1:6" ht="15.75" customHeight="1">
      <c r="A114" s="1" t="s">
        <v>21</v>
      </c>
      <c r="B114" s="1" t="s">
        <v>10</v>
      </c>
      <c r="C114" s="1">
        <v>5</v>
      </c>
      <c r="D114" s="1">
        <v>22</v>
      </c>
      <c r="E114" s="1">
        <v>57</v>
      </c>
      <c r="F114" s="1">
        <v>57</v>
      </c>
    </row>
    <row r="115" spans="1:6" ht="15.75" customHeight="1">
      <c r="A115" s="1" t="s">
        <v>21</v>
      </c>
      <c r="B115" s="1" t="s">
        <v>10</v>
      </c>
      <c r="C115" s="1">
        <v>5</v>
      </c>
      <c r="D115" s="1">
        <v>22</v>
      </c>
      <c r="E115" s="1">
        <v>57</v>
      </c>
      <c r="F115" s="1">
        <v>57</v>
      </c>
    </row>
    <row r="116" spans="1:6" ht="15.75" customHeight="1">
      <c r="A116" s="1" t="s">
        <v>21</v>
      </c>
      <c r="B116" s="1" t="s">
        <v>10</v>
      </c>
      <c r="C116" s="1">
        <v>5</v>
      </c>
      <c r="D116" s="1">
        <v>26</v>
      </c>
      <c r="E116" s="1">
        <v>57</v>
      </c>
      <c r="F116" s="1">
        <v>57</v>
      </c>
    </row>
    <row r="117" spans="1:6" ht="15.75" customHeight="1">
      <c r="A117" s="1" t="s">
        <v>21</v>
      </c>
      <c r="B117" s="1" t="s">
        <v>25</v>
      </c>
      <c r="C117" s="1">
        <v>5</v>
      </c>
      <c r="D117" s="1">
        <v>10</v>
      </c>
      <c r="E117" s="1">
        <v>38</v>
      </c>
      <c r="F117" s="1">
        <v>57</v>
      </c>
    </row>
    <row r="118" spans="1:6" ht="15.75" customHeight="1">
      <c r="A118" s="1" t="s">
        <v>21</v>
      </c>
      <c r="B118" s="1" t="s">
        <v>25</v>
      </c>
      <c r="C118" s="1">
        <v>5</v>
      </c>
      <c r="D118" s="1">
        <v>12</v>
      </c>
      <c r="E118" s="1">
        <v>41</v>
      </c>
      <c r="F118" s="1">
        <v>57</v>
      </c>
    </row>
    <row r="119" spans="1:6" ht="15.75" customHeight="1">
      <c r="A119" s="1" t="s">
        <v>21</v>
      </c>
      <c r="B119" s="1" t="s">
        <v>25</v>
      </c>
      <c r="C119" s="1">
        <v>5</v>
      </c>
      <c r="D119" s="1">
        <v>11</v>
      </c>
      <c r="E119" s="1">
        <v>39</v>
      </c>
      <c r="F119" s="1">
        <v>57</v>
      </c>
    </row>
    <row r="120" spans="1:6" ht="15.75" customHeight="1">
      <c r="A120" s="1" t="s">
        <v>21</v>
      </c>
      <c r="B120" s="1" t="s">
        <v>25</v>
      </c>
      <c r="C120" s="1">
        <v>5</v>
      </c>
      <c r="D120" s="1">
        <v>14</v>
      </c>
      <c r="E120" s="1">
        <v>57</v>
      </c>
      <c r="F120" s="1">
        <v>57</v>
      </c>
    </row>
    <row r="121" spans="1:6" ht="15.75" customHeight="1">
      <c r="A121" s="1" t="s">
        <v>21</v>
      </c>
      <c r="B121" s="1" t="s">
        <v>25</v>
      </c>
      <c r="C121" s="1">
        <v>5</v>
      </c>
      <c r="D121" s="1">
        <v>14</v>
      </c>
      <c r="E121" s="1">
        <v>57</v>
      </c>
      <c r="F121" s="1">
        <v>57</v>
      </c>
    </row>
    <row r="122" spans="1:6" ht="15.75" customHeight="1">
      <c r="A122" s="1" t="s">
        <v>21</v>
      </c>
      <c r="B122" s="1" t="s">
        <v>25</v>
      </c>
      <c r="C122" s="1">
        <v>5</v>
      </c>
      <c r="D122" s="1">
        <v>11</v>
      </c>
      <c r="E122" s="1">
        <v>35</v>
      </c>
      <c r="F122" s="1">
        <v>57</v>
      </c>
    </row>
    <row r="123" spans="1:6" ht="15.75" customHeight="1">
      <c r="A123" s="1" t="s">
        <v>21</v>
      </c>
      <c r="B123" s="1" t="s">
        <v>25</v>
      </c>
      <c r="C123" s="1">
        <v>5</v>
      </c>
      <c r="D123" s="1">
        <v>11</v>
      </c>
      <c r="E123" s="1">
        <v>35</v>
      </c>
      <c r="F123" s="1">
        <v>57</v>
      </c>
    </row>
    <row r="124" spans="1:6" ht="15.75" customHeight="1">
      <c r="A124" s="1" t="s">
        <v>21</v>
      </c>
      <c r="B124" s="1" t="s">
        <v>25</v>
      </c>
      <c r="C124" s="1">
        <v>5</v>
      </c>
      <c r="D124" s="1">
        <v>12</v>
      </c>
      <c r="E124" s="1">
        <v>44</v>
      </c>
      <c r="F124" s="1">
        <v>57</v>
      </c>
    </row>
    <row r="125" spans="1:6" ht="15.75" customHeight="1">
      <c r="A125" s="1" t="s">
        <v>21</v>
      </c>
      <c r="B125" s="1" t="s">
        <v>25</v>
      </c>
      <c r="C125" s="1">
        <v>5</v>
      </c>
      <c r="D125" s="1">
        <v>12</v>
      </c>
      <c r="E125" s="1">
        <v>37</v>
      </c>
      <c r="F125" s="1">
        <v>57</v>
      </c>
    </row>
    <row r="126" spans="1:6" ht="15.75" customHeight="1">
      <c r="A126" s="1" t="s">
        <v>21</v>
      </c>
      <c r="B126" s="1" t="s">
        <v>27</v>
      </c>
      <c r="C126" s="1">
        <v>5</v>
      </c>
      <c r="D126" s="1">
        <v>9</v>
      </c>
      <c r="E126" s="1">
        <v>27</v>
      </c>
      <c r="F126" s="1">
        <v>57</v>
      </c>
    </row>
    <row r="127" spans="1:6" ht="15.75" customHeight="1">
      <c r="A127" s="1" t="s">
        <v>21</v>
      </c>
      <c r="B127" s="1" t="s">
        <v>27</v>
      </c>
      <c r="C127" s="1">
        <v>5</v>
      </c>
      <c r="D127" s="1">
        <v>8</v>
      </c>
      <c r="E127" s="1">
        <v>19</v>
      </c>
      <c r="F127" s="1">
        <v>54</v>
      </c>
    </row>
    <row r="128" spans="1:6" ht="15.75" customHeight="1">
      <c r="A128" s="1" t="s">
        <v>21</v>
      </c>
      <c r="B128" s="1" t="s">
        <v>27</v>
      </c>
      <c r="C128" s="1">
        <v>5</v>
      </c>
      <c r="D128" s="1">
        <v>14</v>
      </c>
      <c r="E128" s="1">
        <v>34</v>
      </c>
      <c r="F128" s="1">
        <v>57</v>
      </c>
    </row>
    <row r="129" spans="1:6" ht="15.75" customHeight="1">
      <c r="A129" s="1" t="s">
        <v>21</v>
      </c>
      <c r="B129" s="1" t="s">
        <v>27</v>
      </c>
      <c r="C129" s="1">
        <v>5</v>
      </c>
      <c r="D129" s="1">
        <v>10</v>
      </c>
      <c r="E129" s="1">
        <v>26</v>
      </c>
      <c r="F129" s="1">
        <v>57</v>
      </c>
    </row>
    <row r="130" spans="1:6" ht="15.75" customHeight="1">
      <c r="A130" s="1" t="s">
        <v>21</v>
      </c>
      <c r="B130" s="1" t="s">
        <v>27</v>
      </c>
      <c r="C130" s="1">
        <v>5</v>
      </c>
      <c r="D130" s="1">
        <v>9</v>
      </c>
      <c r="E130" s="1">
        <v>23</v>
      </c>
      <c r="F130" s="1">
        <v>57</v>
      </c>
    </row>
    <row r="131" spans="1:6" ht="15.75" customHeight="1">
      <c r="A131" s="1" t="s">
        <v>21</v>
      </c>
      <c r="B131" s="1" t="s">
        <v>27</v>
      </c>
      <c r="C131" s="1">
        <v>5</v>
      </c>
      <c r="D131" s="1">
        <v>9</v>
      </c>
      <c r="E131" s="1">
        <v>23</v>
      </c>
      <c r="F131" s="1">
        <v>57</v>
      </c>
    </row>
    <row r="132" spans="1:6" ht="15.75" customHeight="1">
      <c r="A132" s="1" t="s">
        <v>21</v>
      </c>
      <c r="B132" s="1" t="s">
        <v>27</v>
      </c>
      <c r="C132" s="1">
        <v>5</v>
      </c>
      <c r="D132" s="1">
        <v>5</v>
      </c>
      <c r="E132" s="1">
        <v>17</v>
      </c>
      <c r="F132" s="1">
        <v>52</v>
      </c>
    </row>
    <row r="133" spans="1:6" ht="15.75" customHeight="1">
      <c r="A133" s="1" t="s">
        <v>21</v>
      </c>
      <c r="B133" s="1" t="s">
        <v>27</v>
      </c>
      <c r="C133" s="1">
        <v>5</v>
      </c>
      <c r="D133" s="1">
        <v>8</v>
      </c>
      <c r="E133" s="1">
        <v>23</v>
      </c>
      <c r="F133" s="1">
        <v>57</v>
      </c>
    </row>
    <row r="134" spans="1:6" ht="15.75" customHeight="1">
      <c r="A134" s="1" t="s">
        <v>21</v>
      </c>
      <c r="B134" s="1" t="s">
        <v>27</v>
      </c>
      <c r="C134" s="1">
        <v>5</v>
      </c>
      <c r="D134" s="1">
        <v>10</v>
      </c>
      <c r="E134" s="1">
        <v>30</v>
      </c>
      <c r="F134" s="1">
        <v>57</v>
      </c>
    </row>
    <row r="135" spans="1:6" ht="15.75" customHeight="1">
      <c r="A135" s="1" t="s">
        <v>21</v>
      </c>
      <c r="B135" s="1" t="s">
        <v>28</v>
      </c>
      <c r="C135" s="1">
        <v>5</v>
      </c>
      <c r="D135" s="1">
        <v>9</v>
      </c>
      <c r="E135" s="1">
        <v>19</v>
      </c>
      <c r="F135" s="1">
        <v>41</v>
      </c>
    </row>
    <row r="136" spans="1:6" ht="15.75" customHeight="1">
      <c r="A136" s="1" t="s">
        <v>21</v>
      </c>
      <c r="B136" s="1" t="s">
        <v>28</v>
      </c>
      <c r="C136" s="1">
        <v>5</v>
      </c>
      <c r="D136" s="1">
        <v>7</v>
      </c>
      <c r="E136" s="1">
        <v>16</v>
      </c>
      <c r="F136" s="1">
        <v>34</v>
      </c>
    </row>
    <row r="137" spans="1:6" ht="15.75" customHeight="1">
      <c r="A137" s="1" t="s">
        <v>21</v>
      </c>
      <c r="B137" s="1" t="s">
        <v>28</v>
      </c>
      <c r="C137" s="1">
        <v>5</v>
      </c>
      <c r="D137" s="1">
        <v>7</v>
      </c>
      <c r="E137" s="1">
        <v>17</v>
      </c>
      <c r="F137" s="1">
        <v>34</v>
      </c>
    </row>
    <row r="138" spans="1:6" ht="15.75" customHeight="1">
      <c r="A138" s="1" t="s">
        <v>21</v>
      </c>
      <c r="B138" s="1" t="s">
        <v>28</v>
      </c>
      <c r="C138" s="1">
        <v>5</v>
      </c>
      <c r="D138" s="1">
        <v>8</v>
      </c>
      <c r="E138" s="1">
        <v>35</v>
      </c>
      <c r="F138" s="1">
        <v>57</v>
      </c>
    </row>
    <row r="139" spans="1:6" ht="15.75" customHeight="1">
      <c r="A139" s="1" t="s">
        <v>21</v>
      </c>
      <c r="B139" s="1" t="s">
        <v>28</v>
      </c>
      <c r="C139" s="1">
        <v>5</v>
      </c>
      <c r="D139" s="1">
        <v>7</v>
      </c>
      <c r="E139" s="1">
        <v>19</v>
      </c>
      <c r="F139" s="1">
        <v>47</v>
      </c>
    </row>
    <row r="140" spans="1:6" ht="15.75" customHeight="1">
      <c r="A140" s="1" t="s">
        <v>21</v>
      </c>
      <c r="B140" s="1" t="s">
        <v>28</v>
      </c>
      <c r="C140" s="1">
        <v>5</v>
      </c>
      <c r="D140" s="1">
        <v>9</v>
      </c>
      <c r="E140" s="1">
        <v>22</v>
      </c>
      <c r="F140" s="1">
        <v>57</v>
      </c>
    </row>
    <row r="141" spans="1:6" ht="15.75" customHeight="1">
      <c r="A141" s="1" t="s">
        <v>21</v>
      </c>
      <c r="B141" s="1" t="s">
        <v>28</v>
      </c>
      <c r="C141" s="1">
        <v>5</v>
      </c>
      <c r="D141" s="1">
        <v>7</v>
      </c>
      <c r="E141" s="1">
        <v>16</v>
      </c>
      <c r="F141" s="1">
        <v>38</v>
      </c>
    </row>
    <row r="142" spans="1:6" ht="15.75" customHeight="1">
      <c r="A142" s="1" t="s">
        <v>21</v>
      </c>
      <c r="B142" s="1" t="s">
        <v>28</v>
      </c>
      <c r="C142" s="1">
        <v>5</v>
      </c>
      <c r="D142" s="1">
        <v>10</v>
      </c>
      <c r="E142" s="1">
        <v>22</v>
      </c>
      <c r="F142" s="1">
        <v>50</v>
      </c>
    </row>
    <row r="143" spans="1:6" ht="15.75" customHeight="1">
      <c r="A143" s="1" t="s">
        <v>21</v>
      </c>
      <c r="B143" s="1" t="s">
        <v>28</v>
      </c>
      <c r="C143" s="1">
        <v>5</v>
      </c>
      <c r="D143" s="1">
        <v>9</v>
      </c>
      <c r="E143" s="1">
        <v>21</v>
      </c>
      <c r="F143" s="1">
        <v>57</v>
      </c>
    </row>
    <row r="144" spans="1:6" ht="15.75" customHeight="1">
      <c r="A144" s="1" t="s">
        <v>22</v>
      </c>
      <c r="B144" s="1" t="s">
        <v>10</v>
      </c>
      <c r="C144" s="1">
        <v>5</v>
      </c>
      <c r="D144" s="1">
        <v>24</v>
      </c>
      <c r="E144" s="1">
        <v>44</v>
      </c>
      <c r="F144" s="1">
        <v>57</v>
      </c>
    </row>
    <row r="145" spans="1:6" ht="15.75" customHeight="1">
      <c r="A145" s="1" t="s">
        <v>22</v>
      </c>
      <c r="B145" s="1" t="s">
        <v>10</v>
      </c>
      <c r="C145" s="1">
        <v>5</v>
      </c>
      <c r="D145" s="1">
        <v>29</v>
      </c>
      <c r="E145" s="1">
        <v>49</v>
      </c>
      <c r="F145" s="1">
        <v>57</v>
      </c>
    </row>
    <row r="146" spans="1:6" ht="15.75" customHeight="1">
      <c r="A146" s="1" t="s">
        <v>22</v>
      </c>
      <c r="B146" s="1" t="s">
        <v>10</v>
      </c>
      <c r="C146" s="1">
        <v>5</v>
      </c>
      <c r="D146" s="1">
        <v>26</v>
      </c>
      <c r="E146" s="1">
        <v>42</v>
      </c>
      <c r="F146" s="1">
        <v>57</v>
      </c>
    </row>
    <row r="147" spans="1:6" ht="15.75" customHeight="1">
      <c r="A147" s="1" t="s">
        <v>22</v>
      </c>
      <c r="B147" s="1" t="s">
        <v>10</v>
      </c>
      <c r="C147" s="1">
        <v>5</v>
      </c>
      <c r="D147" s="1">
        <v>32</v>
      </c>
      <c r="E147" s="1">
        <v>57</v>
      </c>
      <c r="F147" s="1">
        <v>57</v>
      </c>
    </row>
    <row r="148" spans="1:6" ht="15.75" customHeight="1">
      <c r="A148" s="1" t="s">
        <v>22</v>
      </c>
      <c r="B148" s="1" t="s">
        <v>10</v>
      </c>
      <c r="C148" s="1">
        <v>5</v>
      </c>
      <c r="D148" s="1">
        <v>34</v>
      </c>
      <c r="E148" s="1">
        <v>51</v>
      </c>
      <c r="F148" s="1">
        <v>57</v>
      </c>
    </row>
    <row r="149" spans="1:6" ht="15.75" customHeight="1">
      <c r="A149" s="1" t="s">
        <v>22</v>
      </c>
      <c r="B149" s="1" t="s">
        <v>10</v>
      </c>
      <c r="C149" s="1">
        <v>5</v>
      </c>
      <c r="D149" s="1">
        <v>30</v>
      </c>
      <c r="E149" s="1">
        <v>57</v>
      </c>
      <c r="F149" s="1">
        <v>57</v>
      </c>
    </row>
    <row r="150" spans="1:6" ht="15.75" customHeight="1">
      <c r="A150" s="1" t="s">
        <v>22</v>
      </c>
      <c r="B150" s="1" t="s">
        <v>25</v>
      </c>
      <c r="C150" s="1">
        <v>5</v>
      </c>
      <c r="D150" s="1">
        <v>30</v>
      </c>
      <c r="E150" s="1">
        <v>46</v>
      </c>
      <c r="F150" s="1">
        <v>57</v>
      </c>
    </row>
    <row r="151" spans="1:6" ht="15.75" customHeight="1">
      <c r="A151" s="1" t="s">
        <v>22</v>
      </c>
      <c r="B151" s="1" t="s">
        <v>25</v>
      </c>
      <c r="C151" s="1">
        <v>5</v>
      </c>
      <c r="D151" s="1">
        <v>29</v>
      </c>
      <c r="E151" s="1">
        <v>57</v>
      </c>
      <c r="F151" s="1">
        <v>57</v>
      </c>
    </row>
    <row r="152" spans="1:6" ht="15.75" customHeight="1">
      <c r="A152" s="1" t="s">
        <v>22</v>
      </c>
      <c r="B152" s="1" t="s">
        <v>25</v>
      </c>
      <c r="C152" s="1">
        <v>5</v>
      </c>
      <c r="D152" s="1">
        <v>31</v>
      </c>
      <c r="E152" s="1">
        <v>48</v>
      </c>
      <c r="F152" s="1">
        <v>57</v>
      </c>
    </row>
    <row r="153" spans="1:6" ht="15.75" customHeight="1">
      <c r="A153" s="1" t="s">
        <v>22</v>
      </c>
      <c r="B153" s="1" t="s">
        <v>27</v>
      </c>
      <c r="C153" s="1">
        <v>5</v>
      </c>
      <c r="D153" s="1">
        <v>35</v>
      </c>
      <c r="E153" s="1">
        <v>52</v>
      </c>
      <c r="F153" s="1">
        <v>57</v>
      </c>
    </row>
    <row r="154" spans="1:6" ht="15.75" customHeight="1">
      <c r="A154" s="1" t="s">
        <v>22</v>
      </c>
      <c r="B154" s="1" t="s">
        <v>27</v>
      </c>
      <c r="C154" s="1">
        <v>5</v>
      </c>
      <c r="D154" s="1">
        <v>33</v>
      </c>
      <c r="E154" s="1">
        <v>57</v>
      </c>
      <c r="F154" s="1">
        <v>57</v>
      </c>
    </row>
    <row r="155" spans="1:6" ht="15.75" customHeight="1">
      <c r="A155" s="1" t="s">
        <v>22</v>
      </c>
      <c r="B155" s="1" t="s">
        <v>27</v>
      </c>
      <c r="C155" s="1">
        <v>5</v>
      </c>
      <c r="D155" s="1">
        <v>31</v>
      </c>
      <c r="E155" s="1">
        <v>57</v>
      </c>
      <c r="F155" s="1">
        <v>57</v>
      </c>
    </row>
    <row r="156" spans="1:6" ht="15.75" customHeight="1">
      <c r="A156" s="1" t="s">
        <v>22</v>
      </c>
      <c r="B156" s="1" t="s">
        <v>28</v>
      </c>
      <c r="C156" s="1">
        <v>5</v>
      </c>
      <c r="D156" s="1">
        <v>29</v>
      </c>
      <c r="E156" s="1">
        <v>52</v>
      </c>
      <c r="F156" s="1">
        <v>57</v>
      </c>
    </row>
    <row r="157" spans="1:6" ht="15.75" customHeight="1">
      <c r="A157" s="1" t="s">
        <v>22</v>
      </c>
      <c r="B157" s="1" t="s">
        <v>28</v>
      </c>
      <c r="C157" s="1">
        <v>5</v>
      </c>
      <c r="D157" s="1">
        <v>27</v>
      </c>
      <c r="E157" s="1">
        <v>50</v>
      </c>
      <c r="F157" s="1">
        <v>57</v>
      </c>
    </row>
    <row r="158" spans="1:6" ht="15.75" customHeight="1">
      <c r="A158" s="1" t="s">
        <v>22</v>
      </c>
      <c r="B158" s="1" t="s">
        <v>28</v>
      </c>
      <c r="C158" s="1">
        <v>5</v>
      </c>
      <c r="D158" s="1">
        <v>32</v>
      </c>
      <c r="E158" s="1">
        <v>52</v>
      </c>
      <c r="F158" s="1">
        <v>57</v>
      </c>
    </row>
    <row r="159" spans="1:6" ht="15.75" customHeight="1">
      <c r="A159" s="1" t="s">
        <v>23</v>
      </c>
      <c r="B159" s="1" t="s">
        <v>10</v>
      </c>
      <c r="C159" s="1">
        <v>5</v>
      </c>
      <c r="D159" s="1">
        <v>37</v>
      </c>
      <c r="E159" s="1">
        <v>57</v>
      </c>
      <c r="F159" s="1">
        <v>57</v>
      </c>
    </row>
    <row r="160" spans="1:6" ht="15.75" customHeight="1">
      <c r="A160" s="1" t="s">
        <v>23</v>
      </c>
      <c r="B160" s="1" t="s">
        <v>10</v>
      </c>
      <c r="C160" s="1">
        <v>5</v>
      </c>
      <c r="D160" s="1">
        <v>38</v>
      </c>
      <c r="E160" s="1">
        <v>57</v>
      </c>
      <c r="F160" s="1">
        <v>57</v>
      </c>
    </row>
    <row r="161" spans="1:6" ht="15.75" customHeight="1">
      <c r="A161" s="1" t="s">
        <v>23</v>
      </c>
      <c r="B161" s="1" t="s">
        <v>10</v>
      </c>
      <c r="C161" s="1">
        <v>5</v>
      </c>
      <c r="D161" s="1">
        <v>32</v>
      </c>
      <c r="E161" s="1">
        <v>57</v>
      </c>
      <c r="F161" s="1">
        <v>57</v>
      </c>
    </row>
    <row r="162" spans="1:6" ht="15.75" customHeight="1">
      <c r="A162" s="1" t="s">
        <v>23</v>
      </c>
      <c r="B162" s="1" t="s">
        <v>10</v>
      </c>
      <c r="C162" s="1">
        <v>5</v>
      </c>
      <c r="D162" s="1">
        <v>33</v>
      </c>
      <c r="E162" s="1">
        <v>57</v>
      </c>
      <c r="F162" s="1">
        <v>57</v>
      </c>
    </row>
    <row r="163" spans="1:6" ht="15.75" customHeight="1">
      <c r="A163" s="1" t="s">
        <v>23</v>
      </c>
      <c r="B163" s="1" t="s">
        <v>10</v>
      </c>
      <c r="C163" s="1">
        <v>5</v>
      </c>
      <c r="D163" s="1">
        <v>35</v>
      </c>
      <c r="E163" s="1">
        <v>57</v>
      </c>
      <c r="F163" s="1">
        <v>57</v>
      </c>
    </row>
    <row r="164" spans="1:6" ht="15.75" customHeight="1">
      <c r="A164" s="1" t="s">
        <v>23</v>
      </c>
      <c r="B164" s="1" t="s">
        <v>10</v>
      </c>
      <c r="C164" s="1">
        <v>5</v>
      </c>
      <c r="D164" s="1">
        <v>32</v>
      </c>
      <c r="E164" s="1">
        <v>57</v>
      </c>
      <c r="F164" s="1">
        <v>57</v>
      </c>
    </row>
    <row r="165" spans="1:6" ht="15.75" customHeight="1">
      <c r="A165" s="1" t="s">
        <v>23</v>
      </c>
      <c r="B165" s="1" t="s">
        <v>10</v>
      </c>
      <c r="C165" s="1">
        <v>5</v>
      </c>
      <c r="D165" s="1">
        <v>34</v>
      </c>
      <c r="E165" s="1">
        <v>57</v>
      </c>
      <c r="F165" s="1">
        <v>57</v>
      </c>
    </row>
    <row r="166" spans="1:6" ht="15.75" customHeight="1">
      <c r="A166" s="1" t="s">
        <v>23</v>
      </c>
      <c r="B166" s="1" t="s">
        <v>10</v>
      </c>
      <c r="C166" s="1">
        <v>5</v>
      </c>
      <c r="D166" s="1">
        <v>35</v>
      </c>
      <c r="E166" s="1">
        <v>57</v>
      </c>
      <c r="F166" s="1">
        <v>57</v>
      </c>
    </row>
    <row r="167" spans="1:6" ht="15.75" customHeight="1">
      <c r="A167" s="1" t="s">
        <v>23</v>
      </c>
      <c r="B167" s="1" t="s">
        <v>10</v>
      </c>
      <c r="C167" s="1">
        <v>5</v>
      </c>
      <c r="D167" s="1">
        <v>36</v>
      </c>
      <c r="E167" s="1">
        <v>57</v>
      </c>
      <c r="F167" s="1">
        <v>57</v>
      </c>
    </row>
    <row r="168" spans="1:6" ht="15.75" customHeight="1">
      <c r="A168" s="1" t="s">
        <v>23</v>
      </c>
      <c r="B168" s="1" t="s">
        <v>10</v>
      </c>
      <c r="C168" s="1">
        <v>5</v>
      </c>
      <c r="D168" s="1">
        <v>36</v>
      </c>
      <c r="E168" s="1">
        <v>57</v>
      </c>
      <c r="F168" s="1">
        <v>57</v>
      </c>
    </row>
    <row r="169" spans="1:6" ht="15.75" customHeight="1">
      <c r="A169" s="1" t="s">
        <v>23</v>
      </c>
      <c r="B169" s="1" t="s">
        <v>10</v>
      </c>
      <c r="C169" s="1">
        <v>5</v>
      </c>
      <c r="D169" s="1">
        <v>34</v>
      </c>
      <c r="E169" s="1">
        <v>57</v>
      </c>
      <c r="F169" s="1">
        <v>57</v>
      </c>
    </row>
    <row r="170" spans="1:6" ht="15.75" customHeight="1">
      <c r="A170" s="1" t="s">
        <v>23</v>
      </c>
      <c r="B170" s="1" t="s">
        <v>10</v>
      </c>
      <c r="C170" s="1">
        <v>5</v>
      </c>
      <c r="D170" s="1">
        <v>34</v>
      </c>
      <c r="E170" s="1">
        <v>57</v>
      </c>
      <c r="F170" s="1">
        <v>57</v>
      </c>
    </row>
    <row r="171" spans="1:6" ht="15.75" customHeight="1">
      <c r="A171" s="1" t="s">
        <v>23</v>
      </c>
      <c r="B171" s="1" t="s">
        <v>25</v>
      </c>
      <c r="C171" s="1">
        <v>5</v>
      </c>
      <c r="D171" s="1">
        <v>22</v>
      </c>
      <c r="E171" s="1">
        <v>46</v>
      </c>
      <c r="F171" s="1">
        <v>57</v>
      </c>
    </row>
    <row r="172" spans="1:6" ht="15.75" customHeight="1">
      <c r="A172" s="1" t="s">
        <v>23</v>
      </c>
      <c r="B172" s="1" t="s">
        <v>25</v>
      </c>
      <c r="C172" s="1">
        <v>5</v>
      </c>
      <c r="D172" s="4">
        <v>26</v>
      </c>
      <c r="E172" s="1">
        <v>57</v>
      </c>
      <c r="F172" s="1">
        <v>57</v>
      </c>
    </row>
    <row r="173" spans="1:6" ht="15.75" customHeight="1">
      <c r="A173" s="1" t="s">
        <v>23</v>
      </c>
      <c r="B173" s="1" t="s">
        <v>25</v>
      </c>
      <c r="C173" s="1">
        <v>5</v>
      </c>
      <c r="D173" s="4">
        <v>25</v>
      </c>
      <c r="E173" s="1">
        <v>57</v>
      </c>
      <c r="F173" s="1">
        <v>57</v>
      </c>
    </row>
    <row r="174" spans="1:6" ht="15.75" customHeight="1">
      <c r="A174" s="1" t="s">
        <v>23</v>
      </c>
      <c r="B174" s="1" t="s">
        <v>25</v>
      </c>
      <c r="C174" s="1">
        <v>5</v>
      </c>
      <c r="D174" s="1">
        <v>23</v>
      </c>
      <c r="E174" s="1">
        <v>57</v>
      </c>
      <c r="F174" s="1">
        <v>57</v>
      </c>
    </row>
    <row r="175" spans="1:6" ht="15.75" customHeight="1">
      <c r="A175" s="1" t="s">
        <v>23</v>
      </c>
      <c r="B175" s="1" t="s">
        <v>25</v>
      </c>
      <c r="C175" s="1">
        <v>5</v>
      </c>
      <c r="D175" s="4">
        <v>23</v>
      </c>
      <c r="E175" s="1">
        <v>57</v>
      </c>
      <c r="F175" s="1">
        <v>57</v>
      </c>
    </row>
    <row r="176" spans="1:6" ht="15.75" customHeight="1">
      <c r="A176" s="1" t="s">
        <v>23</v>
      </c>
      <c r="B176" s="1" t="s">
        <v>25</v>
      </c>
      <c r="C176" s="1">
        <v>5</v>
      </c>
      <c r="D176" s="4">
        <v>25</v>
      </c>
      <c r="E176" s="1">
        <v>57</v>
      </c>
      <c r="F176" s="1">
        <v>57</v>
      </c>
    </row>
    <row r="177" spans="1:6" ht="15.75" customHeight="1">
      <c r="A177" s="1" t="s">
        <v>23</v>
      </c>
      <c r="B177" s="1" t="s">
        <v>25</v>
      </c>
      <c r="C177" s="1">
        <v>5</v>
      </c>
      <c r="D177" s="4">
        <v>21</v>
      </c>
      <c r="E177" s="1">
        <v>57</v>
      </c>
      <c r="F177" s="1">
        <v>57</v>
      </c>
    </row>
    <row r="178" spans="1:6" ht="15.75" customHeight="1">
      <c r="A178" s="1" t="s">
        <v>23</v>
      </c>
      <c r="B178" s="1" t="s">
        <v>25</v>
      </c>
      <c r="C178" s="1">
        <v>5</v>
      </c>
      <c r="D178" s="1">
        <v>19</v>
      </c>
      <c r="E178" s="1">
        <v>54</v>
      </c>
      <c r="F178" s="1">
        <v>57</v>
      </c>
    </row>
    <row r="179" spans="1:6" ht="15.75" customHeight="1">
      <c r="A179" s="1" t="s">
        <v>23</v>
      </c>
      <c r="B179" s="1" t="s">
        <v>25</v>
      </c>
      <c r="C179" s="1">
        <v>5</v>
      </c>
      <c r="D179" s="1">
        <v>17</v>
      </c>
      <c r="E179" s="1">
        <v>57</v>
      </c>
      <c r="F179" s="1">
        <v>57</v>
      </c>
    </row>
    <row r="180" spans="1:6" ht="15.75" customHeight="1">
      <c r="A180" s="1" t="s">
        <v>23</v>
      </c>
      <c r="B180" s="1" t="s">
        <v>25</v>
      </c>
      <c r="C180" s="1">
        <v>5</v>
      </c>
      <c r="D180" s="1">
        <v>19</v>
      </c>
      <c r="E180" s="1">
        <v>57</v>
      </c>
      <c r="F180" s="1">
        <v>57</v>
      </c>
    </row>
    <row r="181" spans="1:6" ht="15.75" customHeight="1">
      <c r="A181" s="1" t="s">
        <v>23</v>
      </c>
      <c r="B181" s="1" t="s">
        <v>25</v>
      </c>
      <c r="C181" s="1">
        <v>5</v>
      </c>
      <c r="D181" s="1">
        <v>18</v>
      </c>
      <c r="E181" s="1">
        <v>57</v>
      </c>
      <c r="F181" s="1">
        <v>57</v>
      </c>
    </row>
    <row r="182" spans="1:6" ht="15.75" customHeight="1">
      <c r="A182" s="1" t="s">
        <v>23</v>
      </c>
      <c r="B182" s="1" t="s">
        <v>25</v>
      </c>
      <c r="C182" s="1">
        <v>5</v>
      </c>
      <c r="D182" s="1">
        <v>17</v>
      </c>
      <c r="E182" s="1">
        <v>57</v>
      </c>
      <c r="F182" s="1">
        <v>57</v>
      </c>
    </row>
    <row r="183" spans="1:6" ht="15.75" customHeight="1">
      <c r="A183" s="1" t="s">
        <v>23</v>
      </c>
      <c r="B183" s="1" t="s">
        <v>25</v>
      </c>
      <c r="C183" s="1">
        <v>5</v>
      </c>
      <c r="D183" s="1">
        <v>19</v>
      </c>
      <c r="E183" s="1">
        <v>57</v>
      </c>
      <c r="F183" s="1">
        <v>57</v>
      </c>
    </row>
    <row r="184" spans="1:6" ht="15.75" customHeight="1">
      <c r="A184" s="1" t="s">
        <v>23</v>
      </c>
      <c r="B184" s="1" t="s">
        <v>25</v>
      </c>
      <c r="C184" s="1">
        <v>5</v>
      </c>
      <c r="D184" s="1">
        <v>20</v>
      </c>
      <c r="E184" s="1">
        <v>57</v>
      </c>
      <c r="F184" s="1">
        <v>57</v>
      </c>
    </row>
    <row r="185" spans="1:6" ht="15.75" customHeight="1">
      <c r="A185" s="1" t="s">
        <v>23</v>
      </c>
      <c r="B185" s="1" t="s">
        <v>25</v>
      </c>
      <c r="C185" s="1">
        <v>5</v>
      </c>
      <c r="D185" s="1">
        <v>18</v>
      </c>
      <c r="E185" s="1">
        <v>57</v>
      </c>
      <c r="F185" s="1">
        <v>57</v>
      </c>
    </row>
    <row r="186" spans="1:6" ht="15.75" customHeight="1">
      <c r="A186" s="1" t="s">
        <v>23</v>
      </c>
      <c r="B186" s="1" t="s">
        <v>25</v>
      </c>
      <c r="C186" s="1">
        <v>5</v>
      </c>
      <c r="D186" s="1">
        <v>20</v>
      </c>
      <c r="E186" s="1">
        <v>57</v>
      </c>
      <c r="F186" s="1">
        <v>57</v>
      </c>
    </row>
    <row r="187" spans="1:6" ht="15.75" customHeight="1">
      <c r="A187" s="1" t="s">
        <v>23</v>
      </c>
      <c r="B187" s="1" t="s">
        <v>25</v>
      </c>
      <c r="C187" s="1">
        <v>5</v>
      </c>
      <c r="D187" s="1">
        <v>22</v>
      </c>
      <c r="E187" s="1">
        <v>57</v>
      </c>
      <c r="F187" s="1">
        <v>57</v>
      </c>
    </row>
    <row r="188" spans="1:6" ht="15.75" customHeight="1">
      <c r="A188" s="1" t="s">
        <v>23</v>
      </c>
      <c r="B188" s="1" t="s">
        <v>27</v>
      </c>
      <c r="C188" s="1">
        <v>5</v>
      </c>
      <c r="D188" s="1">
        <v>20</v>
      </c>
      <c r="E188" s="1">
        <v>57</v>
      </c>
      <c r="F188" s="1">
        <v>57</v>
      </c>
    </row>
    <row r="189" spans="1:6" ht="15.75" customHeight="1">
      <c r="A189" s="1" t="s">
        <v>23</v>
      </c>
      <c r="B189" s="1" t="s">
        <v>27</v>
      </c>
      <c r="C189" s="1">
        <v>5</v>
      </c>
      <c r="D189" s="1">
        <v>21</v>
      </c>
      <c r="E189" s="1">
        <v>57</v>
      </c>
      <c r="F189" s="1">
        <v>57</v>
      </c>
    </row>
    <row r="190" spans="1:6" ht="15.75" customHeight="1">
      <c r="A190" s="1" t="s">
        <v>23</v>
      </c>
      <c r="B190" s="1" t="s">
        <v>27</v>
      </c>
      <c r="C190" s="1">
        <v>5</v>
      </c>
      <c r="D190" s="1">
        <v>18</v>
      </c>
      <c r="E190" s="1">
        <v>57</v>
      </c>
      <c r="F190" s="1">
        <v>57</v>
      </c>
    </row>
    <row r="191" spans="1:6" ht="15.75" customHeight="1">
      <c r="A191" s="1" t="s">
        <v>23</v>
      </c>
      <c r="B191" s="1" t="s">
        <v>27</v>
      </c>
      <c r="C191" s="1">
        <v>5</v>
      </c>
      <c r="D191" s="1">
        <v>14</v>
      </c>
      <c r="E191" s="1">
        <v>41</v>
      </c>
      <c r="F191" s="1">
        <v>57</v>
      </c>
    </row>
    <row r="192" spans="1:6" ht="15.75" customHeight="1">
      <c r="A192" s="1" t="s">
        <v>23</v>
      </c>
      <c r="B192" s="1" t="s">
        <v>27</v>
      </c>
      <c r="C192" s="1">
        <v>5</v>
      </c>
      <c r="D192" s="1">
        <v>9</v>
      </c>
      <c r="E192" s="1">
        <v>34</v>
      </c>
      <c r="F192" s="1">
        <v>57</v>
      </c>
    </row>
    <row r="193" spans="1:6" ht="15.75" customHeight="1">
      <c r="A193" s="1" t="s">
        <v>23</v>
      </c>
      <c r="B193" s="1" t="s">
        <v>27</v>
      </c>
      <c r="C193" s="1">
        <v>5</v>
      </c>
      <c r="D193" s="1">
        <v>9</v>
      </c>
      <c r="E193" s="1">
        <v>33</v>
      </c>
      <c r="F193" s="1">
        <v>57</v>
      </c>
    </row>
    <row r="194" spans="1:6" ht="15.75" customHeight="1">
      <c r="A194" s="1" t="s">
        <v>23</v>
      </c>
      <c r="B194" s="1" t="s">
        <v>27</v>
      </c>
      <c r="C194" s="1">
        <v>5</v>
      </c>
      <c r="D194" s="1">
        <v>12</v>
      </c>
      <c r="E194" s="1">
        <v>41</v>
      </c>
      <c r="F194" s="1">
        <v>57</v>
      </c>
    </row>
    <row r="195" spans="1:6" ht="15.75" customHeight="1">
      <c r="A195" s="1" t="s">
        <v>23</v>
      </c>
      <c r="B195" s="1" t="s">
        <v>27</v>
      </c>
      <c r="C195" s="1">
        <v>5</v>
      </c>
      <c r="D195" s="1">
        <v>12</v>
      </c>
      <c r="E195" s="1">
        <v>43</v>
      </c>
      <c r="F195" s="1">
        <v>57</v>
      </c>
    </row>
    <row r="196" spans="1:6" ht="15.75" customHeight="1">
      <c r="A196" s="1" t="s">
        <v>23</v>
      </c>
      <c r="B196" s="1" t="s">
        <v>27</v>
      </c>
      <c r="C196" s="1">
        <v>5</v>
      </c>
      <c r="D196" s="1">
        <v>10</v>
      </c>
      <c r="E196" s="1">
        <v>39</v>
      </c>
      <c r="F196" s="1">
        <v>57</v>
      </c>
    </row>
    <row r="197" spans="1:6" ht="15.75" customHeight="1">
      <c r="A197" s="1" t="s">
        <v>23</v>
      </c>
      <c r="B197" s="1" t="s">
        <v>27</v>
      </c>
      <c r="C197" s="1">
        <v>5</v>
      </c>
      <c r="D197" s="1">
        <v>11</v>
      </c>
      <c r="E197" s="1">
        <v>36</v>
      </c>
      <c r="F197" s="1">
        <v>57</v>
      </c>
    </row>
    <row r="198" spans="1:6" ht="15.75" customHeight="1">
      <c r="A198" s="1" t="s">
        <v>23</v>
      </c>
      <c r="B198" s="1" t="s">
        <v>27</v>
      </c>
      <c r="C198" s="1">
        <v>5</v>
      </c>
      <c r="D198" s="1">
        <v>13</v>
      </c>
      <c r="E198" s="1">
        <v>43</v>
      </c>
      <c r="F198" s="1">
        <v>57</v>
      </c>
    </row>
    <row r="199" spans="1:6" ht="15.75" customHeight="1">
      <c r="A199" s="1" t="s">
        <v>23</v>
      </c>
      <c r="B199" s="1" t="s">
        <v>27</v>
      </c>
      <c r="C199" s="1">
        <v>5</v>
      </c>
      <c r="D199" s="1">
        <v>11</v>
      </c>
      <c r="E199" s="1">
        <v>41</v>
      </c>
      <c r="F199" s="1">
        <v>57</v>
      </c>
    </row>
    <row r="200" spans="1:6" ht="15.75" customHeight="1">
      <c r="A200" s="1" t="s">
        <v>23</v>
      </c>
      <c r="B200" s="1" t="s">
        <v>28</v>
      </c>
      <c r="C200" s="1">
        <v>5</v>
      </c>
      <c r="D200" s="1">
        <v>18</v>
      </c>
      <c r="E200" s="1">
        <v>57</v>
      </c>
      <c r="F200" s="1">
        <v>57</v>
      </c>
    </row>
    <row r="201" spans="1:6" ht="15.75" customHeight="1">
      <c r="A201" s="1" t="s">
        <v>23</v>
      </c>
      <c r="B201" s="1" t="s">
        <v>28</v>
      </c>
      <c r="C201" s="1">
        <v>5</v>
      </c>
      <c r="D201" s="1">
        <v>14</v>
      </c>
      <c r="E201" s="1">
        <v>33</v>
      </c>
      <c r="F201" s="1">
        <v>57</v>
      </c>
    </row>
    <row r="202" spans="1:6" ht="15.75" customHeight="1">
      <c r="A202" s="1" t="s">
        <v>23</v>
      </c>
      <c r="B202" s="1" t="s">
        <v>28</v>
      </c>
      <c r="C202" s="1">
        <v>5</v>
      </c>
      <c r="D202" s="1">
        <v>12</v>
      </c>
      <c r="E202" s="1">
        <v>32</v>
      </c>
      <c r="F202" s="1">
        <v>57</v>
      </c>
    </row>
    <row r="203" spans="1:6" ht="15.75" customHeight="1">
      <c r="A203" s="1" t="s">
        <v>23</v>
      </c>
      <c r="B203" s="1" t="s">
        <v>28</v>
      </c>
      <c r="C203" s="1">
        <v>5</v>
      </c>
      <c r="D203" s="1">
        <v>14</v>
      </c>
      <c r="E203" s="1">
        <v>35</v>
      </c>
      <c r="F203" s="1">
        <v>57</v>
      </c>
    </row>
    <row r="204" spans="1:6" ht="15.75" customHeight="1">
      <c r="A204" s="1" t="s">
        <v>23</v>
      </c>
      <c r="B204" s="1" t="s">
        <v>28</v>
      </c>
      <c r="C204" s="1">
        <v>5</v>
      </c>
      <c r="D204" s="1">
        <v>15</v>
      </c>
      <c r="E204" s="1">
        <v>36</v>
      </c>
      <c r="F204" s="1">
        <v>57</v>
      </c>
    </row>
    <row r="205" spans="1:6" ht="15.75" customHeight="1">
      <c r="A205" s="1" t="s">
        <v>23</v>
      </c>
      <c r="B205" s="1" t="s">
        <v>28</v>
      </c>
      <c r="C205" s="1">
        <v>5</v>
      </c>
      <c r="D205" s="1">
        <v>14</v>
      </c>
      <c r="E205" s="1">
        <v>36</v>
      </c>
      <c r="F205" s="1">
        <v>57</v>
      </c>
    </row>
    <row r="206" spans="1:6" ht="15.75" customHeight="1">
      <c r="A206" s="1" t="s">
        <v>23</v>
      </c>
      <c r="B206" s="1" t="s">
        <v>28</v>
      </c>
      <c r="C206" s="1">
        <v>5</v>
      </c>
      <c r="D206" s="1">
        <v>14</v>
      </c>
      <c r="E206" s="1">
        <v>33</v>
      </c>
      <c r="F206" s="1">
        <v>57</v>
      </c>
    </row>
    <row r="207" spans="1:6" ht="15.75" customHeight="1">
      <c r="A207" s="1" t="s">
        <v>23</v>
      </c>
      <c r="B207" s="1" t="s">
        <v>28</v>
      </c>
      <c r="C207" s="1">
        <v>5</v>
      </c>
      <c r="D207" s="1">
        <v>14</v>
      </c>
      <c r="E207" s="1">
        <v>35</v>
      </c>
      <c r="F207" s="1">
        <v>57</v>
      </c>
    </row>
    <row r="208" spans="1:6" ht="15.75" customHeight="1">
      <c r="A208" s="1" t="s">
        <v>23</v>
      </c>
      <c r="B208" s="1" t="s">
        <v>28</v>
      </c>
      <c r="C208" s="1">
        <v>5</v>
      </c>
      <c r="D208" s="1">
        <v>12</v>
      </c>
      <c r="E208" s="1">
        <v>33</v>
      </c>
      <c r="F208" s="1">
        <v>57</v>
      </c>
    </row>
    <row r="209" spans="1:6" ht="15.75" customHeight="1">
      <c r="A209" s="1" t="s">
        <v>23</v>
      </c>
      <c r="B209" s="1" t="s">
        <v>28</v>
      </c>
      <c r="C209" s="1">
        <v>5</v>
      </c>
      <c r="D209" s="1">
        <v>11</v>
      </c>
      <c r="E209" s="1">
        <v>32</v>
      </c>
      <c r="F209" s="1">
        <v>57</v>
      </c>
    </row>
    <row r="210" spans="1:6" ht="15.75" customHeight="1">
      <c r="A210" s="1" t="s">
        <v>23</v>
      </c>
      <c r="B210" s="1" t="s">
        <v>28</v>
      </c>
      <c r="C210" s="1">
        <v>5</v>
      </c>
      <c r="D210" s="1">
        <v>10</v>
      </c>
      <c r="E210" s="1">
        <v>48</v>
      </c>
      <c r="F210" s="1">
        <v>57</v>
      </c>
    </row>
    <row r="211" spans="1:6" ht="15.75" customHeight="1">
      <c r="A211" s="1" t="s">
        <v>23</v>
      </c>
      <c r="B211" s="1" t="s">
        <v>28</v>
      </c>
      <c r="C211" s="1">
        <v>5</v>
      </c>
      <c r="D211" s="1">
        <v>11</v>
      </c>
      <c r="E211" s="1">
        <v>49</v>
      </c>
      <c r="F211" s="1">
        <v>57</v>
      </c>
    </row>
    <row r="212" spans="1:6" ht="15.75" customHeight="1"/>
    <row r="213" spans="1:6" ht="15.75" customHeight="1"/>
    <row r="214" spans="1:6" ht="15.75" customHeight="1"/>
    <row r="215" spans="1:6" ht="15.75" customHeight="1"/>
    <row r="216" spans="1:6" ht="15.75" customHeight="1"/>
    <row r="217" spans="1:6" ht="15.75" customHeight="1"/>
    <row r="218" spans="1:6" ht="15.75" customHeight="1"/>
    <row r="219" spans="1:6" ht="15.75" customHeight="1"/>
    <row r="220" spans="1:6" ht="15.75" customHeight="1"/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1:Z27">
    <cfRule type="colorScale" priority="1">
      <colorScale>
        <cfvo type="formula" val="0"/>
        <cfvo type="formula" val="0.05"/>
        <color rgb="FFFF7128"/>
        <color rgb="FFFFEF9C"/>
      </colorScale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3AF6-E9AD-E440-8A46-8A464C7BD91D}">
  <dimension ref="A1:J692"/>
  <sheetViews>
    <sheetView workbookViewId="0">
      <selection activeCell="R34" sqref="R34"/>
    </sheetView>
  </sheetViews>
  <sheetFormatPr baseColWidth="10" defaultRowHeight="13"/>
  <sheetData>
    <row r="1" spans="1:10" ht="15">
      <c r="A1" s="55" t="s">
        <v>66</v>
      </c>
      <c r="B1" s="55" t="s">
        <v>49</v>
      </c>
      <c r="C1" s="55" t="s">
        <v>228</v>
      </c>
      <c r="D1" s="55" t="s">
        <v>229</v>
      </c>
      <c r="E1" s="55" t="s">
        <v>230</v>
      </c>
      <c r="F1" s="55" t="s">
        <v>231</v>
      </c>
      <c r="G1" s="55" t="s">
        <v>232</v>
      </c>
      <c r="H1" s="55" t="s">
        <v>233</v>
      </c>
      <c r="I1" s="55" t="s">
        <v>234</v>
      </c>
      <c r="J1" s="55" t="s">
        <v>235</v>
      </c>
    </row>
    <row r="2" spans="1:10" ht="15">
      <c r="A2" s="58" t="s">
        <v>82</v>
      </c>
      <c r="B2" s="55" t="s">
        <v>27</v>
      </c>
      <c r="C2" s="55">
        <v>4.5460000000000003</v>
      </c>
      <c r="D2" s="55" t="s">
        <v>118</v>
      </c>
      <c r="E2" s="55">
        <v>841</v>
      </c>
      <c r="F2" s="55">
        <v>901</v>
      </c>
      <c r="G2" s="55">
        <v>67.98</v>
      </c>
      <c r="H2" s="55">
        <v>578479.76699999999</v>
      </c>
      <c r="I2" s="55">
        <v>4962690</v>
      </c>
      <c r="J2" s="55">
        <v>46.626300000000001</v>
      </c>
    </row>
    <row r="3" spans="1:10" ht="15">
      <c r="A3" s="58" t="s">
        <v>82</v>
      </c>
      <c r="B3" s="55" t="s">
        <v>27</v>
      </c>
      <c r="C3" s="55">
        <v>4.7990000000000004</v>
      </c>
      <c r="D3" s="55" t="s">
        <v>159</v>
      </c>
      <c r="E3" s="55">
        <v>598</v>
      </c>
      <c r="F3" s="55">
        <v>645</v>
      </c>
      <c r="G3" s="55">
        <v>38.229999999999997</v>
      </c>
      <c r="H3" s="55">
        <v>19596.288</v>
      </c>
      <c r="I3" s="55">
        <v>4962690</v>
      </c>
      <c r="J3" s="55">
        <v>1.5794889999999999</v>
      </c>
    </row>
    <row r="4" spans="1:10" ht="15">
      <c r="A4" s="58" t="s">
        <v>82</v>
      </c>
      <c r="B4" s="55" t="s">
        <v>27</v>
      </c>
      <c r="C4" s="55">
        <v>4.9779999999999998</v>
      </c>
      <c r="D4" s="55" t="s">
        <v>144</v>
      </c>
      <c r="E4" s="55">
        <v>873</v>
      </c>
      <c r="F4" s="55">
        <v>925</v>
      </c>
      <c r="G4" s="55">
        <v>80.69</v>
      </c>
      <c r="H4" s="55">
        <v>4563159.8650000002</v>
      </c>
      <c r="I4" s="55">
        <v>4962690</v>
      </c>
      <c r="J4" s="55">
        <v>367.79730000000001</v>
      </c>
    </row>
    <row r="5" spans="1:10" ht="15">
      <c r="A5" s="58" t="s">
        <v>82</v>
      </c>
      <c r="B5" s="55" t="s">
        <v>27</v>
      </c>
      <c r="C5" s="55">
        <v>5.9119999999999999</v>
      </c>
      <c r="D5" s="55" t="s">
        <v>156</v>
      </c>
      <c r="E5" s="55">
        <v>933</v>
      </c>
      <c r="F5" s="55">
        <v>940</v>
      </c>
      <c r="G5" s="55">
        <v>98.67</v>
      </c>
      <c r="H5" s="55">
        <v>588119.723</v>
      </c>
      <c r="I5" s="55">
        <v>4962690</v>
      </c>
      <c r="J5" s="55">
        <v>47.403300000000002</v>
      </c>
    </row>
    <row r="6" spans="1:10" ht="15">
      <c r="A6" s="58" t="s">
        <v>82</v>
      </c>
      <c r="B6" s="55" t="s">
        <v>27</v>
      </c>
      <c r="C6" s="55">
        <v>5.9560000000000004</v>
      </c>
      <c r="D6" s="55" t="s">
        <v>108</v>
      </c>
      <c r="E6" s="55">
        <v>801</v>
      </c>
      <c r="F6" s="55">
        <v>902</v>
      </c>
      <c r="G6" s="55">
        <v>14.83</v>
      </c>
      <c r="H6" s="55">
        <v>684385.39199999999</v>
      </c>
      <c r="I6" s="55">
        <v>4962690</v>
      </c>
      <c r="J6" s="55">
        <v>55.16245</v>
      </c>
    </row>
    <row r="7" spans="1:10" ht="15">
      <c r="A7" s="58" t="s">
        <v>82</v>
      </c>
      <c r="B7" s="55" t="s">
        <v>27</v>
      </c>
      <c r="C7" s="55">
        <v>6.0839999999999996</v>
      </c>
      <c r="D7" s="55" t="s">
        <v>180</v>
      </c>
      <c r="E7" s="55">
        <v>604</v>
      </c>
      <c r="F7" s="55">
        <v>870</v>
      </c>
      <c r="G7" s="55">
        <v>28.52</v>
      </c>
      <c r="H7" s="55">
        <v>107971.82399999999</v>
      </c>
      <c r="I7" s="55">
        <v>4962690</v>
      </c>
      <c r="J7" s="55">
        <v>8.7026850000000007</v>
      </c>
    </row>
    <row r="8" spans="1:10" ht="15">
      <c r="A8" s="58" t="s">
        <v>82</v>
      </c>
      <c r="B8" s="55" t="s">
        <v>27</v>
      </c>
      <c r="C8" s="55">
        <v>6.3639999999999999</v>
      </c>
      <c r="D8" s="55" t="s">
        <v>174</v>
      </c>
      <c r="E8" s="55">
        <v>736</v>
      </c>
      <c r="F8" s="55">
        <v>827</v>
      </c>
      <c r="G8" s="55">
        <v>31.04</v>
      </c>
      <c r="H8" s="55">
        <v>72517.096999999994</v>
      </c>
      <c r="I8" s="55">
        <v>4962690</v>
      </c>
      <c r="J8" s="55">
        <v>5.844983</v>
      </c>
    </row>
    <row r="9" spans="1:10" ht="15">
      <c r="A9" s="58" t="s">
        <v>82</v>
      </c>
      <c r="B9" s="55" t="s">
        <v>27</v>
      </c>
      <c r="C9" s="55">
        <v>6.4589999999999996</v>
      </c>
      <c r="D9" s="55" t="s">
        <v>169</v>
      </c>
      <c r="E9" s="55">
        <v>808</v>
      </c>
      <c r="F9" s="55">
        <v>874</v>
      </c>
      <c r="G9" s="55">
        <v>48.71</v>
      </c>
      <c r="H9" s="55">
        <v>33138.523000000001</v>
      </c>
      <c r="I9" s="55">
        <v>4962690</v>
      </c>
      <c r="J9" s="55">
        <v>2.6710129999999999</v>
      </c>
    </row>
    <row r="10" spans="1:10" ht="15">
      <c r="A10" s="58" t="s">
        <v>82</v>
      </c>
      <c r="B10" s="55" t="s">
        <v>27</v>
      </c>
      <c r="C10" s="55">
        <v>6.4960000000000004</v>
      </c>
      <c r="D10" s="55" t="s">
        <v>168</v>
      </c>
      <c r="E10" s="55">
        <v>813</v>
      </c>
      <c r="F10" s="55">
        <v>908</v>
      </c>
      <c r="G10" s="55">
        <v>51.47</v>
      </c>
      <c r="H10" s="55">
        <v>164694.83600000001</v>
      </c>
      <c r="I10" s="55">
        <v>4962690</v>
      </c>
      <c r="J10" s="55">
        <v>13.27464</v>
      </c>
    </row>
    <row r="11" spans="1:10" ht="15">
      <c r="A11" s="58" t="s">
        <v>82</v>
      </c>
      <c r="B11" s="55" t="s">
        <v>27</v>
      </c>
      <c r="C11" s="55">
        <v>6.5190000000000001</v>
      </c>
      <c r="D11" s="55" t="s">
        <v>172</v>
      </c>
      <c r="E11" s="55">
        <v>668</v>
      </c>
      <c r="F11" s="55">
        <v>847</v>
      </c>
      <c r="G11" s="55">
        <v>54.51</v>
      </c>
      <c r="H11" s="55">
        <v>545719.10100000002</v>
      </c>
      <c r="I11" s="55">
        <v>4962690</v>
      </c>
      <c r="J11" s="55">
        <v>43.985750000000003</v>
      </c>
    </row>
    <row r="12" spans="1:10" ht="15">
      <c r="A12" s="58" t="s">
        <v>82</v>
      </c>
      <c r="B12" s="55" t="s">
        <v>27</v>
      </c>
      <c r="C12" s="55">
        <v>6.641</v>
      </c>
      <c r="D12" s="55" t="s">
        <v>151</v>
      </c>
      <c r="E12" s="55">
        <v>832</v>
      </c>
      <c r="F12" s="55">
        <v>844</v>
      </c>
      <c r="G12" s="55">
        <v>13.71</v>
      </c>
      <c r="H12" s="55">
        <v>168596.08199999999</v>
      </c>
      <c r="I12" s="55">
        <v>4962690</v>
      </c>
      <c r="J12" s="55">
        <v>13.589090000000001</v>
      </c>
    </row>
    <row r="13" spans="1:10" ht="15">
      <c r="A13" s="58" t="s">
        <v>82</v>
      </c>
      <c r="B13" s="55" t="s">
        <v>27</v>
      </c>
      <c r="C13" s="55">
        <v>6.7859999999999996</v>
      </c>
      <c r="D13" s="55" t="s">
        <v>154</v>
      </c>
      <c r="E13" s="55">
        <v>776</v>
      </c>
      <c r="F13" s="55">
        <v>842</v>
      </c>
      <c r="G13" s="55">
        <v>13.16</v>
      </c>
      <c r="H13" s="55">
        <v>41091.542999999998</v>
      </c>
      <c r="I13" s="55">
        <v>4962690</v>
      </c>
      <c r="J13" s="55">
        <v>3.3120379999999998</v>
      </c>
    </row>
    <row r="14" spans="1:10" ht="15">
      <c r="A14" s="58" t="s">
        <v>82</v>
      </c>
      <c r="B14" s="55" t="s">
        <v>27</v>
      </c>
      <c r="C14" s="55">
        <v>6.8730000000000002</v>
      </c>
      <c r="D14" s="55" t="s">
        <v>146</v>
      </c>
      <c r="E14" s="55">
        <v>900</v>
      </c>
      <c r="F14" s="55">
        <v>904</v>
      </c>
      <c r="G14" s="55">
        <v>39.979999999999997</v>
      </c>
      <c r="H14" s="55">
        <v>79480.278999999995</v>
      </c>
      <c r="I14" s="55">
        <v>4962690</v>
      </c>
      <c r="J14" s="55">
        <v>6.4062250000000001</v>
      </c>
    </row>
    <row r="15" spans="1:10" ht="15">
      <c r="A15" s="58" t="s">
        <v>82</v>
      </c>
      <c r="B15" s="55" t="s">
        <v>27</v>
      </c>
      <c r="C15" s="55">
        <v>6.9409999999999998</v>
      </c>
      <c r="D15" s="55" t="s">
        <v>148</v>
      </c>
      <c r="E15" s="55">
        <v>834</v>
      </c>
      <c r="F15" s="55">
        <v>834</v>
      </c>
      <c r="G15" s="55">
        <v>20.2</v>
      </c>
      <c r="H15" s="55">
        <v>777044.43500000006</v>
      </c>
      <c r="I15" s="55">
        <v>4962690</v>
      </c>
      <c r="J15" s="55">
        <v>62.630899999999997</v>
      </c>
    </row>
    <row r="16" spans="1:10" ht="15">
      <c r="A16" s="58" t="s">
        <v>82</v>
      </c>
      <c r="B16" s="55" t="s">
        <v>27</v>
      </c>
      <c r="C16" s="55">
        <v>7.1669999999999998</v>
      </c>
      <c r="D16" s="55" t="s">
        <v>133</v>
      </c>
      <c r="E16" s="55">
        <v>738</v>
      </c>
      <c r="F16" s="55">
        <v>839</v>
      </c>
      <c r="G16" s="55">
        <v>24.82</v>
      </c>
      <c r="H16" s="55">
        <v>60169.154000000002</v>
      </c>
      <c r="I16" s="55">
        <v>4962690</v>
      </c>
      <c r="J16" s="55">
        <v>4.8497209999999997</v>
      </c>
    </row>
    <row r="17" spans="1:10" ht="15">
      <c r="A17" s="58" t="s">
        <v>82</v>
      </c>
      <c r="B17" s="55" t="s">
        <v>27</v>
      </c>
      <c r="C17" s="55">
        <v>7.484</v>
      </c>
      <c r="D17" s="55" t="s">
        <v>170</v>
      </c>
      <c r="E17" s="55">
        <v>813</v>
      </c>
      <c r="F17" s="55">
        <v>824</v>
      </c>
      <c r="G17" s="55">
        <v>29.43</v>
      </c>
      <c r="H17" s="55">
        <v>102370.935</v>
      </c>
      <c r="I17" s="55">
        <v>4962690</v>
      </c>
      <c r="J17" s="55">
        <v>8.2512450000000008</v>
      </c>
    </row>
    <row r="18" spans="1:10" ht="15">
      <c r="A18" s="58" t="s">
        <v>82</v>
      </c>
      <c r="B18" s="55" t="s">
        <v>27</v>
      </c>
      <c r="C18" s="55">
        <v>8.1210000000000004</v>
      </c>
      <c r="D18" s="55" t="s">
        <v>167</v>
      </c>
      <c r="E18" s="55">
        <v>737</v>
      </c>
      <c r="F18" s="55">
        <v>772</v>
      </c>
      <c r="G18" s="55">
        <v>41.18</v>
      </c>
      <c r="H18" s="55">
        <v>64857.839</v>
      </c>
      <c r="I18" s="55">
        <v>4962690</v>
      </c>
      <c r="J18" s="55">
        <v>5.2276350000000003</v>
      </c>
    </row>
    <row r="19" spans="1:10" ht="15">
      <c r="A19" s="58" t="s">
        <v>82</v>
      </c>
      <c r="B19" s="55" t="s">
        <v>27</v>
      </c>
      <c r="C19" s="55">
        <v>8.1720000000000006</v>
      </c>
      <c r="D19" s="55" t="s">
        <v>163</v>
      </c>
      <c r="E19" s="55">
        <v>941</v>
      </c>
      <c r="F19" s="55">
        <v>944</v>
      </c>
      <c r="G19" s="55">
        <v>73.67</v>
      </c>
      <c r="H19" s="55">
        <v>947363.39399999997</v>
      </c>
      <c r="I19" s="55">
        <v>4962690</v>
      </c>
      <c r="J19" s="55">
        <v>76.358850000000004</v>
      </c>
    </row>
    <row r="20" spans="1:10" ht="15">
      <c r="A20" s="58" t="s">
        <v>82</v>
      </c>
      <c r="B20" s="55" t="s">
        <v>27</v>
      </c>
      <c r="C20" s="55">
        <v>8.2970000000000006</v>
      </c>
      <c r="D20" s="55" t="s">
        <v>142</v>
      </c>
      <c r="E20" s="55">
        <v>659</v>
      </c>
      <c r="F20" s="55">
        <v>712</v>
      </c>
      <c r="G20" s="55">
        <v>16.59</v>
      </c>
      <c r="H20" s="55">
        <v>37855.025000000001</v>
      </c>
      <c r="I20" s="55">
        <v>4962690</v>
      </c>
      <c r="J20" s="55">
        <v>3.0511699999999999</v>
      </c>
    </row>
    <row r="21" spans="1:10" ht="15">
      <c r="A21" s="58" t="s">
        <v>82</v>
      </c>
      <c r="B21" s="55" t="s">
        <v>27</v>
      </c>
      <c r="C21" s="55">
        <v>8.61</v>
      </c>
      <c r="D21" s="55" t="s">
        <v>166</v>
      </c>
      <c r="E21" s="55">
        <v>924</v>
      </c>
      <c r="F21" s="55">
        <v>931</v>
      </c>
      <c r="G21" s="55">
        <v>76.069999999999993</v>
      </c>
      <c r="H21" s="55">
        <v>1403832.44</v>
      </c>
      <c r="I21" s="55">
        <v>4962690</v>
      </c>
      <c r="J21" s="55">
        <v>113.15089999999999</v>
      </c>
    </row>
    <row r="22" spans="1:10" ht="15">
      <c r="A22" s="58" t="s">
        <v>82</v>
      </c>
      <c r="B22" s="55" t="s">
        <v>27</v>
      </c>
      <c r="C22" s="55">
        <v>8.8059999999999992</v>
      </c>
      <c r="D22" s="55" t="s">
        <v>145</v>
      </c>
      <c r="E22" s="55">
        <v>869</v>
      </c>
      <c r="F22" s="55">
        <v>908</v>
      </c>
      <c r="G22" s="55">
        <v>62.16</v>
      </c>
      <c r="H22" s="55">
        <v>48022.394999999997</v>
      </c>
      <c r="I22" s="55">
        <v>4962690</v>
      </c>
      <c r="J22" s="55">
        <v>3.8706740000000002</v>
      </c>
    </row>
    <row r="23" spans="1:10" ht="15">
      <c r="A23" s="58" t="s">
        <v>82</v>
      </c>
      <c r="B23" s="55" t="s">
        <v>27</v>
      </c>
      <c r="C23" s="55">
        <v>8.907</v>
      </c>
      <c r="D23" s="55" t="s">
        <v>107</v>
      </c>
      <c r="E23" s="55">
        <v>876</v>
      </c>
      <c r="F23" s="55">
        <v>901</v>
      </c>
      <c r="G23" s="55">
        <v>45.52</v>
      </c>
      <c r="H23" s="55">
        <v>83042.267999999996</v>
      </c>
      <c r="I23" s="55">
        <v>4962690</v>
      </c>
      <c r="J23" s="55">
        <v>6.6933259999999999</v>
      </c>
    </row>
    <row r="24" spans="1:10" ht="15">
      <c r="A24" s="58" t="s">
        <v>82</v>
      </c>
      <c r="B24" s="55" t="s">
        <v>27</v>
      </c>
      <c r="C24" s="55">
        <v>9.2309999999999999</v>
      </c>
      <c r="D24" s="55" t="s">
        <v>129</v>
      </c>
      <c r="E24" s="55">
        <v>720</v>
      </c>
      <c r="F24" s="55">
        <v>759</v>
      </c>
      <c r="G24" s="55">
        <v>24.41</v>
      </c>
      <c r="H24" s="55">
        <v>143560.33199999999</v>
      </c>
      <c r="I24" s="55">
        <v>4962690</v>
      </c>
      <c r="J24" s="55">
        <v>11.57117</v>
      </c>
    </row>
    <row r="25" spans="1:10" ht="15">
      <c r="A25" s="58" t="s">
        <v>82</v>
      </c>
      <c r="B25" s="55" t="s">
        <v>27</v>
      </c>
      <c r="C25" s="55">
        <v>9.3930000000000007</v>
      </c>
      <c r="D25" s="55" t="s">
        <v>130</v>
      </c>
      <c r="E25" s="55">
        <v>928</v>
      </c>
      <c r="F25" s="55">
        <v>937</v>
      </c>
      <c r="G25" s="55">
        <v>86.12</v>
      </c>
      <c r="H25" s="55">
        <v>90984.152000000002</v>
      </c>
      <c r="I25" s="55">
        <v>4962690</v>
      </c>
      <c r="J25" s="55">
        <v>7.3334539999999997</v>
      </c>
    </row>
    <row r="26" spans="1:10" ht="15">
      <c r="A26" s="58" t="s">
        <v>82</v>
      </c>
      <c r="B26" s="55" t="s">
        <v>27</v>
      </c>
      <c r="C26" s="55">
        <v>9.6319999999999997</v>
      </c>
      <c r="D26" s="55" t="s">
        <v>165</v>
      </c>
      <c r="E26" s="55">
        <v>824</v>
      </c>
      <c r="F26" s="55">
        <v>896</v>
      </c>
      <c r="G26" s="55">
        <v>39.49</v>
      </c>
      <c r="H26" s="55">
        <v>34562.114000000001</v>
      </c>
      <c r="I26" s="55">
        <v>4962690</v>
      </c>
      <c r="J26" s="55">
        <v>2.7857560000000001</v>
      </c>
    </row>
    <row r="27" spans="1:10" ht="16">
      <c r="A27" s="59" t="s">
        <v>82</v>
      </c>
      <c r="B27" s="55" t="s">
        <v>27</v>
      </c>
      <c r="C27" s="56">
        <v>9.6929999999999996</v>
      </c>
      <c r="D27" s="56" t="s">
        <v>106</v>
      </c>
      <c r="E27" s="55">
        <v>776</v>
      </c>
      <c r="F27" s="55">
        <v>863</v>
      </c>
      <c r="G27" s="55">
        <v>16.37</v>
      </c>
      <c r="H27" s="56">
        <v>31087.05</v>
      </c>
      <c r="I27" s="55">
        <v>4962690</v>
      </c>
      <c r="J27" s="55">
        <v>2.5056609999999999</v>
      </c>
    </row>
    <row r="28" spans="1:10" ht="15">
      <c r="A28" s="58" t="s">
        <v>82</v>
      </c>
      <c r="B28" s="55" t="s">
        <v>27</v>
      </c>
      <c r="C28" s="55">
        <v>9.9190000000000005</v>
      </c>
      <c r="D28" s="55" t="s">
        <v>162</v>
      </c>
      <c r="E28" s="55">
        <v>799</v>
      </c>
      <c r="F28" s="55">
        <v>870</v>
      </c>
      <c r="G28" s="55">
        <v>38.200000000000003</v>
      </c>
      <c r="H28" s="55">
        <v>55668.203999999998</v>
      </c>
      <c r="I28" s="55">
        <v>4962690</v>
      </c>
      <c r="J28" s="55">
        <v>4.4869370000000002</v>
      </c>
    </row>
    <row r="29" spans="1:10" ht="15">
      <c r="A29" s="58" t="s">
        <v>82</v>
      </c>
      <c r="B29" s="55" t="s">
        <v>27</v>
      </c>
      <c r="C29" s="55">
        <v>10.997999999999999</v>
      </c>
      <c r="D29" s="55" t="s">
        <v>150</v>
      </c>
      <c r="E29" s="55">
        <v>792</v>
      </c>
      <c r="F29" s="55">
        <v>899</v>
      </c>
      <c r="G29" s="55">
        <v>69.36</v>
      </c>
      <c r="H29" s="55">
        <v>63933.345000000001</v>
      </c>
      <c r="I29" s="55">
        <v>4962690</v>
      </c>
      <c r="J29" s="55">
        <v>5.1531200000000004</v>
      </c>
    </row>
    <row r="30" spans="1:10" ht="15">
      <c r="A30" s="58" t="s">
        <v>82</v>
      </c>
      <c r="B30" s="55" t="s">
        <v>27</v>
      </c>
      <c r="C30" s="55">
        <v>11.712999999999999</v>
      </c>
      <c r="D30" s="55" t="s">
        <v>136</v>
      </c>
      <c r="E30" s="55">
        <v>716</v>
      </c>
      <c r="F30" s="55">
        <v>734</v>
      </c>
      <c r="G30" s="55">
        <v>14.19</v>
      </c>
      <c r="H30" s="55">
        <v>41801.495000000003</v>
      </c>
      <c r="I30" s="55">
        <v>4962690</v>
      </c>
      <c r="J30" s="55">
        <v>3.3692609999999998</v>
      </c>
    </row>
    <row r="31" spans="1:10" ht="15">
      <c r="A31" s="58" t="s">
        <v>82</v>
      </c>
      <c r="B31" s="55" t="s">
        <v>27</v>
      </c>
      <c r="C31" s="55">
        <v>11.855</v>
      </c>
      <c r="D31" s="55" t="s">
        <v>99</v>
      </c>
      <c r="E31" s="55">
        <v>778</v>
      </c>
      <c r="F31" s="55">
        <v>878</v>
      </c>
      <c r="G31" s="55">
        <v>56.47</v>
      </c>
      <c r="H31" s="55">
        <v>81137.324999999997</v>
      </c>
      <c r="I31" s="55">
        <v>4962690</v>
      </c>
      <c r="J31" s="55">
        <v>6.5397850000000002</v>
      </c>
    </row>
    <row r="32" spans="1:10" ht="15">
      <c r="A32" s="58" t="s">
        <v>82</v>
      </c>
      <c r="B32" s="55" t="s">
        <v>27</v>
      </c>
      <c r="C32" s="55">
        <v>11.978999999999999</v>
      </c>
      <c r="D32" s="55" t="s">
        <v>134</v>
      </c>
      <c r="E32" s="55">
        <v>806</v>
      </c>
      <c r="F32" s="55">
        <v>860</v>
      </c>
      <c r="G32" s="55">
        <v>33.61</v>
      </c>
      <c r="H32" s="55">
        <v>131068.399</v>
      </c>
      <c r="I32" s="55">
        <v>4962690</v>
      </c>
      <c r="J32" s="55">
        <v>10.564299999999999</v>
      </c>
    </row>
    <row r="33" spans="1:10" ht="15">
      <c r="A33" s="58" t="s">
        <v>82</v>
      </c>
      <c r="B33" s="55" t="s">
        <v>27</v>
      </c>
      <c r="C33" s="55">
        <v>12.226000000000001</v>
      </c>
      <c r="D33" s="55" t="s">
        <v>171</v>
      </c>
      <c r="E33" s="55">
        <v>756</v>
      </c>
      <c r="F33" s="55">
        <v>865</v>
      </c>
      <c r="G33" s="55">
        <v>40.22</v>
      </c>
      <c r="H33" s="55">
        <v>26701.228999999999</v>
      </c>
      <c r="I33" s="55">
        <v>4962690</v>
      </c>
      <c r="J33" s="55">
        <v>2.152158</v>
      </c>
    </row>
    <row r="34" spans="1:10" ht="15">
      <c r="A34" s="58" t="s">
        <v>82</v>
      </c>
      <c r="B34" s="55" t="s">
        <v>27</v>
      </c>
      <c r="C34" s="55">
        <v>12.683999999999999</v>
      </c>
      <c r="D34" s="55" t="s">
        <v>177</v>
      </c>
      <c r="E34" s="55">
        <v>693</v>
      </c>
      <c r="F34" s="55">
        <v>881</v>
      </c>
      <c r="G34" s="55">
        <v>63.82</v>
      </c>
      <c r="H34" s="55">
        <v>46716.879000000001</v>
      </c>
      <c r="I34" s="55">
        <v>4962690</v>
      </c>
      <c r="J34" s="55">
        <v>3.7654480000000001</v>
      </c>
    </row>
    <row r="35" spans="1:10" ht="15">
      <c r="A35" s="58" t="s">
        <v>82</v>
      </c>
      <c r="B35" s="55" t="s">
        <v>27</v>
      </c>
      <c r="C35" s="55">
        <v>14.462</v>
      </c>
      <c r="D35" s="55" t="s">
        <v>139</v>
      </c>
      <c r="E35" s="55">
        <v>730</v>
      </c>
      <c r="F35" s="55">
        <v>818</v>
      </c>
      <c r="G35" s="55">
        <v>33.82</v>
      </c>
      <c r="H35" s="55">
        <v>30625.994999999999</v>
      </c>
      <c r="I35" s="55">
        <v>4962690</v>
      </c>
      <c r="J35" s="55">
        <v>2.468499</v>
      </c>
    </row>
    <row r="36" spans="1:10" ht="15">
      <c r="A36" s="58" t="s">
        <v>82</v>
      </c>
      <c r="B36" s="55" t="s">
        <v>27</v>
      </c>
      <c r="C36" s="55">
        <v>15.129</v>
      </c>
      <c r="D36" s="55" t="s">
        <v>115</v>
      </c>
      <c r="E36" s="55">
        <v>887</v>
      </c>
      <c r="F36" s="55">
        <v>901</v>
      </c>
      <c r="G36" s="55">
        <v>63.35</v>
      </c>
      <c r="H36" s="55">
        <v>118414.372</v>
      </c>
      <c r="I36" s="55">
        <v>4962690</v>
      </c>
      <c r="J36" s="55">
        <v>9.5443689999999997</v>
      </c>
    </row>
    <row r="37" spans="1:10" ht="15">
      <c r="A37" s="58" t="s">
        <v>82</v>
      </c>
      <c r="B37" s="55" t="s">
        <v>27</v>
      </c>
      <c r="C37" s="55">
        <v>15.43</v>
      </c>
      <c r="D37" s="55" t="s">
        <v>117</v>
      </c>
      <c r="E37" s="55">
        <v>827</v>
      </c>
      <c r="F37" s="55">
        <v>854</v>
      </c>
      <c r="G37" s="55">
        <v>67.08</v>
      </c>
      <c r="H37" s="55">
        <v>39535.517</v>
      </c>
      <c r="I37" s="55">
        <v>4962690</v>
      </c>
      <c r="J37" s="55">
        <v>3.18662</v>
      </c>
    </row>
    <row r="38" spans="1:10" ht="15">
      <c r="A38" s="58" t="s">
        <v>82</v>
      </c>
      <c r="B38" s="55" t="s">
        <v>27</v>
      </c>
      <c r="C38" s="55">
        <v>17.126000000000001</v>
      </c>
      <c r="D38" s="55" t="s">
        <v>147</v>
      </c>
      <c r="E38" s="55">
        <v>910</v>
      </c>
      <c r="F38" s="55">
        <v>934</v>
      </c>
      <c r="G38" s="55">
        <v>79.099999999999994</v>
      </c>
      <c r="H38" s="55">
        <v>43756.211000000003</v>
      </c>
      <c r="I38" s="55">
        <v>4962690</v>
      </c>
      <c r="J38" s="55">
        <v>3.5268139999999999</v>
      </c>
    </row>
    <row r="39" spans="1:10" ht="15">
      <c r="A39" s="58" t="s">
        <v>82</v>
      </c>
      <c r="B39" s="55" t="s">
        <v>27</v>
      </c>
      <c r="C39" s="55">
        <v>17.777000000000001</v>
      </c>
      <c r="D39" s="55" t="s">
        <v>155</v>
      </c>
      <c r="E39" s="55">
        <v>762</v>
      </c>
      <c r="F39" s="55">
        <v>821</v>
      </c>
      <c r="G39" s="55">
        <v>16.48</v>
      </c>
      <c r="H39" s="55">
        <v>40611.514000000003</v>
      </c>
      <c r="I39" s="55">
        <v>4962690</v>
      </c>
      <c r="J39" s="55">
        <v>3.2733469999999998</v>
      </c>
    </row>
    <row r="40" spans="1:10" ht="15">
      <c r="A40" s="58" t="s">
        <v>82</v>
      </c>
      <c r="B40" s="55" t="s">
        <v>27</v>
      </c>
      <c r="C40" s="55">
        <v>19.280999999999999</v>
      </c>
      <c r="D40" s="55" t="s">
        <v>128</v>
      </c>
      <c r="E40" s="55">
        <v>806</v>
      </c>
      <c r="F40" s="55">
        <v>830</v>
      </c>
      <c r="G40" s="55">
        <v>75.569999999999993</v>
      </c>
      <c r="H40" s="55">
        <v>22212.618999999999</v>
      </c>
      <c r="I40" s="55">
        <v>4962690</v>
      </c>
      <c r="J40" s="55">
        <v>1.7903690000000001</v>
      </c>
    </row>
    <row r="41" spans="1:10" ht="15">
      <c r="A41" s="58" t="s">
        <v>83</v>
      </c>
      <c r="B41" s="55" t="s">
        <v>27</v>
      </c>
      <c r="C41" s="55">
        <v>4.9550000000000001</v>
      </c>
      <c r="D41" s="55" t="s">
        <v>144</v>
      </c>
      <c r="E41" s="55">
        <v>887</v>
      </c>
      <c r="F41" s="55">
        <v>938</v>
      </c>
      <c r="G41" s="55">
        <v>85.5</v>
      </c>
      <c r="H41" s="55">
        <v>4178138.3470000001</v>
      </c>
      <c r="I41" s="55">
        <v>7376999</v>
      </c>
      <c r="J41" s="55">
        <v>226.54949999999999</v>
      </c>
    </row>
    <row r="42" spans="1:10" ht="15">
      <c r="A42" s="58" t="s">
        <v>83</v>
      </c>
      <c r="B42" s="55" t="s">
        <v>27</v>
      </c>
      <c r="C42" s="55">
        <v>5.8920000000000003</v>
      </c>
      <c r="D42" s="55" t="s">
        <v>156</v>
      </c>
      <c r="E42" s="55">
        <v>913</v>
      </c>
      <c r="F42" s="55">
        <v>926</v>
      </c>
      <c r="G42" s="55">
        <v>98.15</v>
      </c>
      <c r="H42" s="55">
        <v>351877.717</v>
      </c>
      <c r="I42" s="55">
        <v>7376999</v>
      </c>
      <c r="J42" s="55">
        <v>19.079719999999998</v>
      </c>
    </row>
    <row r="43" spans="1:10" ht="15">
      <c r="A43" s="58" t="s">
        <v>83</v>
      </c>
      <c r="B43" s="55" t="s">
        <v>27</v>
      </c>
      <c r="C43" s="55">
        <v>5.9390000000000001</v>
      </c>
      <c r="D43" s="55" t="s">
        <v>108</v>
      </c>
      <c r="E43" s="55">
        <v>854</v>
      </c>
      <c r="F43" s="55">
        <v>919</v>
      </c>
      <c r="G43" s="55">
        <v>14.86</v>
      </c>
      <c r="H43" s="55">
        <v>1263518.4539999999</v>
      </c>
      <c r="I43" s="55">
        <v>7376999</v>
      </c>
      <c r="J43" s="55">
        <v>68.511250000000004</v>
      </c>
    </row>
    <row r="44" spans="1:10" ht="15">
      <c r="A44" s="58" t="s">
        <v>83</v>
      </c>
      <c r="B44" s="55" t="s">
        <v>27</v>
      </c>
      <c r="C44" s="55">
        <v>6.0839999999999996</v>
      </c>
      <c r="D44" s="55" t="s">
        <v>180</v>
      </c>
      <c r="E44" s="55">
        <v>747</v>
      </c>
      <c r="F44" s="55">
        <v>805</v>
      </c>
      <c r="G44" s="55">
        <v>52.4</v>
      </c>
      <c r="H44" s="55">
        <v>162169.054</v>
      </c>
      <c r="I44" s="55">
        <v>7376999</v>
      </c>
      <c r="J44" s="55">
        <v>8.7932269999999999</v>
      </c>
    </row>
    <row r="45" spans="1:10" ht="15">
      <c r="A45" s="58" t="s">
        <v>83</v>
      </c>
      <c r="B45" s="55" t="s">
        <v>27</v>
      </c>
      <c r="C45" s="55">
        <v>6.351</v>
      </c>
      <c r="D45" s="55" t="s">
        <v>174</v>
      </c>
      <c r="E45" s="55">
        <v>778</v>
      </c>
      <c r="F45" s="55">
        <v>837</v>
      </c>
      <c r="G45" s="55">
        <v>39.840000000000003</v>
      </c>
      <c r="H45" s="55">
        <v>90618.675000000003</v>
      </c>
      <c r="I45" s="55">
        <v>7376999</v>
      </c>
      <c r="J45" s="55">
        <v>4.9135799999999996</v>
      </c>
    </row>
    <row r="46" spans="1:10" ht="15">
      <c r="A46" s="58" t="s">
        <v>83</v>
      </c>
      <c r="B46" s="55" t="s">
        <v>27</v>
      </c>
      <c r="C46" s="55">
        <v>6.4450000000000003</v>
      </c>
      <c r="D46" s="55" t="s">
        <v>169</v>
      </c>
      <c r="E46" s="55">
        <v>842</v>
      </c>
      <c r="F46" s="55">
        <v>886</v>
      </c>
      <c r="G46" s="55">
        <v>66.209999999999994</v>
      </c>
      <c r="H46" s="55">
        <v>37146.726000000002</v>
      </c>
      <c r="I46" s="55">
        <v>7376999</v>
      </c>
      <c r="J46" s="55">
        <v>2.014192</v>
      </c>
    </row>
    <row r="47" spans="1:10" ht="15">
      <c r="A47" s="58" t="s">
        <v>83</v>
      </c>
      <c r="B47" s="55" t="s">
        <v>27</v>
      </c>
      <c r="C47" s="55">
        <v>6.6310000000000002</v>
      </c>
      <c r="D47" s="55" t="s">
        <v>151</v>
      </c>
      <c r="E47" s="55">
        <v>844</v>
      </c>
      <c r="F47" s="55">
        <v>855</v>
      </c>
      <c r="G47" s="55">
        <v>18.09</v>
      </c>
      <c r="H47" s="55">
        <v>136982.40599999999</v>
      </c>
      <c r="I47" s="55">
        <v>7376999</v>
      </c>
      <c r="J47" s="55">
        <v>7.4275409999999997</v>
      </c>
    </row>
    <row r="48" spans="1:10" ht="15">
      <c r="A48" s="58" t="s">
        <v>83</v>
      </c>
      <c r="B48" s="55" t="s">
        <v>27</v>
      </c>
      <c r="C48" s="55">
        <v>6.7720000000000002</v>
      </c>
      <c r="D48" s="55" t="s">
        <v>154</v>
      </c>
      <c r="E48" s="55">
        <v>786</v>
      </c>
      <c r="F48" s="55">
        <v>873</v>
      </c>
      <c r="G48" s="55">
        <v>13.93</v>
      </c>
      <c r="H48" s="55">
        <v>39074.966999999997</v>
      </c>
      <c r="I48" s="55">
        <v>7376999</v>
      </c>
      <c r="J48" s="55">
        <v>2.1187459999999998</v>
      </c>
    </row>
    <row r="49" spans="1:10" ht="15">
      <c r="A49" s="58" t="s">
        <v>83</v>
      </c>
      <c r="B49" s="55" t="s">
        <v>27</v>
      </c>
      <c r="C49" s="55">
        <v>6.8630000000000004</v>
      </c>
      <c r="D49" s="55" t="s">
        <v>146</v>
      </c>
      <c r="E49" s="55">
        <v>886</v>
      </c>
      <c r="F49" s="55">
        <v>888</v>
      </c>
      <c r="G49" s="55">
        <v>32.72</v>
      </c>
      <c r="H49" s="55">
        <v>68818.985000000001</v>
      </c>
      <c r="I49" s="55">
        <v>7376999</v>
      </c>
      <c r="J49" s="55">
        <v>3.731544</v>
      </c>
    </row>
    <row r="50" spans="1:10" ht="15">
      <c r="A50" s="58" t="s">
        <v>83</v>
      </c>
      <c r="B50" s="55" t="s">
        <v>27</v>
      </c>
      <c r="C50" s="55">
        <v>6.9269999999999996</v>
      </c>
      <c r="D50" s="55" t="s">
        <v>148</v>
      </c>
      <c r="E50" s="55">
        <v>834</v>
      </c>
      <c r="F50" s="55">
        <v>835</v>
      </c>
      <c r="G50" s="55">
        <v>18.82</v>
      </c>
      <c r="H50" s="55">
        <v>1287277.5249999999</v>
      </c>
      <c r="I50" s="55">
        <v>7376999</v>
      </c>
      <c r="J50" s="55">
        <v>69.799530000000004</v>
      </c>
    </row>
    <row r="51" spans="1:10" ht="15">
      <c r="A51" s="58" t="s">
        <v>83</v>
      </c>
      <c r="B51" s="55" t="s">
        <v>27</v>
      </c>
      <c r="C51" s="55">
        <v>7.16</v>
      </c>
      <c r="D51" s="55" t="s">
        <v>133</v>
      </c>
      <c r="E51" s="55">
        <v>662</v>
      </c>
      <c r="F51" s="55">
        <v>810</v>
      </c>
      <c r="G51" s="55">
        <v>14.85</v>
      </c>
      <c r="H51" s="55">
        <v>22054.744999999999</v>
      </c>
      <c r="I51" s="55">
        <v>7376999</v>
      </c>
      <c r="J51" s="55">
        <v>1.195865</v>
      </c>
    </row>
    <row r="52" spans="1:10" ht="15">
      <c r="A52" s="58" t="s">
        <v>83</v>
      </c>
      <c r="B52" s="55" t="s">
        <v>27</v>
      </c>
      <c r="C52" s="55">
        <v>7.4740000000000002</v>
      </c>
      <c r="D52" s="55" t="s">
        <v>170</v>
      </c>
      <c r="E52" s="55">
        <v>778</v>
      </c>
      <c r="F52" s="55">
        <v>793</v>
      </c>
      <c r="G52" s="55">
        <v>39.58</v>
      </c>
      <c r="H52" s="55">
        <v>140574.76300000001</v>
      </c>
      <c r="I52" s="55">
        <v>7376999</v>
      </c>
      <c r="J52" s="55">
        <v>7.6223280000000004</v>
      </c>
    </row>
    <row r="53" spans="1:10" ht="15">
      <c r="A53" s="58" t="s">
        <v>83</v>
      </c>
      <c r="B53" s="55" t="s">
        <v>27</v>
      </c>
      <c r="C53" s="55">
        <v>8.1150000000000002</v>
      </c>
      <c r="D53" s="55" t="s">
        <v>167</v>
      </c>
      <c r="E53" s="55">
        <v>734</v>
      </c>
      <c r="F53" s="55">
        <v>779</v>
      </c>
      <c r="G53" s="55">
        <v>46.64</v>
      </c>
      <c r="H53" s="55">
        <v>47049.61</v>
      </c>
      <c r="I53" s="55">
        <v>7376999</v>
      </c>
      <c r="J53" s="55">
        <v>2.5511520000000001</v>
      </c>
    </row>
    <row r="54" spans="1:10" ht="15">
      <c r="A54" s="58" t="s">
        <v>83</v>
      </c>
      <c r="B54" s="55" t="s">
        <v>27</v>
      </c>
      <c r="C54" s="55">
        <v>8.1690000000000005</v>
      </c>
      <c r="D54" s="55" t="s">
        <v>163</v>
      </c>
      <c r="E54" s="55">
        <v>927</v>
      </c>
      <c r="F54" s="55">
        <v>930</v>
      </c>
      <c r="G54" s="55">
        <v>75.64</v>
      </c>
      <c r="H54" s="55">
        <v>758387.51300000004</v>
      </c>
      <c r="I54" s="55">
        <v>7376999</v>
      </c>
      <c r="J54" s="55">
        <v>41.121740000000003</v>
      </c>
    </row>
    <row r="55" spans="1:10" ht="15">
      <c r="A55" s="58" t="s">
        <v>83</v>
      </c>
      <c r="B55" s="55" t="s">
        <v>27</v>
      </c>
      <c r="C55" s="55">
        <v>8.2799999999999994</v>
      </c>
      <c r="D55" s="55" t="s">
        <v>142</v>
      </c>
      <c r="E55" s="55">
        <v>655</v>
      </c>
      <c r="F55" s="55">
        <v>682</v>
      </c>
      <c r="G55" s="55">
        <v>17.41</v>
      </c>
      <c r="H55" s="55">
        <v>44402.364999999998</v>
      </c>
      <c r="I55" s="55">
        <v>7376999</v>
      </c>
      <c r="J55" s="55">
        <v>2.4076110000000002</v>
      </c>
    </row>
    <row r="56" spans="1:10" ht="15">
      <c r="A56" s="58" t="s">
        <v>83</v>
      </c>
      <c r="B56" s="55" t="s">
        <v>27</v>
      </c>
      <c r="C56" s="55">
        <v>8.6069999999999993</v>
      </c>
      <c r="D56" s="55" t="s">
        <v>166</v>
      </c>
      <c r="E56" s="55">
        <v>932</v>
      </c>
      <c r="F56" s="55">
        <v>932</v>
      </c>
      <c r="G56" s="55">
        <v>83.82</v>
      </c>
      <c r="H56" s="55">
        <v>1663809.645</v>
      </c>
      <c r="I56" s="55">
        <v>7376999</v>
      </c>
      <c r="J56" s="55">
        <v>90.216080000000005</v>
      </c>
    </row>
    <row r="57" spans="1:10" ht="15">
      <c r="A57" s="58" t="s">
        <v>83</v>
      </c>
      <c r="B57" s="55" t="s">
        <v>27</v>
      </c>
      <c r="C57" s="55">
        <v>8.7989999999999995</v>
      </c>
      <c r="D57" s="55" t="s">
        <v>145</v>
      </c>
      <c r="E57" s="55">
        <v>905</v>
      </c>
      <c r="F57" s="55">
        <v>925</v>
      </c>
      <c r="G57" s="55">
        <v>55.98</v>
      </c>
      <c r="H57" s="55">
        <v>40086.127999999997</v>
      </c>
      <c r="I57" s="55">
        <v>7376999</v>
      </c>
      <c r="J57" s="55">
        <v>2.1735739999999999</v>
      </c>
    </row>
    <row r="58" spans="1:10" ht="15">
      <c r="A58" s="58" t="s">
        <v>83</v>
      </c>
      <c r="B58" s="55" t="s">
        <v>27</v>
      </c>
      <c r="C58" s="55">
        <v>8.9</v>
      </c>
      <c r="D58" s="55" t="s">
        <v>107</v>
      </c>
      <c r="E58" s="55">
        <v>870</v>
      </c>
      <c r="F58" s="55">
        <v>907</v>
      </c>
      <c r="G58" s="55">
        <v>50.9</v>
      </c>
      <c r="H58" s="55">
        <v>73159.322</v>
      </c>
      <c r="I58" s="55">
        <v>7376999</v>
      </c>
      <c r="J58" s="55">
        <v>3.966888</v>
      </c>
    </row>
    <row r="59" spans="1:10" ht="15">
      <c r="A59" s="58" t="s">
        <v>83</v>
      </c>
      <c r="B59" s="55" t="s">
        <v>27</v>
      </c>
      <c r="C59" s="55">
        <v>9.2279999999999998</v>
      </c>
      <c r="D59" s="55" t="s">
        <v>129</v>
      </c>
      <c r="E59" s="55">
        <v>723</v>
      </c>
      <c r="F59" s="55">
        <v>774</v>
      </c>
      <c r="G59" s="55">
        <v>22.92</v>
      </c>
      <c r="H59" s="55">
        <v>85669.286999999997</v>
      </c>
      <c r="I59" s="55">
        <v>7376999</v>
      </c>
      <c r="J59" s="55">
        <v>4.6452109999999998</v>
      </c>
    </row>
    <row r="60" spans="1:10" ht="15">
      <c r="A60" s="58" t="s">
        <v>83</v>
      </c>
      <c r="B60" s="55" t="s">
        <v>27</v>
      </c>
      <c r="C60" s="55">
        <v>9.3930000000000007</v>
      </c>
      <c r="D60" s="55" t="s">
        <v>130</v>
      </c>
      <c r="E60" s="55">
        <v>864</v>
      </c>
      <c r="F60" s="55">
        <v>908</v>
      </c>
      <c r="G60" s="55">
        <v>80.069999999999993</v>
      </c>
      <c r="H60" s="55">
        <v>113462.54</v>
      </c>
      <c r="I60" s="55">
        <v>7376999</v>
      </c>
      <c r="J60" s="55">
        <v>6.1522329999999998</v>
      </c>
    </row>
    <row r="61" spans="1:10" ht="15">
      <c r="A61" s="58" t="s">
        <v>83</v>
      </c>
      <c r="B61" s="55" t="s">
        <v>27</v>
      </c>
      <c r="C61" s="55">
        <v>9.6289999999999996</v>
      </c>
      <c r="D61" s="55" t="s">
        <v>165</v>
      </c>
      <c r="E61" s="55">
        <v>799</v>
      </c>
      <c r="F61" s="55">
        <v>865</v>
      </c>
      <c r="G61" s="55">
        <v>26.42</v>
      </c>
      <c r="H61" s="55">
        <v>24104.772000000001</v>
      </c>
      <c r="I61" s="55">
        <v>7376999</v>
      </c>
      <c r="J61" s="55">
        <v>1.307023</v>
      </c>
    </row>
    <row r="62" spans="1:10" ht="16">
      <c r="A62" s="59" t="s">
        <v>83</v>
      </c>
      <c r="B62" s="55" t="s">
        <v>27</v>
      </c>
      <c r="C62" s="56">
        <v>9.69</v>
      </c>
      <c r="D62" s="56" t="s">
        <v>106</v>
      </c>
      <c r="E62" s="55">
        <v>838</v>
      </c>
      <c r="F62" s="55">
        <v>898</v>
      </c>
      <c r="G62" s="55">
        <v>26.18</v>
      </c>
      <c r="H62" s="56">
        <v>59289.383999999998</v>
      </c>
      <c r="I62" s="55">
        <v>7376999</v>
      </c>
      <c r="J62" s="55">
        <v>3.2148240000000001</v>
      </c>
    </row>
    <row r="63" spans="1:10" ht="15">
      <c r="A63" s="58" t="s">
        <v>83</v>
      </c>
      <c r="B63" s="55" t="s">
        <v>27</v>
      </c>
      <c r="C63" s="55">
        <v>9.9160000000000004</v>
      </c>
      <c r="D63" s="55" t="s">
        <v>162</v>
      </c>
      <c r="E63" s="55">
        <v>797</v>
      </c>
      <c r="F63" s="55">
        <v>861</v>
      </c>
      <c r="G63" s="55">
        <v>40.46</v>
      </c>
      <c r="H63" s="55">
        <v>57220.544999999998</v>
      </c>
      <c r="I63" s="55">
        <v>7376999</v>
      </c>
      <c r="J63" s="55">
        <v>3.102646</v>
      </c>
    </row>
    <row r="64" spans="1:10" ht="15">
      <c r="A64" s="58" t="s">
        <v>83</v>
      </c>
      <c r="B64" s="55" t="s">
        <v>27</v>
      </c>
      <c r="C64" s="55">
        <v>10.991</v>
      </c>
      <c r="D64" s="55" t="s">
        <v>150</v>
      </c>
      <c r="E64" s="55">
        <v>878</v>
      </c>
      <c r="F64" s="55">
        <v>900</v>
      </c>
      <c r="G64" s="55">
        <v>79.61</v>
      </c>
      <c r="H64" s="55">
        <v>182839.90400000001</v>
      </c>
      <c r="I64" s="55">
        <v>7376999</v>
      </c>
      <c r="J64" s="55">
        <v>9.9140540000000001</v>
      </c>
    </row>
    <row r="65" spans="1:10" ht="15">
      <c r="A65" s="58" t="s">
        <v>83</v>
      </c>
      <c r="B65" s="55" t="s">
        <v>27</v>
      </c>
      <c r="C65" s="55">
        <v>11.71</v>
      </c>
      <c r="D65" s="55" t="s">
        <v>136</v>
      </c>
      <c r="E65" s="55">
        <v>731</v>
      </c>
      <c r="F65" s="55">
        <v>743</v>
      </c>
      <c r="G65" s="55">
        <v>17.46</v>
      </c>
      <c r="H65" s="55">
        <v>67145.258000000002</v>
      </c>
      <c r="I65" s="55">
        <v>7376999</v>
      </c>
      <c r="J65" s="55">
        <v>3.64079</v>
      </c>
    </row>
    <row r="66" spans="1:10" ht="15">
      <c r="A66" s="58" t="s">
        <v>83</v>
      </c>
      <c r="B66" s="55" t="s">
        <v>27</v>
      </c>
      <c r="C66" s="55">
        <v>11.851000000000001</v>
      </c>
      <c r="D66" s="55" t="s">
        <v>99</v>
      </c>
      <c r="E66" s="55">
        <v>872</v>
      </c>
      <c r="F66" s="55">
        <v>923</v>
      </c>
      <c r="G66" s="55">
        <v>74.23</v>
      </c>
      <c r="H66" s="55">
        <v>133475.37</v>
      </c>
      <c r="I66" s="55">
        <v>7376999</v>
      </c>
      <c r="J66" s="55">
        <v>7.2373810000000001</v>
      </c>
    </row>
    <row r="67" spans="1:10" ht="15">
      <c r="A67" s="58" t="s">
        <v>83</v>
      </c>
      <c r="B67" s="55" t="s">
        <v>27</v>
      </c>
      <c r="C67" s="55">
        <v>12.01</v>
      </c>
      <c r="D67" s="55" t="s">
        <v>157</v>
      </c>
      <c r="E67" s="55">
        <v>794</v>
      </c>
      <c r="F67" s="55">
        <v>832</v>
      </c>
      <c r="G67" s="55">
        <v>77.78</v>
      </c>
      <c r="H67" s="55">
        <v>413951.26</v>
      </c>
      <c r="I67" s="55">
        <v>7376999</v>
      </c>
      <c r="J67" s="55">
        <v>22.445509999999999</v>
      </c>
    </row>
    <row r="68" spans="1:10" ht="15">
      <c r="A68" s="58" t="s">
        <v>83</v>
      </c>
      <c r="B68" s="55" t="s">
        <v>27</v>
      </c>
      <c r="C68" s="55">
        <v>12.222</v>
      </c>
      <c r="D68" s="55" t="s">
        <v>171</v>
      </c>
      <c r="E68" s="55">
        <v>758</v>
      </c>
      <c r="F68" s="55">
        <v>857</v>
      </c>
      <c r="G68" s="55">
        <v>46.82</v>
      </c>
      <c r="H68" s="55">
        <v>27910.67</v>
      </c>
      <c r="I68" s="55">
        <v>7376999</v>
      </c>
      <c r="J68" s="55">
        <v>1.5133890000000001</v>
      </c>
    </row>
    <row r="69" spans="1:10" ht="15">
      <c r="A69" s="58" t="s">
        <v>83</v>
      </c>
      <c r="B69" s="55" t="s">
        <v>27</v>
      </c>
      <c r="C69" s="55">
        <v>12.688000000000001</v>
      </c>
      <c r="D69" s="55" t="s">
        <v>177</v>
      </c>
      <c r="E69" s="55">
        <v>700</v>
      </c>
      <c r="F69" s="55">
        <v>898</v>
      </c>
      <c r="G69" s="55">
        <v>78.56</v>
      </c>
      <c r="H69" s="55">
        <v>29382.993999999999</v>
      </c>
      <c r="I69" s="55">
        <v>7376999</v>
      </c>
      <c r="J69" s="55">
        <v>1.5932219999999999</v>
      </c>
    </row>
    <row r="70" spans="1:10" ht="15">
      <c r="A70" s="58" t="s">
        <v>83</v>
      </c>
      <c r="B70" s="55" t="s">
        <v>27</v>
      </c>
      <c r="C70" s="55">
        <v>14.462</v>
      </c>
      <c r="D70" s="55" t="s">
        <v>139</v>
      </c>
      <c r="E70" s="55">
        <v>808</v>
      </c>
      <c r="F70" s="55">
        <v>873</v>
      </c>
      <c r="G70" s="55">
        <v>29.39</v>
      </c>
      <c r="H70" s="55">
        <v>51160.322999999997</v>
      </c>
      <c r="I70" s="55">
        <v>7376999</v>
      </c>
      <c r="J70" s="55">
        <v>2.7740450000000001</v>
      </c>
    </row>
    <row r="71" spans="1:10" ht="15">
      <c r="A71" s="58" t="s">
        <v>83</v>
      </c>
      <c r="B71" s="55" t="s">
        <v>27</v>
      </c>
      <c r="C71" s="55">
        <v>15.122999999999999</v>
      </c>
      <c r="D71" s="55" t="s">
        <v>115</v>
      </c>
      <c r="E71" s="55">
        <v>892</v>
      </c>
      <c r="F71" s="55">
        <v>894</v>
      </c>
      <c r="G71" s="55">
        <v>57.27</v>
      </c>
      <c r="H71" s="55">
        <v>162664.62299999999</v>
      </c>
      <c r="I71" s="55">
        <v>7376999</v>
      </c>
      <c r="J71" s="55">
        <v>8.8200979999999998</v>
      </c>
    </row>
    <row r="72" spans="1:10" ht="15">
      <c r="A72" s="58" t="s">
        <v>83</v>
      </c>
      <c r="B72" s="55" t="s">
        <v>27</v>
      </c>
      <c r="C72" s="55">
        <v>15.423</v>
      </c>
      <c r="D72" s="55" t="s">
        <v>117</v>
      </c>
      <c r="E72" s="55">
        <v>871</v>
      </c>
      <c r="F72" s="55">
        <v>943</v>
      </c>
      <c r="G72" s="55">
        <v>65.88</v>
      </c>
      <c r="H72" s="55">
        <v>78839.796000000002</v>
      </c>
      <c r="I72" s="55">
        <v>7376999</v>
      </c>
      <c r="J72" s="55">
        <v>4.2748980000000003</v>
      </c>
    </row>
    <row r="73" spans="1:10" ht="15">
      <c r="A73" s="58" t="s">
        <v>83</v>
      </c>
      <c r="B73" s="55" t="s">
        <v>27</v>
      </c>
      <c r="C73" s="55">
        <v>17.119</v>
      </c>
      <c r="D73" s="55" t="s">
        <v>147</v>
      </c>
      <c r="E73" s="55">
        <v>905</v>
      </c>
      <c r="F73" s="55">
        <v>931</v>
      </c>
      <c r="G73" s="55">
        <v>83.32</v>
      </c>
      <c r="H73" s="55">
        <v>49126.159</v>
      </c>
      <c r="I73" s="55">
        <v>7376999</v>
      </c>
      <c r="J73" s="55">
        <v>2.663748</v>
      </c>
    </row>
    <row r="74" spans="1:10" ht="15">
      <c r="A74" s="58" t="s">
        <v>83</v>
      </c>
      <c r="B74" s="55" t="s">
        <v>27</v>
      </c>
      <c r="C74" s="55">
        <v>17.774000000000001</v>
      </c>
      <c r="D74" s="55" t="s">
        <v>155</v>
      </c>
      <c r="E74" s="55">
        <v>797</v>
      </c>
      <c r="F74" s="55">
        <v>825</v>
      </c>
      <c r="G74" s="55">
        <v>19.899999999999999</v>
      </c>
      <c r="H74" s="55">
        <v>59830.033000000003</v>
      </c>
      <c r="I74" s="55">
        <v>7376999</v>
      </c>
      <c r="J74" s="55">
        <v>3.2441399999999998</v>
      </c>
    </row>
    <row r="75" spans="1:10" ht="15">
      <c r="A75" s="58" t="s">
        <v>83</v>
      </c>
      <c r="B75" s="55" t="s">
        <v>27</v>
      </c>
      <c r="C75" s="55">
        <v>19.274000000000001</v>
      </c>
      <c r="D75" s="55" t="s">
        <v>128</v>
      </c>
      <c r="E75" s="55">
        <v>820</v>
      </c>
      <c r="F75" s="55">
        <v>831</v>
      </c>
      <c r="G75" s="55">
        <v>72.2</v>
      </c>
      <c r="H75" s="55">
        <v>31099.098999999998</v>
      </c>
      <c r="I75" s="55">
        <v>7376999</v>
      </c>
      <c r="J75" s="55">
        <v>1.6862740000000001</v>
      </c>
    </row>
    <row r="76" spans="1:10" ht="16">
      <c r="A76" s="59" t="s">
        <v>84</v>
      </c>
      <c r="B76" s="55" t="s">
        <v>27</v>
      </c>
      <c r="C76" s="56">
        <v>4.0910000000000002</v>
      </c>
      <c r="D76" s="56" t="s">
        <v>73</v>
      </c>
      <c r="E76" s="55">
        <v>917</v>
      </c>
      <c r="F76" s="55">
        <v>922</v>
      </c>
      <c r="G76" s="55">
        <v>93.22</v>
      </c>
      <c r="H76" s="56">
        <v>4213528.9349999996</v>
      </c>
      <c r="I76" s="56">
        <v>4192489</v>
      </c>
      <c r="J76" s="56">
        <v>402.00740000000002</v>
      </c>
    </row>
    <row r="77" spans="1:10" ht="15">
      <c r="A77" s="58" t="s">
        <v>84</v>
      </c>
      <c r="B77" s="55" t="s">
        <v>27</v>
      </c>
      <c r="C77" s="55">
        <v>4.5430000000000001</v>
      </c>
      <c r="D77" s="55" t="s">
        <v>118</v>
      </c>
      <c r="E77" s="55">
        <v>793</v>
      </c>
      <c r="F77" s="55">
        <v>873</v>
      </c>
      <c r="G77" s="55">
        <v>39.97</v>
      </c>
      <c r="H77" s="55">
        <v>568938.97</v>
      </c>
      <c r="I77" s="55">
        <v>4192489</v>
      </c>
      <c r="J77" s="55">
        <v>54.281730000000003</v>
      </c>
    </row>
    <row r="78" spans="1:10" ht="15">
      <c r="A78" s="58" t="s">
        <v>84</v>
      </c>
      <c r="B78" s="55" t="s">
        <v>27</v>
      </c>
      <c r="C78" s="55">
        <v>4.8</v>
      </c>
      <c r="D78" s="55" t="s">
        <v>160</v>
      </c>
      <c r="E78" s="55">
        <v>613</v>
      </c>
      <c r="F78" s="55">
        <v>817</v>
      </c>
      <c r="G78" s="55">
        <v>40.98</v>
      </c>
      <c r="H78" s="55">
        <v>32670.141</v>
      </c>
      <c r="I78" s="55">
        <v>4192489</v>
      </c>
      <c r="J78" s="55">
        <v>3.117016</v>
      </c>
    </row>
    <row r="79" spans="1:10" ht="15">
      <c r="A79" s="58" t="s">
        <v>84</v>
      </c>
      <c r="B79" s="55" t="s">
        <v>27</v>
      </c>
      <c r="C79" s="55">
        <v>4.9749999999999996</v>
      </c>
      <c r="D79" s="55" t="s">
        <v>144</v>
      </c>
      <c r="E79" s="55">
        <v>919</v>
      </c>
      <c r="F79" s="55">
        <v>943</v>
      </c>
      <c r="G79" s="55">
        <v>91.26</v>
      </c>
      <c r="H79" s="55">
        <v>8490322.3450000007</v>
      </c>
      <c r="I79" s="55">
        <v>4192489</v>
      </c>
      <c r="J79" s="55">
        <v>810.05070000000001</v>
      </c>
    </row>
    <row r="80" spans="1:10" ht="15">
      <c r="A80" s="58" t="s">
        <v>84</v>
      </c>
      <c r="B80" s="55" t="s">
        <v>27</v>
      </c>
      <c r="C80" s="55">
        <v>5.9089999999999998</v>
      </c>
      <c r="D80" s="55" t="s">
        <v>156</v>
      </c>
      <c r="E80" s="55">
        <v>888</v>
      </c>
      <c r="F80" s="55">
        <v>903</v>
      </c>
      <c r="G80" s="55">
        <v>97.61</v>
      </c>
      <c r="H80" s="55">
        <v>298986.647</v>
      </c>
      <c r="I80" s="55">
        <v>4192489</v>
      </c>
      <c r="J80" s="55">
        <v>28.525929999999999</v>
      </c>
    </row>
    <row r="81" spans="1:10" ht="15">
      <c r="A81" s="58" t="s">
        <v>84</v>
      </c>
      <c r="B81" s="55" t="s">
        <v>27</v>
      </c>
      <c r="C81" s="55">
        <v>5.9560000000000004</v>
      </c>
      <c r="D81" s="55" t="s">
        <v>108</v>
      </c>
      <c r="E81" s="55">
        <v>787</v>
      </c>
      <c r="F81" s="55">
        <v>898</v>
      </c>
      <c r="G81" s="55">
        <v>11.73</v>
      </c>
      <c r="H81" s="55">
        <v>384769.59600000002</v>
      </c>
      <c r="I81" s="55">
        <v>4192489</v>
      </c>
      <c r="J81" s="55">
        <v>36.710369999999998</v>
      </c>
    </row>
    <row r="82" spans="1:10" ht="15">
      <c r="A82" s="58" t="s">
        <v>84</v>
      </c>
      <c r="B82" s="55" t="s">
        <v>27</v>
      </c>
      <c r="C82" s="55">
        <v>6.3639999999999999</v>
      </c>
      <c r="D82" s="55" t="s">
        <v>174</v>
      </c>
      <c r="E82" s="55">
        <v>823</v>
      </c>
      <c r="F82" s="55">
        <v>874</v>
      </c>
      <c r="G82" s="55">
        <v>37.39</v>
      </c>
      <c r="H82" s="55">
        <v>34193.137000000002</v>
      </c>
      <c r="I82" s="55">
        <v>4192489</v>
      </c>
      <c r="J82" s="55">
        <v>3.2623229999999999</v>
      </c>
    </row>
    <row r="83" spans="1:10" ht="15">
      <c r="A83" s="58" t="s">
        <v>84</v>
      </c>
      <c r="B83" s="55" t="s">
        <v>27</v>
      </c>
      <c r="C83" s="55">
        <v>6.4550000000000001</v>
      </c>
      <c r="D83" s="55" t="s">
        <v>169</v>
      </c>
      <c r="E83" s="55">
        <v>742</v>
      </c>
      <c r="F83" s="55">
        <v>851</v>
      </c>
      <c r="G83" s="55">
        <v>46.78</v>
      </c>
      <c r="H83" s="55">
        <v>35801.745999999999</v>
      </c>
      <c r="I83" s="55">
        <v>4192489</v>
      </c>
      <c r="J83" s="55">
        <v>3.4157980000000001</v>
      </c>
    </row>
    <row r="84" spans="1:10" ht="15">
      <c r="A84" s="58" t="s">
        <v>84</v>
      </c>
      <c r="B84" s="55" t="s">
        <v>27</v>
      </c>
      <c r="C84" s="55">
        <v>6.4889999999999999</v>
      </c>
      <c r="D84" s="55" t="s">
        <v>168</v>
      </c>
      <c r="E84" s="55">
        <v>779</v>
      </c>
      <c r="F84" s="55">
        <v>905</v>
      </c>
      <c r="G84" s="55">
        <v>48.6</v>
      </c>
      <c r="H84" s="55">
        <v>147150.42499999999</v>
      </c>
      <c r="I84" s="55">
        <v>4192489</v>
      </c>
      <c r="J84" s="55">
        <v>14.039429999999999</v>
      </c>
    </row>
    <row r="85" spans="1:10" ht="15">
      <c r="A85" s="58" t="s">
        <v>84</v>
      </c>
      <c r="B85" s="55" t="s">
        <v>27</v>
      </c>
      <c r="C85" s="55">
        <v>6.6379999999999999</v>
      </c>
      <c r="D85" s="55" t="s">
        <v>151</v>
      </c>
      <c r="E85" s="55">
        <v>859</v>
      </c>
      <c r="F85" s="55">
        <v>862</v>
      </c>
      <c r="G85" s="55">
        <v>36.700000000000003</v>
      </c>
      <c r="H85" s="55">
        <v>127930.537</v>
      </c>
      <c r="I85" s="55">
        <v>4192489</v>
      </c>
      <c r="J85" s="55">
        <v>12.205690000000001</v>
      </c>
    </row>
    <row r="86" spans="1:10" ht="15">
      <c r="A86" s="58" t="s">
        <v>84</v>
      </c>
      <c r="B86" s="55" t="s">
        <v>27</v>
      </c>
      <c r="C86" s="55">
        <v>6.7830000000000004</v>
      </c>
      <c r="D86" s="55" t="s">
        <v>154</v>
      </c>
      <c r="E86" s="55">
        <v>810</v>
      </c>
      <c r="F86" s="55">
        <v>869</v>
      </c>
      <c r="G86" s="55">
        <v>17.79</v>
      </c>
      <c r="H86" s="55">
        <v>50004.514000000003</v>
      </c>
      <c r="I86" s="55">
        <v>4192489</v>
      </c>
      <c r="J86" s="55">
        <v>4.7708659999999998</v>
      </c>
    </row>
    <row r="87" spans="1:10" ht="15">
      <c r="A87" s="58" t="s">
        <v>84</v>
      </c>
      <c r="B87" s="55" t="s">
        <v>27</v>
      </c>
      <c r="C87" s="55">
        <v>6.8739999999999997</v>
      </c>
      <c r="D87" s="55" t="s">
        <v>146</v>
      </c>
      <c r="E87" s="55">
        <v>911</v>
      </c>
      <c r="F87" s="55">
        <v>911</v>
      </c>
      <c r="G87" s="55">
        <v>49.3</v>
      </c>
      <c r="H87" s="55">
        <v>107517.909</v>
      </c>
      <c r="I87" s="55">
        <v>4192489</v>
      </c>
      <c r="J87" s="55">
        <v>10.258150000000001</v>
      </c>
    </row>
    <row r="88" spans="1:10" ht="15">
      <c r="A88" s="58" t="s">
        <v>84</v>
      </c>
      <c r="B88" s="55" t="s">
        <v>27</v>
      </c>
      <c r="C88" s="55">
        <v>6.9379999999999997</v>
      </c>
      <c r="D88" s="55" t="s">
        <v>148</v>
      </c>
      <c r="E88" s="55">
        <v>834</v>
      </c>
      <c r="F88" s="55">
        <v>834</v>
      </c>
      <c r="G88" s="55">
        <v>15.2</v>
      </c>
      <c r="H88" s="55">
        <v>434688.00300000003</v>
      </c>
      <c r="I88" s="55">
        <v>4192489</v>
      </c>
      <c r="J88" s="55">
        <v>41.473019999999998</v>
      </c>
    </row>
    <row r="89" spans="1:10" ht="15">
      <c r="A89" s="58" t="s">
        <v>84</v>
      </c>
      <c r="B89" s="55" t="s">
        <v>27</v>
      </c>
      <c r="C89" s="55">
        <v>7.16</v>
      </c>
      <c r="D89" s="55" t="s">
        <v>133</v>
      </c>
      <c r="E89" s="55">
        <v>783</v>
      </c>
      <c r="F89" s="55">
        <v>834</v>
      </c>
      <c r="G89" s="55">
        <v>34.64</v>
      </c>
      <c r="H89" s="55">
        <v>43607.345000000001</v>
      </c>
      <c r="I89" s="55">
        <v>4192489</v>
      </c>
      <c r="J89" s="55">
        <v>4.1605210000000001</v>
      </c>
    </row>
    <row r="90" spans="1:10" ht="15">
      <c r="A90" s="58" t="s">
        <v>84</v>
      </c>
      <c r="B90" s="55" t="s">
        <v>27</v>
      </c>
      <c r="C90" s="55">
        <v>7.4770000000000003</v>
      </c>
      <c r="D90" s="55" t="s">
        <v>170</v>
      </c>
      <c r="E90" s="55">
        <v>720</v>
      </c>
      <c r="F90" s="55">
        <v>768</v>
      </c>
      <c r="G90" s="55">
        <v>31.37</v>
      </c>
      <c r="H90" s="55">
        <v>210671.25700000001</v>
      </c>
      <c r="I90" s="55">
        <v>4192489</v>
      </c>
      <c r="J90" s="55">
        <v>20.099869999999999</v>
      </c>
    </row>
    <row r="91" spans="1:10" ht="15">
      <c r="A91" s="58" t="s">
        <v>84</v>
      </c>
      <c r="B91" s="55" t="s">
        <v>27</v>
      </c>
      <c r="C91" s="55">
        <v>8.1720000000000006</v>
      </c>
      <c r="D91" s="55" t="s">
        <v>163</v>
      </c>
      <c r="E91" s="55">
        <v>947</v>
      </c>
      <c r="F91" s="55">
        <v>948</v>
      </c>
      <c r="G91" s="55">
        <v>77.22</v>
      </c>
      <c r="H91" s="55">
        <v>3072788.5</v>
      </c>
      <c r="I91" s="55">
        <v>4192489</v>
      </c>
      <c r="J91" s="55">
        <v>293.17079999999999</v>
      </c>
    </row>
    <row r="92" spans="1:10" ht="15">
      <c r="A92" s="58" t="s">
        <v>84</v>
      </c>
      <c r="B92" s="55" t="s">
        <v>27</v>
      </c>
      <c r="C92" s="55">
        <v>8.2870000000000008</v>
      </c>
      <c r="D92" s="55" t="s">
        <v>142</v>
      </c>
      <c r="E92" s="55">
        <v>677</v>
      </c>
      <c r="F92" s="55">
        <v>737</v>
      </c>
      <c r="G92" s="55">
        <v>22.47</v>
      </c>
      <c r="H92" s="55">
        <v>64566.868999999999</v>
      </c>
      <c r="I92" s="55">
        <v>4192489</v>
      </c>
      <c r="J92" s="55">
        <v>6.1602420000000002</v>
      </c>
    </row>
    <row r="93" spans="1:10" ht="15">
      <c r="A93" s="58" t="s">
        <v>84</v>
      </c>
      <c r="B93" s="55" t="s">
        <v>27</v>
      </c>
      <c r="C93" s="55">
        <v>8.6110000000000007</v>
      </c>
      <c r="D93" s="55" t="s">
        <v>166</v>
      </c>
      <c r="E93" s="55">
        <v>927</v>
      </c>
      <c r="F93" s="55">
        <v>934</v>
      </c>
      <c r="G93" s="55">
        <v>83.55</v>
      </c>
      <c r="H93" s="55">
        <v>728375.66799999995</v>
      </c>
      <c r="I93" s="55">
        <v>4192489</v>
      </c>
      <c r="J93" s="55">
        <v>69.493380000000002</v>
      </c>
    </row>
    <row r="94" spans="1:10" ht="15">
      <c r="A94" s="58" t="s">
        <v>84</v>
      </c>
      <c r="B94" s="55" t="s">
        <v>27</v>
      </c>
      <c r="C94" s="55">
        <v>8.8059999999999992</v>
      </c>
      <c r="D94" s="55" t="s">
        <v>145</v>
      </c>
      <c r="E94" s="55">
        <v>863</v>
      </c>
      <c r="F94" s="55">
        <v>896</v>
      </c>
      <c r="G94" s="55">
        <v>49.53</v>
      </c>
      <c r="H94" s="55">
        <v>38352.031999999999</v>
      </c>
      <c r="I94" s="55">
        <v>4192489</v>
      </c>
      <c r="J94" s="55">
        <v>3.6591179999999999</v>
      </c>
    </row>
    <row r="95" spans="1:10" ht="15">
      <c r="A95" s="58" t="s">
        <v>84</v>
      </c>
      <c r="B95" s="55" t="s">
        <v>27</v>
      </c>
      <c r="C95" s="55">
        <v>8.9039999999999999</v>
      </c>
      <c r="D95" s="55" t="s">
        <v>107</v>
      </c>
      <c r="E95" s="55">
        <v>865</v>
      </c>
      <c r="F95" s="55">
        <v>891</v>
      </c>
      <c r="G95" s="55">
        <v>44.49</v>
      </c>
      <c r="H95" s="55">
        <v>75494.294999999998</v>
      </c>
      <c r="I95" s="55">
        <v>4192489</v>
      </c>
      <c r="J95" s="55">
        <v>7.2028129999999999</v>
      </c>
    </row>
    <row r="96" spans="1:10" ht="15">
      <c r="A96" s="58" t="s">
        <v>84</v>
      </c>
      <c r="B96" s="55" t="s">
        <v>27</v>
      </c>
      <c r="C96" s="55">
        <v>9.39</v>
      </c>
      <c r="D96" s="55" t="s">
        <v>130</v>
      </c>
      <c r="E96" s="55">
        <v>919</v>
      </c>
      <c r="F96" s="55">
        <v>925</v>
      </c>
      <c r="G96" s="55">
        <v>86.01</v>
      </c>
      <c r="H96" s="55">
        <v>148587.304</v>
      </c>
      <c r="I96" s="55">
        <v>4192489</v>
      </c>
      <c r="J96" s="55">
        <v>14.17652</v>
      </c>
    </row>
    <row r="97" spans="1:10" ht="15">
      <c r="A97" s="58" t="s">
        <v>84</v>
      </c>
      <c r="B97" s="55" t="s">
        <v>27</v>
      </c>
      <c r="C97" s="55">
        <v>9.6319999999999997</v>
      </c>
      <c r="D97" s="55" t="s">
        <v>165</v>
      </c>
      <c r="E97" s="55">
        <v>788</v>
      </c>
      <c r="F97" s="55">
        <v>844</v>
      </c>
      <c r="G97" s="55">
        <v>26.54</v>
      </c>
      <c r="H97" s="55">
        <v>62326.006999999998</v>
      </c>
      <c r="I97" s="55">
        <v>4192489</v>
      </c>
      <c r="J97" s="55">
        <v>5.9464439999999996</v>
      </c>
    </row>
    <row r="98" spans="1:10" ht="16">
      <c r="A98" s="59" t="s">
        <v>84</v>
      </c>
      <c r="B98" s="55" t="s">
        <v>27</v>
      </c>
      <c r="C98" s="56">
        <v>9.6829999999999998</v>
      </c>
      <c r="D98" s="56" t="s">
        <v>106</v>
      </c>
      <c r="E98" s="55">
        <v>820</v>
      </c>
      <c r="F98" s="55">
        <v>893</v>
      </c>
      <c r="G98" s="55">
        <v>26.96</v>
      </c>
      <c r="H98" s="56">
        <v>42397.517999999996</v>
      </c>
      <c r="I98" s="55">
        <v>4192489</v>
      </c>
      <c r="J98" s="55">
        <v>4.0450929999999996</v>
      </c>
    </row>
    <row r="99" spans="1:10" ht="15">
      <c r="A99" s="58" t="s">
        <v>84</v>
      </c>
      <c r="B99" s="55" t="s">
        <v>27</v>
      </c>
      <c r="C99" s="55">
        <v>10.994999999999999</v>
      </c>
      <c r="D99" s="55" t="s">
        <v>150</v>
      </c>
      <c r="E99" s="55">
        <v>785</v>
      </c>
      <c r="F99" s="55">
        <v>845</v>
      </c>
      <c r="G99" s="55">
        <v>67.63</v>
      </c>
      <c r="H99" s="55">
        <v>83180.259000000005</v>
      </c>
      <c r="I99" s="55">
        <v>4192489</v>
      </c>
      <c r="J99" s="55">
        <v>7.936121</v>
      </c>
    </row>
    <row r="100" spans="1:10" ht="15">
      <c r="A100" s="58" t="s">
        <v>84</v>
      </c>
      <c r="B100" s="55" t="s">
        <v>27</v>
      </c>
      <c r="C100" s="55">
        <v>11.71</v>
      </c>
      <c r="D100" s="55" t="s">
        <v>136</v>
      </c>
      <c r="E100" s="55">
        <v>717</v>
      </c>
      <c r="F100" s="55">
        <v>728</v>
      </c>
      <c r="G100" s="55">
        <v>13.34</v>
      </c>
      <c r="H100" s="55">
        <v>49399.894</v>
      </c>
      <c r="I100" s="55">
        <v>4192489</v>
      </c>
      <c r="J100" s="55">
        <v>4.7131800000000004</v>
      </c>
    </row>
    <row r="101" spans="1:10" ht="15">
      <c r="A101" s="58" t="s">
        <v>84</v>
      </c>
      <c r="B101" s="55" t="s">
        <v>27</v>
      </c>
      <c r="C101" s="55">
        <v>11.976000000000001</v>
      </c>
      <c r="D101" s="55" t="s">
        <v>134</v>
      </c>
      <c r="E101" s="55">
        <v>812</v>
      </c>
      <c r="F101" s="55">
        <v>875</v>
      </c>
      <c r="G101" s="55">
        <v>32.04</v>
      </c>
      <c r="H101" s="55">
        <v>91073.491999999998</v>
      </c>
      <c r="I101" s="55">
        <v>4192489</v>
      </c>
      <c r="J101" s="55">
        <v>8.6892049999999994</v>
      </c>
    </row>
    <row r="102" spans="1:10" ht="15">
      <c r="A102" s="58" t="s">
        <v>84</v>
      </c>
      <c r="B102" s="55" t="s">
        <v>27</v>
      </c>
      <c r="C102" s="55">
        <v>12.007</v>
      </c>
      <c r="D102" s="55" t="s">
        <v>157</v>
      </c>
      <c r="E102" s="55">
        <v>746</v>
      </c>
      <c r="F102" s="55">
        <v>915</v>
      </c>
      <c r="G102" s="55">
        <v>77.63</v>
      </c>
      <c r="H102" s="55">
        <v>225687.97</v>
      </c>
      <c r="I102" s="55">
        <v>4192489</v>
      </c>
      <c r="J102" s="55">
        <v>21.532599999999999</v>
      </c>
    </row>
    <row r="103" spans="1:10" ht="15">
      <c r="A103" s="58" t="s">
        <v>84</v>
      </c>
      <c r="B103" s="55" t="s">
        <v>27</v>
      </c>
      <c r="C103" s="55">
        <v>14.462</v>
      </c>
      <c r="D103" s="55" t="s">
        <v>139</v>
      </c>
      <c r="E103" s="55">
        <v>801</v>
      </c>
      <c r="F103" s="55">
        <v>847</v>
      </c>
      <c r="G103" s="55">
        <v>36.200000000000003</v>
      </c>
      <c r="H103" s="55">
        <v>37441.133000000002</v>
      </c>
      <c r="I103" s="55">
        <v>4192489</v>
      </c>
      <c r="J103" s="55">
        <v>3.5722100000000001</v>
      </c>
    </row>
    <row r="104" spans="1:10" ht="15">
      <c r="A104" s="58" t="s">
        <v>84</v>
      </c>
      <c r="B104" s="55" t="s">
        <v>27</v>
      </c>
      <c r="C104" s="55">
        <v>15.125999999999999</v>
      </c>
      <c r="D104" s="55" t="s">
        <v>115</v>
      </c>
      <c r="E104" s="55">
        <v>883</v>
      </c>
      <c r="F104" s="55">
        <v>896</v>
      </c>
      <c r="G104" s="55">
        <v>58.76</v>
      </c>
      <c r="H104" s="55">
        <v>101004.58500000001</v>
      </c>
      <c r="I104" s="55">
        <v>4192489</v>
      </c>
      <c r="J104" s="55">
        <v>9.6367170000000009</v>
      </c>
    </row>
    <row r="105" spans="1:10" ht="15">
      <c r="A105" s="58" t="s">
        <v>84</v>
      </c>
      <c r="B105" s="55" t="s">
        <v>27</v>
      </c>
      <c r="C105" s="55">
        <v>15.423</v>
      </c>
      <c r="D105" s="55" t="s">
        <v>117</v>
      </c>
      <c r="E105" s="55">
        <v>858</v>
      </c>
      <c r="F105" s="55">
        <v>933</v>
      </c>
      <c r="G105" s="55">
        <v>64.73</v>
      </c>
      <c r="H105" s="55">
        <v>61177.383999999998</v>
      </c>
      <c r="I105" s="55">
        <v>4192489</v>
      </c>
      <c r="J105" s="55">
        <v>5.8368549999999999</v>
      </c>
    </row>
    <row r="106" spans="1:10" ht="15">
      <c r="A106" s="58" t="s">
        <v>84</v>
      </c>
      <c r="B106" s="55" t="s">
        <v>27</v>
      </c>
      <c r="C106" s="55">
        <v>17.12</v>
      </c>
      <c r="D106" s="55" t="s">
        <v>147</v>
      </c>
      <c r="E106" s="55">
        <v>894</v>
      </c>
      <c r="F106" s="55">
        <v>921</v>
      </c>
      <c r="G106" s="55">
        <v>75.87</v>
      </c>
      <c r="H106" s="55">
        <v>37186.35</v>
      </c>
      <c r="I106" s="55">
        <v>4192489</v>
      </c>
      <c r="J106" s="55">
        <v>3.5479020000000001</v>
      </c>
    </row>
    <row r="107" spans="1:10" ht="15">
      <c r="A107" s="58" t="s">
        <v>86</v>
      </c>
      <c r="B107" s="55" t="s">
        <v>27</v>
      </c>
      <c r="C107" s="55">
        <v>4.556</v>
      </c>
      <c r="D107" s="55" t="s">
        <v>118</v>
      </c>
      <c r="E107" s="55">
        <v>678</v>
      </c>
      <c r="F107" s="55">
        <v>727</v>
      </c>
      <c r="G107" s="55">
        <v>16.88</v>
      </c>
      <c r="H107" s="55">
        <v>58591.34</v>
      </c>
      <c r="I107" s="55">
        <v>4260498</v>
      </c>
      <c r="J107" s="55">
        <v>5.5008910000000002</v>
      </c>
    </row>
    <row r="108" spans="1:10" ht="16">
      <c r="A108" s="59" t="s">
        <v>86</v>
      </c>
      <c r="B108" s="55" t="s">
        <v>27</v>
      </c>
      <c r="C108" s="56">
        <v>4.9710000000000001</v>
      </c>
      <c r="D108" s="56" t="s">
        <v>132</v>
      </c>
      <c r="E108" s="55">
        <v>704</v>
      </c>
      <c r="F108" s="55">
        <v>710</v>
      </c>
      <c r="G108" s="55">
        <v>24.49</v>
      </c>
      <c r="H108" s="56">
        <v>512443.50099999999</v>
      </c>
      <c r="I108" s="55">
        <v>4260498</v>
      </c>
      <c r="J108" s="55">
        <v>48.111139999999999</v>
      </c>
    </row>
    <row r="109" spans="1:10" ht="15">
      <c r="A109" s="58" t="s">
        <v>86</v>
      </c>
      <c r="B109" s="55" t="s">
        <v>27</v>
      </c>
      <c r="C109" s="55">
        <v>5.9050000000000002</v>
      </c>
      <c r="D109" s="55" t="s">
        <v>156</v>
      </c>
      <c r="E109" s="55">
        <v>654</v>
      </c>
      <c r="F109" s="55">
        <v>789</v>
      </c>
      <c r="G109" s="55">
        <v>55.31</v>
      </c>
      <c r="H109" s="55">
        <v>40265.870999999999</v>
      </c>
      <c r="I109" s="55">
        <v>4260498</v>
      </c>
      <c r="J109" s="55">
        <v>3.7803909999999998</v>
      </c>
    </row>
    <row r="110" spans="1:10" ht="15">
      <c r="A110" s="58" t="s">
        <v>86</v>
      </c>
      <c r="B110" s="55" t="s">
        <v>27</v>
      </c>
      <c r="C110" s="55">
        <v>5.9589999999999996</v>
      </c>
      <c r="D110" s="55" t="s">
        <v>108</v>
      </c>
      <c r="E110" s="55">
        <v>778</v>
      </c>
      <c r="F110" s="55">
        <v>887</v>
      </c>
      <c r="G110" s="55">
        <v>7.9</v>
      </c>
      <c r="H110" s="55">
        <v>56826.813000000002</v>
      </c>
      <c r="I110" s="55">
        <v>4260498</v>
      </c>
      <c r="J110" s="55">
        <v>5.3352269999999997</v>
      </c>
    </row>
    <row r="111" spans="1:10" ht="15">
      <c r="A111" s="58" t="s">
        <v>86</v>
      </c>
      <c r="B111" s="55" t="s">
        <v>27</v>
      </c>
      <c r="C111" s="55">
        <v>6.0810000000000004</v>
      </c>
      <c r="D111" s="55" t="s">
        <v>180</v>
      </c>
      <c r="E111" s="55">
        <v>745</v>
      </c>
      <c r="F111" s="55">
        <v>787</v>
      </c>
      <c r="G111" s="55">
        <v>92.01</v>
      </c>
      <c r="H111" s="55">
        <v>24651.183000000001</v>
      </c>
      <c r="I111" s="55">
        <v>4260498</v>
      </c>
      <c r="J111" s="55">
        <v>2.3143940000000001</v>
      </c>
    </row>
    <row r="112" spans="1:10" ht="15">
      <c r="A112" s="58" t="s">
        <v>86</v>
      </c>
      <c r="B112" s="55" t="s">
        <v>27</v>
      </c>
      <c r="C112" s="55">
        <v>6.9480000000000004</v>
      </c>
      <c r="D112" s="55" t="s">
        <v>148</v>
      </c>
      <c r="E112" s="55">
        <v>823</v>
      </c>
      <c r="F112" s="55">
        <v>838</v>
      </c>
      <c r="G112" s="55">
        <v>22.35</v>
      </c>
      <c r="H112" s="55">
        <v>66448.539000000004</v>
      </c>
      <c r="I112" s="55">
        <v>4260498</v>
      </c>
      <c r="J112" s="55">
        <v>6.2385700000000002</v>
      </c>
    </row>
    <row r="113" spans="1:10" ht="15">
      <c r="A113" s="58" t="s">
        <v>86</v>
      </c>
      <c r="B113" s="55" t="s">
        <v>27</v>
      </c>
      <c r="C113" s="55">
        <v>8.6140000000000008</v>
      </c>
      <c r="D113" s="55" t="s">
        <v>166</v>
      </c>
      <c r="E113" s="55">
        <v>903</v>
      </c>
      <c r="F113" s="55">
        <v>916</v>
      </c>
      <c r="G113" s="55">
        <v>76.7</v>
      </c>
      <c r="H113" s="55">
        <v>338565.79</v>
      </c>
      <c r="I113" s="55">
        <v>4260498</v>
      </c>
      <c r="J113" s="55">
        <v>31.7865</v>
      </c>
    </row>
    <row r="114" spans="1:10" ht="15">
      <c r="A114" s="58" t="s">
        <v>86</v>
      </c>
      <c r="B114" s="55" t="s">
        <v>27</v>
      </c>
      <c r="C114" s="55">
        <v>9.2270000000000003</v>
      </c>
      <c r="D114" s="55" t="s">
        <v>129</v>
      </c>
      <c r="E114" s="55">
        <v>626</v>
      </c>
      <c r="F114" s="55">
        <v>761</v>
      </c>
      <c r="G114" s="55">
        <v>9.74</v>
      </c>
      <c r="H114" s="55">
        <v>14641.749</v>
      </c>
      <c r="I114" s="55">
        <v>4260498</v>
      </c>
      <c r="J114" s="55">
        <v>1.3746510000000001</v>
      </c>
    </row>
    <row r="115" spans="1:10" ht="15">
      <c r="A115" s="58" t="s">
        <v>86</v>
      </c>
      <c r="B115" s="55" t="s">
        <v>27</v>
      </c>
      <c r="C115" s="55">
        <v>12.01</v>
      </c>
      <c r="D115" s="55" t="s">
        <v>157</v>
      </c>
      <c r="E115" s="55">
        <v>570</v>
      </c>
      <c r="F115" s="55">
        <v>667</v>
      </c>
      <c r="G115" s="55">
        <v>23.96</v>
      </c>
      <c r="H115" s="55">
        <v>24088.754000000001</v>
      </c>
      <c r="I115" s="55">
        <v>4260498</v>
      </c>
      <c r="J115" s="55">
        <v>2.26159</v>
      </c>
    </row>
    <row r="116" spans="1:10" ht="15">
      <c r="A116" s="58" t="s">
        <v>86</v>
      </c>
      <c r="B116" s="55" t="s">
        <v>27</v>
      </c>
      <c r="C116" s="55">
        <v>14.458</v>
      </c>
      <c r="D116" s="55" t="s">
        <v>139</v>
      </c>
      <c r="E116" s="55">
        <v>637</v>
      </c>
      <c r="F116" s="55">
        <v>789</v>
      </c>
      <c r="G116" s="55">
        <v>34.72</v>
      </c>
      <c r="H116" s="55">
        <v>11521.768</v>
      </c>
      <c r="I116" s="55">
        <v>4260498</v>
      </c>
      <c r="J116" s="55">
        <v>1.0817300000000001</v>
      </c>
    </row>
    <row r="117" spans="1:10" ht="15">
      <c r="A117" s="58" t="s">
        <v>88</v>
      </c>
      <c r="B117" s="55" t="s">
        <v>27</v>
      </c>
      <c r="C117" s="55">
        <v>4.54</v>
      </c>
      <c r="D117" s="55" t="s">
        <v>118</v>
      </c>
      <c r="E117" s="55">
        <v>816</v>
      </c>
      <c r="F117" s="55">
        <v>901</v>
      </c>
      <c r="G117" s="55">
        <v>71.959999999999994</v>
      </c>
      <c r="H117" s="55">
        <v>366707.50400000002</v>
      </c>
      <c r="I117" s="55">
        <v>4343507</v>
      </c>
      <c r="J117" s="55">
        <v>33.77064</v>
      </c>
    </row>
    <row r="118" spans="1:10" ht="15">
      <c r="A118" s="58" t="s">
        <v>88</v>
      </c>
      <c r="B118" s="55" t="s">
        <v>27</v>
      </c>
      <c r="C118" s="55">
        <v>4.9749999999999996</v>
      </c>
      <c r="D118" s="55" t="s">
        <v>144</v>
      </c>
      <c r="E118" s="55">
        <v>905</v>
      </c>
      <c r="F118" s="55">
        <v>941</v>
      </c>
      <c r="G118" s="55">
        <v>90.22</v>
      </c>
      <c r="H118" s="55">
        <v>5899735.801</v>
      </c>
      <c r="I118" s="55">
        <v>4343507</v>
      </c>
      <c r="J118" s="55">
        <v>543.31539999999995</v>
      </c>
    </row>
    <row r="119" spans="1:10" ht="15">
      <c r="A119" s="58" t="s">
        <v>88</v>
      </c>
      <c r="B119" s="55" t="s">
        <v>27</v>
      </c>
      <c r="C119" s="55">
        <v>5.9089999999999998</v>
      </c>
      <c r="D119" s="55" t="s">
        <v>156</v>
      </c>
      <c r="E119" s="55">
        <v>886</v>
      </c>
      <c r="F119" s="55">
        <v>903</v>
      </c>
      <c r="G119" s="55">
        <v>97.22</v>
      </c>
      <c r="H119" s="55">
        <v>342168.98800000001</v>
      </c>
      <c r="I119" s="55">
        <v>4343507</v>
      </c>
      <c r="J119" s="55">
        <v>31.510850000000001</v>
      </c>
    </row>
    <row r="120" spans="1:10" ht="15">
      <c r="A120" s="58" t="s">
        <v>88</v>
      </c>
      <c r="B120" s="55" t="s">
        <v>27</v>
      </c>
      <c r="C120" s="55">
        <v>5.9560000000000004</v>
      </c>
      <c r="D120" s="55" t="s">
        <v>108</v>
      </c>
      <c r="E120" s="55">
        <v>777</v>
      </c>
      <c r="F120" s="55">
        <v>896</v>
      </c>
      <c r="G120" s="55">
        <v>11.26</v>
      </c>
      <c r="H120" s="55">
        <v>299344.712</v>
      </c>
      <c r="I120" s="55">
        <v>4343507</v>
      </c>
      <c r="J120" s="55">
        <v>27.5671</v>
      </c>
    </row>
    <row r="121" spans="1:10" ht="15">
      <c r="A121" s="58" t="s">
        <v>88</v>
      </c>
      <c r="B121" s="55" t="s">
        <v>27</v>
      </c>
      <c r="C121" s="55">
        <v>6.0780000000000003</v>
      </c>
      <c r="D121" s="55" t="s">
        <v>180</v>
      </c>
      <c r="E121" s="55">
        <v>691</v>
      </c>
      <c r="F121" s="55">
        <v>807</v>
      </c>
      <c r="G121" s="55">
        <v>74.19</v>
      </c>
      <c r="H121" s="55">
        <v>24136.573</v>
      </c>
      <c r="I121" s="55">
        <v>4343507</v>
      </c>
      <c r="J121" s="55">
        <v>2.2227730000000001</v>
      </c>
    </row>
    <row r="122" spans="1:10" ht="15">
      <c r="A122" s="58" t="s">
        <v>88</v>
      </c>
      <c r="B122" s="55" t="s">
        <v>27</v>
      </c>
      <c r="C122" s="55">
        <v>6.3639999999999999</v>
      </c>
      <c r="D122" s="55" t="s">
        <v>174</v>
      </c>
      <c r="E122" s="55">
        <v>691</v>
      </c>
      <c r="F122" s="55">
        <v>811</v>
      </c>
      <c r="G122" s="55">
        <v>12.41</v>
      </c>
      <c r="H122" s="55">
        <v>25443.274000000001</v>
      </c>
      <c r="I122" s="55">
        <v>4343507</v>
      </c>
      <c r="J122" s="55">
        <v>2.3431090000000001</v>
      </c>
    </row>
    <row r="123" spans="1:10" ht="15">
      <c r="A123" s="58" t="s">
        <v>88</v>
      </c>
      <c r="B123" s="55" t="s">
        <v>27</v>
      </c>
      <c r="C123" s="55">
        <v>6.4489999999999998</v>
      </c>
      <c r="D123" s="55" t="s">
        <v>169</v>
      </c>
      <c r="E123" s="55">
        <v>788</v>
      </c>
      <c r="F123" s="55">
        <v>897</v>
      </c>
      <c r="G123" s="55">
        <v>48.45</v>
      </c>
      <c r="H123" s="55">
        <v>14992.856</v>
      </c>
      <c r="I123" s="55">
        <v>4343507</v>
      </c>
      <c r="J123" s="55">
        <v>1.380714</v>
      </c>
    </row>
    <row r="124" spans="1:10" ht="15">
      <c r="A124" s="58" t="s">
        <v>88</v>
      </c>
      <c r="B124" s="55" t="s">
        <v>27</v>
      </c>
      <c r="C124" s="55">
        <v>6.4889999999999999</v>
      </c>
      <c r="D124" s="55" t="s">
        <v>168</v>
      </c>
      <c r="E124" s="55">
        <v>788</v>
      </c>
      <c r="F124" s="55">
        <v>891</v>
      </c>
      <c r="G124" s="55">
        <v>50.13</v>
      </c>
      <c r="H124" s="55">
        <v>137436.72899999999</v>
      </c>
      <c r="I124" s="55">
        <v>4343507</v>
      </c>
      <c r="J124" s="55">
        <v>12.656750000000001</v>
      </c>
    </row>
    <row r="125" spans="1:10" ht="15">
      <c r="A125" s="58" t="s">
        <v>88</v>
      </c>
      <c r="B125" s="55" t="s">
        <v>27</v>
      </c>
      <c r="C125" s="55">
        <v>6.5430000000000001</v>
      </c>
      <c r="D125" s="55" t="s">
        <v>172</v>
      </c>
      <c r="E125" s="55">
        <v>607</v>
      </c>
      <c r="F125" s="55">
        <v>825</v>
      </c>
      <c r="G125" s="55">
        <v>45.21</v>
      </c>
      <c r="H125" s="55">
        <v>214689.97399999999</v>
      </c>
      <c r="I125" s="55">
        <v>4343507</v>
      </c>
      <c r="J125" s="55">
        <v>19.77112</v>
      </c>
    </row>
    <row r="126" spans="1:10" ht="15">
      <c r="A126" s="58" t="s">
        <v>88</v>
      </c>
      <c r="B126" s="55" t="s">
        <v>27</v>
      </c>
      <c r="C126" s="55">
        <v>6.6369999999999996</v>
      </c>
      <c r="D126" s="55" t="s">
        <v>151</v>
      </c>
      <c r="E126" s="55">
        <v>823</v>
      </c>
      <c r="F126" s="55">
        <v>834</v>
      </c>
      <c r="G126" s="55">
        <v>12.73</v>
      </c>
      <c r="H126" s="55">
        <v>163283.894</v>
      </c>
      <c r="I126" s="55">
        <v>4343507</v>
      </c>
      <c r="J126" s="55">
        <v>15.03706</v>
      </c>
    </row>
    <row r="127" spans="1:10" ht="15">
      <c r="A127" s="58" t="s">
        <v>88</v>
      </c>
      <c r="B127" s="55" t="s">
        <v>27</v>
      </c>
      <c r="C127" s="55">
        <v>6.7859999999999996</v>
      </c>
      <c r="D127" s="55" t="s">
        <v>154</v>
      </c>
      <c r="E127" s="55">
        <v>719</v>
      </c>
      <c r="F127" s="55">
        <v>852</v>
      </c>
      <c r="G127" s="55">
        <v>11.82</v>
      </c>
      <c r="H127" s="55">
        <v>20520.026000000002</v>
      </c>
      <c r="I127" s="55">
        <v>4343507</v>
      </c>
      <c r="J127" s="55">
        <v>1.8897200000000001</v>
      </c>
    </row>
    <row r="128" spans="1:10" ht="15">
      <c r="A128" s="58" t="s">
        <v>88</v>
      </c>
      <c r="B128" s="55" t="s">
        <v>27</v>
      </c>
      <c r="C128" s="55">
        <v>6.87</v>
      </c>
      <c r="D128" s="55" t="s">
        <v>146</v>
      </c>
      <c r="E128" s="55">
        <v>874</v>
      </c>
      <c r="F128" s="55">
        <v>884</v>
      </c>
      <c r="G128" s="55">
        <v>29.99</v>
      </c>
      <c r="H128" s="55">
        <v>68868.785999999993</v>
      </c>
      <c r="I128" s="55">
        <v>4343507</v>
      </c>
      <c r="J128" s="55">
        <v>6.3422289999999997</v>
      </c>
    </row>
    <row r="129" spans="1:10" ht="15">
      <c r="A129" s="58" t="s">
        <v>88</v>
      </c>
      <c r="B129" s="55" t="s">
        <v>27</v>
      </c>
      <c r="C129" s="55">
        <v>6.9379999999999997</v>
      </c>
      <c r="D129" s="55" t="s">
        <v>148</v>
      </c>
      <c r="E129" s="55">
        <v>826</v>
      </c>
      <c r="F129" s="55">
        <v>827</v>
      </c>
      <c r="G129" s="55">
        <v>13.23</v>
      </c>
      <c r="H129" s="55">
        <v>403846.99400000001</v>
      </c>
      <c r="I129" s="55">
        <v>4343507</v>
      </c>
      <c r="J129" s="55">
        <v>37.190869999999997</v>
      </c>
    </row>
    <row r="130" spans="1:10" ht="15">
      <c r="A130" s="58" t="s">
        <v>88</v>
      </c>
      <c r="B130" s="55" t="s">
        <v>27</v>
      </c>
      <c r="C130" s="55">
        <v>7.1639999999999997</v>
      </c>
      <c r="D130" s="55" t="s">
        <v>133</v>
      </c>
      <c r="E130" s="55">
        <v>722</v>
      </c>
      <c r="F130" s="55">
        <v>838</v>
      </c>
      <c r="G130" s="55">
        <v>29.57</v>
      </c>
      <c r="H130" s="55">
        <v>54733.728999999999</v>
      </c>
      <c r="I130" s="55">
        <v>4343507</v>
      </c>
      <c r="J130" s="55">
        <v>5.0405100000000003</v>
      </c>
    </row>
    <row r="131" spans="1:10" ht="15">
      <c r="A131" s="58" t="s">
        <v>88</v>
      </c>
      <c r="B131" s="55" t="s">
        <v>27</v>
      </c>
      <c r="C131" s="55">
        <v>7.4809999999999999</v>
      </c>
      <c r="D131" s="55" t="s">
        <v>170</v>
      </c>
      <c r="E131" s="55">
        <v>845</v>
      </c>
      <c r="F131" s="55">
        <v>861</v>
      </c>
      <c r="G131" s="55">
        <v>40.39</v>
      </c>
      <c r="H131" s="55">
        <v>141925.58900000001</v>
      </c>
      <c r="I131" s="55">
        <v>4343507</v>
      </c>
      <c r="J131" s="55">
        <v>13.07014</v>
      </c>
    </row>
    <row r="132" spans="1:10" ht="15">
      <c r="A132" s="58" t="s">
        <v>88</v>
      </c>
      <c r="B132" s="55" t="s">
        <v>27</v>
      </c>
      <c r="C132" s="55">
        <v>8.1720000000000006</v>
      </c>
      <c r="D132" s="55" t="s">
        <v>163</v>
      </c>
      <c r="E132" s="55">
        <v>937</v>
      </c>
      <c r="F132" s="55">
        <v>942</v>
      </c>
      <c r="G132" s="55">
        <v>74.8</v>
      </c>
      <c r="H132" s="55">
        <v>901452.22100000002</v>
      </c>
      <c r="I132" s="55">
        <v>4343507</v>
      </c>
      <c r="J132" s="55">
        <v>83.016069999999999</v>
      </c>
    </row>
    <row r="133" spans="1:10" ht="15">
      <c r="A133" s="58" t="s">
        <v>88</v>
      </c>
      <c r="B133" s="55" t="s">
        <v>27</v>
      </c>
      <c r="C133" s="55">
        <v>8.2899999999999991</v>
      </c>
      <c r="D133" s="55" t="s">
        <v>142</v>
      </c>
      <c r="E133" s="55">
        <v>661</v>
      </c>
      <c r="F133" s="55">
        <v>698</v>
      </c>
      <c r="G133" s="55">
        <v>8.75</v>
      </c>
      <c r="H133" s="55">
        <v>57630.451999999997</v>
      </c>
      <c r="I133" s="55">
        <v>4343507</v>
      </c>
      <c r="J133" s="55">
        <v>5.3072739999999996</v>
      </c>
    </row>
    <row r="134" spans="1:10" ht="15">
      <c r="A134" s="58" t="s">
        <v>88</v>
      </c>
      <c r="B134" s="55" t="s">
        <v>27</v>
      </c>
      <c r="C134" s="55">
        <v>8.61</v>
      </c>
      <c r="D134" s="55" t="s">
        <v>166</v>
      </c>
      <c r="E134" s="55">
        <v>945</v>
      </c>
      <c r="F134" s="55">
        <v>959</v>
      </c>
      <c r="G134" s="55">
        <v>85.03</v>
      </c>
      <c r="H134" s="55">
        <v>503456.15600000002</v>
      </c>
      <c r="I134" s="55">
        <v>4343507</v>
      </c>
      <c r="J134" s="55">
        <v>46.364019999999996</v>
      </c>
    </row>
    <row r="135" spans="1:10" ht="15">
      <c r="A135" s="58" t="s">
        <v>88</v>
      </c>
      <c r="B135" s="55" t="s">
        <v>27</v>
      </c>
      <c r="C135" s="55">
        <v>8.9039999999999999</v>
      </c>
      <c r="D135" s="55" t="s">
        <v>107</v>
      </c>
      <c r="E135" s="55">
        <v>867</v>
      </c>
      <c r="F135" s="55">
        <v>899</v>
      </c>
      <c r="G135" s="55">
        <v>54.33</v>
      </c>
      <c r="H135" s="55">
        <v>77575.619000000006</v>
      </c>
      <c r="I135" s="55">
        <v>4343507</v>
      </c>
      <c r="J135" s="55">
        <v>7.1440539999999997</v>
      </c>
    </row>
    <row r="136" spans="1:10" ht="15">
      <c r="A136" s="58" t="s">
        <v>88</v>
      </c>
      <c r="B136" s="55" t="s">
        <v>27</v>
      </c>
      <c r="C136" s="55">
        <v>9.3930000000000007</v>
      </c>
      <c r="D136" s="55" t="s">
        <v>130</v>
      </c>
      <c r="E136" s="55">
        <v>904</v>
      </c>
      <c r="F136" s="55">
        <v>927</v>
      </c>
      <c r="G136" s="55">
        <v>86.06</v>
      </c>
      <c r="H136" s="55">
        <v>61171.1</v>
      </c>
      <c r="I136" s="55">
        <v>4343507</v>
      </c>
      <c r="J136" s="55">
        <v>5.633337</v>
      </c>
    </row>
    <row r="137" spans="1:10" ht="15">
      <c r="A137" s="58" t="s">
        <v>88</v>
      </c>
      <c r="B137" s="55" t="s">
        <v>27</v>
      </c>
      <c r="C137" s="55">
        <v>11.002000000000001</v>
      </c>
      <c r="D137" s="55" t="s">
        <v>150</v>
      </c>
      <c r="E137" s="55">
        <v>752</v>
      </c>
      <c r="F137" s="55">
        <v>895</v>
      </c>
      <c r="G137" s="55">
        <v>62.27</v>
      </c>
      <c r="H137" s="55">
        <v>41941.843000000001</v>
      </c>
      <c r="I137" s="55">
        <v>4343507</v>
      </c>
      <c r="J137" s="55">
        <v>3.8624869999999998</v>
      </c>
    </row>
    <row r="138" spans="1:10" ht="15">
      <c r="A138" s="58" t="s">
        <v>88</v>
      </c>
      <c r="B138" s="55" t="s">
        <v>27</v>
      </c>
      <c r="C138" s="55">
        <v>11.852</v>
      </c>
      <c r="D138" s="55" t="s">
        <v>99</v>
      </c>
      <c r="E138" s="55">
        <v>698</v>
      </c>
      <c r="F138" s="55">
        <v>876</v>
      </c>
      <c r="G138" s="55">
        <v>40.03</v>
      </c>
      <c r="H138" s="55">
        <v>62906.237000000001</v>
      </c>
      <c r="I138" s="55">
        <v>4343507</v>
      </c>
      <c r="J138" s="55">
        <v>5.7931290000000004</v>
      </c>
    </row>
    <row r="139" spans="1:10" ht="15">
      <c r="A139" s="58" t="s">
        <v>88</v>
      </c>
      <c r="B139" s="55" t="s">
        <v>27</v>
      </c>
      <c r="C139" s="55">
        <v>11.98</v>
      </c>
      <c r="D139" s="55" t="s">
        <v>134</v>
      </c>
      <c r="E139" s="55">
        <v>825</v>
      </c>
      <c r="F139" s="55">
        <v>863</v>
      </c>
      <c r="G139" s="55">
        <v>35.24</v>
      </c>
      <c r="H139" s="55">
        <v>73004.857999999993</v>
      </c>
      <c r="I139" s="55">
        <v>4343507</v>
      </c>
      <c r="J139" s="55">
        <v>6.7231259999999997</v>
      </c>
    </row>
    <row r="140" spans="1:10" ht="15">
      <c r="A140" s="58" t="s">
        <v>88</v>
      </c>
      <c r="B140" s="55" t="s">
        <v>27</v>
      </c>
      <c r="C140" s="55">
        <v>12.007</v>
      </c>
      <c r="D140" s="55" t="s">
        <v>157</v>
      </c>
      <c r="E140" s="55">
        <v>671</v>
      </c>
      <c r="F140" s="55">
        <v>734</v>
      </c>
      <c r="G140" s="55">
        <v>39.5</v>
      </c>
      <c r="H140" s="55">
        <v>119250.745</v>
      </c>
      <c r="I140" s="55">
        <v>4343507</v>
      </c>
      <c r="J140" s="55">
        <v>10.98198</v>
      </c>
    </row>
    <row r="141" spans="1:10" ht="15">
      <c r="A141" s="58" t="s">
        <v>88</v>
      </c>
      <c r="B141" s="55" t="s">
        <v>27</v>
      </c>
      <c r="C141" s="55">
        <v>14.465</v>
      </c>
      <c r="D141" s="55" t="s">
        <v>139</v>
      </c>
      <c r="E141" s="55">
        <v>858</v>
      </c>
      <c r="F141" s="55">
        <v>906</v>
      </c>
      <c r="G141" s="55">
        <v>35.39</v>
      </c>
      <c r="H141" s="55">
        <v>59978.137999999999</v>
      </c>
      <c r="I141" s="55">
        <v>4343507</v>
      </c>
      <c r="J141" s="55">
        <v>5.5234759999999996</v>
      </c>
    </row>
    <row r="142" spans="1:10" ht="15">
      <c r="A142" s="58" t="s">
        <v>88</v>
      </c>
      <c r="B142" s="55" t="s">
        <v>27</v>
      </c>
      <c r="C142" s="55">
        <v>15.125999999999999</v>
      </c>
      <c r="D142" s="55" t="s">
        <v>115</v>
      </c>
      <c r="E142" s="55">
        <v>822</v>
      </c>
      <c r="F142" s="55">
        <v>853</v>
      </c>
      <c r="G142" s="55">
        <v>31.79</v>
      </c>
      <c r="H142" s="55">
        <v>46669.463000000003</v>
      </c>
      <c r="I142" s="55">
        <v>4343507</v>
      </c>
      <c r="J142" s="55">
        <v>4.29786</v>
      </c>
    </row>
    <row r="143" spans="1:10" ht="15">
      <c r="A143" s="58" t="s">
        <v>88</v>
      </c>
      <c r="B143" s="55" t="s">
        <v>27</v>
      </c>
      <c r="C143" s="55">
        <v>15.423</v>
      </c>
      <c r="D143" s="55" t="s">
        <v>117</v>
      </c>
      <c r="E143" s="55">
        <v>841</v>
      </c>
      <c r="F143" s="55">
        <v>858</v>
      </c>
      <c r="G143" s="55">
        <v>66.56</v>
      </c>
      <c r="H143" s="55">
        <v>41863.514000000003</v>
      </c>
      <c r="I143" s="55">
        <v>4343507</v>
      </c>
      <c r="J143" s="55">
        <v>3.8552729999999999</v>
      </c>
    </row>
    <row r="144" spans="1:10" ht="15">
      <c r="A144" s="58" t="s">
        <v>88</v>
      </c>
      <c r="B144" s="55" t="s">
        <v>27</v>
      </c>
      <c r="C144" s="55">
        <v>17.123000000000001</v>
      </c>
      <c r="D144" s="55" t="s">
        <v>147</v>
      </c>
      <c r="E144" s="55">
        <v>874</v>
      </c>
      <c r="F144" s="55">
        <v>918</v>
      </c>
      <c r="G144" s="55">
        <v>77.75</v>
      </c>
      <c r="H144" s="55">
        <v>23218.398000000001</v>
      </c>
      <c r="I144" s="55">
        <v>4343507</v>
      </c>
      <c r="J144" s="55">
        <v>2.138217</v>
      </c>
    </row>
    <row r="145" spans="1:10" ht="15">
      <c r="A145" s="58" t="s">
        <v>88</v>
      </c>
      <c r="B145" s="55" t="s">
        <v>27</v>
      </c>
      <c r="C145" s="55">
        <v>19.274999999999999</v>
      </c>
      <c r="D145" s="55" t="s">
        <v>128</v>
      </c>
      <c r="E145" s="55">
        <v>820</v>
      </c>
      <c r="F145" s="55">
        <v>848</v>
      </c>
      <c r="G145" s="55">
        <v>81.260000000000005</v>
      </c>
      <c r="H145" s="55">
        <v>25854.771000000001</v>
      </c>
      <c r="I145" s="55">
        <v>4343507</v>
      </c>
      <c r="J145" s="55">
        <v>2.3810039999999999</v>
      </c>
    </row>
    <row r="146" spans="1:10" ht="15">
      <c r="A146" s="58" t="s">
        <v>89</v>
      </c>
      <c r="B146" s="55" t="s">
        <v>27</v>
      </c>
      <c r="C146" s="55">
        <v>4.9480000000000004</v>
      </c>
      <c r="D146" s="55" t="s">
        <v>144</v>
      </c>
      <c r="E146" s="55">
        <v>680</v>
      </c>
      <c r="F146" s="55">
        <v>862</v>
      </c>
      <c r="G146" s="55">
        <v>34.36</v>
      </c>
      <c r="H146" s="55">
        <v>927412.01100000006</v>
      </c>
      <c r="I146" s="55">
        <v>5468651</v>
      </c>
      <c r="J146" s="55">
        <v>67.834800000000001</v>
      </c>
    </row>
    <row r="147" spans="1:10" ht="15">
      <c r="A147" s="58" t="s">
        <v>89</v>
      </c>
      <c r="B147" s="55" t="s">
        <v>27</v>
      </c>
      <c r="C147" s="55">
        <v>5.8890000000000002</v>
      </c>
      <c r="D147" s="55" t="s">
        <v>156</v>
      </c>
      <c r="E147" s="55">
        <v>728</v>
      </c>
      <c r="F147" s="55">
        <v>822</v>
      </c>
      <c r="G147" s="55">
        <v>87.31</v>
      </c>
      <c r="H147" s="55">
        <v>57736.129000000001</v>
      </c>
      <c r="I147" s="55">
        <v>5468651</v>
      </c>
      <c r="J147" s="55">
        <v>4.2230619999999996</v>
      </c>
    </row>
    <row r="148" spans="1:10" ht="15">
      <c r="A148" s="58" t="s">
        <v>89</v>
      </c>
      <c r="B148" s="55" t="s">
        <v>27</v>
      </c>
      <c r="C148" s="55">
        <v>5.9390000000000001</v>
      </c>
      <c r="D148" s="55" t="s">
        <v>108</v>
      </c>
      <c r="E148" s="55">
        <v>789</v>
      </c>
      <c r="F148" s="55">
        <v>940</v>
      </c>
      <c r="G148" s="55">
        <v>10.19</v>
      </c>
      <c r="H148" s="55">
        <v>74798.47</v>
      </c>
      <c r="I148" s="55">
        <v>5468651</v>
      </c>
      <c r="J148" s="55">
        <v>5.4710729999999996</v>
      </c>
    </row>
    <row r="149" spans="1:10" ht="15">
      <c r="A149" s="58" t="s">
        <v>89</v>
      </c>
      <c r="B149" s="55" t="s">
        <v>27</v>
      </c>
      <c r="C149" s="55">
        <v>6.0510000000000002</v>
      </c>
      <c r="D149" s="55" t="s">
        <v>180</v>
      </c>
      <c r="E149" s="55">
        <v>804</v>
      </c>
      <c r="F149" s="55">
        <v>846</v>
      </c>
      <c r="G149" s="55">
        <v>95.22</v>
      </c>
      <c r="H149" s="55">
        <v>47722.237000000001</v>
      </c>
      <c r="I149" s="55">
        <v>5468651</v>
      </c>
      <c r="J149" s="55">
        <v>3.4906039999999998</v>
      </c>
    </row>
    <row r="150" spans="1:10" ht="15">
      <c r="A150" s="58" t="s">
        <v>89</v>
      </c>
      <c r="B150" s="55" t="s">
        <v>27</v>
      </c>
      <c r="C150" s="55">
        <v>6.6269999999999998</v>
      </c>
      <c r="D150" s="55" t="s">
        <v>151</v>
      </c>
      <c r="E150" s="55">
        <v>718</v>
      </c>
      <c r="F150" s="55">
        <v>750</v>
      </c>
      <c r="G150" s="55">
        <v>12.14</v>
      </c>
      <c r="H150" s="55">
        <v>15587.241</v>
      </c>
      <c r="I150" s="55">
        <v>5468651</v>
      </c>
      <c r="J150" s="55">
        <v>1.1401159999999999</v>
      </c>
    </row>
    <row r="151" spans="1:10" ht="15">
      <c r="A151" s="58" t="s">
        <v>89</v>
      </c>
      <c r="B151" s="55" t="s">
        <v>27</v>
      </c>
      <c r="C151" s="55">
        <v>6.9279999999999999</v>
      </c>
      <c r="D151" s="55" t="s">
        <v>148</v>
      </c>
      <c r="E151" s="55">
        <v>796</v>
      </c>
      <c r="F151" s="55">
        <v>811</v>
      </c>
      <c r="G151" s="55">
        <v>9.93</v>
      </c>
      <c r="H151" s="55">
        <v>103935.304</v>
      </c>
      <c r="I151" s="55">
        <v>5468651</v>
      </c>
      <c r="J151" s="55">
        <v>7.6022629999999998</v>
      </c>
    </row>
    <row r="152" spans="1:10" ht="15">
      <c r="A152" s="58" t="s">
        <v>89</v>
      </c>
      <c r="B152" s="55" t="s">
        <v>27</v>
      </c>
      <c r="C152" s="55">
        <v>8.1649999999999991</v>
      </c>
      <c r="D152" s="55" t="s">
        <v>163</v>
      </c>
      <c r="E152" s="55">
        <v>878</v>
      </c>
      <c r="F152" s="55">
        <v>895</v>
      </c>
      <c r="G152" s="55">
        <v>41.16</v>
      </c>
      <c r="H152" s="55">
        <v>56118.720999999998</v>
      </c>
      <c r="I152" s="55">
        <v>5468651</v>
      </c>
      <c r="J152" s="55">
        <v>4.1047580000000004</v>
      </c>
    </row>
    <row r="153" spans="1:10" ht="15">
      <c r="A153" s="58" t="s">
        <v>89</v>
      </c>
      <c r="B153" s="55" t="s">
        <v>27</v>
      </c>
      <c r="C153" s="55">
        <v>8.6039999999999992</v>
      </c>
      <c r="D153" s="55" t="s">
        <v>166</v>
      </c>
      <c r="E153" s="55">
        <v>911</v>
      </c>
      <c r="F153" s="55">
        <v>917</v>
      </c>
      <c r="G153" s="55">
        <v>79.760000000000005</v>
      </c>
      <c r="H153" s="55">
        <v>219251.28099999999</v>
      </c>
      <c r="I153" s="55">
        <v>5468651</v>
      </c>
      <c r="J153" s="55">
        <v>16.036960000000001</v>
      </c>
    </row>
    <row r="154" spans="1:10" ht="15">
      <c r="A154" s="58" t="s">
        <v>89</v>
      </c>
      <c r="B154" s="55" t="s">
        <v>27</v>
      </c>
      <c r="C154" s="55">
        <v>8.8030000000000008</v>
      </c>
      <c r="D154" s="55" t="s">
        <v>145</v>
      </c>
      <c r="E154" s="55">
        <v>586</v>
      </c>
      <c r="F154" s="55">
        <v>768</v>
      </c>
      <c r="G154" s="55">
        <v>21.37</v>
      </c>
      <c r="H154" s="55">
        <v>18753.782999999999</v>
      </c>
      <c r="I154" s="55">
        <v>5468651</v>
      </c>
      <c r="J154" s="55">
        <v>1.3717299999999999</v>
      </c>
    </row>
    <row r="155" spans="1:10" ht="16">
      <c r="A155" s="59" t="s">
        <v>89</v>
      </c>
      <c r="B155" s="55" t="s">
        <v>27</v>
      </c>
      <c r="C155" s="56">
        <v>9.6829999999999998</v>
      </c>
      <c r="D155" s="56" t="s">
        <v>106</v>
      </c>
      <c r="E155" s="55">
        <v>709</v>
      </c>
      <c r="F155" s="55">
        <v>854</v>
      </c>
      <c r="G155" s="55">
        <v>12.85</v>
      </c>
      <c r="H155" s="56">
        <v>29737.732</v>
      </c>
      <c r="I155" s="55">
        <v>5468651</v>
      </c>
      <c r="J155" s="55">
        <v>2.1751420000000001</v>
      </c>
    </row>
    <row r="156" spans="1:10" ht="15">
      <c r="A156" s="58" t="s">
        <v>89</v>
      </c>
      <c r="B156" s="55" t="s">
        <v>27</v>
      </c>
      <c r="C156" s="55">
        <v>12.007</v>
      </c>
      <c r="D156" s="55" t="s">
        <v>157</v>
      </c>
      <c r="E156" s="55">
        <v>794</v>
      </c>
      <c r="F156" s="55">
        <v>807</v>
      </c>
      <c r="G156" s="55">
        <v>79.27</v>
      </c>
      <c r="H156" s="55">
        <v>100193.7</v>
      </c>
      <c r="I156" s="55">
        <v>5468651</v>
      </c>
      <c r="J156" s="55">
        <v>7.3285859999999996</v>
      </c>
    </row>
    <row r="157" spans="1:10" ht="15">
      <c r="A157" s="58" t="s">
        <v>90</v>
      </c>
      <c r="B157" s="55" t="s">
        <v>27</v>
      </c>
      <c r="C157" s="55">
        <v>4.54</v>
      </c>
      <c r="D157" s="55" t="s">
        <v>118</v>
      </c>
      <c r="E157" s="55">
        <v>837</v>
      </c>
      <c r="F157" s="55">
        <v>916</v>
      </c>
      <c r="G157" s="55">
        <v>69.48</v>
      </c>
      <c r="H157" s="55">
        <v>593929.47699999996</v>
      </c>
      <c r="I157" s="55">
        <v>5155612</v>
      </c>
      <c r="J157" s="55">
        <v>46.08023</v>
      </c>
    </row>
    <row r="158" spans="1:10" ht="16">
      <c r="A158" s="59" t="s">
        <v>90</v>
      </c>
      <c r="B158" s="55" t="s">
        <v>27</v>
      </c>
      <c r="C158" s="56">
        <v>4.9710000000000001</v>
      </c>
      <c r="D158" s="56" t="s">
        <v>144</v>
      </c>
      <c r="E158" s="55">
        <v>824</v>
      </c>
      <c r="F158" s="55">
        <v>917</v>
      </c>
      <c r="G158" s="55">
        <v>78.44</v>
      </c>
      <c r="H158" s="56">
        <v>2682685.682</v>
      </c>
      <c r="I158" s="56">
        <v>5155612</v>
      </c>
      <c r="J158" s="56">
        <v>208.1371</v>
      </c>
    </row>
    <row r="159" spans="1:10" ht="15">
      <c r="A159" s="58" t="s">
        <v>90</v>
      </c>
      <c r="B159" s="55" t="s">
        <v>27</v>
      </c>
      <c r="C159" s="55">
        <v>5.9059999999999997</v>
      </c>
      <c r="D159" s="55" t="s">
        <v>156</v>
      </c>
      <c r="E159" s="55">
        <v>894</v>
      </c>
      <c r="F159" s="55">
        <v>910</v>
      </c>
      <c r="G159" s="55">
        <v>97.97</v>
      </c>
      <c r="H159" s="55">
        <v>213942.50899999999</v>
      </c>
      <c r="I159" s="55">
        <v>5155612</v>
      </c>
      <c r="J159" s="55">
        <v>16.59881</v>
      </c>
    </row>
    <row r="160" spans="1:10" ht="15">
      <c r="A160" s="58" t="s">
        <v>90</v>
      </c>
      <c r="B160" s="55" t="s">
        <v>27</v>
      </c>
      <c r="C160" s="55">
        <v>5.9489999999999998</v>
      </c>
      <c r="D160" s="55" t="s">
        <v>108</v>
      </c>
      <c r="E160" s="55">
        <v>860</v>
      </c>
      <c r="F160" s="55">
        <v>923</v>
      </c>
      <c r="G160" s="55">
        <v>13.73</v>
      </c>
      <c r="H160" s="55">
        <v>821278.97600000002</v>
      </c>
      <c r="I160" s="55">
        <v>5155612</v>
      </c>
      <c r="J160" s="55">
        <v>63.719230000000003</v>
      </c>
    </row>
    <row r="161" spans="1:10" ht="15">
      <c r="A161" s="58" t="s">
        <v>90</v>
      </c>
      <c r="B161" s="55" t="s">
        <v>27</v>
      </c>
      <c r="C161" s="55">
        <v>6.0709999999999997</v>
      </c>
      <c r="D161" s="55" t="s">
        <v>180</v>
      </c>
      <c r="E161" s="55">
        <v>716</v>
      </c>
      <c r="F161" s="55">
        <v>782</v>
      </c>
      <c r="G161" s="55">
        <v>89.85</v>
      </c>
      <c r="H161" s="55">
        <v>51378.347999999998</v>
      </c>
      <c r="I161" s="55">
        <v>5155612</v>
      </c>
      <c r="J161" s="55">
        <v>3.986208</v>
      </c>
    </row>
    <row r="162" spans="1:10" ht="15">
      <c r="A162" s="58" t="s">
        <v>90</v>
      </c>
      <c r="B162" s="55" t="s">
        <v>27</v>
      </c>
      <c r="C162" s="55">
        <v>6.3570000000000002</v>
      </c>
      <c r="D162" s="55" t="s">
        <v>173</v>
      </c>
      <c r="E162" s="55">
        <v>773</v>
      </c>
      <c r="F162" s="55">
        <v>867</v>
      </c>
      <c r="G162" s="55">
        <v>23.91</v>
      </c>
      <c r="H162" s="55">
        <v>56080.495000000003</v>
      </c>
      <c r="I162" s="55">
        <v>5155612</v>
      </c>
      <c r="J162" s="55">
        <v>4.3510249999999999</v>
      </c>
    </row>
    <row r="163" spans="1:10" ht="15">
      <c r="A163" s="58" t="s">
        <v>90</v>
      </c>
      <c r="B163" s="55" t="s">
        <v>27</v>
      </c>
      <c r="C163" s="55">
        <v>6.4489999999999998</v>
      </c>
      <c r="D163" s="55" t="s">
        <v>168</v>
      </c>
      <c r="E163" s="55">
        <v>820</v>
      </c>
      <c r="F163" s="55">
        <v>867</v>
      </c>
      <c r="G163" s="55">
        <v>46.41</v>
      </c>
      <c r="H163" s="55">
        <v>18105.999</v>
      </c>
      <c r="I163" s="55">
        <v>5155612</v>
      </c>
      <c r="J163" s="55">
        <v>1.40476</v>
      </c>
    </row>
    <row r="164" spans="1:10" ht="15">
      <c r="A164" s="58" t="s">
        <v>90</v>
      </c>
      <c r="B164" s="55" t="s">
        <v>27</v>
      </c>
      <c r="C164" s="55">
        <v>6.4889999999999999</v>
      </c>
      <c r="D164" s="55" t="s">
        <v>168</v>
      </c>
      <c r="E164" s="55">
        <v>655</v>
      </c>
      <c r="F164" s="55">
        <v>897</v>
      </c>
      <c r="G164" s="55">
        <v>35.07</v>
      </c>
      <c r="H164" s="55">
        <v>212137.42199999999</v>
      </c>
      <c r="I164" s="55">
        <v>5155612</v>
      </c>
      <c r="J164" s="55">
        <v>16.458760000000002</v>
      </c>
    </row>
    <row r="165" spans="1:10" ht="15">
      <c r="A165" s="58" t="s">
        <v>90</v>
      </c>
      <c r="B165" s="55" t="s">
        <v>27</v>
      </c>
      <c r="C165" s="55">
        <v>6.6369999999999996</v>
      </c>
      <c r="D165" s="55" t="s">
        <v>151</v>
      </c>
      <c r="E165" s="55">
        <v>819</v>
      </c>
      <c r="F165" s="55">
        <v>831</v>
      </c>
      <c r="G165" s="55">
        <v>18.309999999999999</v>
      </c>
      <c r="H165" s="55">
        <v>34750.161</v>
      </c>
      <c r="I165" s="55">
        <v>5155612</v>
      </c>
      <c r="J165" s="55">
        <v>2.6961040000000001</v>
      </c>
    </row>
    <row r="166" spans="1:10" ht="15">
      <c r="A166" s="58" t="s">
        <v>90</v>
      </c>
      <c r="B166" s="55" t="s">
        <v>27</v>
      </c>
      <c r="C166" s="55">
        <v>6.782</v>
      </c>
      <c r="D166" s="55" t="s">
        <v>154</v>
      </c>
      <c r="E166" s="55">
        <v>703</v>
      </c>
      <c r="F166" s="55">
        <v>829</v>
      </c>
      <c r="G166" s="55">
        <v>11.98</v>
      </c>
      <c r="H166" s="55">
        <v>20801.462</v>
      </c>
      <c r="I166" s="55">
        <v>5155612</v>
      </c>
      <c r="J166" s="55">
        <v>1.6138889999999999</v>
      </c>
    </row>
    <row r="167" spans="1:10" ht="15">
      <c r="A167" s="58" t="s">
        <v>90</v>
      </c>
      <c r="B167" s="55" t="s">
        <v>27</v>
      </c>
      <c r="C167" s="55">
        <v>6.8730000000000002</v>
      </c>
      <c r="D167" s="55" t="s">
        <v>146</v>
      </c>
      <c r="E167" s="55">
        <v>862</v>
      </c>
      <c r="F167" s="55">
        <v>928</v>
      </c>
      <c r="G167" s="55">
        <v>40.53</v>
      </c>
      <c r="H167" s="55">
        <v>37535.262999999999</v>
      </c>
      <c r="I167" s="55">
        <v>5155612</v>
      </c>
      <c r="J167" s="55">
        <v>2.9121869999999999</v>
      </c>
    </row>
    <row r="168" spans="1:10" ht="15">
      <c r="A168" s="58" t="s">
        <v>90</v>
      </c>
      <c r="B168" s="55" t="s">
        <v>27</v>
      </c>
      <c r="C168" s="55">
        <v>6.9340000000000002</v>
      </c>
      <c r="D168" s="55" t="s">
        <v>148</v>
      </c>
      <c r="E168" s="55">
        <v>831</v>
      </c>
      <c r="F168" s="55">
        <v>831</v>
      </c>
      <c r="G168" s="55">
        <v>13.71</v>
      </c>
      <c r="H168" s="55">
        <v>752927.09</v>
      </c>
      <c r="I168" s="55">
        <v>5155612</v>
      </c>
      <c r="J168" s="55">
        <v>58.416119999999999</v>
      </c>
    </row>
    <row r="169" spans="1:10" ht="15">
      <c r="A169" s="58" t="s">
        <v>90</v>
      </c>
      <c r="B169" s="55" t="s">
        <v>27</v>
      </c>
      <c r="C169" s="55">
        <v>7.4809999999999999</v>
      </c>
      <c r="D169" s="55" t="s">
        <v>170</v>
      </c>
      <c r="E169" s="55">
        <v>799</v>
      </c>
      <c r="F169" s="55">
        <v>828</v>
      </c>
      <c r="G169" s="55">
        <v>29.45</v>
      </c>
      <c r="H169" s="55">
        <v>83336.607000000004</v>
      </c>
      <c r="I169" s="55">
        <v>5155612</v>
      </c>
      <c r="J169" s="55">
        <v>6.4657010000000001</v>
      </c>
    </row>
    <row r="170" spans="1:10" ht="15">
      <c r="A170" s="58" t="s">
        <v>90</v>
      </c>
      <c r="B170" s="55" t="s">
        <v>27</v>
      </c>
      <c r="C170" s="55">
        <v>8.1690000000000005</v>
      </c>
      <c r="D170" s="55" t="s">
        <v>163</v>
      </c>
      <c r="E170" s="55">
        <v>920</v>
      </c>
      <c r="F170" s="55">
        <v>929</v>
      </c>
      <c r="G170" s="55">
        <v>69.83</v>
      </c>
      <c r="H170" s="55">
        <v>302954.38699999999</v>
      </c>
      <c r="I170" s="55">
        <v>5155612</v>
      </c>
      <c r="J170" s="55">
        <v>23.504829999999998</v>
      </c>
    </row>
    <row r="171" spans="1:10" ht="15">
      <c r="A171" s="58" t="s">
        <v>90</v>
      </c>
      <c r="B171" s="55" t="s">
        <v>27</v>
      </c>
      <c r="C171" s="55">
        <v>8.2870000000000008</v>
      </c>
      <c r="D171" s="55" t="s">
        <v>142</v>
      </c>
      <c r="E171" s="55">
        <v>573</v>
      </c>
      <c r="F171" s="55">
        <v>608</v>
      </c>
      <c r="G171" s="55">
        <v>8.61</v>
      </c>
      <c r="H171" s="55">
        <v>21043.281999999999</v>
      </c>
      <c r="I171" s="55">
        <v>5155612</v>
      </c>
      <c r="J171" s="55">
        <v>1.6326510000000001</v>
      </c>
    </row>
    <row r="172" spans="1:10" ht="15">
      <c r="A172" s="58" t="s">
        <v>90</v>
      </c>
      <c r="B172" s="55" t="s">
        <v>27</v>
      </c>
      <c r="C172" s="55">
        <v>8.6039999999999992</v>
      </c>
      <c r="D172" s="55" t="s">
        <v>166</v>
      </c>
      <c r="E172" s="55">
        <v>937</v>
      </c>
      <c r="F172" s="55">
        <v>943</v>
      </c>
      <c r="G172" s="55">
        <v>83.98</v>
      </c>
      <c r="H172" s="55">
        <v>1952531.429</v>
      </c>
      <c r="I172" s="55">
        <v>5155612</v>
      </c>
      <c r="J172" s="55">
        <v>151.4879</v>
      </c>
    </row>
    <row r="173" spans="1:10" ht="15">
      <c r="A173" s="58" t="s">
        <v>90</v>
      </c>
      <c r="B173" s="55" t="s">
        <v>27</v>
      </c>
      <c r="C173" s="55">
        <v>8.8030000000000008</v>
      </c>
      <c r="D173" s="55" t="s">
        <v>145</v>
      </c>
      <c r="E173" s="55">
        <v>859</v>
      </c>
      <c r="F173" s="55">
        <v>902</v>
      </c>
      <c r="G173" s="55">
        <v>60.83</v>
      </c>
      <c r="H173" s="55">
        <v>50630.478000000003</v>
      </c>
      <c r="I173" s="55">
        <v>5155612</v>
      </c>
      <c r="J173" s="55">
        <v>3.9281839999999999</v>
      </c>
    </row>
    <row r="174" spans="1:10" ht="15">
      <c r="A174" s="58" t="s">
        <v>90</v>
      </c>
      <c r="B174" s="55" t="s">
        <v>27</v>
      </c>
      <c r="C174" s="55">
        <v>8.9</v>
      </c>
      <c r="D174" s="55" t="s">
        <v>107</v>
      </c>
      <c r="E174" s="55">
        <v>879</v>
      </c>
      <c r="F174" s="55">
        <v>918</v>
      </c>
      <c r="G174" s="55">
        <v>50.01</v>
      </c>
      <c r="H174" s="55">
        <v>49187.563000000002</v>
      </c>
      <c r="I174" s="55">
        <v>5155612</v>
      </c>
      <c r="J174" s="55">
        <v>3.8162349999999998</v>
      </c>
    </row>
    <row r="175" spans="1:10" ht="15">
      <c r="A175" s="58" t="s">
        <v>90</v>
      </c>
      <c r="B175" s="55" t="s">
        <v>27</v>
      </c>
      <c r="C175" s="55">
        <v>9.2240000000000002</v>
      </c>
      <c r="D175" s="55" t="s">
        <v>129</v>
      </c>
      <c r="E175" s="55">
        <v>714</v>
      </c>
      <c r="F175" s="55">
        <v>769</v>
      </c>
      <c r="G175" s="55">
        <v>12.13</v>
      </c>
      <c r="H175" s="55">
        <v>77555.269</v>
      </c>
      <c r="I175" s="55">
        <v>5155612</v>
      </c>
      <c r="J175" s="55">
        <v>6.0171539999999997</v>
      </c>
    </row>
    <row r="176" spans="1:10" ht="15">
      <c r="A176" s="58" t="s">
        <v>90</v>
      </c>
      <c r="B176" s="55" t="s">
        <v>27</v>
      </c>
      <c r="C176" s="55">
        <v>9.3859999999999992</v>
      </c>
      <c r="D176" s="55" t="s">
        <v>130</v>
      </c>
      <c r="E176" s="55">
        <v>881</v>
      </c>
      <c r="F176" s="55">
        <v>904</v>
      </c>
      <c r="G176" s="55">
        <v>84.48</v>
      </c>
      <c r="H176" s="55">
        <v>17349.241000000002</v>
      </c>
      <c r="I176" s="55">
        <v>5155612</v>
      </c>
      <c r="J176" s="55">
        <v>1.346047</v>
      </c>
    </row>
    <row r="177" spans="1:10" ht="16">
      <c r="A177" s="59" t="s">
        <v>90</v>
      </c>
      <c r="B177" s="55" t="s">
        <v>27</v>
      </c>
      <c r="C177" s="56">
        <v>9.6829999999999998</v>
      </c>
      <c r="D177" s="56" t="s">
        <v>106</v>
      </c>
      <c r="E177" s="55">
        <v>849</v>
      </c>
      <c r="F177" s="55">
        <v>895</v>
      </c>
      <c r="G177" s="55">
        <v>32.86</v>
      </c>
      <c r="H177" s="56">
        <v>39772.67</v>
      </c>
      <c r="I177" s="55">
        <v>5155612</v>
      </c>
      <c r="J177" s="55">
        <v>3.0857770000000002</v>
      </c>
    </row>
    <row r="178" spans="1:10" ht="15">
      <c r="A178" s="58" t="s">
        <v>90</v>
      </c>
      <c r="B178" s="55" t="s">
        <v>27</v>
      </c>
      <c r="C178" s="55">
        <v>9.9120000000000008</v>
      </c>
      <c r="D178" s="55" t="s">
        <v>162</v>
      </c>
      <c r="E178" s="55">
        <v>814</v>
      </c>
      <c r="F178" s="55">
        <v>860</v>
      </c>
      <c r="G178" s="55">
        <v>47.81</v>
      </c>
      <c r="H178" s="55">
        <v>70408.695000000007</v>
      </c>
      <c r="I178" s="55">
        <v>5155612</v>
      </c>
      <c r="J178" s="55">
        <v>5.4626840000000003</v>
      </c>
    </row>
    <row r="179" spans="1:10" ht="15">
      <c r="A179" s="58" t="s">
        <v>90</v>
      </c>
      <c r="B179" s="55" t="s">
        <v>27</v>
      </c>
      <c r="C179" s="55">
        <v>10.984999999999999</v>
      </c>
      <c r="D179" s="55" t="s">
        <v>150</v>
      </c>
      <c r="E179" s="55">
        <v>883</v>
      </c>
      <c r="F179" s="55">
        <v>911</v>
      </c>
      <c r="G179" s="55">
        <v>81.78</v>
      </c>
      <c r="H179" s="55">
        <v>329406.109</v>
      </c>
      <c r="I179" s="55">
        <v>5155612</v>
      </c>
      <c r="J179" s="55">
        <v>25.557089999999999</v>
      </c>
    </row>
    <row r="180" spans="1:10" ht="15">
      <c r="A180" s="58" t="s">
        <v>90</v>
      </c>
      <c r="B180" s="55" t="s">
        <v>27</v>
      </c>
      <c r="C180" s="55">
        <v>11.848000000000001</v>
      </c>
      <c r="D180" s="55" t="s">
        <v>99</v>
      </c>
      <c r="E180" s="55">
        <v>832</v>
      </c>
      <c r="F180" s="55">
        <v>860</v>
      </c>
      <c r="G180" s="55">
        <v>73.78</v>
      </c>
      <c r="H180" s="55">
        <v>70585.070000000007</v>
      </c>
      <c r="I180" s="55">
        <v>5155612</v>
      </c>
      <c r="J180" s="55">
        <v>5.4763679999999999</v>
      </c>
    </row>
    <row r="181" spans="1:10" ht="15">
      <c r="A181" s="58" t="s">
        <v>90</v>
      </c>
      <c r="B181" s="55" t="s">
        <v>27</v>
      </c>
      <c r="C181" s="55">
        <v>12.007</v>
      </c>
      <c r="D181" s="55" t="s">
        <v>157</v>
      </c>
      <c r="E181" s="55">
        <v>814</v>
      </c>
      <c r="F181" s="55">
        <v>822</v>
      </c>
      <c r="G181" s="55">
        <v>77.47</v>
      </c>
      <c r="H181" s="55">
        <v>2887666.9959999998</v>
      </c>
      <c r="I181" s="55">
        <v>5155612</v>
      </c>
      <c r="J181" s="55">
        <v>224.04069999999999</v>
      </c>
    </row>
    <row r="182" spans="1:10" ht="15">
      <c r="A182" s="58" t="s">
        <v>90</v>
      </c>
      <c r="B182" s="55" t="s">
        <v>27</v>
      </c>
      <c r="C182" s="55">
        <v>13.238</v>
      </c>
      <c r="D182" s="55" t="s">
        <v>178</v>
      </c>
      <c r="E182" s="55">
        <v>722</v>
      </c>
      <c r="F182" s="55">
        <v>898</v>
      </c>
      <c r="G182" s="55">
        <v>28.7</v>
      </c>
      <c r="H182" s="55">
        <v>67277.027000000002</v>
      </c>
      <c r="I182" s="55">
        <v>5155612</v>
      </c>
      <c r="J182" s="55">
        <v>5.2197120000000004</v>
      </c>
    </row>
    <row r="183" spans="1:10" ht="15">
      <c r="A183" s="58" t="s">
        <v>90</v>
      </c>
      <c r="B183" s="55" t="s">
        <v>27</v>
      </c>
      <c r="C183" s="55">
        <v>14.458</v>
      </c>
      <c r="D183" s="55" t="s">
        <v>139</v>
      </c>
      <c r="E183" s="55">
        <v>843</v>
      </c>
      <c r="F183" s="55">
        <v>876</v>
      </c>
      <c r="G183" s="55">
        <v>40.590000000000003</v>
      </c>
      <c r="H183" s="55">
        <v>76516.179000000004</v>
      </c>
      <c r="I183" s="55">
        <v>5155612</v>
      </c>
      <c r="J183" s="55">
        <v>5.9365350000000001</v>
      </c>
    </row>
    <row r="184" spans="1:10" ht="15">
      <c r="A184" s="58" t="s">
        <v>90</v>
      </c>
      <c r="B184" s="55" t="s">
        <v>27</v>
      </c>
      <c r="C184" s="55">
        <v>15.122999999999999</v>
      </c>
      <c r="D184" s="55" t="s">
        <v>115</v>
      </c>
      <c r="E184" s="55">
        <v>873</v>
      </c>
      <c r="F184" s="55">
        <v>879</v>
      </c>
      <c r="G184" s="55">
        <v>51.49</v>
      </c>
      <c r="H184" s="55">
        <v>96400.928</v>
      </c>
      <c r="I184" s="55">
        <v>5155612</v>
      </c>
      <c r="J184" s="55">
        <v>7.4793010000000004</v>
      </c>
    </row>
    <row r="185" spans="1:10" ht="15">
      <c r="A185" s="58" t="s">
        <v>90</v>
      </c>
      <c r="B185" s="55" t="s">
        <v>27</v>
      </c>
      <c r="C185" s="55">
        <v>15.42</v>
      </c>
      <c r="D185" s="55" t="s">
        <v>117</v>
      </c>
      <c r="E185" s="55">
        <v>896</v>
      </c>
      <c r="F185" s="55">
        <v>906</v>
      </c>
      <c r="G185" s="55">
        <v>73.05</v>
      </c>
      <c r="H185" s="55">
        <v>98696.688999999998</v>
      </c>
      <c r="I185" s="55">
        <v>5155612</v>
      </c>
      <c r="J185" s="55">
        <v>7.6574179999999998</v>
      </c>
    </row>
    <row r="186" spans="1:10" ht="15">
      <c r="A186" s="58" t="s">
        <v>90</v>
      </c>
      <c r="B186" s="55" t="s">
        <v>27</v>
      </c>
      <c r="C186" s="55">
        <v>17.119</v>
      </c>
      <c r="D186" s="55" t="s">
        <v>147</v>
      </c>
      <c r="E186" s="55">
        <v>919</v>
      </c>
      <c r="F186" s="55">
        <v>944</v>
      </c>
      <c r="G186" s="55">
        <v>84.89</v>
      </c>
      <c r="H186" s="55">
        <v>42894.171000000002</v>
      </c>
      <c r="I186" s="55">
        <v>5155612</v>
      </c>
      <c r="J186" s="55">
        <v>3.32796</v>
      </c>
    </row>
    <row r="187" spans="1:10" ht="15">
      <c r="A187" s="58" t="s">
        <v>90</v>
      </c>
      <c r="B187" s="55" t="s">
        <v>27</v>
      </c>
      <c r="C187" s="55">
        <v>17.766999999999999</v>
      </c>
      <c r="D187" s="55" t="s">
        <v>155</v>
      </c>
      <c r="E187" s="55">
        <v>773</v>
      </c>
      <c r="F187" s="55">
        <v>822</v>
      </c>
      <c r="G187" s="55">
        <v>23.1</v>
      </c>
      <c r="H187" s="55">
        <v>45294.760999999999</v>
      </c>
      <c r="I187" s="55">
        <v>5155612</v>
      </c>
      <c r="J187" s="55">
        <v>3.5142099999999998</v>
      </c>
    </row>
    <row r="188" spans="1:10" ht="15">
      <c r="A188" s="58" t="s">
        <v>91</v>
      </c>
      <c r="B188" s="55" t="s">
        <v>27</v>
      </c>
      <c r="C188" s="55">
        <v>4.54</v>
      </c>
      <c r="D188" s="55" t="s">
        <v>118</v>
      </c>
      <c r="E188" s="55">
        <v>789</v>
      </c>
      <c r="F188" s="55">
        <v>884</v>
      </c>
      <c r="G188" s="55">
        <v>61.56</v>
      </c>
      <c r="H188" s="55">
        <v>586195.32700000005</v>
      </c>
      <c r="I188" s="55">
        <v>4955557</v>
      </c>
      <c r="J188" s="55">
        <v>47.316200000000002</v>
      </c>
    </row>
    <row r="189" spans="1:10" ht="15">
      <c r="A189" s="58" t="s">
        <v>91</v>
      </c>
      <c r="B189" s="55" t="s">
        <v>27</v>
      </c>
      <c r="C189" s="55">
        <v>4.9710000000000001</v>
      </c>
      <c r="D189" s="55" t="s">
        <v>144</v>
      </c>
      <c r="E189" s="55">
        <v>792</v>
      </c>
      <c r="F189" s="55">
        <v>904</v>
      </c>
      <c r="G189" s="55">
        <v>69.95</v>
      </c>
      <c r="H189" s="55">
        <v>1892839.906</v>
      </c>
      <c r="I189" s="55">
        <v>4955557</v>
      </c>
      <c r="J189" s="55">
        <v>152.7852</v>
      </c>
    </row>
    <row r="190" spans="1:10" ht="15">
      <c r="A190" s="58" t="s">
        <v>91</v>
      </c>
      <c r="B190" s="55" t="s">
        <v>27</v>
      </c>
      <c r="C190" s="55">
        <v>5.9050000000000002</v>
      </c>
      <c r="D190" s="55" t="s">
        <v>156</v>
      </c>
      <c r="E190" s="55">
        <v>854</v>
      </c>
      <c r="F190" s="55">
        <v>901</v>
      </c>
      <c r="G190" s="55">
        <v>96.55</v>
      </c>
      <c r="H190" s="55">
        <v>101713.639</v>
      </c>
      <c r="I190" s="55">
        <v>4955557</v>
      </c>
      <c r="J190" s="55">
        <v>8.2100679999999997</v>
      </c>
    </row>
    <row r="191" spans="1:10" ht="15">
      <c r="A191" s="58" t="s">
        <v>91</v>
      </c>
      <c r="B191" s="55" t="s">
        <v>27</v>
      </c>
      <c r="C191" s="55">
        <v>5.9489999999999998</v>
      </c>
      <c r="D191" s="55" t="s">
        <v>108</v>
      </c>
      <c r="E191" s="55">
        <v>874</v>
      </c>
      <c r="F191" s="55">
        <v>931</v>
      </c>
      <c r="G191" s="55">
        <v>15.77</v>
      </c>
      <c r="H191" s="55">
        <v>740554.397</v>
      </c>
      <c r="I191" s="55">
        <v>4955557</v>
      </c>
      <c r="J191" s="55">
        <v>59.775680000000001</v>
      </c>
    </row>
    <row r="192" spans="1:10" ht="15">
      <c r="A192" s="58" t="s">
        <v>91</v>
      </c>
      <c r="B192" s="55" t="s">
        <v>27</v>
      </c>
      <c r="C192" s="55">
        <v>6.0739999999999998</v>
      </c>
      <c r="D192" s="55" t="s">
        <v>180</v>
      </c>
      <c r="E192" s="55">
        <v>620</v>
      </c>
      <c r="F192" s="55">
        <v>720</v>
      </c>
      <c r="G192" s="55">
        <v>39.78</v>
      </c>
      <c r="H192" s="55">
        <v>48906.082000000002</v>
      </c>
      <c r="I192" s="55">
        <v>4955557</v>
      </c>
      <c r="J192" s="55">
        <v>3.9475750000000001</v>
      </c>
    </row>
    <row r="193" spans="1:10" ht="15">
      <c r="A193" s="58" t="s">
        <v>91</v>
      </c>
      <c r="B193" s="55" t="s">
        <v>27</v>
      </c>
      <c r="C193" s="55">
        <v>6.3570000000000002</v>
      </c>
      <c r="D193" s="55" t="s">
        <v>174</v>
      </c>
      <c r="E193" s="55">
        <v>781</v>
      </c>
      <c r="F193" s="55">
        <v>829</v>
      </c>
      <c r="G193" s="55">
        <v>38.200000000000003</v>
      </c>
      <c r="H193" s="55">
        <v>49016.896999999997</v>
      </c>
      <c r="I193" s="55">
        <v>4955557</v>
      </c>
      <c r="J193" s="55">
        <v>3.9565199999999998</v>
      </c>
    </row>
    <row r="194" spans="1:10" ht="15">
      <c r="A194" s="58" t="s">
        <v>91</v>
      </c>
      <c r="B194" s="55" t="s">
        <v>27</v>
      </c>
      <c r="C194" s="55">
        <v>6.4480000000000004</v>
      </c>
      <c r="D194" s="55" t="s">
        <v>169</v>
      </c>
      <c r="E194" s="55">
        <v>791</v>
      </c>
      <c r="F194" s="55">
        <v>835</v>
      </c>
      <c r="G194" s="55">
        <v>41.65</v>
      </c>
      <c r="H194" s="55">
        <v>34070.682000000001</v>
      </c>
      <c r="I194" s="55">
        <v>4955557</v>
      </c>
      <c r="J194" s="55">
        <v>2.7500990000000001</v>
      </c>
    </row>
    <row r="195" spans="1:10" ht="15">
      <c r="A195" s="58" t="s">
        <v>91</v>
      </c>
      <c r="B195" s="55" t="s">
        <v>27</v>
      </c>
      <c r="C195" s="55">
        <v>6.867</v>
      </c>
      <c r="D195" s="55" t="s">
        <v>146</v>
      </c>
      <c r="E195" s="55">
        <v>861</v>
      </c>
      <c r="F195" s="55">
        <v>936</v>
      </c>
      <c r="G195" s="55">
        <v>38.18</v>
      </c>
      <c r="H195" s="55">
        <v>39146.031000000003</v>
      </c>
      <c r="I195" s="55">
        <v>4955557</v>
      </c>
      <c r="J195" s="55">
        <v>3.1597689999999998</v>
      </c>
    </row>
    <row r="196" spans="1:10" ht="15">
      <c r="A196" s="58" t="s">
        <v>91</v>
      </c>
      <c r="B196" s="55" t="s">
        <v>27</v>
      </c>
      <c r="C196" s="55">
        <v>6.9370000000000003</v>
      </c>
      <c r="D196" s="55" t="s">
        <v>148</v>
      </c>
      <c r="E196" s="55">
        <v>818</v>
      </c>
      <c r="F196" s="55">
        <v>882</v>
      </c>
      <c r="G196" s="55">
        <v>10.84</v>
      </c>
      <c r="H196" s="55">
        <v>638915.15099999995</v>
      </c>
      <c r="I196" s="55">
        <v>4955557</v>
      </c>
      <c r="J196" s="55">
        <v>51.57161</v>
      </c>
    </row>
    <row r="197" spans="1:10" ht="15">
      <c r="A197" s="58" t="s">
        <v>91</v>
      </c>
      <c r="B197" s="55" t="s">
        <v>27</v>
      </c>
      <c r="C197" s="55">
        <v>7.48</v>
      </c>
      <c r="D197" s="55" t="s">
        <v>170</v>
      </c>
      <c r="E197" s="55">
        <v>827</v>
      </c>
      <c r="F197" s="55">
        <v>837</v>
      </c>
      <c r="G197" s="55">
        <v>32.049999999999997</v>
      </c>
      <c r="H197" s="55">
        <v>98704.587</v>
      </c>
      <c r="I197" s="55">
        <v>4955557</v>
      </c>
      <c r="J197" s="55">
        <v>7.9671849999999997</v>
      </c>
    </row>
    <row r="198" spans="1:10" ht="15">
      <c r="A198" s="58" t="s">
        <v>91</v>
      </c>
      <c r="B198" s="55" t="s">
        <v>27</v>
      </c>
      <c r="C198" s="55">
        <v>8.1679999999999993</v>
      </c>
      <c r="D198" s="55" t="s">
        <v>163</v>
      </c>
      <c r="E198" s="55">
        <v>913</v>
      </c>
      <c r="F198" s="55">
        <v>920</v>
      </c>
      <c r="G198" s="55">
        <v>69.540000000000006</v>
      </c>
      <c r="H198" s="55">
        <v>330669.97700000001</v>
      </c>
      <c r="I198" s="55">
        <v>4955557</v>
      </c>
      <c r="J198" s="55">
        <v>26.690840000000001</v>
      </c>
    </row>
    <row r="199" spans="1:10" ht="15">
      <c r="A199" s="58" t="s">
        <v>91</v>
      </c>
      <c r="B199" s="55" t="s">
        <v>27</v>
      </c>
      <c r="C199" s="55">
        <v>8.2899999999999991</v>
      </c>
      <c r="D199" s="55" t="s">
        <v>142</v>
      </c>
      <c r="E199" s="55">
        <v>635</v>
      </c>
      <c r="F199" s="55">
        <v>755</v>
      </c>
      <c r="G199" s="55">
        <v>22.35</v>
      </c>
      <c r="H199" s="55">
        <v>30814.18</v>
      </c>
      <c r="I199" s="55">
        <v>4955557</v>
      </c>
      <c r="J199" s="55">
        <v>2.4872429999999999</v>
      </c>
    </row>
    <row r="200" spans="1:10" ht="15">
      <c r="A200" s="58" t="s">
        <v>91</v>
      </c>
      <c r="B200" s="55" t="s">
        <v>27</v>
      </c>
      <c r="C200" s="55">
        <v>8.6069999999999993</v>
      </c>
      <c r="D200" s="55" t="s">
        <v>166</v>
      </c>
      <c r="E200" s="55">
        <v>926</v>
      </c>
      <c r="F200" s="55">
        <v>929</v>
      </c>
      <c r="G200" s="55">
        <v>84.19</v>
      </c>
      <c r="H200" s="55">
        <v>2080807.4140000001</v>
      </c>
      <c r="I200" s="55">
        <v>4955557</v>
      </c>
      <c r="J200" s="55">
        <v>167.95750000000001</v>
      </c>
    </row>
    <row r="201" spans="1:10" ht="15">
      <c r="A201" s="58" t="s">
        <v>91</v>
      </c>
      <c r="B201" s="55" t="s">
        <v>27</v>
      </c>
      <c r="C201" s="55">
        <v>8.8030000000000008</v>
      </c>
      <c r="D201" s="55" t="s">
        <v>145</v>
      </c>
      <c r="E201" s="55">
        <v>851</v>
      </c>
      <c r="F201" s="55">
        <v>893</v>
      </c>
      <c r="G201" s="55">
        <v>50.44</v>
      </c>
      <c r="H201" s="55">
        <v>48848.428</v>
      </c>
      <c r="I201" s="55">
        <v>4955557</v>
      </c>
      <c r="J201" s="55">
        <v>3.9429219999999998</v>
      </c>
    </row>
    <row r="202" spans="1:10" ht="15">
      <c r="A202" s="58" t="s">
        <v>91</v>
      </c>
      <c r="B202" s="55" t="s">
        <v>27</v>
      </c>
      <c r="C202" s="55">
        <v>8.9</v>
      </c>
      <c r="D202" s="55" t="s">
        <v>107</v>
      </c>
      <c r="E202" s="55">
        <v>826</v>
      </c>
      <c r="F202" s="55">
        <v>884</v>
      </c>
      <c r="G202" s="55">
        <v>50.51</v>
      </c>
      <c r="H202" s="55">
        <v>65295.822</v>
      </c>
      <c r="I202" s="55">
        <v>4955557</v>
      </c>
      <c r="J202" s="55">
        <v>5.2705140000000004</v>
      </c>
    </row>
    <row r="203" spans="1:10" ht="15">
      <c r="A203" s="58" t="s">
        <v>91</v>
      </c>
      <c r="B203" s="55" t="s">
        <v>27</v>
      </c>
      <c r="C203" s="55">
        <v>9.2240000000000002</v>
      </c>
      <c r="D203" s="55" t="s">
        <v>129</v>
      </c>
      <c r="E203" s="55">
        <v>730</v>
      </c>
      <c r="F203" s="55">
        <v>774</v>
      </c>
      <c r="G203" s="55">
        <v>25.25</v>
      </c>
      <c r="H203" s="55">
        <v>61162.421000000002</v>
      </c>
      <c r="I203" s="55">
        <v>4955557</v>
      </c>
      <c r="J203" s="55">
        <v>4.9368759999999998</v>
      </c>
    </row>
    <row r="204" spans="1:10" ht="15">
      <c r="A204" s="58" t="s">
        <v>91</v>
      </c>
      <c r="B204" s="55" t="s">
        <v>27</v>
      </c>
      <c r="C204" s="55">
        <v>9.3889999999999993</v>
      </c>
      <c r="D204" s="55" t="s">
        <v>130</v>
      </c>
      <c r="E204" s="55">
        <v>913</v>
      </c>
      <c r="F204" s="55">
        <v>943</v>
      </c>
      <c r="G204" s="55">
        <v>89.79</v>
      </c>
      <c r="H204" s="55">
        <v>17358.227999999999</v>
      </c>
      <c r="I204" s="55">
        <v>4955557</v>
      </c>
      <c r="J204" s="55">
        <v>1.4011119999999999</v>
      </c>
    </row>
    <row r="205" spans="1:10" ht="15">
      <c r="A205" s="58" t="s">
        <v>91</v>
      </c>
      <c r="B205" s="55" t="s">
        <v>27</v>
      </c>
      <c r="C205" s="55">
        <v>9.9120000000000008</v>
      </c>
      <c r="D205" s="55" t="s">
        <v>162</v>
      </c>
      <c r="E205" s="55">
        <v>796</v>
      </c>
      <c r="F205" s="55">
        <v>879</v>
      </c>
      <c r="G205" s="55">
        <v>52.06</v>
      </c>
      <c r="H205" s="55">
        <v>104379.338</v>
      </c>
      <c r="I205" s="55">
        <v>4955557</v>
      </c>
      <c r="J205" s="55">
        <v>8.4252359999999999</v>
      </c>
    </row>
    <row r="206" spans="1:10" ht="15">
      <c r="A206" s="58" t="s">
        <v>91</v>
      </c>
      <c r="B206" s="55" t="s">
        <v>27</v>
      </c>
      <c r="C206" s="55">
        <v>10.988</v>
      </c>
      <c r="D206" s="55" t="s">
        <v>150</v>
      </c>
      <c r="E206" s="55">
        <v>866</v>
      </c>
      <c r="F206" s="55">
        <v>908</v>
      </c>
      <c r="G206" s="55">
        <v>81.489999999999995</v>
      </c>
      <c r="H206" s="55">
        <v>198514.40100000001</v>
      </c>
      <c r="I206" s="55">
        <v>4955557</v>
      </c>
      <c r="J206" s="55">
        <v>16.023579999999999</v>
      </c>
    </row>
    <row r="207" spans="1:10" ht="15">
      <c r="A207" s="58" t="s">
        <v>91</v>
      </c>
      <c r="B207" s="55" t="s">
        <v>27</v>
      </c>
      <c r="C207" s="55">
        <v>11.851000000000001</v>
      </c>
      <c r="D207" s="55" t="s">
        <v>99</v>
      </c>
      <c r="E207" s="55">
        <v>850</v>
      </c>
      <c r="F207" s="55">
        <v>915</v>
      </c>
      <c r="G207" s="55">
        <v>75.34</v>
      </c>
      <c r="H207" s="55">
        <v>91292.995999999999</v>
      </c>
      <c r="I207" s="55">
        <v>4955557</v>
      </c>
      <c r="J207" s="55">
        <v>7.3689400000000003</v>
      </c>
    </row>
    <row r="208" spans="1:10" ht="15">
      <c r="A208" s="58" t="s">
        <v>91</v>
      </c>
      <c r="B208" s="55" t="s">
        <v>27</v>
      </c>
      <c r="C208" s="55">
        <v>12.01</v>
      </c>
      <c r="D208" s="55" t="s">
        <v>157</v>
      </c>
      <c r="E208" s="55">
        <v>805</v>
      </c>
      <c r="F208" s="55">
        <v>812</v>
      </c>
      <c r="G208" s="55">
        <v>72.13</v>
      </c>
      <c r="H208" s="55">
        <v>6481006.2240000004</v>
      </c>
      <c r="I208" s="55">
        <v>4955557</v>
      </c>
      <c r="J208" s="55">
        <v>523.13040000000001</v>
      </c>
    </row>
    <row r="209" spans="1:10" ht="15">
      <c r="A209" s="58" t="s">
        <v>91</v>
      </c>
      <c r="B209" s="55" t="s">
        <v>27</v>
      </c>
      <c r="C209" s="55">
        <v>13.241</v>
      </c>
      <c r="D209" s="55" t="s">
        <v>178</v>
      </c>
      <c r="E209" s="55">
        <v>782</v>
      </c>
      <c r="F209" s="55">
        <v>915</v>
      </c>
      <c r="G209" s="55">
        <v>44.98</v>
      </c>
      <c r="H209" s="55">
        <v>77358.982999999993</v>
      </c>
      <c r="I209" s="55">
        <v>4955557</v>
      </c>
      <c r="J209" s="55">
        <v>6.2442209999999996</v>
      </c>
    </row>
    <row r="210" spans="1:10" ht="15">
      <c r="A210" s="58" t="s">
        <v>91</v>
      </c>
      <c r="B210" s="55" t="s">
        <v>27</v>
      </c>
      <c r="C210" s="55">
        <v>14.458</v>
      </c>
      <c r="D210" s="55" t="s">
        <v>139</v>
      </c>
      <c r="E210" s="55">
        <v>803</v>
      </c>
      <c r="F210" s="55">
        <v>859</v>
      </c>
      <c r="G210" s="55">
        <v>33.58</v>
      </c>
      <c r="H210" s="55">
        <v>63724.646999999997</v>
      </c>
      <c r="I210" s="55">
        <v>4955557</v>
      </c>
      <c r="J210" s="55">
        <v>5.1436919999999997</v>
      </c>
    </row>
    <row r="211" spans="1:10" ht="15">
      <c r="A211" s="58" t="s">
        <v>91</v>
      </c>
      <c r="B211" s="55" t="s">
        <v>27</v>
      </c>
      <c r="C211" s="55">
        <v>15.122999999999999</v>
      </c>
      <c r="D211" s="55" t="s">
        <v>115</v>
      </c>
      <c r="E211" s="55">
        <v>881</v>
      </c>
      <c r="F211" s="55">
        <v>893</v>
      </c>
      <c r="G211" s="55">
        <v>54.58</v>
      </c>
      <c r="H211" s="55">
        <v>131770.90599999999</v>
      </c>
      <c r="I211" s="55">
        <v>4955557</v>
      </c>
      <c r="J211" s="55">
        <v>10.63621</v>
      </c>
    </row>
    <row r="212" spans="1:10" ht="15">
      <c r="A212" s="58" t="s">
        <v>91</v>
      </c>
      <c r="B212" s="55" t="s">
        <v>27</v>
      </c>
      <c r="C212" s="55">
        <v>15.423</v>
      </c>
      <c r="D212" s="55" t="s">
        <v>117</v>
      </c>
      <c r="E212" s="55">
        <v>886</v>
      </c>
      <c r="F212" s="55">
        <v>900</v>
      </c>
      <c r="G212" s="55">
        <v>71.03</v>
      </c>
      <c r="H212" s="55">
        <v>65280.777999999998</v>
      </c>
      <c r="I212" s="55">
        <v>4955557</v>
      </c>
      <c r="J212" s="55">
        <v>5.2692990000000002</v>
      </c>
    </row>
    <row r="213" spans="1:10" ht="15">
      <c r="A213" s="58" t="s">
        <v>91</v>
      </c>
      <c r="B213" s="55" t="s">
        <v>27</v>
      </c>
      <c r="C213" s="55">
        <v>17.116</v>
      </c>
      <c r="D213" s="55" t="s">
        <v>147</v>
      </c>
      <c r="E213" s="55">
        <v>901</v>
      </c>
      <c r="F213" s="55">
        <v>937</v>
      </c>
      <c r="G213" s="55">
        <v>80.47</v>
      </c>
      <c r="H213" s="55">
        <v>60955.737999999998</v>
      </c>
      <c r="I213" s="55">
        <v>4955557</v>
      </c>
      <c r="J213" s="55">
        <v>4.9201930000000003</v>
      </c>
    </row>
    <row r="214" spans="1:10" ht="15">
      <c r="A214" s="58" t="s">
        <v>91</v>
      </c>
      <c r="B214" s="55" t="s">
        <v>27</v>
      </c>
      <c r="C214" s="55">
        <v>17.774000000000001</v>
      </c>
      <c r="D214" s="55" t="s">
        <v>155</v>
      </c>
      <c r="E214" s="55">
        <v>748</v>
      </c>
      <c r="F214" s="55">
        <v>786</v>
      </c>
      <c r="G214" s="55">
        <v>10</v>
      </c>
      <c r="H214" s="55">
        <v>45407.546999999999</v>
      </c>
      <c r="I214" s="55">
        <v>4955557</v>
      </c>
      <c r="J214" s="55">
        <v>3.6651820000000002</v>
      </c>
    </row>
    <row r="215" spans="1:10" ht="16">
      <c r="A215" s="59" t="s">
        <v>92</v>
      </c>
      <c r="B215" s="56" t="s">
        <v>28</v>
      </c>
      <c r="C215" s="56">
        <v>4.0410000000000004</v>
      </c>
      <c r="D215" s="56" t="s">
        <v>73</v>
      </c>
      <c r="E215" s="55">
        <v>881</v>
      </c>
      <c r="F215" s="55">
        <v>901</v>
      </c>
      <c r="G215" s="55">
        <v>82.76</v>
      </c>
      <c r="H215" s="56">
        <v>604222.071</v>
      </c>
      <c r="I215" s="56">
        <v>4233101</v>
      </c>
      <c r="J215" s="56">
        <v>57.094990000000003</v>
      </c>
    </row>
    <row r="216" spans="1:10" ht="16">
      <c r="A216" s="58" t="s">
        <v>92</v>
      </c>
      <c r="B216" s="56" t="s">
        <v>28</v>
      </c>
      <c r="C216" s="55">
        <v>4.5460000000000003</v>
      </c>
      <c r="D216" s="55" t="s">
        <v>118</v>
      </c>
      <c r="E216" s="55">
        <v>724</v>
      </c>
      <c r="F216" s="55">
        <v>806</v>
      </c>
      <c r="G216" s="55">
        <v>37.99</v>
      </c>
      <c r="H216" s="55">
        <v>131481.86300000001</v>
      </c>
      <c r="I216" s="55">
        <v>4233101</v>
      </c>
      <c r="J216" s="55">
        <v>12.42417</v>
      </c>
    </row>
    <row r="217" spans="1:10" ht="16">
      <c r="A217" s="58" t="s">
        <v>92</v>
      </c>
      <c r="B217" s="56" t="s">
        <v>28</v>
      </c>
      <c r="C217" s="55">
        <v>4.59</v>
      </c>
      <c r="D217" s="55" t="s">
        <v>153</v>
      </c>
      <c r="E217" s="55">
        <v>802</v>
      </c>
      <c r="F217" s="55">
        <v>856</v>
      </c>
      <c r="G217" s="55">
        <v>41.56</v>
      </c>
      <c r="H217" s="55">
        <v>164994.823</v>
      </c>
      <c r="I217" s="55">
        <v>4233101</v>
      </c>
      <c r="J217" s="55">
        <v>15.590920000000001</v>
      </c>
    </row>
    <row r="218" spans="1:10" ht="16">
      <c r="A218" s="58" t="s">
        <v>92</v>
      </c>
      <c r="B218" s="56" t="s">
        <v>28</v>
      </c>
      <c r="C218" s="55">
        <v>4.7990000000000004</v>
      </c>
      <c r="D218" s="55" t="s">
        <v>160</v>
      </c>
      <c r="E218" s="55">
        <v>628</v>
      </c>
      <c r="F218" s="55">
        <v>835</v>
      </c>
      <c r="G218" s="55">
        <v>49.9</v>
      </c>
      <c r="H218" s="55">
        <v>52946.048999999999</v>
      </c>
      <c r="I218" s="55">
        <v>4233101</v>
      </c>
      <c r="J218" s="55">
        <v>5.0030510000000001</v>
      </c>
    </row>
    <row r="219" spans="1:10" ht="16">
      <c r="A219" s="58" t="s">
        <v>92</v>
      </c>
      <c r="B219" s="56" t="s">
        <v>28</v>
      </c>
      <c r="C219" s="55">
        <v>4.9779999999999998</v>
      </c>
      <c r="D219" s="55" t="s">
        <v>132</v>
      </c>
      <c r="E219" s="55">
        <v>707</v>
      </c>
      <c r="F219" s="55">
        <v>709</v>
      </c>
      <c r="G219" s="55">
        <v>23.82</v>
      </c>
      <c r="H219" s="55">
        <v>638289.42000000004</v>
      </c>
      <c r="I219" s="55">
        <v>4233101</v>
      </c>
      <c r="J219" s="55">
        <v>60.314129999999999</v>
      </c>
    </row>
    <row r="220" spans="1:10" ht="16">
      <c r="A220" s="58" t="s">
        <v>92</v>
      </c>
      <c r="B220" s="56" t="s">
        <v>28</v>
      </c>
      <c r="C220" s="55">
        <v>5.6630000000000003</v>
      </c>
      <c r="D220" s="55" t="s">
        <v>125</v>
      </c>
      <c r="E220" s="55">
        <v>757</v>
      </c>
      <c r="F220" s="55">
        <v>777</v>
      </c>
      <c r="G220" s="55">
        <v>28.03</v>
      </c>
      <c r="H220" s="55">
        <v>45409.411</v>
      </c>
      <c r="I220" s="55">
        <v>4233101</v>
      </c>
      <c r="J220" s="55">
        <v>4.290889</v>
      </c>
    </row>
    <row r="221" spans="1:10" ht="16">
      <c r="A221" s="58" t="s">
        <v>92</v>
      </c>
      <c r="B221" s="56" t="s">
        <v>28</v>
      </c>
      <c r="C221" s="55">
        <v>5.9119999999999999</v>
      </c>
      <c r="D221" s="55" t="s">
        <v>156</v>
      </c>
      <c r="E221" s="55">
        <v>950</v>
      </c>
      <c r="F221" s="55">
        <v>950</v>
      </c>
      <c r="G221" s="55">
        <v>98.89</v>
      </c>
      <c r="H221" s="55">
        <v>14409398.390000001</v>
      </c>
      <c r="I221" s="55">
        <v>4233101</v>
      </c>
      <c r="J221" s="55">
        <v>1361.5930000000001</v>
      </c>
    </row>
    <row r="222" spans="1:10" ht="16">
      <c r="A222" s="58" t="s">
        <v>92</v>
      </c>
      <c r="B222" s="56" t="s">
        <v>28</v>
      </c>
      <c r="C222" s="55">
        <v>6.0780000000000003</v>
      </c>
      <c r="D222" s="55" t="s">
        <v>180</v>
      </c>
      <c r="E222" s="55">
        <v>588</v>
      </c>
      <c r="F222" s="55">
        <v>777</v>
      </c>
      <c r="G222" s="55">
        <v>39.520000000000003</v>
      </c>
      <c r="H222" s="55">
        <v>97116.972999999998</v>
      </c>
      <c r="I222" s="55">
        <v>4233101</v>
      </c>
      <c r="J222" s="55">
        <v>9.1769119999999997</v>
      </c>
    </row>
    <row r="223" spans="1:10" ht="16">
      <c r="A223" s="58" t="s">
        <v>92</v>
      </c>
      <c r="B223" s="56" t="s">
        <v>28</v>
      </c>
      <c r="C223" s="55">
        <v>6.3639999999999999</v>
      </c>
      <c r="D223" s="55" t="s">
        <v>174</v>
      </c>
      <c r="E223" s="55">
        <v>805</v>
      </c>
      <c r="F223" s="55">
        <v>870</v>
      </c>
      <c r="G223" s="55">
        <v>28.83</v>
      </c>
      <c r="H223" s="55">
        <v>30856.782999999999</v>
      </c>
      <c r="I223" s="55">
        <v>4233101</v>
      </c>
      <c r="J223" s="55">
        <v>2.915762</v>
      </c>
    </row>
    <row r="224" spans="1:10" ht="16">
      <c r="A224" s="58" t="s">
        <v>92</v>
      </c>
      <c r="B224" s="56" t="s">
        <v>28</v>
      </c>
      <c r="C224" s="55">
        <v>6.452</v>
      </c>
      <c r="D224" s="55" t="s">
        <v>168</v>
      </c>
      <c r="E224" s="55">
        <v>714</v>
      </c>
      <c r="F224" s="55">
        <v>869</v>
      </c>
      <c r="G224" s="55">
        <v>41.79</v>
      </c>
      <c r="H224" s="55">
        <v>19390.216</v>
      </c>
      <c r="I224" s="55">
        <v>4233101</v>
      </c>
      <c r="J224" s="55">
        <v>1.832247</v>
      </c>
    </row>
    <row r="225" spans="1:10" ht="16">
      <c r="A225" s="58" t="s">
        <v>92</v>
      </c>
      <c r="B225" s="56" t="s">
        <v>28</v>
      </c>
      <c r="C225" s="55">
        <v>6.4989999999999997</v>
      </c>
      <c r="D225" s="55" t="s">
        <v>168</v>
      </c>
      <c r="E225" s="55">
        <v>749</v>
      </c>
      <c r="F225" s="55">
        <v>897</v>
      </c>
      <c r="G225" s="55">
        <v>46.57</v>
      </c>
      <c r="H225" s="55">
        <v>176962.94399999999</v>
      </c>
      <c r="I225" s="55">
        <v>4233101</v>
      </c>
      <c r="J225" s="55">
        <v>16.721830000000001</v>
      </c>
    </row>
    <row r="226" spans="1:10" ht="16">
      <c r="A226" s="58" t="s">
        <v>92</v>
      </c>
      <c r="B226" s="56" t="s">
        <v>28</v>
      </c>
      <c r="C226" s="55">
        <v>6.5229999999999997</v>
      </c>
      <c r="D226" s="55" t="s">
        <v>172</v>
      </c>
      <c r="E226" s="55">
        <v>634</v>
      </c>
      <c r="F226" s="55">
        <v>895</v>
      </c>
      <c r="G226" s="55">
        <v>45.58</v>
      </c>
      <c r="H226" s="55">
        <v>226269.97899999999</v>
      </c>
      <c r="I226" s="55">
        <v>4233101</v>
      </c>
      <c r="J226" s="55">
        <v>21.381019999999999</v>
      </c>
    </row>
    <row r="227" spans="1:10" ht="16">
      <c r="A227" s="58" t="s">
        <v>92</v>
      </c>
      <c r="B227" s="56" t="s">
        <v>28</v>
      </c>
      <c r="C227" s="55">
        <v>6.6440000000000001</v>
      </c>
      <c r="D227" s="55" t="s">
        <v>151</v>
      </c>
      <c r="E227" s="55">
        <v>738</v>
      </c>
      <c r="F227" s="55">
        <v>756</v>
      </c>
      <c r="G227" s="55">
        <v>11.27</v>
      </c>
      <c r="H227" s="55">
        <v>24879.114000000001</v>
      </c>
      <c r="I227" s="55">
        <v>4233101</v>
      </c>
      <c r="J227" s="55">
        <v>2.3509120000000001</v>
      </c>
    </row>
    <row r="228" spans="1:10" ht="16">
      <c r="A228" s="58" t="s">
        <v>92</v>
      </c>
      <c r="B228" s="56" t="s">
        <v>28</v>
      </c>
      <c r="C228" s="55">
        <v>6.7859999999999996</v>
      </c>
      <c r="D228" s="55" t="s">
        <v>154</v>
      </c>
      <c r="E228" s="55">
        <v>788</v>
      </c>
      <c r="F228" s="55">
        <v>851</v>
      </c>
      <c r="G228" s="55">
        <v>15.56</v>
      </c>
      <c r="H228" s="55">
        <v>42432.794999999998</v>
      </c>
      <c r="I228" s="55">
        <v>4233101</v>
      </c>
      <c r="J228" s="55">
        <v>4.0096179999999997</v>
      </c>
    </row>
    <row r="229" spans="1:10" ht="16">
      <c r="A229" s="58" t="s">
        <v>92</v>
      </c>
      <c r="B229" s="56" t="s">
        <v>28</v>
      </c>
      <c r="C229" s="55">
        <v>6.9480000000000004</v>
      </c>
      <c r="D229" s="55" t="s">
        <v>148</v>
      </c>
      <c r="E229" s="55">
        <v>735</v>
      </c>
      <c r="F229" s="55">
        <v>849</v>
      </c>
      <c r="G229" s="55">
        <v>8</v>
      </c>
      <c r="H229" s="55">
        <v>26040.617999999999</v>
      </c>
      <c r="I229" s="55">
        <v>4233101</v>
      </c>
      <c r="J229" s="55">
        <v>2.4606659999999998</v>
      </c>
    </row>
    <row r="230" spans="1:10" ht="16">
      <c r="A230" s="58" t="s">
        <v>92</v>
      </c>
      <c r="B230" s="56" t="s">
        <v>28</v>
      </c>
      <c r="C230" s="55">
        <v>7.484</v>
      </c>
      <c r="D230" s="55" t="s">
        <v>170</v>
      </c>
      <c r="E230" s="55">
        <v>827</v>
      </c>
      <c r="F230" s="55">
        <v>846</v>
      </c>
      <c r="G230" s="55">
        <v>43.66</v>
      </c>
      <c r="H230" s="55">
        <v>62836.851999999999</v>
      </c>
      <c r="I230" s="55">
        <v>4233101</v>
      </c>
      <c r="J230" s="55">
        <v>5.9376670000000003</v>
      </c>
    </row>
    <row r="231" spans="1:10" ht="16">
      <c r="A231" s="58" t="s">
        <v>92</v>
      </c>
      <c r="B231" s="56" t="s">
        <v>28</v>
      </c>
      <c r="C231" s="55">
        <v>8.61</v>
      </c>
      <c r="D231" s="55" t="s">
        <v>166</v>
      </c>
      <c r="E231" s="55">
        <v>933</v>
      </c>
      <c r="F231" s="55">
        <v>941</v>
      </c>
      <c r="G231" s="55">
        <v>82.4</v>
      </c>
      <c r="H231" s="55">
        <v>593400.4</v>
      </c>
      <c r="I231" s="55">
        <v>4233101</v>
      </c>
      <c r="J231" s="55">
        <v>56.072409999999998</v>
      </c>
    </row>
    <row r="232" spans="1:10" ht="16">
      <c r="A232" s="58" t="s">
        <v>92</v>
      </c>
      <c r="B232" s="56" t="s">
        <v>28</v>
      </c>
      <c r="C232" s="55">
        <v>8.9039999999999999</v>
      </c>
      <c r="D232" s="55" t="s">
        <v>107</v>
      </c>
      <c r="E232" s="55">
        <v>913</v>
      </c>
      <c r="F232" s="55">
        <v>925</v>
      </c>
      <c r="G232" s="55">
        <v>59.35</v>
      </c>
      <c r="H232" s="55">
        <v>85123.418999999994</v>
      </c>
      <c r="I232" s="55">
        <v>4233101</v>
      </c>
      <c r="J232" s="55">
        <v>8.0435999999999996</v>
      </c>
    </row>
    <row r="233" spans="1:10" ht="16">
      <c r="A233" s="58" t="s">
        <v>92</v>
      </c>
      <c r="B233" s="56" t="s">
        <v>28</v>
      </c>
      <c r="C233" s="55">
        <v>9.3930000000000007</v>
      </c>
      <c r="D233" s="55" t="s">
        <v>130</v>
      </c>
      <c r="E233" s="55">
        <v>929</v>
      </c>
      <c r="F233" s="55">
        <v>936</v>
      </c>
      <c r="G233" s="55">
        <v>87.35</v>
      </c>
      <c r="H233" s="55">
        <v>98547.601999999999</v>
      </c>
      <c r="I233" s="55">
        <v>4233101</v>
      </c>
      <c r="J233" s="55">
        <v>9.3120969999999996</v>
      </c>
    </row>
    <row r="234" spans="1:10" ht="16">
      <c r="A234" s="59" t="s">
        <v>92</v>
      </c>
      <c r="B234" s="56" t="s">
        <v>28</v>
      </c>
      <c r="C234" s="56">
        <v>9.6859999999999999</v>
      </c>
      <c r="D234" s="56" t="s">
        <v>106</v>
      </c>
      <c r="E234" s="55">
        <v>621</v>
      </c>
      <c r="F234" s="55">
        <v>844</v>
      </c>
      <c r="G234" s="55">
        <v>13.04</v>
      </c>
      <c r="H234" s="56">
        <v>32588.816999999999</v>
      </c>
      <c r="I234" s="55">
        <v>4233101</v>
      </c>
      <c r="J234" s="55">
        <v>3.0794280000000001</v>
      </c>
    </row>
    <row r="235" spans="1:10" ht="16">
      <c r="A235" s="58" t="s">
        <v>92</v>
      </c>
      <c r="B235" s="56" t="s">
        <v>28</v>
      </c>
      <c r="C235" s="55">
        <v>9.9489999999999998</v>
      </c>
      <c r="D235" s="55" t="s">
        <v>101</v>
      </c>
      <c r="E235" s="55">
        <v>685</v>
      </c>
      <c r="F235" s="55">
        <v>843</v>
      </c>
      <c r="G235" s="55">
        <v>41.22</v>
      </c>
      <c r="H235" s="55">
        <v>18469.376</v>
      </c>
      <c r="I235" s="55">
        <v>4233101</v>
      </c>
      <c r="J235" s="55">
        <v>1.745234</v>
      </c>
    </row>
    <row r="236" spans="1:10" ht="16">
      <c r="A236" s="58" t="s">
        <v>92</v>
      </c>
      <c r="B236" s="56" t="s">
        <v>28</v>
      </c>
      <c r="C236" s="55">
        <v>10.803000000000001</v>
      </c>
      <c r="D236" s="55" t="s">
        <v>152</v>
      </c>
      <c r="E236" s="55">
        <v>560</v>
      </c>
      <c r="F236" s="55">
        <v>817</v>
      </c>
      <c r="G236" s="55">
        <v>40.130000000000003</v>
      </c>
      <c r="H236" s="55">
        <v>31129.812000000002</v>
      </c>
      <c r="I236" s="55">
        <v>4233101</v>
      </c>
      <c r="J236" s="55">
        <v>2.9415610000000001</v>
      </c>
    </row>
    <row r="237" spans="1:10" ht="16">
      <c r="A237" s="58" t="s">
        <v>92</v>
      </c>
      <c r="B237" s="56" t="s">
        <v>28</v>
      </c>
      <c r="C237" s="55">
        <v>10.994999999999999</v>
      </c>
      <c r="D237" s="55" t="s">
        <v>150</v>
      </c>
      <c r="E237" s="55">
        <v>813</v>
      </c>
      <c r="F237" s="55">
        <v>891</v>
      </c>
      <c r="G237" s="55">
        <v>72.930000000000007</v>
      </c>
      <c r="H237" s="55">
        <v>28592.153999999999</v>
      </c>
      <c r="I237" s="55">
        <v>4233101</v>
      </c>
      <c r="J237" s="55">
        <v>2.7017690000000001</v>
      </c>
    </row>
    <row r="238" spans="1:10" ht="16">
      <c r="A238" s="58" t="s">
        <v>92</v>
      </c>
      <c r="B238" s="56" t="s">
        <v>28</v>
      </c>
      <c r="C238" s="55">
        <v>11.045</v>
      </c>
      <c r="D238" s="55" t="s">
        <v>149</v>
      </c>
      <c r="E238" s="55">
        <v>642</v>
      </c>
      <c r="F238" s="55">
        <v>695</v>
      </c>
      <c r="G238" s="55">
        <v>60.75</v>
      </c>
      <c r="H238" s="55">
        <v>157734.48499999999</v>
      </c>
      <c r="I238" s="55">
        <v>4233101</v>
      </c>
      <c r="J238" s="55">
        <v>14.904870000000001</v>
      </c>
    </row>
    <row r="239" spans="1:10" ht="16">
      <c r="A239" s="58" t="s">
        <v>92</v>
      </c>
      <c r="B239" s="56" t="s">
        <v>28</v>
      </c>
      <c r="C239" s="55">
        <v>11.855</v>
      </c>
      <c r="D239" s="55" t="s">
        <v>99</v>
      </c>
      <c r="E239" s="55">
        <v>744</v>
      </c>
      <c r="F239" s="55">
        <v>860</v>
      </c>
      <c r="G239" s="55">
        <v>45.47</v>
      </c>
      <c r="H239" s="55">
        <v>34151.095000000001</v>
      </c>
      <c r="I239" s="55">
        <v>4233101</v>
      </c>
      <c r="J239" s="55">
        <v>3.2270530000000002</v>
      </c>
    </row>
    <row r="240" spans="1:10" ht="16">
      <c r="A240" s="58" t="s">
        <v>92</v>
      </c>
      <c r="B240" s="56" t="s">
        <v>28</v>
      </c>
      <c r="C240" s="55">
        <v>11.98</v>
      </c>
      <c r="D240" s="55" t="s">
        <v>134</v>
      </c>
      <c r="E240" s="55">
        <v>896</v>
      </c>
      <c r="F240" s="55">
        <v>911</v>
      </c>
      <c r="G240" s="55">
        <v>40.049999999999997</v>
      </c>
      <c r="H240" s="55">
        <v>87441.058999999994</v>
      </c>
      <c r="I240" s="55">
        <v>4233101</v>
      </c>
      <c r="J240" s="55">
        <v>8.2626019999999993</v>
      </c>
    </row>
    <row r="241" spans="1:10" ht="16">
      <c r="A241" s="58" t="s">
        <v>92</v>
      </c>
      <c r="B241" s="56" t="s">
        <v>28</v>
      </c>
      <c r="C241" s="55">
        <v>12.678000000000001</v>
      </c>
      <c r="D241" s="55" t="s">
        <v>177</v>
      </c>
      <c r="E241" s="55">
        <v>637</v>
      </c>
      <c r="F241" s="55">
        <v>823</v>
      </c>
      <c r="G241" s="55">
        <v>38.909999999999997</v>
      </c>
      <c r="H241" s="55">
        <v>22706.541000000001</v>
      </c>
      <c r="I241" s="55">
        <v>4233101</v>
      </c>
      <c r="J241" s="55">
        <v>2.1456179999999998</v>
      </c>
    </row>
    <row r="242" spans="1:10" ht="16">
      <c r="A242" s="58" t="s">
        <v>92</v>
      </c>
      <c r="B242" s="56" t="s">
        <v>28</v>
      </c>
      <c r="C242" s="55">
        <v>13.241</v>
      </c>
      <c r="D242" s="55" t="s">
        <v>179</v>
      </c>
      <c r="E242" s="55">
        <v>831</v>
      </c>
      <c r="F242" s="55">
        <v>915</v>
      </c>
      <c r="G242" s="55">
        <v>30.01</v>
      </c>
      <c r="H242" s="55">
        <v>29886.731</v>
      </c>
      <c r="I242" s="55">
        <v>4233101</v>
      </c>
      <c r="J242" s="55">
        <v>2.8240980000000002</v>
      </c>
    </row>
    <row r="243" spans="1:10" ht="16">
      <c r="A243" s="58" t="s">
        <v>92</v>
      </c>
      <c r="B243" s="56" t="s">
        <v>28</v>
      </c>
      <c r="C243" s="55">
        <v>14.462</v>
      </c>
      <c r="D243" s="55" t="s">
        <v>139</v>
      </c>
      <c r="E243" s="55">
        <v>650</v>
      </c>
      <c r="F243" s="55">
        <v>739</v>
      </c>
      <c r="G243" s="55">
        <v>12.54</v>
      </c>
      <c r="H243" s="55">
        <v>20816.295999999998</v>
      </c>
      <c r="I243" s="55">
        <v>4233101</v>
      </c>
      <c r="J243" s="55">
        <v>1.9670019999999999</v>
      </c>
    </row>
    <row r="244" spans="1:10" ht="16">
      <c r="A244" s="58" t="s">
        <v>92</v>
      </c>
      <c r="B244" s="56" t="s">
        <v>28</v>
      </c>
      <c r="C244" s="55">
        <v>15.13</v>
      </c>
      <c r="D244" s="55" t="s">
        <v>115</v>
      </c>
      <c r="E244" s="55">
        <v>787</v>
      </c>
      <c r="F244" s="55">
        <v>840</v>
      </c>
      <c r="G244" s="55">
        <v>39.57</v>
      </c>
      <c r="H244" s="55">
        <v>49413.152999999998</v>
      </c>
      <c r="I244" s="55">
        <v>4233101</v>
      </c>
      <c r="J244" s="55">
        <v>4.6692159999999996</v>
      </c>
    </row>
    <row r="245" spans="1:10" ht="16">
      <c r="A245" s="58" t="s">
        <v>92</v>
      </c>
      <c r="B245" s="56" t="s">
        <v>28</v>
      </c>
      <c r="C245" s="55">
        <v>17.119</v>
      </c>
      <c r="D245" s="55" t="s">
        <v>147</v>
      </c>
      <c r="E245" s="55">
        <v>905</v>
      </c>
      <c r="F245" s="55">
        <v>942</v>
      </c>
      <c r="G245" s="55">
        <v>86.65</v>
      </c>
      <c r="H245" s="55">
        <v>26348.197</v>
      </c>
      <c r="I245" s="55">
        <v>4233101</v>
      </c>
      <c r="J245" s="55">
        <v>2.4897300000000002</v>
      </c>
    </row>
    <row r="246" spans="1:10" ht="16">
      <c r="A246" s="58" t="s">
        <v>93</v>
      </c>
      <c r="B246" s="56" t="s">
        <v>28</v>
      </c>
      <c r="C246" s="55">
        <v>4.1760000000000002</v>
      </c>
      <c r="D246" s="55" t="s">
        <v>104</v>
      </c>
      <c r="E246" s="55">
        <v>761</v>
      </c>
      <c r="F246" s="55">
        <v>855</v>
      </c>
      <c r="G246" s="55">
        <v>27.43</v>
      </c>
      <c r="H246" s="55">
        <v>22857.423999999999</v>
      </c>
      <c r="I246" s="55">
        <v>6468486</v>
      </c>
      <c r="J246" s="55">
        <v>1.4134640000000001</v>
      </c>
    </row>
    <row r="247" spans="1:10" ht="16">
      <c r="A247" s="58" t="s">
        <v>93</v>
      </c>
      <c r="B247" s="56" t="s">
        <v>28</v>
      </c>
      <c r="C247" s="55">
        <v>4.5469999999999997</v>
      </c>
      <c r="D247" s="55" t="s">
        <v>118</v>
      </c>
      <c r="E247" s="55">
        <v>776</v>
      </c>
      <c r="F247" s="55">
        <v>852</v>
      </c>
      <c r="G247" s="55">
        <v>65.989999999999995</v>
      </c>
      <c r="H247" s="55">
        <v>217467.88800000001</v>
      </c>
      <c r="I247" s="55">
        <v>6468486</v>
      </c>
      <c r="J247" s="55">
        <v>13.447839999999999</v>
      </c>
    </row>
    <row r="248" spans="1:10" ht="16">
      <c r="A248" s="58" t="s">
        <v>93</v>
      </c>
      <c r="B248" s="56" t="s">
        <v>28</v>
      </c>
      <c r="C248" s="55">
        <v>4.5869999999999997</v>
      </c>
      <c r="D248" s="55" t="s">
        <v>153</v>
      </c>
      <c r="E248" s="55">
        <v>813</v>
      </c>
      <c r="F248" s="55">
        <v>862</v>
      </c>
      <c r="G248" s="55">
        <v>52.7</v>
      </c>
      <c r="H248" s="55">
        <v>186522.63</v>
      </c>
      <c r="I248" s="55">
        <v>6468486</v>
      </c>
      <c r="J248" s="55">
        <v>11.53424</v>
      </c>
    </row>
    <row r="249" spans="1:10" ht="16">
      <c r="A249" s="58" t="s">
        <v>93</v>
      </c>
      <c r="B249" s="56" t="s">
        <v>28</v>
      </c>
      <c r="C249" s="55">
        <v>4.9749999999999996</v>
      </c>
      <c r="D249" s="55" t="s">
        <v>132</v>
      </c>
      <c r="E249" s="55">
        <v>677</v>
      </c>
      <c r="F249" s="55">
        <v>678</v>
      </c>
      <c r="G249" s="55">
        <v>18.149999999999999</v>
      </c>
      <c r="H249" s="55">
        <v>780728.91899999999</v>
      </c>
      <c r="I249" s="55">
        <v>6468486</v>
      </c>
      <c r="J249" s="55">
        <v>48.278930000000003</v>
      </c>
    </row>
    <row r="250" spans="1:10" ht="16">
      <c r="A250" s="58" t="s">
        <v>93</v>
      </c>
      <c r="B250" s="56" t="s">
        <v>28</v>
      </c>
      <c r="C250" s="55">
        <v>5.6630000000000003</v>
      </c>
      <c r="D250" s="55" t="s">
        <v>125</v>
      </c>
      <c r="E250" s="55">
        <v>771</v>
      </c>
      <c r="F250" s="55">
        <v>786</v>
      </c>
      <c r="G250" s="55">
        <v>60.63</v>
      </c>
      <c r="H250" s="55">
        <v>23353.03</v>
      </c>
      <c r="I250" s="55">
        <v>6468486</v>
      </c>
      <c r="J250" s="55">
        <v>1.4441109999999999</v>
      </c>
    </row>
    <row r="251" spans="1:10" ht="16">
      <c r="A251" s="58" t="s">
        <v>93</v>
      </c>
      <c r="B251" s="56" t="s">
        <v>28</v>
      </c>
      <c r="C251" s="55">
        <v>5.9089999999999998</v>
      </c>
      <c r="D251" s="55" t="s">
        <v>156</v>
      </c>
      <c r="E251" s="55">
        <v>942</v>
      </c>
      <c r="F251" s="55">
        <v>942</v>
      </c>
      <c r="G251" s="55">
        <v>98.89</v>
      </c>
      <c r="H251" s="55">
        <v>7322365.0499999998</v>
      </c>
      <c r="I251" s="55">
        <v>6468486</v>
      </c>
      <c r="J251" s="55">
        <v>452.80239999999998</v>
      </c>
    </row>
    <row r="252" spans="1:10" ht="16">
      <c r="A252" s="58" t="s">
        <v>93</v>
      </c>
      <c r="B252" s="56" t="s">
        <v>28</v>
      </c>
      <c r="C252" s="55">
        <v>6.0839999999999996</v>
      </c>
      <c r="D252" s="55" t="s">
        <v>180</v>
      </c>
      <c r="E252" s="55">
        <v>684</v>
      </c>
      <c r="F252" s="55">
        <v>757</v>
      </c>
      <c r="G252" s="55">
        <v>75.09</v>
      </c>
      <c r="H252" s="55">
        <v>62024.608</v>
      </c>
      <c r="I252" s="55">
        <v>6468486</v>
      </c>
      <c r="J252" s="55">
        <v>3.8354940000000002</v>
      </c>
    </row>
    <row r="253" spans="1:10" ht="16">
      <c r="A253" s="58" t="s">
        <v>93</v>
      </c>
      <c r="B253" s="56" t="s">
        <v>28</v>
      </c>
      <c r="C253" s="55">
        <v>6.3609999999999998</v>
      </c>
      <c r="D253" s="55" t="s">
        <v>174</v>
      </c>
      <c r="E253" s="55">
        <v>741</v>
      </c>
      <c r="F253" s="55">
        <v>791</v>
      </c>
      <c r="G253" s="55">
        <v>33.130000000000003</v>
      </c>
      <c r="H253" s="55">
        <v>84488.312000000005</v>
      </c>
      <c r="I253" s="55">
        <v>6468486</v>
      </c>
      <c r="J253" s="55">
        <v>5.2246110000000003</v>
      </c>
    </row>
    <row r="254" spans="1:10" ht="16">
      <c r="A254" s="59" t="s">
        <v>93</v>
      </c>
      <c r="B254" s="56" t="s">
        <v>28</v>
      </c>
      <c r="C254" s="56">
        <v>6.4550000000000001</v>
      </c>
      <c r="D254" s="56" t="s">
        <v>168</v>
      </c>
      <c r="E254" s="55">
        <v>805</v>
      </c>
      <c r="F254" s="55">
        <v>903</v>
      </c>
      <c r="G254" s="55">
        <v>49.51</v>
      </c>
      <c r="H254" s="56">
        <v>664266.07700000005</v>
      </c>
      <c r="I254" s="56">
        <v>6468486</v>
      </c>
      <c r="J254" s="56">
        <v>41.077060000000003</v>
      </c>
    </row>
    <row r="255" spans="1:10" ht="16">
      <c r="A255" s="58" t="s">
        <v>93</v>
      </c>
      <c r="B255" s="56" t="s">
        <v>28</v>
      </c>
      <c r="C255" s="55">
        <v>6.6749999999999998</v>
      </c>
      <c r="D255" s="55" t="s">
        <v>140</v>
      </c>
      <c r="E255" s="55">
        <v>698</v>
      </c>
      <c r="F255" s="55">
        <v>771</v>
      </c>
      <c r="G255" s="55">
        <v>9.9499999999999993</v>
      </c>
      <c r="H255" s="55">
        <v>19852.041000000001</v>
      </c>
      <c r="I255" s="55">
        <v>6468486</v>
      </c>
      <c r="J255" s="55">
        <v>1.227616</v>
      </c>
    </row>
    <row r="256" spans="1:10" ht="16">
      <c r="A256" s="58" t="s">
        <v>93</v>
      </c>
      <c r="B256" s="56" t="s">
        <v>28</v>
      </c>
      <c r="C256" s="55">
        <v>6.7859999999999996</v>
      </c>
      <c r="D256" s="55" t="s">
        <v>154</v>
      </c>
      <c r="E256" s="55">
        <v>711</v>
      </c>
      <c r="F256" s="55">
        <v>848</v>
      </c>
      <c r="G256" s="55">
        <v>23.72</v>
      </c>
      <c r="H256" s="55">
        <v>27879.976999999999</v>
      </c>
      <c r="I256" s="55">
        <v>6468486</v>
      </c>
      <c r="J256" s="55">
        <v>1.7240500000000001</v>
      </c>
    </row>
    <row r="257" spans="1:10" ht="16">
      <c r="A257" s="58" t="s">
        <v>93</v>
      </c>
      <c r="B257" s="56" t="s">
        <v>28</v>
      </c>
      <c r="C257" s="55">
        <v>6.944</v>
      </c>
      <c r="D257" s="55" t="s">
        <v>148</v>
      </c>
      <c r="E257" s="55">
        <v>778</v>
      </c>
      <c r="F257" s="55">
        <v>799</v>
      </c>
      <c r="G257" s="55">
        <v>11.45</v>
      </c>
      <c r="H257" s="55">
        <v>38157.654000000002</v>
      </c>
      <c r="I257" s="55">
        <v>6468486</v>
      </c>
      <c r="J257" s="55">
        <v>2.3596029999999999</v>
      </c>
    </row>
    <row r="258" spans="1:10" ht="16">
      <c r="A258" s="58" t="s">
        <v>93</v>
      </c>
      <c r="B258" s="56" t="s">
        <v>28</v>
      </c>
      <c r="C258" s="55">
        <v>7.4809999999999999</v>
      </c>
      <c r="D258" s="55" t="s">
        <v>170</v>
      </c>
      <c r="E258" s="55">
        <v>846</v>
      </c>
      <c r="F258" s="55">
        <v>849</v>
      </c>
      <c r="G258" s="55">
        <v>35.11</v>
      </c>
      <c r="H258" s="55">
        <v>197669.223</v>
      </c>
      <c r="I258" s="55">
        <v>6468486</v>
      </c>
      <c r="J258" s="55">
        <v>12.223520000000001</v>
      </c>
    </row>
    <row r="259" spans="1:10" ht="16">
      <c r="A259" s="58" t="s">
        <v>93</v>
      </c>
      <c r="B259" s="56" t="s">
        <v>28</v>
      </c>
      <c r="C259" s="55">
        <v>8.1180000000000003</v>
      </c>
      <c r="D259" s="55" t="s">
        <v>167</v>
      </c>
      <c r="E259" s="55">
        <v>751</v>
      </c>
      <c r="F259" s="55">
        <v>787</v>
      </c>
      <c r="G259" s="55">
        <v>47.27</v>
      </c>
      <c r="H259" s="55">
        <v>18172.488000000001</v>
      </c>
      <c r="I259" s="55">
        <v>6468486</v>
      </c>
      <c r="J259" s="55">
        <v>1.1237550000000001</v>
      </c>
    </row>
    <row r="260" spans="1:10" ht="16">
      <c r="A260" s="58" t="s">
        <v>93</v>
      </c>
      <c r="B260" s="56" t="s">
        <v>28</v>
      </c>
      <c r="C260" s="55">
        <v>8.6110000000000007</v>
      </c>
      <c r="D260" s="55" t="s">
        <v>166</v>
      </c>
      <c r="E260" s="55">
        <v>945</v>
      </c>
      <c r="F260" s="55">
        <v>945</v>
      </c>
      <c r="G260" s="55">
        <v>83.75</v>
      </c>
      <c r="H260" s="55">
        <v>1072607.469</v>
      </c>
      <c r="I260" s="55">
        <v>6468486</v>
      </c>
      <c r="J260" s="55">
        <v>66.328190000000006</v>
      </c>
    </row>
    <row r="261" spans="1:10" ht="16">
      <c r="A261" s="58" t="s">
        <v>93</v>
      </c>
      <c r="B261" s="56" t="s">
        <v>28</v>
      </c>
      <c r="C261" s="55">
        <v>8.9039999999999999</v>
      </c>
      <c r="D261" s="55" t="s">
        <v>107</v>
      </c>
      <c r="E261" s="55">
        <v>933</v>
      </c>
      <c r="F261" s="55">
        <v>937</v>
      </c>
      <c r="G261" s="55">
        <v>64.989999999999995</v>
      </c>
      <c r="H261" s="55">
        <v>259292.33900000001</v>
      </c>
      <c r="I261" s="55">
        <v>6468486</v>
      </c>
      <c r="J261" s="55">
        <v>16.034189999999999</v>
      </c>
    </row>
    <row r="262" spans="1:10" ht="16">
      <c r="A262" s="58" t="s">
        <v>93</v>
      </c>
      <c r="B262" s="56" t="s">
        <v>28</v>
      </c>
      <c r="C262" s="55">
        <v>9.3930000000000007</v>
      </c>
      <c r="D262" s="55" t="s">
        <v>130</v>
      </c>
      <c r="E262" s="55">
        <v>921</v>
      </c>
      <c r="F262" s="55">
        <v>932</v>
      </c>
      <c r="G262" s="55">
        <v>84.49</v>
      </c>
      <c r="H262" s="55">
        <v>103789.22199999999</v>
      </c>
      <c r="I262" s="55">
        <v>6468486</v>
      </c>
      <c r="J262" s="55">
        <v>6.4181460000000001</v>
      </c>
    </row>
    <row r="263" spans="1:10" ht="16">
      <c r="A263" s="59" t="s">
        <v>93</v>
      </c>
      <c r="B263" s="56" t="s">
        <v>28</v>
      </c>
      <c r="C263" s="56">
        <v>9.69</v>
      </c>
      <c r="D263" s="56" t="s">
        <v>106</v>
      </c>
      <c r="E263" s="55">
        <v>761</v>
      </c>
      <c r="F263" s="55">
        <v>865</v>
      </c>
      <c r="G263" s="55">
        <v>11.71</v>
      </c>
      <c r="H263" s="56">
        <v>35376.608</v>
      </c>
      <c r="I263" s="55">
        <v>6468486</v>
      </c>
      <c r="J263" s="55">
        <v>2.1876280000000001</v>
      </c>
    </row>
    <row r="264" spans="1:10" ht="16">
      <c r="A264" s="58" t="s">
        <v>93</v>
      </c>
      <c r="B264" s="56" t="s">
        <v>28</v>
      </c>
      <c r="C264" s="55">
        <v>9.9429999999999996</v>
      </c>
      <c r="D264" s="55" t="s">
        <v>101</v>
      </c>
      <c r="E264" s="55">
        <v>694</v>
      </c>
      <c r="F264" s="55">
        <v>835</v>
      </c>
      <c r="G264" s="55">
        <v>43.31</v>
      </c>
      <c r="H264" s="55">
        <v>23161.653999999999</v>
      </c>
      <c r="I264" s="55">
        <v>6468486</v>
      </c>
      <c r="J264" s="55">
        <v>1.432277</v>
      </c>
    </row>
    <row r="265" spans="1:10" ht="16">
      <c r="A265" s="58" t="s">
        <v>93</v>
      </c>
      <c r="B265" s="56" t="s">
        <v>28</v>
      </c>
      <c r="C265" s="55">
        <v>11.002000000000001</v>
      </c>
      <c r="D265" s="55" t="s">
        <v>150</v>
      </c>
      <c r="E265" s="55">
        <v>764</v>
      </c>
      <c r="F265" s="55">
        <v>900</v>
      </c>
      <c r="G265" s="55">
        <v>67.55</v>
      </c>
      <c r="H265" s="55">
        <v>32279.544999999998</v>
      </c>
      <c r="I265" s="55">
        <v>6468486</v>
      </c>
      <c r="J265" s="55">
        <v>1.996111</v>
      </c>
    </row>
    <row r="266" spans="1:10" ht="16">
      <c r="A266" s="58" t="s">
        <v>93</v>
      </c>
      <c r="B266" s="56" t="s">
        <v>28</v>
      </c>
      <c r="C266" s="55">
        <v>11.852</v>
      </c>
      <c r="D266" s="55" t="s">
        <v>99</v>
      </c>
      <c r="E266" s="55">
        <v>854</v>
      </c>
      <c r="F266" s="55">
        <v>913</v>
      </c>
      <c r="G266" s="55">
        <v>71.52</v>
      </c>
      <c r="H266" s="55">
        <v>59865.275999999998</v>
      </c>
      <c r="I266" s="55">
        <v>6468486</v>
      </c>
      <c r="J266" s="55">
        <v>3.701965</v>
      </c>
    </row>
    <row r="267" spans="1:10" ht="16">
      <c r="A267" s="58" t="s">
        <v>93</v>
      </c>
      <c r="B267" s="56" t="s">
        <v>28</v>
      </c>
      <c r="C267" s="55">
        <v>11.98</v>
      </c>
      <c r="D267" s="55" t="s">
        <v>134</v>
      </c>
      <c r="E267" s="55">
        <v>886</v>
      </c>
      <c r="F267" s="55">
        <v>904</v>
      </c>
      <c r="G267" s="55">
        <v>34.4</v>
      </c>
      <c r="H267" s="55">
        <v>110468.757</v>
      </c>
      <c r="I267" s="55">
        <v>6468486</v>
      </c>
      <c r="J267" s="55">
        <v>6.8311970000000004</v>
      </c>
    </row>
    <row r="268" spans="1:10" ht="16">
      <c r="A268" s="58" t="s">
        <v>93</v>
      </c>
      <c r="B268" s="56" t="s">
        <v>28</v>
      </c>
      <c r="C268" s="55">
        <v>12.223000000000001</v>
      </c>
      <c r="D268" s="55" t="s">
        <v>171</v>
      </c>
      <c r="E268" s="55">
        <v>713</v>
      </c>
      <c r="F268" s="55">
        <v>843</v>
      </c>
      <c r="G268" s="55">
        <v>22.67</v>
      </c>
      <c r="H268" s="55">
        <v>24754.21</v>
      </c>
      <c r="I268" s="55">
        <v>6468486</v>
      </c>
      <c r="J268" s="55">
        <v>1.5307580000000001</v>
      </c>
    </row>
    <row r="269" spans="1:10" ht="16">
      <c r="A269" s="58" t="s">
        <v>93</v>
      </c>
      <c r="B269" s="56" t="s">
        <v>28</v>
      </c>
      <c r="C269" s="55">
        <v>13.241</v>
      </c>
      <c r="D269" s="55" t="s">
        <v>179</v>
      </c>
      <c r="E269" s="55">
        <v>879</v>
      </c>
      <c r="F269" s="55">
        <v>953</v>
      </c>
      <c r="G269" s="55">
        <v>36.19</v>
      </c>
      <c r="H269" s="55">
        <v>23426.692999999999</v>
      </c>
      <c r="I269" s="55">
        <v>6468486</v>
      </c>
      <c r="J269" s="55">
        <v>1.448666</v>
      </c>
    </row>
    <row r="270" spans="1:10" ht="16">
      <c r="A270" s="58" t="s">
        <v>93</v>
      </c>
      <c r="B270" s="56" t="s">
        <v>28</v>
      </c>
      <c r="C270" s="55">
        <v>14.462</v>
      </c>
      <c r="D270" s="55" t="s">
        <v>139</v>
      </c>
      <c r="E270" s="55">
        <v>802</v>
      </c>
      <c r="F270" s="55">
        <v>847</v>
      </c>
      <c r="G270" s="55">
        <v>39.86</v>
      </c>
      <c r="H270" s="55">
        <v>24880.152999999998</v>
      </c>
      <c r="I270" s="55">
        <v>6468486</v>
      </c>
      <c r="J270" s="55">
        <v>1.538546</v>
      </c>
    </row>
    <row r="271" spans="1:10" ht="16">
      <c r="A271" s="58" t="s">
        <v>93</v>
      </c>
      <c r="B271" s="56" t="s">
        <v>28</v>
      </c>
      <c r="C271" s="55">
        <v>15.122999999999999</v>
      </c>
      <c r="D271" s="55" t="s">
        <v>115</v>
      </c>
      <c r="E271" s="55">
        <v>854</v>
      </c>
      <c r="F271" s="55">
        <v>887</v>
      </c>
      <c r="G271" s="55">
        <v>51.79</v>
      </c>
      <c r="H271" s="55">
        <v>64026.146000000001</v>
      </c>
      <c r="I271" s="55">
        <v>6468486</v>
      </c>
      <c r="J271" s="55">
        <v>3.959266</v>
      </c>
    </row>
    <row r="272" spans="1:10" ht="16">
      <c r="A272" s="58" t="s">
        <v>93</v>
      </c>
      <c r="B272" s="56" t="s">
        <v>28</v>
      </c>
      <c r="C272" s="55">
        <v>15.423</v>
      </c>
      <c r="D272" s="55" t="s">
        <v>117</v>
      </c>
      <c r="E272" s="55">
        <v>776</v>
      </c>
      <c r="F272" s="55">
        <v>886</v>
      </c>
      <c r="G272" s="55">
        <v>50.4</v>
      </c>
      <c r="H272" s="55">
        <v>15170.132</v>
      </c>
      <c r="I272" s="55">
        <v>6468486</v>
      </c>
      <c r="J272" s="55">
        <v>0.93809500000000001</v>
      </c>
    </row>
    <row r="273" spans="1:10" ht="16">
      <c r="A273" s="58" t="s">
        <v>93</v>
      </c>
      <c r="B273" s="56" t="s">
        <v>28</v>
      </c>
      <c r="C273" s="55">
        <v>17.12</v>
      </c>
      <c r="D273" s="55" t="s">
        <v>147</v>
      </c>
      <c r="E273" s="55">
        <v>923</v>
      </c>
      <c r="F273" s="55">
        <v>948</v>
      </c>
      <c r="G273" s="55">
        <v>85.55</v>
      </c>
      <c r="H273" s="55">
        <v>37734.472000000002</v>
      </c>
      <c r="I273" s="55">
        <v>6468486</v>
      </c>
      <c r="J273" s="55">
        <v>2.333434</v>
      </c>
    </row>
    <row r="274" spans="1:10" ht="16">
      <c r="A274" s="58" t="s">
        <v>93</v>
      </c>
      <c r="B274" s="56" t="s">
        <v>28</v>
      </c>
      <c r="C274" s="55">
        <v>19.268000000000001</v>
      </c>
      <c r="D274" s="55" t="s">
        <v>128</v>
      </c>
      <c r="E274" s="55">
        <v>750</v>
      </c>
      <c r="F274" s="55">
        <v>793</v>
      </c>
      <c r="G274" s="55">
        <v>59.27</v>
      </c>
      <c r="H274" s="55">
        <v>22068.098000000002</v>
      </c>
      <c r="I274" s="55">
        <v>6468486</v>
      </c>
      <c r="J274" s="55">
        <v>1.3646529999999999</v>
      </c>
    </row>
    <row r="275" spans="1:10" ht="16">
      <c r="A275" s="58" t="s">
        <v>94</v>
      </c>
      <c r="B275" s="56" t="s">
        <v>28</v>
      </c>
      <c r="C275" s="55">
        <v>4.0640000000000001</v>
      </c>
      <c r="D275" s="55" t="s">
        <v>73</v>
      </c>
      <c r="E275" s="55">
        <v>876</v>
      </c>
      <c r="F275" s="55">
        <v>886</v>
      </c>
      <c r="G275" s="55">
        <v>88.92</v>
      </c>
      <c r="H275" s="55">
        <v>217460.27499999999</v>
      </c>
      <c r="I275" s="55">
        <v>4341099</v>
      </c>
      <c r="J275" s="55">
        <v>20.03735</v>
      </c>
    </row>
    <row r="276" spans="1:10" ht="16">
      <c r="A276" s="58" t="s">
        <v>94</v>
      </c>
      <c r="B276" s="56" t="s">
        <v>28</v>
      </c>
      <c r="C276" s="55">
        <v>4.5460000000000003</v>
      </c>
      <c r="D276" s="55" t="s">
        <v>118</v>
      </c>
      <c r="E276" s="55">
        <v>769</v>
      </c>
      <c r="F276" s="55">
        <v>865</v>
      </c>
      <c r="G276" s="55">
        <v>58.17</v>
      </c>
      <c r="H276" s="55">
        <v>219100.149</v>
      </c>
      <c r="I276" s="55">
        <v>4341099</v>
      </c>
      <c r="J276" s="55">
        <v>20.18845</v>
      </c>
    </row>
    <row r="277" spans="1:10" ht="16">
      <c r="A277" s="58" t="s">
        <v>94</v>
      </c>
      <c r="B277" s="56" t="s">
        <v>28</v>
      </c>
      <c r="C277" s="55">
        <v>4.59</v>
      </c>
      <c r="D277" s="55" t="s">
        <v>153</v>
      </c>
      <c r="E277" s="55">
        <v>808</v>
      </c>
      <c r="F277" s="55">
        <v>867</v>
      </c>
      <c r="G277" s="55">
        <v>53.65</v>
      </c>
      <c r="H277" s="55">
        <v>184908.24600000001</v>
      </c>
      <c r="I277" s="55">
        <v>4341099</v>
      </c>
      <c r="J277" s="55">
        <v>17.03792</v>
      </c>
    </row>
    <row r="278" spans="1:10" ht="16">
      <c r="A278" s="58" t="s">
        <v>94</v>
      </c>
      <c r="B278" s="56" t="s">
        <v>28</v>
      </c>
      <c r="C278" s="55">
        <v>4.9779999999999998</v>
      </c>
      <c r="D278" s="55" t="s">
        <v>132</v>
      </c>
      <c r="E278" s="55">
        <v>667</v>
      </c>
      <c r="F278" s="55">
        <v>668</v>
      </c>
      <c r="G278" s="55">
        <v>17.73</v>
      </c>
      <c r="H278" s="55">
        <v>957423.03599999996</v>
      </c>
      <c r="I278" s="55">
        <v>4341099</v>
      </c>
      <c r="J278" s="55">
        <v>88.21942</v>
      </c>
    </row>
    <row r="279" spans="1:10" ht="16">
      <c r="A279" s="58" t="s">
        <v>94</v>
      </c>
      <c r="B279" s="56" t="s">
        <v>28</v>
      </c>
      <c r="C279" s="55">
        <v>5.67</v>
      </c>
      <c r="D279" s="55" t="s">
        <v>125</v>
      </c>
      <c r="E279" s="55">
        <v>816</v>
      </c>
      <c r="F279" s="55">
        <v>826</v>
      </c>
      <c r="G279" s="55">
        <v>53.1</v>
      </c>
      <c r="H279" s="55">
        <v>64041.752</v>
      </c>
      <c r="I279" s="55">
        <v>4341099</v>
      </c>
      <c r="J279" s="55">
        <v>5.9009720000000003</v>
      </c>
    </row>
    <row r="280" spans="1:10" ht="16">
      <c r="A280" s="58" t="s">
        <v>94</v>
      </c>
      <c r="B280" s="56" t="s">
        <v>28</v>
      </c>
      <c r="C280" s="55">
        <v>5.9119999999999999</v>
      </c>
      <c r="D280" s="55" t="s">
        <v>156</v>
      </c>
      <c r="E280" s="55">
        <v>943</v>
      </c>
      <c r="F280" s="55">
        <v>943</v>
      </c>
      <c r="G280" s="55">
        <v>98.9</v>
      </c>
      <c r="H280" s="55">
        <v>5416741.7549999999</v>
      </c>
      <c r="I280" s="55">
        <v>4341099</v>
      </c>
      <c r="J280" s="55">
        <v>499.11250000000001</v>
      </c>
    </row>
    <row r="281" spans="1:10" ht="16">
      <c r="A281" s="58" t="s">
        <v>94</v>
      </c>
      <c r="B281" s="56" t="s">
        <v>28</v>
      </c>
      <c r="C281" s="55">
        <v>6.3639999999999999</v>
      </c>
      <c r="D281" s="55" t="s">
        <v>174</v>
      </c>
      <c r="E281" s="55">
        <v>773</v>
      </c>
      <c r="F281" s="55">
        <v>829</v>
      </c>
      <c r="G281" s="55">
        <v>23.59</v>
      </c>
      <c r="H281" s="55">
        <v>100317.27800000001</v>
      </c>
      <c r="I281" s="55">
        <v>4341099</v>
      </c>
      <c r="J281" s="55">
        <v>9.2434919999999998</v>
      </c>
    </row>
    <row r="282" spans="1:10" ht="16">
      <c r="A282" s="59" t="s">
        <v>94</v>
      </c>
      <c r="B282" s="56" t="s">
        <v>28</v>
      </c>
      <c r="C282" s="56">
        <v>6.4550000000000001</v>
      </c>
      <c r="D282" s="56" t="s">
        <v>169</v>
      </c>
      <c r="E282" s="55">
        <v>819</v>
      </c>
      <c r="F282" s="55">
        <v>865</v>
      </c>
      <c r="G282" s="55">
        <v>45.64</v>
      </c>
      <c r="H282" s="56">
        <v>533616.64500000002</v>
      </c>
      <c r="I282" s="56">
        <v>4341099</v>
      </c>
      <c r="J282" s="56">
        <v>49.168810000000001</v>
      </c>
    </row>
    <row r="283" spans="1:10" ht="16">
      <c r="A283" s="58" t="s">
        <v>94</v>
      </c>
      <c r="B283" s="56" t="s">
        <v>28</v>
      </c>
      <c r="C283" s="55">
        <v>6.5229999999999997</v>
      </c>
      <c r="D283" s="55" t="s">
        <v>172</v>
      </c>
      <c r="E283" s="55">
        <v>660</v>
      </c>
      <c r="F283" s="55">
        <v>851</v>
      </c>
      <c r="G283" s="55">
        <v>55</v>
      </c>
      <c r="H283" s="55">
        <v>438751.99</v>
      </c>
      <c r="I283" s="55">
        <v>4341099</v>
      </c>
      <c r="J283" s="55">
        <v>40.42774</v>
      </c>
    </row>
    <row r="284" spans="1:10" ht="16">
      <c r="A284" s="58" t="s">
        <v>94</v>
      </c>
      <c r="B284" s="56" t="s">
        <v>28</v>
      </c>
      <c r="C284" s="55">
        <v>6.6749999999999998</v>
      </c>
      <c r="D284" s="55" t="s">
        <v>140</v>
      </c>
      <c r="E284" s="55">
        <v>696</v>
      </c>
      <c r="F284" s="55">
        <v>755</v>
      </c>
      <c r="G284" s="55">
        <v>7.48</v>
      </c>
      <c r="H284" s="55">
        <v>31758.805</v>
      </c>
      <c r="I284" s="55">
        <v>4341099</v>
      </c>
      <c r="J284" s="55">
        <v>2.9263379999999999</v>
      </c>
    </row>
    <row r="285" spans="1:10" ht="16">
      <c r="A285" s="58" t="s">
        <v>94</v>
      </c>
      <c r="B285" s="56" t="s">
        <v>28</v>
      </c>
      <c r="C285" s="55">
        <v>6.7889999999999997</v>
      </c>
      <c r="D285" s="55" t="s">
        <v>154</v>
      </c>
      <c r="E285" s="55">
        <v>715</v>
      </c>
      <c r="F285" s="55">
        <v>847</v>
      </c>
      <c r="G285" s="55">
        <v>9.0500000000000007</v>
      </c>
      <c r="H285" s="55">
        <v>36233.552000000003</v>
      </c>
      <c r="I285" s="55">
        <v>4341099</v>
      </c>
      <c r="J285" s="55">
        <v>3.3386529999999999</v>
      </c>
    </row>
    <row r="286" spans="1:10" ht="16">
      <c r="A286" s="58" t="s">
        <v>94</v>
      </c>
      <c r="B286" s="56" t="s">
        <v>28</v>
      </c>
      <c r="C286" s="55">
        <v>6.9509999999999996</v>
      </c>
      <c r="D286" s="55" t="s">
        <v>148</v>
      </c>
      <c r="E286" s="55">
        <v>785</v>
      </c>
      <c r="F286" s="55">
        <v>817</v>
      </c>
      <c r="G286" s="55">
        <v>11.3</v>
      </c>
      <c r="H286" s="55">
        <v>55024.209000000003</v>
      </c>
      <c r="I286" s="55">
        <v>4341099</v>
      </c>
      <c r="J286" s="55">
        <v>5.0700719999999997</v>
      </c>
    </row>
    <row r="287" spans="1:10" ht="16">
      <c r="A287" s="58" t="s">
        <v>94</v>
      </c>
      <c r="B287" s="56" t="s">
        <v>28</v>
      </c>
      <c r="C287" s="55">
        <v>7.4809999999999999</v>
      </c>
      <c r="D287" s="55" t="s">
        <v>170</v>
      </c>
      <c r="E287" s="55">
        <v>815</v>
      </c>
      <c r="F287" s="55">
        <v>826</v>
      </c>
      <c r="G287" s="55">
        <v>42.07</v>
      </c>
      <c r="H287" s="55">
        <v>251395.86900000001</v>
      </c>
      <c r="I287" s="55">
        <v>4341099</v>
      </c>
      <c r="J287" s="55">
        <v>23.164259999999999</v>
      </c>
    </row>
    <row r="288" spans="1:10" ht="16">
      <c r="A288" s="58" t="s">
        <v>94</v>
      </c>
      <c r="B288" s="56" t="s">
        <v>28</v>
      </c>
      <c r="C288" s="55">
        <v>8.1210000000000004</v>
      </c>
      <c r="D288" s="55" t="s">
        <v>167</v>
      </c>
      <c r="E288" s="55">
        <v>701</v>
      </c>
      <c r="F288" s="55">
        <v>741</v>
      </c>
      <c r="G288" s="55">
        <v>38.85</v>
      </c>
      <c r="H288" s="55">
        <v>95313.635999999999</v>
      </c>
      <c r="I288" s="55">
        <v>4341099</v>
      </c>
      <c r="J288" s="55">
        <v>8.7824439999999999</v>
      </c>
    </row>
    <row r="289" spans="1:10" ht="16">
      <c r="A289" s="58" t="s">
        <v>94</v>
      </c>
      <c r="B289" s="56" t="s">
        <v>28</v>
      </c>
      <c r="C289" s="55">
        <v>8.61</v>
      </c>
      <c r="D289" s="55" t="s">
        <v>166</v>
      </c>
      <c r="E289" s="55">
        <v>935</v>
      </c>
      <c r="F289" s="55">
        <v>937</v>
      </c>
      <c r="G289" s="55">
        <v>84.04</v>
      </c>
      <c r="H289" s="55">
        <v>1055301.1410000001</v>
      </c>
      <c r="I289" s="55">
        <v>4341099</v>
      </c>
      <c r="J289" s="55">
        <v>97.238159999999993</v>
      </c>
    </row>
    <row r="290" spans="1:10" ht="16">
      <c r="A290" s="58" t="s">
        <v>94</v>
      </c>
      <c r="B290" s="56" t="s">
        <v>28</v>
      </c>
      <c r="C290" s="55">
        <v>8.9039999999999999</v>
      </c>
      <c r="D290" s="55" t="s">
        <v>107</v>
      </c>
      <c r="E290" s="55">
        <v>917</v>
      </c>
      <c r="F290" s="55">
        <v>928</v>
      </c>
      <c r="G290" s="55">
        <v>53.84</v>
      </c>
      <c r="H290" s="55">
        <v>309695.48499999999</v>
      </c>
      <c r="I290" s="55">
        <v>4341099</v>
      </c>
      <c r="J290" s="55">
        <v>28.53614</v>
      </c>
    </row>
    <row r="291" spans="1:10" ht="16">
      <c r="A291" s="58" t="s">
        <v>94</v>
      </c>
      <c r="B291" s="56" t="s">
        <v>28</v>
      </c>
      <c r="C291" s="55">
        <v>9.3889999999999993</v>
      </c>
      <c r="D291" s="55" t="s">
        <v>130</v>
      </c>
      <c r="E291" s="55">
        <v>943</v>
      </c>
      <c r="F291" s="55">
        <v>945</v>
      </c>
      <c r="G291" s="55">
        <v>89</v>
      </c>
      <c r="H291" s="55">
        <v>230044.345</v>
      </c>
      <c r="I291" s="55">
        <v>4341099</v>
      </c>
      <c r="J291" s="55">
        <v>21.19688</v>
      </c>
    </row>
    <row r="292" spans="1:10" ht="16">
      <c r="A292" s="59" t="s">
        <v>94</v>
      </c>
      <c r="B292" s="56" t="s">
        <v>28</v>
      </c>
      <c r="C292" s="56">
        <v>9.6859999999999999</v>
      </c>
      <c r="D292" s="56" t="s">
        <v>106</v>
      </c>
      <c r="E292" s="55">
        <v>813</v>
      </c>
      <c r="F292" s="55">
        <v>900</v>
      </c>
      <c r="G292" s="55">
        <v>18.559999999999999</v>
      </c>
      <c r="H292" s="56">
        <v>76993.03</v>
      </c>
      <c r="I292" s="55">
        <v>4341099</v>
      </c>
      <c r="J292" s="55">
        <v>7.0943360000000002</v>
      </c>
    </row>
    <row r="293" spans="1:10" ht="16">
      <c r="A293" s="58" t="s">
        <v>94</v>
      </c>
      <c r="B293" s="56" t="s">
        <v>28</v>
      </c>
      <c r="C293" s="55">
        <v>9.9489999999999998</v>
      </c>
      <c r="D293" s="55" t="s">
        <v>101</v>
      </c>
      <c r="E293" s="55">
        <v>741</v>
      </c>
      <c r="F293" s="55">
        <v>863</v>
      </c>
      <c r="G293" s="55">
        <v>58.55</v>
      </c>
      <c r="H293" s="55">
        <v>30329.940999999999</v>
      </c>
      <c r="I293" s="55">
        <v>4341099</v>
      </c>
      <c r="J293" s="55">
        <v>2.7946789999999999</v>
      </c>
    </row>
    <row r="294" spans="1:10" ht="16">
      <c r="A294" s="58" t="s">
        <v>94</v>
      </c>
      <c r="B294" s="56" t="s">
        <v>28</v>
      </c>
      <c r="C294" s="55">
        <v>10.798999999999999</v>
      </c>
      <c r="D294" s="55" t="s">
        <v>152</v>
      </c>
      <c r="E294" s="55">
        <v>538</v>
      </c>
      <c r="F294" s="55">
        <v>819</v>
      </c>
      <c r="G294" s="55">
        <v>14.86</v>
      </c>
      <c r="H294" s="55">
        <v>43344.326999999997</v>
      </c>
      <c r="I294" s="55">
        <v>4341099</v>
      </c>
      <c r="J294" s="55">
        <v>3.9938579999999999</v>
      </c>
    </row>
    <row r="295" spans="1:10" ht="16">
      <c r="A295" s="58" t="s">
        <v>94</v>
      </c>
      <c r="B295" s="56" t="s">
        <v>28</v>
      </c>
      <c r="C295" s="55">
        <v>10.991</v>
      </c>
      <c r="D295" s="55" t="s">
        <v>150</v>
      </c>
      <c r="E295" s="55">
        <v>830</v>
      </c>
      <c r="F295" s="55">
        <v>879</v>
      </c>
      <c r="G295" s="55">
        <v>76.819999999999993</v>
      </c>
      <c r="H295" s="55">
        <v>74588.565000000002</v>
      </c>
      <c r="I295" s="55">
        <v>4341099</v>
      </c>
      <c r="J295" s="55">
        <v>6.8727819999999999</v>
      </c>
    </row>
    <row r="296" spans="1:10" ht="16">
      <c r="A296" s="58" t="s">
        <v>94</v>
      </c>
      <c r="B296" s="56" t="s">
        <v>28</v>
      </c>
      <c r="C296" s="55">
        <v>11.052</v>
      </c>
      <c r="D296" s="55" t="s">
        <v>149</v>
      </c>
      <c r="E296" s="55">
        <v>612</v>
      </c>
      <c r="F296" s="55">
        <v>687</v>
      </c>
      <c r="G296" s="55">
        <v>69.959999999999994</v>
      </c>
      <c r="H296" s="55">
        <v>72723.678</v>
      </c>
      <c r="I296" s="55">
        <v>4341099</v>
      </c>
      <c r="J296" s="55">
        <v>6.7009470000000002</v>
      </c>
    </row>
    <row r="297" spans="1:10" ht="16">
      <c r="A297" s="58" t="s">
        <v>94</v>
      </c>
      <c r="B297" s="56" t="s">
        <v>28</v>
      </c>
      <c r="C297" s="55">
        <v>11.851000000000001</v>
      </c>
      <c r="D297" s="55" t="s">
        <v>99</v>
      </c>
      <c r="E297" s="55">
        <v>788</v>
      </c>
      <c r="F297" s="55">
        <v>843</v>
      </c>
      <c r="G297" s="55">
        <v>64.489999999999995</v>
      </c>
      <c r="H297" s="55">
        <v>48129.53</v>
      </c>
      <c r="I297" s="55">
        <v>4341099</v>
      </c>
      <c r="J297" s="55">
        <v>4.4347789999999998</v>
      </c>
    </row>
    <row r="298" spans="1:10" ht="16">
      <c r="A298" s="58" t="s">
        <v>94</v>
      </c>
      <c r="B298" s="56" t="s">
        <v>28</v>
      </c>
      <c r="C298" s="55">
        <v>11.98</v>
      </c>
      <c r="D298" s="55" t="s">
        <v>134</v>
      </c>
      <c r="E298" s="55">
        <v>900</v>
      </c>
      <c r="F298" s="55">
        <v>913</v>
      </c>
      <c r="G298" s="55">
        <v>31.22</v>
      </c>
      <c r="H298" s="55">
        <v>201763.212</v>
      </c>
      <c r="I298" s="55">
        <v>4341099</v>
      </c>
      <c r="J298" s="55">
        <v>18.590979999999998</v>
      </c>
    </row>
    <row r="299" spans="1:10" ht="16">
      <c r="A299" s="58" t="s">
        <v>94</v>
      </c>
      <c r="B299" s="56" t="s">
        <v>28</v>
      </c>
      <c r="C299" s="55">
        <v>12.222</v>
      </c>
      <c r="D299" s="55" t="s">
        <v>171</v>
      </c>
      <c r="E299" s="55">
        <v>717</v>
      </c>
      <c r="F299" s="55">
        <v>758</v>
      </c>
      <c r="G299" s="55">
        <v>38.01</v>
      </c>
      <c r="H299" s="55">
        <v>18961.374</v>
      </c>
      <c r="I299" s="55">
        <v>4341099</v>
      </c>
      <c r="J299" s="55">
        <v>1.74715</v>
      </c>
    </row>
    <row r="300" spans="1:10" ht="16">
      <c r="A300" s="58" t="s">
        <v>94</v>
      </c>
      <c r="B300" s="56" t="s">
        <v>28</v>
      </c>
      <c r="C300" s="55">
        <v>12.683999999999999</v>
      </c>
      <c r="D300" s="55" t="s">
        <v>177</v>
      </c>
      <c r="E300" s="55">
        <v>761</v>
      </c>
      <c r="F300" s="55">
        <v>860</v>
      </c>
      <c r="G300" s="55">
        <v>62.56</v>
      </c>
      <c r="H300" s="55">
        <v>18372.344000000001</v>
      </c>
      <c r="I300" s="55">
        <v>4341099</v>
      </c>
      <c r="J300" s="55">
        <v>1.6928749999999999</v>
      </c>
    </row>
    <row r="301" spans="1:10" ht="16">
      <c r="A301" s="58" t="s">
        <v>94</v>
      </c>
      <c r="B301" s="56" t="s">
        <v>28</v>
      </c>
      <c r="C301" s="55">
        <v>13.241</v>
      </c>
      <c r="D301" s="55" t="s">
        <v>178</v>
      </c>
      <c r="E301" s="55">
        <v>909</v>
      </c>
      <c r="F301" s="55">
        <v>942</v>
      </c>
      <c r="G301" s="55">
        <v>37.56</v>
      </c>
      <c r="H301" s="55">
        <v>29770.081999999999</v>
      </c>
      <c r="I301" s="55">
        <v>4341099</v>
      </c>
      <c r="J301" s="55">
        <v>2.7430919999999999</v>
      </c>
    </row>
    <row r="302" spans="1:10" ht="16">
      <c r="A302" s="58" t="s">
        <v>94</v>
      </c>
      <c r="B302" s="56" t="s">
        <v>28</v>
      </c>
      <c r="C302" s="55">
        <v>14.462</v>
      </c>
      <c r="D302" s="55" t="s">
        <v>139</v>
      </c>
      <c r="E302" s="55">
        <v>827</v>
      </c>
      <c r="F302" s="55">
        <v>870</v>
      </c>
      <c r="G302" s="55">
        <v>39.57</v>
      </c>
      <c r="H302" s="55">
        <v>53619.464</v>
      </c>
      <c r="I302" s="55">
        <v>4341099</v>
      </c>
      <c r="J302" s="55">
        <v>4.9406350000000003</v>
      </c>
    </row>
    <row r="303" spans="1:10" ht="16">
      <c r="A303" s="58" t="s">
        <v>94</v>
      </c>
      <c r="B303" s="56" t="s">
        <v>28</v>
      </c>
      <c r="C303" s="55">
        <v>15.125999999999999</v>
      </c>
      <c r="D303" s="55" t="s">
        <v>115</v>
      </c>
      <c r="E303" s="55">
        <v>841</v>
      </c>
      <c r="F303" s="55">
        <v>877</v>
      </c>
      <c r="G303" s="55">
        <v>51.49</v>
      </c>
      <c r="H303" s="55">
        <v>54903.561999999998</v>
      </c>
      <c r="I303" s="55">
        <v>4341099</v>
      </c>
      <c r="J303" s="55">
        <v>5.0589550000000001</v>
      </c>
    </row>
    <row r="304" spans="1:10" ht="16">
      <c r="A304" s="58" t="s">
        <v>94</v>
      </c>
      <c r="B304" s="56" t="s">
        <v>28</v>
      </c>
      <c r="C304" s="55">
        <v>17.123000000000001</v>
      </c>
      <c r="D304" s="55" t="s">
        <v>147</v>
      </c>
      <c r="E304" s="55">
        <v>929</v>
      </c>
      <c r="F304" s="55">
        <v>946</v>
      </c>
      <c r="G304" s="55">
        <v>84.79</v>
      </c>
      <c r="H304" s="55">
        <v>54595.73</v>
      </c>
      <c r="I304" s="55">
        <v>4341099</v>
      </c>
      <c r="J304" s="55">
        <v>5.0305910000000003</v>
      </c>
    </row>
    <row r="305" spans="1:10" ht="16">
      <c r="A305" s="58" t="s">
        <v>94</v>
      </c>
      <c r="B305" s="56" t="s">
        <v>28</v>
      </c>
      <c r="C305" s="55">
        <v>19.271000000000001</v>
      </c>
      <c r="D305" s="55" t="s">
        <v>128</v>
      </c>
      <c r="E305" s="55">
        <v>771</v>
      </c>
      <c r="F305" s="55">
        <v>799</v>
      </c>
      <c r="G305" s="55">
        <v>63.64</v>
      </c>
      <c r="H305" s="55">
        <v>15164.447</v>
      </c>
      <c r="I305" s="55">
        <v>4341099</v>
      </c>
      <c r="J305" s="55">
        <v>1.3972910000000001</v>
      </c>
    </row>
    <row r="306" spans="1:10" ht="16">
      <c r="A306" s="58" t="s">
        <v>95</v>
      </c>
      <c r="B306" s="56" t="s">
        <v>28</v>
      </c>
      <c r="C306" s="55">
        <v>4.1790000000000003</v>
      </c>
      <c r="D306" s="55" t="s">
        <v>104</v>
      </c>
      <c r="E306" s="55">
        <v>753</v>
      </c>
      <c r="F306" s="55">
        <v>871</v>
      </c>
      <c r="G306" s="55">
        <v>28.29</v>
      </c>
      <c r="H306" s="55">
        <v>45115.275000000001</v>
      </c>
      <c r="I306" s="55">
        <v>4483374</v>
      </c>
      <c r="J306" s="55">
        <v>4.025118</v>
      </c>
    </row>
    <row r="307" spans="1:10" ht="16">
      <c r="A307" s="58" t="s">
        <v>95</v>
      </c>
      <c r="B307" s="56" t="s">
        <v>28</v>
      </c>
      <c r="C307" s="55">
        <v>4.7960000000000003</v>
      </c>
      <c r="D307" s="55" t="s">
        <v>160</v>
      </c>
      <c r="E307" s="55">
        <v>584</v>
      </c>
      <c r="F307" s="55">
        <v>801</v>
      </c>
      <c r="G307" s="55">
        <v>23.78</v>
      </c>
      <c r="H307" s="55">
        <v>25685.705000000002</v>
      </c>
      <c r="I307" s="55">
        <v>4483374</v>
      </c>
      <c r="J307" s="55">
        <v>2.2916400000000001</v>
      </c>
    </row>
    <row r="308" spans="1:10" ht="16">
      <c r="A308" s="58" t="s">
        <v>95</v>
      </c>
      <c r="B308" s="56" t="s">
        <v>28</v>
      </c>
      <c r="C308" s="55">
        <v>4.9749999999999996</v>
      </c>
      <c r="D308" s="55" t="s">
        <v>132</v>
      </c>
      <c r="E308" s="55">
        <v>687</v>
      </c>
      <c r="F308" s="55">
        <v>694</v>
      </c>
      <c r="G308" s="55">
        <v>21.78</v>
      </c>
      <c r="H308" s="55">
        <v>787674.34299999999</v>
      </c>
      <c r="I308" s="55">
        <v>4483374</v>
      </c>
      <c r="J308" s="55">
        <v>70.275139999999993</v>
      </c>
    </row>
    <row r="309" spans="1:10" ht="16">
      <c r="A309" s="58" t="s">
        <v>95</v>
      </c>
      <c r="B309" s="56" t="s">
        <v>28</v>
      </c>
      <c r="C309" s="55">
        <v>5.673</v>
      </c>
      <c r="D309" s="55" t="s">
        <v>125</v>
      </c>
      <c r="E309" s="55">
        <v>804</v>
      </c>
      <c r="F309" s="55">
        <v>818</v>
      </c>
      <c r="G309" s="55">
        <v>49.42</v>
      </c>
      <c r="H309" s="55">
        <v>78029.116999999998</v>
      </c>
      <c r="I309" s="55">
        <v>4483374</v>
      </c>
      <c r="J309" s="55">
        <v>6.9616420000000003</v>
      </c>
    </row>
    <row r="310" spans="1:10" ht="16">
      <c r="A310" s="58" t="s">
        <v>95</v>
      </c>
      <c r="B310" s="56" t="s">
        <v>28</v>
      </c>
      <c r="C310" s="55">
        <v>5.9160000000000004</v>
      </c>
      <c r="D310" s="55" t="s">
        <v>156</v>
      </c>
      <c r="E310" s="55">
        <v>948</v>
      </c>
      <c r="F310" s="55">
        <v>948</v>
      </c>
      <c r="G310" s="55">
        <v>98.88</v>
      </c>
      <c r="H310" s="55">
        <v>11948479.380000001</v>
      </c>
      <c r="I310" s="55">
        <v>4483374</v>
      </c>
      <c r="J310" s="55">
        <v>1066.0260000000001</v>
      </c>
    </row>
    <row r="311" spans="1:10" ht="16">
      <c r="A311" s="58" t="s">
        <v>95</v>
      </c>
      <c r="B311" s="56" t="s">
        <v>28</v>
      </c>
      <c r="C311" s="55">
        <v>6.0880000000000001</v>
      </c>
      <c r="D311" s="55" t="s">
        <v>180</v>
      </c>
      <c r="E311" s="55">
        <v>779</v>
      </c>
      <c r="F311" s="55">
        <v>823</v>
      </c>
      <c r="G311" s="55">
        <v>92.27</v>
      </c>
      <c r="H311" s="55">
        <v>182710.883</v>
      </c>
      <c r="I311" s="55">
        <v>4483374</v>
      </c>
      <c r="J311" s="55">
        <v>16.301189999999998</v>
      </c>
    </row>
    <row r="312" spans="1:10" ht="16">
      <c r="A312" s="58" t="s">
        <v>95</v>
      </c>
      <c r="B312" s="56" t="s">
        <v>28</v>
      </c>
      <c r="C312" s="55">
        <v>6.3739999999999997</v>
      </c>
      <c r="D312" s="55" t="s">
        <v>174</v>
      </c>
      <c r="E312" s="55">
        <v>651</v>
      </c>
      <c r="F312" s="55">
        <v>755</v>
      </c>
      <c r="G312" s="55">
        <v>9.16</v>
      </c>
      <c r="H312" s="55">
        <v>64709.826999999997</v>
      </c>
      <c r="I312" s="55">
        <v>4483374</v>
      </c>
      <c r="J312" s="55">
        <v>5.7733150000000002</v>
      </c>
    </row>
    <row r="313" spans="1:10" ht="16">
      <c r="A313" s="59" t="s">
        <v>95</v>
      </c>
      <c r="B313" s="56" t="s">
        <v>28</v>
      </c>
      <c r="C313" s="56">
        <v>6.4589999999999996</v>
      </c>
      <c r="D313" s="56" t="s">
        <v>169</v>
      </c>
      <c r="E313" s="55">
        <v>779</v>
      </c>
      <c r="F313" s="55">
        <v>872</v>
      </c>
      <c r="G313" s="55">
        <v>50.32</v>
      </c>
      <c r="H313" s="56">
        <v>223494.03</v>
      </c>
      <c r="I313" s="56">
        <v>4483374</v>
      </c>
      <c r="J313" s="56">
        <v>19.939810000000001</v>
      </c>
    </row>
    <row r="314" spans="1:10" ht="16">
      <c r="A314" s="58" t="s">
        <v>95</v>
      </c>
      <c r="B314" s="56" t="s">
        <v>28</v>
      </c>
      <c r="C314" s="55">
        <v>6.5229999999999997</v>
      </c>
      <c r="D314" s="55" t="s">
        <v>172</v>
      </c>
      <c r="E314" s="55">
        <v>630</v>
      </c>
      <c r="F314" s="55">
        <v>828</v>
      </c>
      <c r="G314" s="55">
        <v>22.85</v>
      </c>
      <c r="H314" s="55">
        <v>289271.04499999998</v>
      </c>
      <c r="I314" s="55">
        <v>4483374</v>
      </c>
      <c r="J314" s="55">
        <v>25.808330000000002</v>
      </c>
    </row>
    <row r="315" spans="1:10" ht="16">
      <c r="A315" s="58" t="s">
        <v>95</v>
      </c>
      <c r="B315" s="56" t="s">
        <v>28</v>
      </c>
      <c r="C315" s="55">
        <v>6.6740000000000004</v>
      </c>
      <c r="D315" s="55" t="s">
        <v>140</v>
      </c>
      <c r="E315" s="55">
        <v>684</v>
      </c>
      <c r="F315" s="55">
        <v>755</v>
      </c>
      <c r="G315" s="55">
        <v>4.41</v>
      </c>
      <c r="H315" s="55">
        <v>21469.327000000001</v>
      </c>
      <c r="I315" s="55">
        <v>4483374</v>
      </c>
      <c r="J315" s="55">
        <v>1.9154610000000001</v>
      </c>
    </row>
    <row r="316" spans="1:10" ht="16">
      <c r="A316" s="58" t="s">
        <v>95</v>
      </c>
      <c r="B316" s="56" t="s">
        <v>28</v>
      </c>
      <c r="C316" s="55">
        <v>6.7889999999999997</v>
      </c>
      <c r="D316" s="55" t="s">
        <v>154</v>
      </c>
      <c r="E316" s="55">
        <v>805</v>
      </c>
      <c r="F316" s="55">
        <v>846</v>
      </c>
      <c r="G316" s="55">
        <v>11.92</v>
      </c>
      <c r="H316" s="55">
        <v>64853.423000000003</v>
      </c>
      <c r="I316" s="55">
        <v>4483374</v>
      </c>
      <c r="J316" s="55">
        <v>5.7861260000000003</v>
      </c>
    </row>
    <row r="317" spans="1:10" ht="16">
      <c r="A317" s="58" t="s">
        <v>95</v>
      </c>
      <c r="B317" s="56" t="s">
        <v>28</v>
      </c>
      <c r="C317" s="55">
        <v>6.9480000000000004</v>
      </c>
      <c r="D317" s="55" t="s">
        <v>148</v>
      </c>
      <c r="E317" s="55">
        <v>829</v>
      </c>
      <c r="F317" s="55">
        <v>830</v>
      </c>
      <c r="G317" s="55">
        <v>17.96</v>
      </c>
      <c r="H317" s="55">
        <v>285881.63900000002</v>
      </c>
      <c r="I317" s="55">
        <v>4483374</v>
      </c>
      <c r="J317" s="55">
        <v>25.505939999999999</v>
      </c>
    </row>
    <row r="318" spans="1:10" ht="16">
      <c r="A318" s="58" t="s">
        <v>95</v>
      </c>
      <c r="B318" s="56" t="s">
        <v>28</v>
      </c>
      <c r="C318" s="55">
        <v>8.1310000000000002</v>
      </c>
      <c r="D318" s="55" t="s">
        <v>167</v>
      </c>
      <c r="E318" s="55">
        <v>660</v>
      </c>
      <c r="F318" s="55">
        <v>736</v>
      </c>
      <c r="G318" s="55">
        <v>26.4</v>
      </c>
      <c r="H318" s="55">
        <v>107933.618</v>
      </c>
      <c r="I318" s="55">
        <v>4483374</v>
      </c>
      <c r="J318" s="55">
        <v>9.6296769999999992</v>
      </c>
    </row>
    <row r="319" spans="1:10" ht="16">
      <c r="A319" s="58" t="s">
        <v>95</v>
      </c>
      <c r="B319" s="56" t="s">
        <v>28</v>
      </c>
      <c r="C319" s="55">
        <v>8.6140000000000008</v>
      </c>
      <c r="D319" s="55" t="s">
        <v>166</v>
      </c>
      <c r="E319" s="55">
        <v>924</v>
      </c>
      <c r="F319" s="55">
        <v>926</v>
      </c>
      <c r="G319" s="55">
        <v>80.209999999999994</v>
      </c>
      <c r="H319" s="55">
        <v>1388253.277</v>
      </c>
      <c r="I319" s="55">
        <v>4483374</v>
      </c>
      <c r="J319" s="55">
        <v>123.8579</v>
      </c>
    </row>
    <row r="320" spans="1:10" ht="16">
      <c r="A320" s="58" t="s">
        <v>95</v>
      </c>
      <c r="B320" s="56" t="s">
        <v>28</v>
      </c>
      <c r="C320" s="55">
        <v>8.91</v>
      </c>
      <c r="D320" s="55" t="s">
        <v>107</v>
      </c>
      <c r="E320" s="55">
        <v>912</v>
      </c>
      <c r="F320" s="55">
        <v>926</v>
      </c>
      <c r="G320" s="55">
        <v>72.5</v>
      </c>
      <c r="H320" s="55">
        <v>119568.21</v>
      </c>
      <c r="I320" s="55">
        <v>4483374</v>
      </c>
      <c r="J320" s="55">
        <v>10.6677</v>
      </c>
    </row>
    <row r="321" spans="1:10" ht="16">
      <c r="A321" s="58" t="s">
        <v>95</v>
      </c>
      <c r="B321" s="56" t="s">
        <v>28</v>
      </c>
      <c r="C321" s="55">
        <v>9.3960000000000008</v>
      </c>
      <c r="D321" s="55" t="s">
        <v>130</v>
      </c>
      <c r="E321" s="55">
        <v>923</v>
      </c>
      <c r="F321" s="55">
        <v>934</v>
      </c>
      <c r="G321" s="55">
        <v>86.49</v>
      </c>
      <c r="H321" s="55">
        <v>112345.45699999999</v>
      </c>
      <c r="I321" s="55">
        <v>4483374</v>
      </c>
      <c r="J321" s="55">
        <v>10.023289999999999</v>
      </c>
    </row>
    <row r="322" spans="1:10" ht="16">
      <c r="A322" s="59" t="s">
        <v>95</v>
      </c>
      <c r="B322" s="56" t="s">
        <v>28</v>
      </c>
      <c r="C322" s="56">
        <v>9.6929999999999996</v>
      </c>
      <c r="D322" s="56" t="s">
        <v>106</v>
      </c>
      <c r="E322" s="55">
        <v>750</v>
      </c>
      <c r="F322" s="55">
        <v>899</v>
      </c>
      <c r="G322" s="55">
        <v>13.07</v>
      </c>
      <c r="H322" s="56">
        <v>39488.908000000003</v>
      </c>
      <c r="I322" s="55">
        <v>4483374</v>
      </c>
      <c r="J322" s="55">
        <v>3.523142</v>
      </c>
    </row>
    <row r="323" spans="1:10" ht="16">
      <c r="A323" s="58" t="s">
        <v>95</v>
      </c>
      <c r="B323" s="56" t="s">
        <v>28</v>
      </c>
      <c r="C323" s="55">
        <v>10.802</v>
      </c>
      <c r="D323" s="55" t="s">
        <v>152</v>
      </c>
      <c r="E323" s="55">
        <v>553</v>
      </c>
      <c r="F323" s="55">
        <v>805</v>
      </c>
      <c r="G323" s="55">
        <v>22.46</v>
      </c>
      <c r="H323" s="55">
        <v>35803.71</v>
      </c>
      <c r="I323" s="55">
        <v>4483374</v>
      </c>
      <c r="J323" s="55">
        <v>3.1943540000000001</v>
      </c>
    </row>
    <row r="324" spans="1:10" ht="16">
      <c r="A324" s="58" t="s">
        <v>95</v>
      </c>
      <c r="B324" s="56" t="s">
        <v>28</v>
      </c>
      <c r="C324" s="55">
        <v>10.994999999999999</v>
      </c>
      <c r="D324" s="55" t="s">
        <v>150</v>
      </c>
      <c r="E324" s="55">
        <v>829</v>
      </c>
      <c r="F324" s="55">
        <v>873</v>
      </c>
      <c r="G324" s="55">
        <v>73.959999999999994</v>
      </c>
      <c r="H324" s="55">
        <v>34578.620999999999</v>
      </c>
      <c r="I324" s="55">
        <v>4483374</v>
      </c>
      <c r="J324" s="55">
        <v>3.0850529999999998</v>
      </c>
    </row>
    <row r="325" spans="1:10" ht="16">
      <c r="A325" s="58" t="s">
        <v>95</v>
      </c>
      <c r="B325" s="56" t="s">
        <v>28</v>
      </c>
      <c r="C325" s="55">
        <v>11.042</v>
      </c>
      <c r="D325" s="55" t="s">
        <v>149</v>
      </c>
      <c r="E325" s="55">
        <v>627</v>
      </c>
      <c r="F325" s="55">
        <v>668</v>
      </c>
      <c r="G325" s="55">
        <v>48.36</v>
      </c>
      <c r="H325" s="55">
        <v>403846.97899999999</v>
      </c>
      <c r="I325" s="55">
        <v>4483374</v>
      </c>
      <c r="J325" s="55">
        <v>36.030630000000002</v>
      </c>
    </row>
    <row r="326" spans="1:10" ht="16">
      <c r="A326" s="58" t="s">
        <v>95</v>
      </c>
      <c r="B326" s="56" t="s">
        <v>28</v>
      </c>
      <c r="C326" s="55">
        <v>11.474</v>
      </c>
      <c r="D326" s="55" t="s">
        <v>102</v>
      </c>
      <c r="E326" s="55">
        <v>750</v>
      </c>
      <c r="F326" s="55">
        <v>888</v>
      </c>
      <c r="G326" s="55">
        <v>13.43</v>
      </c>
      <c r="H326" s="55">
        <v>29702.482</v>
      </c>
      <c r="I326" s="55">
        <v>4483374</v>
      </c>
      <c r="J326" s="55">
        <v>2.6500110000000001</v>
      </c>
    </row>
    <row r="327" spans="1:10" ht="16">
      <c r="A327" s="58" t="s">
        <v>95</v>
      </c>
      <c r="B327" s="56" t="s">
        <v>28</v>
      </c>
      <c r="C327" s="55">
        <v>11.855</v>
      </c>
      <c r="D327" s="55" t="s">
        <v>99</v>
      </c>
      <c r="E327" s="55">
        <v>883</v>
      </c>
      <c r="F327" s="55">
        <v>929</v>
      </c>
      <c r="G327" s="55">
        <v>75.239999999999995</v>
      </c>
      <c r="H327" s="55">
        <v>110706.27800000001</v>
      </c>
      <c r="I327" s="55">
        <v>4483374</v>
      </c>
      <c r="J327" s="55">
        <v>9.8770500000000006</v>
      </c>
    </row>
    <row r="328" spans="1:10" ht="16">
      <c r="A328" s="58" t="s">
        <v>95</v>
      </c>
      <c r="B328" s="56" t="s">
        <v>28</v>
      </c>
      <c r="C328" s="55">
        <v>11.983000000000001</v>
      </c>
      <c r="D328" s="55" t="s">
        <v>134</v>
      </c>
      <c r="E328" s="55">
        <v>852</v>
      </c>
      <c r="F328" s="55">
        <v>895</v>
      </c>
      <c r="G328" s="55">
        <v>34.229999999999997</v>
      </c>
      <c r="H328" s="55">
        <v>145217.54399999999</v>
      </c>
      <c r="I328" s="55">
        <v>4483374</v>
      </c>
      <c r="J328" s="55">
        <v>12.95609</v>
      </c>
    </row>
    <row r="329" spans="1:10" ht="16">
      <c r="A329" s="58" t="s">
        <v>95</v>
      </c>
      <c r="B329" s="56" t="s">
        <v>28</v>
      </c>
      <c r="C329" s="55">
        <v>12.226000000000001</v>
      </c>
      <c r="D329" s="55" t="s">
        <v>171</v>
      </c>
      <c r="E329" s="55">
        <v>781</v>
      </c>
      <c r="F329" s="55">
        <v>891</v>
      </c>
      <c r="G329" s="55">
        <v>43.52</v>
      </c>
      <c r="H329" s="55">
        <v>16413.205999999998</v>
      </c>
      <c r="I329" s="55">
        <v>4483374</v>
      </c>
      <c r="J329" s="55">
        <v>1.4643619999999999</v>
      </c>
    </row>
    <row r="330" spans="1:10" ht="16">
      <c r="A330" s="58" t="s">
        <v>95</v>
      </c>
      <c r="B330" s="56" t="s">
        <v>28</v>
      </c>
      <c r="C330" s="55">
        <v>12.688000000000001</v>
      </c>
      <c r="D330" s="55" t="s">
        <v>177</v>
      </c>
      <c r="E330" s="55">
        <v>738</v>
      </c>
      <c r="F330" s="55">
        <v>871</v>
      </c>
      <c r="G330" s="55">
        <v>64.739999999999995</v>
      </c>
      <c r="H330" s="55">
        <v>33056.552000000003</v>
      </c>
      <c r="I330" s="55">
        <v>4483374</v>
      </c>
      <c r="J330" s="55">
        <v>2.9492560000000001</v>
      </c>
    </row>
    <row r="331" spans="1:10" ht="16">
      <c r="A331" s="58" t="s">
        <v>95</v>
      </c>
      <c r="B331" s="56" t="s">
        <v>28</v>
      </c>
      <c r="C331" s="55">
        <v>13.244</v>
      </c>
      <c r="D331" s="55" t="s">
        <v>178</v>
      </c>
      <c r="E331" s="55">
        <v>895</v>
      </c>
      <c r="F331" s="55">
        <v>930</v>
      </c>
      <c r="G331" s="55">
        <v>33.17</v>
      </c>
      <c r="H331" s="55">
        <v>28904.848999999998</v>
      </c>
      <c r="I331" s="55">
        <v>4483374</v>
      </c>
      <c r="J331" s="55">
        <v>2.5788479999999998</v>
      </c>
    </row>
    <row r="332" spans="1:10" ht="16">
      <c r="A332" s="58" t="s">
        <v>95</v>
      </c>
      <c r="B332" s="56" t="s">
        <v>28</v>
      </c>
      <c r="C332" s="55">
        <v>14.468</v>
      </c>
      <c r="D332" s="55" t="s">
        <v>139</v>
      </c>
      <c r="E332" s="55">
        <v>860</v>
      </c>
      <c r="F332" s="55">
        <v>878</v>
      </c>
      <c r="G332" s="55">
        <v>39.97</v>
      </c>
      <c r="H332" s="55">
        <v>52322.641000000003</v>
      </c>
      <c r="I332" s="55">
        <v>4483374</v>
      </c>
      <c r="J332" s="55">
        <v>4.6681480000000004</v>
      </c>
    </row>
    <row r="333" spans="1:10" ht="16">
      <c r="A333" s="58" t="s">
        <v>95</v>
      </c>
      <c r="B333" s="56" t="s">
        <v>28</v>
      </c>
      <c r="C333" s="55">
        <v>15.129</v>
      </c>
      <c r="D333" s="55" t="s">
        <v>115</v>
      </c>
      <c r="E333" s="55">
        <v>856</v>
      </c>
      <c r="F333" s="55">
        <v>882</v>
      </c>
      <c r="G333" s="55">
        <v>55</v>
      </c>
      <c r="H333" s="55">
        <v>72267.505999999994</v>
      </c>
      <c r="I333" s="55">
        <v>4483374</v>
      </c>
      <c r="J333" s="55">
        <v>6.4476000000000004</v>
      </c>
    </row>
    <row r="334" spans="1:10" ht="16">
      <c r="A334" s="58" t="s">
        <v>95</v>
      </c>
      <c r="B334" s="56" t="s">
        <v>28</v>
      </c>
      <c r="C334" s="55">
        <v>15.426</v>
      </c>
      <c r="D334" s="55" t="s">
        <v>117</v>
      </c>
      <c r="E334" s="55">
        <v>823</v>
      </c>
      <c r="F334" s="55">
        <v>927</v>
      </c>
      <c r="G334" s="55">
        <v>58.77</v>
      </c>
      <c r="H334" s="55">
        <v>25856.603999999999</v>
      </c>
      <c r="I334" s="55">
        <v>4483374</v>
      </c>
      <c r="J334" s="55">
        <v>2.3068879999999998</v>
      </c>
    </row>
    <row r="335" spans="1:10" ht="16">
      <c r="A335" s="58" t="s">
        <v>95</v>
      </c>
      <c r="B335" s="56" t="s">
        <v>28</v>
      </c>
      <c r="C335" s="55">
        <v>17.126000000000001</v>
      </c>
      <c r="D335" s="55" t="s">
        <v>147</v>
      </c>
      <c r="E335" s="55">
        <v>911</v>
      </c>
      <c r="F335" s="55">
        <v>947</v>
      </c>
      <c r="G335" s="55">
        <v>83.02</v>
      </c>
      <c r="H335" s="55">
        <v>40715.508000000002</v>
      </c>
      <c r="I335" s="55">
        <v>4483374</v>
      </c>
      <c r="J335" s="55">
        <v>3.6325769999999999</v>
      </c>
    </row>
    <row r="336" spans="1:10" ht="16">
      <c r="A336" s="58" t="s">
        <v>95</v>
      </c>
      <c r="B336" s="56" t="s">
        <v>28</v>
      </c>
      <c r="C336" s="55">
        <v>19.280999999999999</v>
      </c>
      <c r="D336" s="55" t="s">
        <v>128</v>
      </c>
      <c r="E336" s="55">
        <v>817</v>
      </c>
      <c r="F336" s="55">
        <v>841</v>
      </c>
      <c r="G336" s="55">
        <v>80.13</v>
      </c>
      <c r="H336" s="55">
        <v>23837.359</v>
      </c>
      <c r="I336" s="55">
        <v>4483374</v>
      </c>
      <c r="J336" s="55">
        <v>2.1267339999999999</v>
      </c>
    </row>
    <row r="337" spans="1:10" ht="16">
      <c r="A337" s="58" t="s">
        <v>96</v>
      </c>
      <c r="B337" s="56" t="s">
        <v>28</v>
      </c>
      <c r="C337" s="55">
        <v>4.1749999999999998</v>
      </c>
      <c r="D337" s="55" t="s">
        <v>104</v>
      </c>
      <c r="E337" s="55">
        <v>666</v>
      </c>
      <c r="F337" s="55">
        <v>846</v>
      </c>
      <c r="G337" s="55">
        <v>15.61</v>
      </c>
      <c r="H337" s="55">
        <v>34996.694000000003</v>
      </c>
      <c r="I337" s="55">
        <v>4115125</v>
      </c>
      <c r="J337" s="55">
        <v>3.4017620000000002</v>
      </c>
    </row>
    <row r="338" spans="1:10" ht="16">
      <c r="A338" s="58" t="s">
        <v>96</v>
      </c>
      <c r="B338" s="56" t="s">
        <v>28</v>
      </c>
      <c r="C338" s="55">
        <v>4.556</v>
      </c>
      <c r="D338" s="55" t="s">
        <v>118</v>
      </c>
      <c r="E338" s="55">
        <v>695</v>
      </c>
      <c r="F338" s="55">
        <v>841</v>
      </c>
      <c r="G338" s="55">
        <v>30.53</v>
      </c>
      <c r="H338" s="55">
        <v>353204.234</v>
      </c>
      <c r="I338" s="55">
        <v>4115125</v>
      </c>
      <c r="J338" s="55">
        <v>34.33229</v>
      </c>
    </row>
    <row r="339" spans="1:10" ht="16">
      <c r="A339" s="58" t="s">
        <v>96</v>
      </c>
      <c r="B339" s="56" t="s">
        <v>28</v>
      </c>
      <c r="C339" s="55">
        <v>4.806</v>
      </c>
      <c r="D339" s="55" t="s">
        <v>160</v>
      </c>
      <c r="E339" s="55">
        <v>593</v>
      </c>
      <c r="F339" s="55">
        <v>777</v>
      </c>
      <c r="G339" s="55">
        <v>22.22</v>
      </c>
      <c r="H339" s="55">
        <v>14261.315000000001</v>
      </c>
      <c r="I339" s="55">
        <v>4115125</v>
      </c>
      <c r="J339" s="55">
        <v>1.386234</v>
      </c>
    </row>
    <row r="340" spans="1:10" ht="16">
      <c r="A340" s="59" t="s">
        <v>96</v>
      </c>
      <c r="B340" s="56" t="s">
        <v>28</v>
      </c>
      <c r="C340" s="56">
        <v>4.9710000000000001</v>
      </c>
      <c r="D340" s="56" t="s">
        <v>132</v>
      </c>
      <c r="E340" s="55">
        <v>715</v>
      </c>
      <c r="F340" s="55">
        <v>725</v>
      </c>
      <c r="G340" s="55">
        <v>31.06</v>
      </c>
      <c r="H340" s="56">
        <v>957977.07900000003</v>
      </c>
      <c r="I340" s="56">
        <v>4115125</v>
      </c>
      <c r="J340" s="56">
        <v>93.117660000000001</v>
      </c>
    </row>
    <row r="341" spans="1:10" ht="16">
      <c r="A341" s="58" t="s">
        <v>96</v>
      </c>
      <c r="B341" s="56" t="s">
        <v>28</v>
      </c>
      <c r="C341" s="55">
        <v>5.673</v>
      </c>
      <c r="D341" s="55" t="s">
        <v>125</v>
      </c>
      <c r="E341" s="55">
        <v>724</v>
      </c>
      <c r="F341" s="55">
        <v>780</v>
      </c>
      <c r="G341" s="55">
        <v>19.54</v>
      </c>
      <c r="H341" s="55">
        <v>47880.83</v>
      </c>
      <c r="I341" s="55">
        <v>4115125</v>
      </c>
      <c r="J341" s="55">
        <v>4.6541309999999996</v>
      </c>
    </row>
    <row r="342" spans="1:10" ht="16">
      <c r="A342" s="58" t="s">
        <v>96</v>
      </c>
      <c r="B342" s="56" t="s">
        <v>28</v>
      </c>
      <c r="C342" s="55">
        <v>5.9119999999999999</v>
      </c>
      <c r="D342" s="55" t="s">
        <v>156</v>
      </c>
      <c r="E342" s="55">
        <v>952</v>
      </c>
      <c r="F342" s="55">
        <v>953</v>
      </c>
      <c r="G342" s="55">
        <v>98.9</v>
      </c>
      <c r="H342" s="55">
        <v>8351364.9079999998</v>
      </c>
      <c r="I342" s="55">
        <v>4115125</v>
      </c>
      <c r="J342" s="55">
        <v>811.77260000000001</v>
      </c>
    </row>
    <row r="343" spans="1:10" ht="16">
      <c r="A343" s="58" t="s">
        <v>96</v>
      </c>
      <c r="B343" s="56" t="s">
        <v>28</v>
      </c>
      <c r="C343" s="55">
        <v>6.0910000000000002</v>
      </c>
      <c r="D343" s="55" t="s">
        <v>180</v>
      </c>
      <c r="E343" s="55">
        <v>627</v>
      </c>
      <c r="F343" s="55">
        <v>739</v>
      </c>
      <c r="G343" s="55">
        <v>37</v>
      </c>
      <c r="H343" s="55">
        <v>58951.055999999997</v>
      </c>
      <c r="I343" s="55">
        <v>4115125</v>
      </c>
      <c r="J343" s="55">
        <v>5.7301830000000002</v>
      </c>
    </row>
    <row r="344" spans="1:10" ht="16">
      <c r="A344" s="58" t="s">
        <v>96</v>
      </c>
      <c r="B344" s="56" t="s">
        <v>28</v>
      </c>
      <c r="C344" s="55">
        <v>6.3780000000000001</v>
      </c>
      <c r="D344" s="55" t="s">
        <v>174</v>
      </c>
      <c r="E344" s="55">
        <v>614</v>
      </c>
      <c r="F344" s="55">
        <v>683</v>
      </c>
      <c r="G344" s="55">
        <v>6.86</v>
      </c>
      <c r="H344" s="55">
        <v>30389.452000000001</v>
      </c>
      <c r="I344" s="55">
        <v>4115125</v>
      </c>
      <c r="J344" s="55">
        <v>2.9539270000000002</v>
      </c>
    </row>
    <row r="345" spans="1:10" ht="16">
      <c r="A345" s="58" t="s">
        <v>96</v>
      </c>
      <c r="B345" s="56" t="s">
        <v>28</v>
      </c>
      <c r="C345" s="55">
        <v>6.5060000000000002</v>
      </c>
      <c r="D345" s="55" t="s">
        <v>168</v>
      </c>
      <c r="E345" s="55">
        <v>680</v>
      </c>
      <c r="F345" s="55">
        <v>865</v>
      </c>
      <c r="G345" s="55">
        <v>43.71</v>
      </c>
      <c r="H345" s="55">
        <v>134296.473</v>
      </c>
      <c r="I345" s="55">
        <v>4115125</v>
      </c>
      <c r="J345" s="55">
        <v>13.053940000000001</v>
      </c>
    </row>
    <row r="346" spans="1:10" ht="16">
      <c r="A346" s="58" t="s">
        <v>96</v>
      </c>
      <c r="B346" s="56" t="s">
        <v>28</v>
      </c>
      <c r="C346" s="55">
        <v>6.55</v>
      </c>
      <c r="D346" s="55" t="s">
        <v>172</v>
      </c>
      <c r="E346" s="55">
        <v>618</v>
      </c>
      <c r="F346" s="55">
        <v>823</v>
      </c>
      <c r="G346" s="55">
        <v>39.58</v>
      </c>
      <c r="H346" s="55">
        <v>163129.58600000001</v>
      </c>
      <c r="I346" s="55">
        <v>4115125</v>
      </c>
      <c r="J346" s="55">
        <v>15.856579999999999</v>
      </c>
    </row>
    <row r="347" spans="1:10" ht="16">
      <c r="A347" s="58" t="s">
        <v>96</v>
      </c>
      <c r="B347" s="56" t="s">
        <v>28</v>
      </c>
      <c r="C347" s="55">
        <v>6.7889999999999997</v>
      </c>
      <c r="D347" s="55" t="s">
        <v>154</v>
      </c>
      <c r="E347" s="55">
        <v>751</v>
      </c>
      <c r="F347" s="55">
        <v>816</v>
      </c>
      <c r="G347" s="55">
        <v>11.02</v>
      </c>
      <c r="H347" s="55">
        <v>57812.576999999997</v>
      </c>
      <c r="I347" s="55">
        <v>4115125</v>
      </c>
      <c r="J347" s="55">
        <v>5.6195199999999996</v>
      </c>
    </row>
    <row r="348" spans="1:10" ht="16">
      <c r="A348" s="58" t="s">
        <v>96</v>
      </c>
      <c r="B348" s="56" t="s">
        <v>28</v>
      </c>
      <c r="C348" s="55">
        <v>6.9509999999999996</v>
      </c>
      <c r="D348" s="55" t="s">
        <v>148</v>
      </c>
      <c r="E348" s="55">
        <v>829</v>
      </c>
      <c r="F348" s="55">
        <v>835</v>
      </c>
      <c r="G348" s="55">
        <v>26.98</v>
      </c>
      <c r="H348" s="55">
        <v>226685.342</v>
      </c>
      <c r="I348" s="55">
        <v>4115125</v>
      </c>
      <c r="J348" s="55">
        <v>22.03436</v>
      </c>
    </row>
    <row r="349" spans="1:10" ht="16">
      <c r="A349" s="58" t="s">
        <v>96</v>
      </c>
      <c r="B349" s="56" t="s">
        <v>28</v>
      </c>
      <c r="C349" s="55">
        <v>7.4939999999999998</v>
      </c>
      <c r="D349" s="55" t="s">
        <v>170</v>
      </c>
      <c r="E349" s="55">
        <v>815</v>
      </c>
      <c r="F349" s="55">
        <v>850</v>
      </c>
      <c r="G349" s="55">
        <v>50.27</v>
      </c>
      <c r="H349" s="55">
        <v>59557.334999999999</v>
      </c>
      <c r="I349" s="55">
        <v>4115125</v>
      </c>
      <c r="J349" s="55">
        <v>5.7891149999999998</v>
      </c>
    </row>
    <row r="350" spans="1:10" ht="16">
      <c r="A350" s="58" t="s">
        <v>96</v>
      </c>
      <c r="B350" s="56" t="s">
        <v>28</v>
      </c>
      <c r="C350" s="55">
        <v>8.6140000000000008</v>
      </c>
      <c r="D350" s="55" t="s">
        <v>166</v>
      </c>
      <c r="E350" s="55">
        <v>937</v>
      </c>
      <c r="F350" s="55">
        <v>942</v>
      </c>
      <c r="G350" s="55">
        <v>84.51</v>
      </c>
      <c r="H350" s="55">
        <v>1003353.193</v>
      </c>
      <c r="I350" s="55">
        <v>4115125</v>
      </c>
      <c r="J350" s="55">
        <v>97.528319999999994</v>
      </c>
    </row>
    <row r="351" spans="1:10" ht="16">
      <c r="A351" s="58" t="s">
        <v>96</v>
      </c>
      <c r="B351" s="56" t="s">
        <v>28</v>
      </c>
      <c r="C351" s="55">
        <v>8.91</v>
      </c>
      <c r="D351" s="55" t="s">
        <v>107</v>
      </c>
      <c r="E351" s="55">
        <v>867</v>
      </c>
      <c r="F351" s="55">
        <v>893</v>
      </c>
      <c r="G351" s="55">
        <v>62.44</v>
      </c>
      <c r="H351" s="55">
        <v>127587.227</v>
      </c>
      <c r="I351" s="55">
        <v>4115125</v>
      </c>
      <c r="J351" s="55">
        <v>12.40178</v>
      </c>
    </row>
    <row r="352" spans="1:10" ht="16">
      <c r="A352" s="58" t="s">
        <v>96</v>
      </c>
      <c r="B352" s="56" t="s">
        <v>28</v>
      </c>
      <c r="C352" s="55">
        <v>9.3989999999999991</v>
      </c>
      <c r="D352" s="55" t="s">
        <v>130</v>
      </c>
      <c r="E352" s="55">
        <v>903</v>
      </c>
      <c r="F352" s="55">
        <v>920</v>
      </c>
      <c r="G352" s="55">
        <v>84.3</v>
      </c>
      <c r="H352" s="55">
        <v>77414.024000000005</v>
      </c>
      <c r="I352" s="55">
        <v>4115125</v>
      </c>
      <c r="J352" s="55">
        <v>7.5248280000000003</v>
      </c>
    </row>
    <row r="353" spans="1:10" ht="16">
      <c r="A353" s="59" t="s">
        <v>96</v>
      </c>
      <c r="B353" s="56" t="s">
        <v>28</v>
      </c>
      <c r="C353" s="56">
        <v>9.6890000000000001</v>
      </c>
      <c r="D353" s="56" t="s">
        <v>106</v>
      </c>
      <c r="E353" s="55">
        <v>663</v>
      </c>
      <c r="F353" s="55">
        <v>864</v>
      </c>
      <c r="G353" s="55">
        <v>7.97</v>
      </c>
      <c r="H353" s="56">
        <v>29735.175999999999</v>
      </c>
      <c r="I353" s="55">
        <v>4115125</v>
      </c>
      <c r="J353" s="55">
        <v>2.8903300000000001</v>
      </c>
    </row>
    <row r="354" spans="1:10" ht="16">
      <c r="A354" s="58" t="s">
        <v>96</v>
      </c>
      <c r="B354" s="56" t="s">
        <v>28</v>
      </c>
      <c r="C354" s="55">
        <v>10.994999999999999</v>
      </c>
      <c r="D354" s="55" t="s">
        <v>150</v>
      </c>
      <c r="E354" s="55">
        <v>803</v>
      </c>
      <c r="F354" s="55">
        <v>916</v>
      </c>
      <c r="G354" s="55">
        <v>82.06</v>
      </c>
      <c r="H354" s="55">
        <v>24036.417000000001</v>
      </c>
      <c r="I354" s="55">
        <v>4115125</v>
      </c>
      <c r="J354" s="55">
        <v>2.3363969999999998</v>
      </c>
    </row>
    <row r="355" spans="1:10" ht="16">
      <c r="A355" s="58" t="s">
        <v>96</v>
      </c>
      <c r="B355" s="56" t="s">
        <v>28</v>
      </c>
      <c r="C355" s="55">
        <v>11.042</v>
      </c>
      <c r="D355" s="55" t="s">
        <v>149</v>
      </c>
      <c r="E355" s="55">
        <v>618</v>
      </c>
      <c r="F355" s="55">
        <v>670</v>
      </c>
      <c r="G355" s="55">
        <v>30.89</v>
      </c>
      <c r="H355" s="55">
        <v>192377.40900000001</v>
      </c>
      <c r="I355" s="55">
        <v>4115125</v>
      </c>
      <c r="J355" s="55">
        <v>18.699539999999999</v>
      </c>
    </row>
    <row r="356" spans="1:10" ht="16">
      <c r="A356" s="58" t="s">
        <v>96</v>
      </c>
      <c r="B356" s="56" t="s">
        <v>28</v>
      </c>
      <c r="C356" s="55">
        <v>11.48</v>
      </c>
      <c r="D356" s="55" t="s">
        <v>102</v>
      </c>
      <c r="E356" s="55">
        <v>721</v>
      </c>
      <c r="F356" s="55">
        <v>857</v>
      </c>
      <c r="G356" s="55">
        <v>5.91</v>
      </c>
      <c r="H356" s="55">
        <v>27137.011999999999</v>
      </c>
      <c r="I356" s="55">
        <v>4115125</v>
      </c>
      <c r="J356" s="55">
        <v>2.6377820000000001</v>
      </c>
    </row>
    <row r="357" spans="1:10" ht="16">
      <c r="A357" s="58" t="s">
        <v>96</v>
      </c>
      <c r="B357" s="56" t="s">
        <v>28</v>
      </c>
      <c r="C357" s="55">
        <v>11.855</v>
      </c>
      <c r="D357" s="55" t="s">
        <v>99</v>
      </c>
      <c r="E357" s="55">
        <v>846</v>
      </c>
      <c r="F357" s="55">
        <v>899</v>
      </c>
      <c r="G357" s="55">
        <v>65.86</v>
      </c>
      <c r="H357" s="55">
        <v>74985.815000000002</v>
      </c>
      <c r="I357" s="55">
        <v>4115125</v>
      </c>
      <c r="J357" s="55">
        <v>7.2888000000000002</v>
      </c>
    </row>
    <row r="358" spans="1:10" ht="16">
      <c r="A358" s="58" t="s">
        <v>96</v>
      </c>
      <c r="B358" s="56" t="s">
        <v>28</v>
      </c>
      <c r="C358" s="55">
        <v>11.983000000000001</v>
      </c>
      <c r="D358" s="55" t="s">
        <v>134</v>
      </c>
      <c r="E358" s="55">
        <v>795</v>
      </c>
      <c r="F358" s="55">
        <v>868</v>
      </c>
      <c r="G358" s="55">
        <v>34.659999999999997</v>
      </c>
      <c r="H358" s="55">
        <v>90506.019</v>
      </c>
      <c r="I358" s="55">
        <v>4115125</v>
      </c>
      <c r="J358" s="55">
        <v>8.7974010000000007</v>
      </c>
    </row>
    <row r="359" spans="1:10" ht="16">
      <c r="A359" s="58" t="s">
        <v>96</v>
      </c>
      <c r="B359" s="56" t="s">
        <v>28</v>
      </c>
      <c r="C359" s="55">
        <v>12.226000000000001</v>
      </c>
      <c r="D359" s="55" t="s">
        <v>171</v>
      </c>
      <c r="E359" s="55">
        <v>677</v>
      </c>
      <c r="F359" s="55">
        <v>802</v>
      </c>
      <c r="G359" s="55">
        <v>22.43</v>
      </c>
      <c r="H359" s="55">
        <v>13960.397999999999</v>
      </c>
      <c r="I359" s="55">
        <v>4115125</v>
      </c>
      <c r="J359" s="55">
        <v>1.356984</v>
      </c>
    </row>
    <row r="360" spans="1:10" ht="16">
      <c r="A360" s="58" t="s">
        <v>96</v>
      </c>
      <c r="B360" s="56" t="s">
        <v>28</v>
      </c>
      <c r="C360" s="55">
        <v>13.250999999999999</v>
      </c>
      <c r="D360" s="55" t="s">
        <v>178</v>
      </c>
      <c r="E360" s="55">
        <v>791</v>
      </c>
      <c r="F360" s="55">
        <v>872</v>
      </c>
      <c r="G360" s="55">
        <v>25.22</v>
      </c>
      <c r="H360" s="55">
        <v>15968.715</v>
      </c>
      <c r="I360" s="55">
        <v>4115125</v>
      </c>
      <c r="J360" s="55">
        <v>1.552197</v>
      </c>
    </row>
    <row r="361" spans="1:10" ht="16">
      <c r="A361" s="58" t="s">
        <v>96</v>
      </c>
      <c r="B361" s="56" t="s">
        <v>28</v>
      </c>
      <c r="C361" s="55">
        <v>14.465</v>
      </c>
      <c r="D361" s="55" t="s">
        <v>139</v>
      </c>
      <c r="E361" s="55">
        <v>746</v>
      </c>
      <c r="F361" s="55">
        <v>843</v>
      </c>
      <c r="G361" s="55">
        <v>31.06</v>
      </c>
      <c r="H361" s="55">
        <v>16327.411</v>
      </c>
      <c r="I361" s="55">
        <v>4115125</v>
      </c>
      <c r="J361" s="55">
        <v>1.5870629999999999</v>
      </c>
    </row>
    <row r="362" spans="1:10" ht="16">
      <c r="A362" s="58" t="s">
        <v>96</v>
      </c>
      <c r="B362" s="56" t="s">
        <v>28</v>
      </c>
      <c r="C362" s="55">
        <v>15.125999999999999</v>
      </c>
      <c r="D362" s="55" t="s">
        <v>115</v>
      </c>
      <c r="E362" s="55">
        <v>785</v>
      </c>
      <c r="F362" s="55">
        <v>829</v>
      </c>
      <c r="G362" s="55">
        <v>42.08</v>
      </c>
      <c r="H362" s="55">
        <v>40976.576999999997</v>
      </c>
      <c r="I362" s="55">
        <v>4115125</v>
      </c>
      <c r="J362" s="55">
        <v>3.9830209999999999</v>
      </c>
    </row>
    <row r="363" spans="1:10" ht="16">
      <c r="A363" s="58" t="s">
        <v>96</v>
      </c>
      <c r="B363" s="56" t="s">
        <v>28</v>
      </c>
      <c r="C363" s="55">
        <v>15.43</v>
      </c>
      <c r="D363" s="55" t="s">
        <v>117</v>
      </c>
      <c r="E363" s="55">
        <v>803</v>
      </c>
      <c r="F363" s="55">
        <v>838</v>
      </c>
      <c r="G363" s="55">
        <v>54.3</v>
      </c>
      <c r="H363" s="55">
        <v>26051.625</v>
      </c>
      <c r="I363" s="55">
        <v>4115125</v>
      </c>
      <c r="J363" s="55">
        <v>2.5322800000000001</v>
      </c>
    </row>
    <row r="364" spans="1:10" ht="16">
      <c r="A364" s="58" t="s">
        <v>96</v>
      </c>
      <c r="B364" s="56" t="s">
        <v>28</v>
      </c>
      <c r="C364" s="55">
        <v>17.123000000000001</v>
      </c>
      <c r="D364" s="55" t="s">
        <v>147</v>
      </c>
      <c r="E364" s="55">
        <v>905</v>
      </c>
      <c r="F364" s="55">
        <v>951</v>
      </c>
      <c r="G364" s="55">
        <v>84.17</v>
      </c>
      <c r="H364" s="55">
        <v>24746.893</v>
      </c>
      <c r="I364" s="55">
        <v>4115125</v>
      </c>
      <c r="J364" s="55">
        <v>2.4054570000000002</v>
      </c>
    </row>
    <row r="365" spans="1:10" ht="16">
      <c r="A365" s="58" t="s">
        <v>97</v>
      </c>
      <c r="B365" s="56" t="s">
        <v>28</v>
      </c>
      <c r="C365" s="55">
        <v>4.5529999999999999</v>
      </c>
      <c r="D365" s="55" t="s">
        <v>118</v>
      </c>
      <c r="E365" s="55">
        <v>687</v>
      </c>
      <c r="F365" s="55">
        <v>814</v>
      </c>
      <c r="G365" s="55">
        <v>25.29</v>
      </c>
      <c r="H365" s="55">
        <v>130114.35400000001</v>
      </c>
      <c r="I365" s="55">
        <v>4444174</v>
      </c>
      <c r="J365" s="55">
        <v>11.711</v>
      </c>
    </row>
    <row r="366" spans="1:10" ht="16">
      <c r="A366" s="59" t="s">
        <v>97</v>
      </c>
      <c r="B366" s="56" t="s">
        <v>28</v>
      </c>
      <c r="C366" s="56">
        <v>4.9749999999999996</v>
      </c>
      <c r="D366" s="56" t="s">
        <v>132</v>
      </c>
      <c r="E366" s="55">
        <v>729</v>
      </c>
      <c r="F366" s="55">
        <v>734</v>
      </c>
      <c r="G366" s="55">
        <v>15.23</v>
      </c>
      <c r="H366" s="56">
        <v>774679.96600000001</v>
      </c>
      <c r="I366" s="56">
        <v>4444174</v>
      </c>
      <c r="J366" s="56">
        <v>69.725430000000003</v>
      </c>
    </row>
    <row r="367" spans="1:10" ht="16">
      <c r="A367" s="58" t="s">
        <v>97</v>
      </c>
      <c r="B367" s="56" t="s">
        <v>28</v>
      </c>
      <c r="C367" s="55">
        <v>5.673</v>
      </c>
      <c r="D367" s="55" t="s">
        <v>125</v>
      </c>
      <c r="E367" s="55">
        <v>671</v>
      </c>
      <c r="F367" s="55">
        <v>707</v>
      </c>
      <c r="G367" s="55">
        <v>5.51</v>
      </c>
      <c r="H367" s="55">
        <v>25367.043000000001</v>
      </c>
      <c r="I367" s="55">
        <v>4444174</v>
      </c>
      <c r="J367" s="55">
        <v>2.2831730000000001</v>
      </c>
    </row>
    <row r="368" spans="1:10" ht="16">
      <c r="A368" s="58" t="s">
        <v>97</v>
      </c>
      <c r="B368" s="56" t="s">
        <v>28</v>
      </c>
      <c r="C368" s="55">
        <v>5.9119999999999999</v>
      </c>
      <c r="D368" s="55" t="s">
        <v>156</v>
      </c>
      <c r="E368" s="55">
        <v>941</v>
      </c>
      <c r="F368" s="55">
        <v>944</v>
      </c>
      <c r="G368" s="55">
        <v>98.77</v>
      </c>
      <c r="H368" s="55">
        <v>2092178.3330000001</v>
      </c>
      <c r="I368" s="55">
        <v>4444174</v>
      </c>
      <c r="J368" s="55">
        <v>188.3075</v>
      </c>
    </row>
    <row r="369" spans="1:10" ht="16">
      <c r="A369" s="58" t="s">
        <v>97</v>
      </c>
      <c r="B369" s="56" t="s">
        <v>28</v>
      </c>
      <c r="C369" s="55">
        <v>6.0709999999999997</v>
      </c>
      <c r="D369" s="55" t="s">
        <v>180</v>
      </c>
      <c r="E369" s="55">
        <v>817</v>
      </c>
      <c r="F369" s="55">
        <v>857</v>
      </c>
      <c r="G369" s="55">
        <v>96.56</v>
      </c>
      <c r="H369" s="55">
        <v>110757.092</v>
      </c>
      <c r="I369" s="55">
        <v>4444174</v>
      </c>
      <c r="J369" s="55">
        <v>9.9687439999999992</v>
      </c>
    </row>
    <row r="370" spans="1:10" ht="16">
      <c r="A370" s="58" t="s">
        <v>97</v>
      </c>
      <c r="B370" s="56" t="s">
        <v>28</v>
      </c>
      <c r="C370" s="55">
        <v>6.7889999999999997</v>
      </c>
      <c r="D370" s="55" t="s">
        <v>154</v>
      </c>
      <c r="E370" s="55">
        <v>736</v>
      </c>
      <c r="F370" s="55">
        <v>872</v>
      </c>
      <c r="G370" s="55">
        <v>11.44</v>
      </c>
      <c r="H370" s="55">
        <v>14843.77</v>
      </c>
      <c r="I370" s="55">
        <v>4444174</v>
      </c>
      <c r="J370" s="55">
        <v>1.33602</v>
      </c>
    </row>
    <row r="371" spans="1:10" ht="16">
      <c r="A371" s="58" t="s">
        <v>97</v>
      </c>
      <c r="B371" s="56" t="s">
        <v>28</v>
      </c>
      <c r="C371" s="55">
        <v>6.9509999999999996</v>
      </c>
      <c r="D371" s="55" t="s">
        <v>148</v>
      </c>
      <c r="E371" s="55">
        <v>795</v>
      </c>
      <c r="F371" s="55">
        <v>812</v>
      </c>
      <c r="G371" s="55">
        <v>13.77</v>
      </c>
      <c r="H371" s="55">
        <v>115901.04399999999</v>
      </c>
      <c r="I371" s="55">
        <v>4444174</v>
      </c>
      <c r="J371" s="55">
        <v>10.43173</v>
      </c>
    </row>
    <row r="372" spans="1:10" ht="16">
      <c r="A372" s="58" t="s">
        <v>97</v>
      </c>
      <c r="B372" s="56" t="s">
        <v>28</v>
      </c>
      <c r="C372" s="55">
        <v>7.4909999999999997</v>
      </c>
      <c r="D372" s="55" t="s">
        <v>170</v>
      </c>
      <c r="E372" s="55">
        <v>760</v>
      </c>
      <c r="F372" s="55">
        <v>842</v>
      </c>
      <c r="G372" s="55">
        <v>53.67</v>
      </c>
      <c r="H372" s="55">
        <v>22995.735000000001</v>
      </c>
      <c r="I372" s="55">
        <v>4444174</v>
      </c>
      <c r="J372" s="55">
        <v>2.0697420000000002</v>
      </c>
    </row>
    <row r="373" spans="1:10" ht="16">
      <c r="A373" s="58" t="s">
        <v>97</v>
      </c>
      <c r="B373" s="56" t="s">
        <v>28</v>
      </c>
      <c r="C373" s="55">
        <v>8.6140000000000008</v>
      </c>
      <c r="D373" s="55" t="s">
        <v>166</v>
      </c>
      <c r="E373" s="55">
        <v>929</v>
      </c>
      <c r="F373" s="55">
        <v>936</v>
      </c>
      <c r="G373" s="55">
        <v>81.63</v>
      </c>
      <c r="H373" s="55">
        <v>676168.73300000001</v>
      </c>
      <c r="I373" s="55">
        <v>4444174</v>
      </c>
      <c r="J373" s="55">
        <v>60.858879999999999</v>
      </c>
    </row>
    <row r="374" spans="1:10" ht="16">
      <c r="A374" s="58" t="s">
        <v>97</v>
      </c>
      <c r="B374" s="56" t="s">
        <v>28</v>
      </c>
      <c r="C374" s="55">
        <v>8.9109999999999996</v>
      </c>
      <c r="D374" s="55" t="s">
        <v>107</v>
      </c>
      <c r="E374" s="55">
        <v>851</v>
      </c>
      <c r="F374" s="55">
        <v>887</v>
      </c>
      <c r="G374" s="55">
        <v>51.89</v>
      </c>
      <c r="H374" s="55">
        <v>69894.153000000006</v>
      </c>
      <c r="I374" s="55">
        <v>4444174</v>
      </c>
      <c r="J374" s="55">
        <v>6.2908559999999998</v>
      </c>
    </row>
    <row r="375" spans="1:10" ht="16">
      <c r="A375" s="58" t="s">
        <v>97</v>
      </c>
      <c r="B375" s="56" t="s">
        <v>28</v>
      </c>
      <c r="C375" s="55">
        <v>9.4060000000000006</v>
      </c>
      <c r="D375" s="55" t="s">
        <v>130</v>
      </c>
      <c r="E375" s="55">
        <v>826</v>
      </c>
      <c r="F375" s="55">
        <v>899</v>
      </c>
      <c r="G375" s="55">
        <v>76.489999999999995</v>
      </c>
      <c r="H375" s="55">
        <v>31268.316999999999</v>
      </c>
      <c r="I375" s="55">
        <v>4444174</v>
      </c>
      <c r="J375" s="55">
        <v>2.8143199999999999</v>
      </c>
    </row>
    <row r="376" spans="1:10" ht="16">
      <c r="A376" s="58" t="s">
        <v>97</v>
      </c>
      <c r="B376" s="56" t="s">
        <v>28</v>
      </c>
      <c r="C376" s="55">
        <v>11.058999999999999</v>
      </c>
      <c r="D376" s="55" t="s">
        <v>149</v>
      </c>
      <c r="E376" s="55">
        <v>576</v>
      </c>
      <c r="F376" s="55">
        <v>643</v>
      </c>
      <c r="G376" s="55">
        <v>31.25</v>
      </c>
      <c r="H376" s="55">
        <v>43778.883000000002</v>
      </c>
      <c r="I376" s="55">
        <v>4444174</v>
      </c>
      <c r="J376" s="55">
        <v>3.9403389999999998</v>
      </c>
    </row>
    <row r="377" spans="1:10" ht="16">
      <c r="A377" s="58" t="s">
        <v>97</v>
      </c>
      <c r="B377" s="56" t="s">
        <v>28</v>
      </c>
      <c r="C377" s="55">
        <v>11.477</v>
      </c>
      <c r="D377" s="55" t="s">
        <v>102</v>
      </c>
      <c r="E377" s="55">
        <v>697</v>
      </c>
      <c r="F377" s="55">
        <v>870</v>
      </c>
      <c r="G377" s="55">
        <v>11.16</v>
      </c>
      <c r="H377" s="55">
        <v>13259.502</v>
      </c>
      <c r="I377" s="55">
        <v>4444174</v>
      </c>
      <c r="J377" s="55">
        <v>1.1934279999999999</v>
      </c>
    </row>
    <row r="378" spans="1:10" ht="16">
      <c r="A378" s="58" t="s">
        <v>97</v>
      </c>
      <c r="B378" s="56" t="s">
        <v>28</v>
      </c>
      <c r="C378" s="55">
        <v>11.855</v>
      </c>
      <c r="D378" s="55" t="s">
        <v>99</v>
      </c>
      <c r="E378" s="55">
        <v>806</v>
      </c>
      <c r="F378" s="55">
        <v>899</v>
      </c>
      <c r="G378" s="55">
        <v>63.3</v>
      </c>
      <c r="H378" s="55">
        <v>28550.825000000001</v>
      </c>
      <c r="I378" s="55">
        <v>4444174</v>
      </c>
      <c r="J378" s="55">
        <v>2.5697299999999998</v>
      </c>
    </row>
    <row r="379" spans="1:10" ht="16">
      <c r="A379" s="58" t="s">
        <v>97</v>
      </c>
      <c r="B379" s="56" t="s">
        <v>28</v>
      </c>
      <c r="C379" s="55">
        <v>11.986000000000001</v>
      </c>
      <c r="D379" s="55" t="s">
        <v>134</v>
      </c>
      <c r="E379" s="55">
        <v>722</v>
      </c>
      <c r="F379" s="55">
        <v>831</v>
      </c>
      <c r="G379" s="55">
        <v>22.75</v>
      </c>
      <c r="H379" s="55">
        <v>47970.436000000002</v>
      </c>
      <c r="I379" s="55">
        <v>4444174</v>
      </c>
      <c r="J379" s="55">
        <v>4.3176019999999999</v>
      </c>
    </row>
    <row r="380" spans="1:10" ht="16">
      <c r="A380" s="58" t="s">
        <v>97</v>
      </c>
      <c r="B380" s="56" t="s">
        <v>28</v>
      </c>
      <c r="C380" s="55">
        <v>15.125999999999999</v>
      </c>
      <c r="D380" s="55" t="s">
        <v>115</v>
      </c>
      <c r="E380" s="55">
        <v>620</v>
      </c>
      <c r="F380" s="55">
        <v>741</v>
      </c>
      <c r="G380" s="55">
        <v>19.77</v>
      </c>
      <c r="H380" s="55">
        <v>13993.281000000001</v>
      </c>
      <c r="I380" s="55">
        <v>4444174</v>
      </c>
      <c r="J380" s="55">
        <v>1.2594719999999999</v>
      </c>
    </row>
    <row r="381" spans="1:10" ht="16">
      <c r="A381" s="58" t="s">
        <v>97</v>
      </c>
      <c r="B381" s="56" t="s">
        <v>28</v>
      </c>
      <c r="C381" s="55">
        <v>17.119</v>
      </c>
      <c r="D381" s="55" t="s">
        <v>147</v>
      </c>
      <c r="E381" s="55">
        <v>798</v>
      </c>
      <c r="F381" s="55">
        <v>885</v>
      </c>
      <c r="G381" s="55">
        <v>67.81</v>
      </c>
      <c r="H381" s="55">
        <v>19733.63</v>
      </c>
      <c r="I381" s="55">
        <v>4444174</v>
      </c>
      <c r="J381" s="55">
        <v>1.776135</v>
      </c>
    </row>
    <row r="382" spans="1:10" ht="16">
      <c r="A382" s="58" t="s">
        <v>98</v>
      </c>
      <c r="B382" s="56" t="s">
        <v>28</v>
      </c>
      <c r="C382" s="55">
        <v>4.0579999999999998</v>
      </c>
      <c r="D382" s="55" t="s">
        <v>73</v>
      </c>
      <c r="E382" s="55">
        <v>882</v>
      </c>
      <c r="F382" s="55">
        <v>890</v>
      </c>
      <c r="G382" s="55">
        <v>89.67</v>
      </c>
      <c r="H382" s="55">
        <v>427619.20299999998</v>
      </c>
      <c r="I382" s="55">
        <v>5359568</v>
      </c>
      <c r="J382" s="55">
        <v>31.914449999999999</v>
      </c>
    </row>
    <row r="383" spans="1:10" ht="16">
      <c r="A383" s="58" t="s">
        <v>98</v>
      </c>
      <c r="B383" s="56" t="s">
        <v>28</v>
      </c>
      <c r="C383" s="55">
        <v>4.1719999999999997</v>
      </c>
      <c r="D383" s="55" t="s">
        <v>104</v>
      </c>
      <c r="E383" s="55">
        <v>760</v>
      </c>
      <c r="F383" s="55">
        <v>842</v>
      </c>
      <c r="G383" s="55">
        <v>16.02</v>
      </c>
      <c r="H383" s="55">
        <v>58274.93</v>
      </c>
      <c r="I383" s="55">
        <v>5359568</v>
      </c>
      <c r="J383" s="55">
        <v>4.3492259999999998</v>
      </c>
    </row>
    <row r="384" spans="1:10" ht="16">
      <c r="A384" s="58" t="s">
        <v>98</v>
      </c>
      <c r="B384" s="56" t="s">
        <v>28</v>
      </c>
      <c r="C384" s="55">
        <v>4.5430000000000001</v>
      </c>
      <c r="D384" s="55" t="s">
        <v>118</v>
      </c>
      <c r="E384" s="55">
        <v>801</v>
      </c>
      <c r="F384" s="55">
        <v>887</v>
      </c>
      <c r="G384" s="55">
        <v>62.76</v>
      </c>
      <c r="H384" s="55">
        <v>881278.43200000003</v>
      </c>
      <c r="I384" s="55">
        <v>5359568</v>
      </c>
      <c r="J384" s="55">
        <v>65.77234</v>
      </c>
    </row>
    <row r="385" spans="1:10" ht="16">
      <c r="A385" s="58" t="s">
        <v>98</v>
      </c>
      <c r="B385" s="56" t="s">
        <v>28</v>
      </c>
      <c r="C385" s="55">
        <v>4.7990000000000004</v>
      </c>
      <c r="D385" s="55" t="s">
        <v>160</v>
      </c>
      <c r="E385" s="55">
        <v>613</v>
      </c>
      <c r="F385" s="55">
        <v>656</v>
      </c>
      <c r="G385" s="55">
        <v>38.159999999999997</v>
      </c>
      <c r="H385" s="55">
        <v>30856.147000000001</v>
      </c>
      <c r="I385" s="55">
        <v>5359568</v>
      </c>
      <c r="J385" s="55">
        <v>2.302883</v>
      </c>
    </row>
    <row r="386" spans="1:10" ht="16">
      <c r="A386" s="58" t="s">
        <v>98</v>
      </c>
      <c r="B386" s="56" t="s">
        <v>28</v>
      </c>
      <c r="C386" s="55">
        <v>5.6660000000000004</v>
      </c>
      <c r="D386" s="55" t="s">
        <v>125</v>
      </c>
      <c r="E386" s="55">
        <v>811</v>
      </c>
      <c r="F386" s="55">
        <v>821</v>
      </c>
      <c r="G386" s="55">
        <v>51.4</v>
      </c>
      <c r="H386" s="55">
        <v>105267.32399999999</v>
      </c>
      <c r="I386" s="55">
        <v>5359568</v>
      </c>
      <c r="J386" s="55">
        <v>7.8564030000000002</v>
      </c>
    </row>
    <row r="387" spans="1:10" ht="16">
      <c r="A387" s="58" t="s">
        <v>98</v>
      </c>
      <c r="B387" s="56" t="s">
        <v>28</v>
      </c>
      <c r="C387" s="55">
        <v>5.9059999999999997</v>
      </c>
      <c r="D387" s="55" t="s">
        <v>156</v>
      </c>
      <c r="E387" s="55">
        <v>929</v>
      </c>
      <c r="F387" s="55">
        <v>935</v>
      </c>
      <c r="G387" s="55">
        <v>98.7</v>
      </c>
      <c r="H387" s="55">
        <v>1050523.101</v>
      </c>
      <c r="I387" s="55">
        <v>5359568</v>
      </c>
      <c r="J387" s="55">
        <v>78.403559999999999</v>
      </c>
    </row>
    <row r="388" spans="1:10" ht="16">
      <c r="A388" s="58" t="s">
        <v>98</v>
      </c>
      <c r="B388" s="56" t="s">
        <v>28</v>
      </c>
      <c r="C388" s="55">
        <v>5.95</v>
      </c>
      <c r="D388" s="55" t="s">
        <v>108</v>
      </c>
      <c r="E388" s="55">
        <v>790</v>
      </c>
      <c r="F388" s="55">
        <v>898</v>
      </c>
      <c r="G388" s="55">
        <v>10.94</v>
      </c>
      <c r="H388" s="55">
        <v>1375795.4210000001</v>
      </c>
      <c r="I388" s="55">
        <v>5359568</v>
      </c>
      <c r="J388" s="55">
        <v>102.67959999999999</v>
      </c>
    </row>
    <row r="389" spans="1:10" ht="16">
      <c r="A389" s="58" t="s">
        <v>98</v>
      </c>
      <c r="B389" s="56" t="s">
        <v>28</v>
      </c>
      <c r="C389" s="55">
        <v>6.0780000000000003</v>
      </c>
      <c r="D389" s="55" t="s">
        <v>180</v>
      </c>
      <c r="E389" s="55">
        <v>619</v>
      </c>
      <c r="F389" s="55">
        <v>669</v>
      </c>
      <c r="G389" s="55">
        <v>28.78</v>
      </c>
      <c r="H389" s="55">
        <v>117837.48699999999</v>
      </c>
      <c r="I389" s="55">
        <v>5359568</v>
      </c>
      <c r="J389" s="55">
        <v>8.7945510000000002</v>
      </c>
    </row>
    <row r="390" spans="1:10" ht="16">
      <c r="A390" s="58" t="s">
        <v>98</v>
      </c>
      <c r="B390" s="56" t="s">
        <v>28</v>
      </c>
      <c r="C390" s="55">
        <v>6.3579999999999997</v>
      </c>
      <c r="D390" s="55" t="s">
        <v>174</v>
      </c>
      <c r="E390" s="55">
        <v>739</v>
      </c>
      <c r="F390" s="55">
        <v>815</v>
      </c>
      <c r="G390" s="55">
        <v>16.52</v>
      </c>
      <c r="H390" s="55">
        <v>59869.317999999999</v>
      </c>
      <c r="I390" s="55">
        <v>5359568</v>
      </c>
      <c r="J390" s="55">
        <v>4.4682190000000004</v>
      </c>
    </row>
    <row r="391" spans="1:10" ht="16">
      <c r="A391" s="58" t="s">
        <v>98</v>
      </c>
      <c r="B391" s="56" t="s">
        <v>28</v>
      </c>
      <c r="C391" s="55">
        <v>6.452</v>
      </c>
      <c r="D391" s="55" t="s">
        <v>169</v>
      </c>
      <c r="E391" s="55">
        <v>854</v>
      </c>
      <c r="F391" s="55">
        <v>875</v>
      </c>
      <c r="G391" s="55">
        <v>57.6</v>
      </c>
      <c r="H391" s="55">
        <v>12634.88</v>
      </c>
      <c r="I391" s="55">
        <v>5359568</v>
      </c>
      <c r="J391" s="55">
        <v>0.94297699999999995</v>
      </c>
    </row>
    <row r="392" spans="1:10" ht="16">
      <c r="A392" s="58" t="s">
        <v>98</v>
      </c>
      <c r="B392" s="56" t="s">
        <v>28</v>
      </c>
      <c r="C392" s="55">
        <v>6.4930000000000003</v>
      </c>
      <c r="D392" s="55" t="s">
        <v>168</v>
      </c>
      <c r="E392" s="55">
        <v>742</v>
      </c>
      <c r="F392" s="55">
        <v>895</v>
      </c>
      <c r="G392" s="55">
        <v>51.41</v>
      </c>
      <c r="H392" s="55">
        <v>192723.56899999999</v>
      </c>
      <c r="I392" s="55">
        <v>5359568</v>
      </c>
      <c r="J392" s="55">
        <v>14.383509999999999</v>
      </c>
    </row>
    <row r="393" spans="1:10" ht="16">
      <c r="A393" s="58" t="s">
        <v>98</v>
      </c>
      <c r="B393" s="56" t="s">
        <v>28</v>
      </c>
      <c r="C393" s="55">
        <v>6.7859999999999996</v>
      </c>
      <c r="D393" s="55" t="s">
        <v>154</v>
      </c>
      <c r="E393" s="55">
        <v>758</v>
      </c>
      <c r="F393" s="55">
        <v>849</v>
      </c>
      <c r="G393" s="55">
        <v>13.2</v>
      </c>
      <c r="H393" s="55">
        <v>35062.383000000002</v>
      </c>
      <c r="I393" s="55">
        <v>5359568</v>
      </c>
      <c r="J393" s="55">
        <v>2.616806</v>
      </c>
    </row>
    <row r="394" spans="1:10" ht="16">
      <c r="A394" s="58" t="s">
        <v>98</v>
      </c>
      <c r="B394" s="56" t="s">
        <v>28</v>
      </c>
      <c r="C394" s="55">
        <v>6.9409999999999998</v>
      </c>
      <c r="D394" s="55" t="s">
        <v>148</v>
      </c>
      <c r="E394" s="55">
        <v>824</v>
      </c>
      <c r="F394" s="55">
        <v>891</v>
      </c>
      <c r="G394" s="55">
        <v>11.8</v>
      </c>
      <c r="H394" s="55">
        <v>735649.98199999996</v>
      </c>
      <c r="I394" s="55">
        <v>5359568</v>
      </c>
      <c r="J394" s="55">
        <v>54.903669999999998</v>
      </c>
    </row>
    <row r="395" spans="1:10" ht="16">
      <c r="A395" s="58" t="s">
        <v>98</v>
      </c>
      <c r="B395" s="56" t="s">
        <v>28</v>
      </c>
      <c r="C395" s="55">
        <v>7.484</v>
      </c>
      <c r="D395" s="55" t="s">
        <v>170</v>
      </c>
      <c r="E395" s="55">
        <v>803</v>
      </c>
      <c r="F395" s="55">
        <v>837</v>
      </c>
      <c r="G395" s="55">
        <v>34.4</v>
      </c>
      <c r="H395" s="55">
        <v>63511.487000000001</v>
      </c>
      <c r="I395" s="55">
        <v>5359568</v>
      </c>
      <c r="J395" s="55">
        <v>4.7400450000000003</v>
      </c>
    </row>
    <row r="396" spans="1:10" ht="16">
      <c r="A396" s="58" t="s">
        <v>98</v>
      </c>
      <c r="B396" s="56" t="s">
        <v>28</v>
      </c>
      <c r="C396" s="55">
        <v>7.508</v>
      </c>
      <c r="D396" s="55" t="s">
        <v>170</v>
      </c>
      <c r="E396" s="55">
        <v>608</v>
      </c>
      <c r="F396" s="55">
        <v>687</v>
      </c>
      <c r="G396" s="55">
        <v>7.79</v>
      </c>
      <c r="H396" s="55">
        <v>65475.936999999998</v>
      </c>
      <c r="I396" s="55">
        <v>5359568</v>
      </c>
      <c r="J396" s="55">
        <v>4.8866569999999996</v>
      </c>
    </row>
    <row r="397" spans="1:10" ht="16">
      <c r="A397" s="58" t="s">
        <v>98</v>
      </c>
      <c r="B397" s="56" t="s">
        <v>28</v>
      </c>
      <c r="C397" s="55">
        <v>8.1150000000000002</v>
      </c>
      <c r="D397" s="55" t="s">
        <v>167</v>
      </c>
      <c r="E397" s="55">
        <v>696</v>
      </c>
      <c r="F397" s="55">
        <v>742</v>
      </c>
      <c r="G397" s="55">
        <v>32.39</v>
      </c>
      <c r="H397" s="55">
        <v>123439.807</v>
      </c>
      <c r="I397" s="55">
        <v>5359568</v>
      </c>
      <c r="J397" s="55">
        <v>9.2126680000000007</v>
      </c>
    </row>
    <row r="398" spans="1:10" ht="16">
      <c r="A398" s="58" t="s">
        <v>98</v>
      </c>
      <c r="B398" s="56" t="s">
        <v>28</v>
      </c>
      <c r="C398" s="55">
        <v>8.6069999999999993</v>
      </c>
      <c r="D398" s="55" t="s">
        <v>166</v>
      </c>
      <c r="E398" s="55">
        <v>936</v>
      </c>
      <c r="F398" s="55">
        <v>941</v>
      </c>
      <c r="G398" s="55">
        <v>84.98</v>
      </c>
      <c r="H398" s="55">
        <v>1894526.2290000001</v>
      </c>
      <c r="I398" s="55">
        <v>5359568</v>
      </c>
      <c r="J398" s="55">
        <v>141.3939</v>
      </c>
    </row>
    <row r="399" spans="1:10" ht="16">
      <c r="A399" s="58" t="s">
        <v>98</v>
      </c>
      <c r="B399" s="56" t="s">
        <v>28</v>
      </c>
      <c r="C399" s="55">
        <v>8.9039999999999999</v>
      </c>
      <c r="D399" s="55" t="s">
        <v>107</v>
      </c>
      <c r="E399" s="55">
        <v>925</v>
      </c>
      <c r="F399" s="55">
        <v>929</v>
      </c>
      <c r="G399" s="55">
        <v>73.62</v>
      </c>
      <c r="H399" s="55">
        <v>145307.557</v>
      </c>
      <c r="I399" s="55">
        <v>5359568</v>
      </c>
      <c r="J399" s="55">
        <v>10.844720000000001</v>
      </c>
    </row>
    <row r="400" spans="1:10" ht="16">
      <c r="A400" s="58" t="s">
        <v>98</v>
      </c>
      <c r="B400" s="56" t="s">
        <v>28</v>
      </c>
      <c r="C400" s="55">
        <v>9.39</v>
      </c>
      <c r="D400" s="55" t="s">
        <v>130</v>
      </c>
      <c r="E400" s="55">
        <v>919</v>
      </c>
      <c r="F400" s="55">
        <v>930</v>
      </c>
      <c r="G400" s="55">
        <v>87.18</v>
      </c>
      <c r="H400" s="55">
        <v>139503.09899999999</v>
      </c>
      <c r="I400" s="55">
        <v>5359568</v>
      </c>
      <c r="J400" s="55">
        <v>10.411519999999999</v>
      </c>
    </row>
    <row r="401" spans="1:10" ht="16">
      <c r="A401" s="59" t="s">
        <v>98</v>
      </c>
      <c r="B401" s="56" t="s">
        <v>28</v>
      </c>
      <c r="C401" s="56">
        <v>9.6859999999999999</v>
      </c>
      <c r="D401" s="56" t="s">
        <v>106</v>
      </c>
      <c r="E401" s="55">
        <v>855</v>
      </c>
      <c r="F401" s="55">
        <v>927</v>
      </c>
      <c r="G401" s="55">
        <v>28.04</v>
      </c>
      <c r="H401" s="56">
        <v>70311.842999999993</v>
      </c>
      <c r="I401" s="55">
        <v>5359568</v>
      </c>
      <c r="J401" s="55">
        <v>5.2475750000000003</v>
      </c>
    </row>
    <row r="402" spans="1:10" ht="16">
      <c r="A402" s="58" t="s">
        <v>98</v>
      </c>
      <c r="B402" s="56" t="s">
        <v>28</v>
      </c>
      <c r="C402" s="55">
        <v>10.803000000000001</v>
      </c>
      <c r="D402" s="55" t="s">
        <v>152</v>
      </c>
      <c r="E402" s="55">
        <v>602</v>
      </c>
      <c r="F402" s="55">
        <v>810</v>
      </c>
      <c r="G402" s="55">
        <v>22.67</v>
      </c>
      <c r="H402" s="55">
        <v>41443.061999999998</v>
      </c>
      <c r="I402" s="55">
        <v>5359568</v>
      </c>
      <c r="J402" s="55">
        <v>3.0930149999999998</v>
      </c>
    </row>
    <row r="403" spans="1:10" ht="16">
      <c r="A403" s="58" t="s">
        <v>98</v>
      </c>
      <c r="B403" s="56" t="s">
        <v>28</v>
      </c>
      <c r="C403" s="55">
        <v>10.988</v>
      </c>
      <c r="D403" s="55" t="s">
        <v>150</v>
      </c>
      <c r="E403" s="55">
        <v>883</v>
      </c>
      <c r="F403" s="55">
        <v>901</v>
      </c>
      <c r="G403" s="55">
        <v>82.19</v>
      </c>
      <c r="H403" s="55">
        <v>201999.91399999999</v>
      </c>
      <c r="I403" s="55">
        <v>5359568</v>
      </c>
      <c r="J403" s="55">
        <v>15.07583</v>
      </c>
    </row>
    <row r="404" spans="1:10" ht="16">
      <c r="A404" s="58" t="s">
        <v>98</v>
      </c>
      <c r="B404" s="56" t="s">
        <v>28</v>
      </c>
      <c r="C404" s="55">
        <v>11.052</v>
      </c>
      <c r="D404" s="55" t="s">
        <v>149</v>
      </c>
      <c r="E404" s="55">
        <v>489</v>
      </c>
      <c r="F404" s="55">
        <v>583</v>
      </c>
      <c r="G404" s="55">
        <v>6.6</v>
      </c>
      <c r="H404" s="55">
        <v>92346.183000000005</v>
      </c>
      <c r="I404" s="55">
        <v>5359568</v>
      </c>
      <c r="J404" s="55">
        <v>6.892061</v>
      </c>
    </row>
    <row r="405" spans="1:10" ht="16">
      <c r="A405" s="58" t="s">
        <v>98</v>
      </c>
      <c r="B405" s="56" t="s">
        <v>28</v>
      </c>
      <c r="C405" s="55">
        <v>11.47</v>
      </c>
      <c r="D405" s="55" t="s">
        <v>102</v>
      </c>
      <c r="E405" s="55">
        <v>869</v>
      </c>
      <c r="F405" s="55">
        <v>919</v>
      </c>
      <c r="G405" s="55">
        <v>12.82</v>
      </c>
      <c r="H405" s="55">
        <v>59378.201999999997</v>
      </c>
      <c r="I405" s="55">
        <v>5359568</v>
      </c>
      <c r="J405" s="55">
        <v>4.4315660000000001</v>
      </c>
    </row>
    <row r="406" spans="1:10" ht="16">
      <c r="A406" s="58" t="s">
        <v>98</v>
      </c>
      <c r="B406" s="56" t="s">
        <v>28</v>
      </c>
      <c r="C406" s="55">
        <v>11.848000000000001</v>
      </c>
      <c r="D406" s="55" t="s">
        <v>99</v>
      </c>
      <c r="E406" s="55">
        <v>882</v>
      </c>
      <c r="F406" s="55">
        <v>920</v>
      </c>
      <c r="G406" s="55">
        <v>69.489999999999995</v>
      </c>
      <c r="H406" s="55">
        <v>153311.402</v>
      </c>
      <c r="I406" s="55">
        <v>5359568</v>
      </c>
      <c r="J406" s="55">
        <v>11.442069999999999</v>
      </c>
    </row>
    <row r="407" spans="1:10" ht="16">
      <c r="A407" s="58" t="s">
        <v>98</v>
      </c>
      <c r="B407" s="56" t="s">
        <v>28</v>
      </c>
      <c r="C407" s="55">
        <v>11.976000000000001</v>
      </c>
      <c r="D407" s="55" t="s">
        <v>134</v>
      </c>
      <c r="E407" s="55">
        <v>760</v>
      </c>
      <c r="F407" s="55">
        <v>856</v>
      </c>
      <c r="G407" s="55">
        <v>29.75</v>
      </c>
      <c r="H407" s="55">
        <v>196726.989</v>
      </c>
      <c r="I407" s="55">
        <v>5359568</v>
      </c>
      <c r="J407" s="55">
        <v>14.6823</v>
      </c>
    </row>
    <row r="408" spans="1:10" ht="16">
      <c r="A408" s="58" t="s">
        <v>98</v>
      </c>
      <c r="B408" s="56" t="s">
        <v>28</v>
      </c>
      <c r="C408" s="55">
        <v>12.007</v>
      </c>
      <c r="D408" s="55" t="s">
        <v>157</v>
      </c>
      <c r="E408" s="55">
        <v>817</v>
      </c>
      <c r="F408" s="55">
        <v>899</v>
      </c>
      <c r="G408" s="55">
        <v>77.62</v>
      </c>
      <c r="H408" s="55">
        <v>105397.651</v>
      </c>
      <c r="I408" s="55">
        <v>5359568</v>
      </c>
      <c r="J408" s="55">
        <v>7.8661300000000001</v>
      </c>
    </row>
    <row r="409" spans="1:10" ht="16">
      <c r="A409" s="58" t="s">
        <v>98</v>
      </c>
      <c r="B409" s="56" t="s">
        <v>28</v>
      </c>
      <c r="C409" s="55">
        <v>12.226000000000001</v>
      </c>
      <c r="D409" s="55" t="s">
        <v>171</v>
      </c>
      <c r="E409" s="55">
        <v>809</v>
      </c>
      <c r="F409" s="55">
        <v>892</v>
      </c>
      <c r="G409" s="55">
        <v>54.44</v>
      </c>
      <c r="H409" s="55">
        <v>21447.511999999999</v>
      </c>
      <c r="I409" s="55">
        <v>5359568</v>
      </c>
      <c r="J409" s="55">
        <v>1.600689</v>
      </c>
    </row>
    <row r="410" spans="1:10" ht="16">
      <c r="A410" s="58" t="s">
        <v>98</v>
      </c>
      <c r="B410" s="56" t="s">
        <v>28</v>
      </c>
      <c r="C410" s="55">
        <v>12.685</v>
      </c>
      <c r="D410" s="55" t="s">
        <v>177</v>
      </c>
      <c r="E410" s="55">
        <v>763</v>
      </c>
      <c r="F410" s="55">
        <v>880</v>
      </c>
      <c r="G410" s="55">
        <v>59.78</v>
      </c>
      <c r="H410" s="55">
        <v>14978.438</v>
      </c>
      <c r="I410" s="55">
        <v>5359568</v>
      </c>
      <c r="J410" s="55">
        <v>1.1178840000000001</v>
      </c>
    </row>
    <row r="411" spans="1:10" ht="16">
      <c r="A411" s="58" t="s">
        <v>98</v>
      </c>
      <c r="B411" s="56" t="s">
        <v>28</v>
      </c>
      <c r="C411" s="55">
        <v>13.244</v>
      </c>
      <c r="D411" s="55" t="s">
        <v>178</v>
      </c>
      <c r="E411" s="55">
        <v>901</v>
      </c>
      <c r="F411" s="55">
        <v>926</v>
      </c>
      <c r="G411" s="55">
        <v>37.520000000000003</v>
      </c>
      <c r="H411" s="55">
        <v>35409.116999999998</v>
      </c>
      <c r="I411" s="55">
        <v>5359568</v>
      </c>
      <c r="J411" s="55">
        <v>2.642684</v>
      </c>
    </row>
    <row r="412" spans="1:10" ht="16">
      <c r="A412" s="58" t="s">
        <v>98</v>
      </c>
      <c r="B412" s="56" t="s">
        <v>28</v>
      </c>
      <c r="C412" s="55">
        <v>14.465</v>
      </c>
      <c r="D412" s="55" t="s">
        <v>139</v>
      </c>
      <c r="E412" s="55">
        <v>862</v>
      </c>
      <c r="F412" s="55">
        <v>880</v>
      </c>
      <c r="G412" s="55">
        <v>38.909999999999997</v>
      </c>
      <c r="H412" s="55">
        <v>81108.771999999997</v>
      </c>
      <c r="I412" s="55">
        <v>5359568</v>
      </c>
      <c r="J412" s="55">
        <v>6.0533809999999999</v>
      </c>
    </row>
    <row r="413" spans="1:10" ht="16">
      <c r="A413" s="58" t="s">
        <v>98</v>
      </c>
      <c r="B413" s="56" t="s">
        <v>28</v>
      </c>
      <c r="C413" s="55">
        <v>15.125999999999999</v>
      </c>
      <c r="D413" s="55" t="s">
        <v>115</v>
      </c>
      <c r="E413" s="55">
        <v>840</v>
      </c>
      <c r="F413" s="55">
        <v>856</v>
      </c>
      <c r="G413" s="55">
        <v>48.54</v>
      </c>
      <c r="H413" s="55">
        <v>116795.70699999999</v>
      </c>
      <c r="I413" s="55">
        <v>5359568</v>
      </c>
      <c r="J413" s="55">
        <v>8.716799</v>
      </c>
    </row>
    <row r="414" spans="1:10" ht="16">
      <c r="A414" s="58" t="s">
        <v>98</v>
      </c>
      <c r="B414" s="56" t="s">
        <v>28</v>
      </c>
      <c r="C414" s="55">
        <v>15.423</v>
      </c>
      <c r="D414" s="55" t="s">
        <v>117</v>
      </c>
      <c r="E414" s="55">
        <v>871</v>
      </c>
      <c r="F414" s="55">
        <v>894</v>
      </c>
      <c r="G414" s="55">
        <v>71.319999999999993</v>
      </c>
      <c r="H414" s="55">
        <v>62496.156999999999</v>
      </c>
      <c r="I414" s="55">
        <v>5359568</v>
      </c>
      <c r="J414" s="55">
        <v>4.6642679999999999</v>
      </c>
    </row>
    <row r="415" spans="1:10" ht="16">
      <c r="A415" s="58" t="s">
        <v>98</v>
      </c>
      <c r="B415" s="56" t="s">
        <v>28</v>
      </c>
      <c r="C415" s="55">
        <v>17.119</v>
      </c>
      <c r="D415" s="55" t="s">
        <v>147</v>
      </c>
      <c r="E415" s="55">
        <v>919</v>
      </c>
      <c r="F415" s="55">
        <v>933</v>
      </c>
      <c r="G415" s="55">
        <v>84.07</v>
      </c>
      <c r="H415" s="55">
        <v>75302.558999999994</v>
      </c>
      <c r="I415" s="55">
        <v>5359568</v>
      </c>
      <c r="J415" s="55">
        <v>5.6200469999999996</v>
      </c>
    </row>
    <row r="416" spans="1:10" ht="16">
      <c r="A416" s="58" t="s">
        <v>98</v>
      </c>
      <c r="B416" s="56" t="s">
        <v>28</v>
      </c>
      <c r="C416" s="55">
        <v>17.774000000000001</v>
      </c>
      <c r="D416" s="55" t="s">
        <v>155</v>
      </c>
      <c r="E416" s="55">
        <v>679</v>
      </c>
      <c r="F416" s="55">
        <v>801</v>
      </c>
      <c r="G416" s="55">
        <v>7.28</v>
      </c>
      <c r="H416" s="55">
        <v>34292.777000000002</v>
      </c>
      <c r="I416" s="55">
        <v>5359568</v>
      </c>
      <c r="J416" s="55">
        <v>2.5593689999999998</v>
      </c>
    </row>
    <row r="417" spans="1:10" ht="16">
      <c r="A417" s="58" t="s">
        <v>100</v>
      </c>
      <c r="B417" s="56" t="s">
        <v>28</v>
      </c>
      <c r="C417" s="55">
        <v>4.5460000000000003</v>
      </c>
      <c r="D417" s="55" t="s">
        <v>118</v>
      </c>
      <c r="E417" s="55">
        <v>688</v>
      </c>
      <c r="F417" s="55">
        <v>782</v>
      </c>
      <c r="G417" s="55">
        <v>24.66</v>
      </c>
      <c r="H417" s="55">
        <v>205913.264</v>
      </c>
      <c r="I417" s="55">
        <v>5262634</v>
      </c>
      <c r="J417" s="55">
        <v>15.650969999999999</v>
      </c>
    </row>
    <row r="418" spans="1:10" ht="16">
      <c r="A418" s="59" t="s">
        <v>100</v>
      </c>
      <c r="B418" s="56" t="s">
        <v>28</v>
      </c>
      <c r="C418" s="56">
        <v>4.968</v>
      </c>
      <c r="D418" s="56" t="s">
        <v>132</v>
      </c>
      <c r="E418" s="55">
        <v>740</v>
      </c>
      <c r="F418" s="55">
        <v>744</v>
      </c>
      <c r="G418" s="55">
        <v>27.12</v>
      </c>
      <c r="H418" s="56">
        <v>1003978.268</v>
      </c>
      <c r="I418" s="56">
        <v>5262634</v>
      </c>
      <c r="J418" s="56">
        <v>76.309950000000001</v>
      </c>
    </row>
    <row r="419" spans="1:10" ht="16">
      <c r="A419" s="58" t="s">
        <v>100</v>
      </c>
      <c r="B419" s="56" t="s">
        <v>28</v>
      </c>
      <c r="C419" s="55">
        <v>5.6660000000000004</v>
      </c>
      <c r="D419" s="55" t="s">
        <v>125</v>
      </c>
      <c r="E419" s="55">
        <v>681</v>
      </c>
      <c r="F419" s="55">
        <v>726</v>
      </c>
      <c r="G419" s="55">
        <v>51.28</v>
      </c>
      <c r="H419" s="55">
        <v>11807.155000000001</v>
      </c>
      <c r="I419" s="55">
        <v>5262634</v>
      </c>
      <c r="J419" s="55">
        <v>0.89743300000000004</v>
      </c>
    </row>
    <row r="420" spans="1:10" ht="16">
      <c r="A420" s="58" t="s">
        <v>100</v>
      </c>
      <c r="B420" s="56" t="s">
        <v>28</v>
      </c>
      <c r="C420" s="55">
        <v>5.9059999999999997</v>
      </c>
      <c r="D420" s="55" t="s">
        <v>156</v>
      </c>
      <c r="E420" s="55">
        <v>947</v>
      </c>
      <c r="F420" s="55">
        <v>950</v>
      </c>
      <c r="G420" s="55">
        <v>98.8</v>
      </c>
      <c r="H420" s="55">
        <v>5096476.6150000002</v>
      </c>
      <c r="I420" s="55">
        <v>5262634</v>
      </c>
      <c r="J420" s="55">
        <v>387.37079999999997</v>
      </c>
    </row>
    <row r="421" spans="1:10" ht="16">
      <c r="A421" s="58" t="s">
        <v>100</v>
      </c>
      <c r="B421" s="56" t="s">
        <v>28</v>
      </c>
      <c r="C421" s="55">
        <v>5.9530000000000003</v>
      </c>
      <c r="D421" s="55" t="s">
        <v>108</v>
      </c>
      <c r="E421" s="55">
        <v>831</v>
      </c>
      <c r="F421" s="55">
        <v>891</v>
      </c>
      <c r="G421" s="55">
        <v>9.26</v>
      </c>
      <c r="H421" s="55">
        <v>18016.776000000002</v>
      </c>
      <c r="I421" s="55">
        <v>5262634</v>
      </c>
      <c r="J421" s="55">
        <v>1.3694109999999999</v>
      </c>
    </row>
    <row r="422" spans="1:10" ht="16">
      <c r="A422" s="58" t="s">
        <v>100</v>
      </c>
      <c r="B422" s="56" t="s">
        <v>28</v>
      </c>
      <c r="C422" s="55">
        <v>6.0810000000000004</v>
      </c>
      <c r="D422" s="55" t="s">
        <v>180</v>
      </c>
      <c r="E422" s="55">
        <v>842</v>
      </c>
      <c r="F422" s="55">
        <v>866</v>
      </c>
      <c r="G422" s="55">
        <v>95.22</v>
      </c>
      <c r="H422" s="55">
        <v>242994.36</v>
      </c>
      <c r="I422" s="55">
        <v>5262634</v>
      </c>
      <c r="J422" s="55">
        <v>18.46941</v>
      </c>
    </row>
    <row r="423" spans="1:10" ht="16">
      <c r="A423" s="58" t="s">
        <v>100</v>
      </c>
      <c r="B423" s="56" t="s">
        <v>28</v>
      </c>
      <c r="C423" s="55">
        <v>6.3680000000000003</v>
      </c>
      <c r="D423" s="55" t="s">
        <v>173</v>
      </c>
      <c r="E423" s="55">
        <v>679</v>
      </c>
      <c r="F423" s="55">
        <v>808</v>
      </c>
      <c r="G423" s="55">
        <v>17.75</v>
      </c>
      <c r="H423" s="55">
        <v>11179.195</v>
      </c>
      <c r="I423" s="55">
        <v>5262634</v>
      </c>
      <c r="J423" s="55">
        <v>0.84970299999999999</v>
      </c>
    </row>
    <row r="424" spans="1:10" ht="16">
      <c r="A424" s="58" t="s">
        <v>100</v>
      </c>
      <c r="B424" s="56" t="s">
        <v>28</v>
      </c>
      <c r="C424" s="55">
        <v>6.7859999999999996</v>
      </c>
      <c r="D424" s="55" t="s">
        <v>154</v>
      </c>
      <c r="E424" s="55">
        <v>752</v>
      </c>
      <c r="F424" s="55">
        <v>827</v>
      </c>
      <c r="G424" s="55">
        <v>8.39</v>
      </c>
      <c r="H424" s="55">
        <v>28601.82</v>
      </c>
      <c r="I424" s="55">
        <v>5262634</v>
      </c>
      <c r="J424" s="55">
        <v>2.1739549999999999</v>
      </c>
    </row>
    <row r="425" spans="1:10" ht="16">
      <c r="A425" s="58" t="s">
        <v>100</v>
      </c>
      <c r="B425" s="56" t="s">
        <v>28</v>
      </c>
      <c r="C425" s="55">
        <v>6.944</v>
      </c>
      <c r="D425" s="55" t="s">
        <v>148</v>
      </c>
      <c r="E425" s="55">
        <v>804</v>
      </c>
      <c r="F425" s="55">
        <v>812</v>
      </c>
      <c r="G425" s="55">
        <v>9.64</v>
      </c>
      <c r="H425" s="55">
        <v>183108.02299999999</v>
      </c>
      <c r="I425" s="55">
        <v>5262634</v>
      </c>
      <c r="J425" s="55">
        <v>13.9176</v>
      </c>
    </row>
    <row r="426" spans="1:10" ht="16">
      <c r="A426" s="58" t="s">
        <v>100</v>
      </c>
      <c r="B426" s="56" t="s">
        <v>28</v>
      </c>
      <c r="C426" s="55">
        <v>7.4909999999999997</v>
      </c>
      <c r="D426" s="55" t="s">
        <v>170</v>
      </c>
      <c r="E426" s="55">
        <v>779</v>
      </c>
      <c r="F426" s="55">
        <v>825</v>
      </c>
      <c r="G426" s="55">
        <v>39.07</v>
      </c>
      <c r="H426" s="55">
        <v>46644.23</v>
      </c>
      <c r="I426" s="55">
        <v>5262634</v>
      </c>
      <c r="J426" s="55">
        <v>3.5453139999999999</v>
      </c>
    </row>
    <row r="427" spans="1:10" ht="16">
      <c r="A427" s="58" t="s">
        <v>100</v>
      </c>
      <c r="B427" s="56" t="s">
        <v>28</v>
      </c>
      <c r="C427" s="55">
        <v>8.61</v>
      </c>
      <c r="D427" s="55" t="s">
        <v>166</v>
      </c>
      <c r="E427" s="55">
        <v>933</v>
      </c>
      <c r="F427" s="55">
        <v>938</v>
      </c>
      <c r="G427" s="55">
        <v>83.48</v>
      </c>
      <c r="H427" s="55">
        <v>600809.79</v>
      </c>
      <c r="I427" s="55">
        <v>5262634</v>
      </c>
      <c r="J427" s="55">
        <v>45.666089999999997</v>
      </c>
    </row>
    <row r="428" spans="1:10" ht="16">
      <c r="A428" s="58" t="s">
        <v>100</v>
      </c>
      <c r="B428" s="56" t="s">
        <v>28</v>
      </c>
      <c r="C428" s="55">
        <v>8.9039999999999999</v>
      </c>
      <c r="D428" s="55" t="s">
        <v>107</v>
      </c>
      <c r="E428" s="55">
        <v>875</v>
      </c>
      <c r="F428" s="55">
        <v>892</v>
      </c>
      <c r="G428" s="55">
        <v>51.84</v>
      </c>
      <c r="H428" s="55">
        <v>47453.633999999998</v>
      </c>
      <c r="I428" s="55">
        <v>5262634</v>
      </c>
      <c r="J428" s="55">
        <v>3.6068349999999998</v>
      </c>
    </row>
    <row r="429" spans="1:10" ht="16">
      <c r="A429" s="58" t="s">
        <v>100</v>
      </c>
      <c r="B429" s="56" t="s">
        <v>28</v>
      </c>
      <c r="C429" s="55">
        <v>9.3930000000000007</v>
      </c>
      <c r="D429" s="55" t="s">
        <v>130</v>
      </c>
      <c r="E429" s="55">
        <v>827</v>
      </c>
      <c r="F429" s="55">
        <v>891</v>
      </c>
      <c r="G429" s="55">
        <v>76.64</v>
      </c>
      <c r="H429" s="55">
        <v>7101.6090000000004</v>
      </c>
      <c r="I429" s="55">
        <v>5262634</v>
      </c>
      <c r="J429" s="55">
        <v>0.53977600000000003</v>
      </c>
    </row>
    <row r="430" spans="1:10" ht="16">
      <c r="A430" s="59" t="s">
        <v>100</v>
      </c>
      <c r="B430" s="56" t="s">
        <v>28</v>
      </c>
      <c r="C430" s="56">
        <v>9.6859999999999999</v>
      </c>
      <c r="D430" s="56" t="s">
        <v>106</v>
      </c>
      <c r="E430" s="55">
        <v>684</v>
      </c>
      <c r="F430" s="55">
        <v>847</v>
      </c>
      <c r="G430" s="55">
        <v>4.3899999999999997</v>
      </c>
      <c r="H430" s="56">
        <v>43233.144999999997</v>
      </c>
      <c r="I430" s="55">
        <v>5262634</v>
      </c>
      <c r="J430" s="55">
        <v>3.2860459999999998</v>
      </c>
    </row>
    <row r="431" spans="1:10" ht="16">
      <c r="A431" s="58" t="s">
        <v>100</v>
      </c>
      <c r="B431" s="56" t="s">
        <v>28</v>
      </c>
      <c r="C431" s="55">
        <v>11.71</v>
      </c>
      <c r="D431" s="55" t="s">
        <v>136</v>
      </c>
      <c r="E431" s="55">
        <v>723</v>
      </c>
      <c r="F431" s="55">
        <v>735</v>
      </c>
      <c r="G431" s="55">
        <v>9.4499999999999993</v>
      </c>
      <c r="H431" s="55">
        <v>42494.13</v>
      </c>
      <c r="I431" s="55">
        <v>5262634</v>
      </c>
      <c r="J431" s="55">
        <v>3.2298749999999998</v>
      </c>
    </row>
    <row r="432" spans="1:10" ht="16">
      <c r="A432" s="58" t="s">
        <v>100</v>
      </c>
      <c r="B432" s="56" t="s">
        <v>28</v>
      </c>
      <c r="C432" s="55">
        <v>11.852</v>
      </c>
      <c r="D432" s="55" t="s">
        <v>99</v>
      </c>
      <c r="E432" s="55">
        <v>820</v>
      </c>
      <c r="F432" s="55">
        <v>892</v>
      </c>
      <c r="G432" s="55">
        <v>60.3</v>
      </c>
      <c r="H432" s="55">
        <v>67228.39</v>
      </c>
      <c r="I432" s="55">
        <v>5262634</v>
      </c>
      <c r="J432" s="55">
        <v>5.1098660000000002</v>
      </c>
    </row>
    <row r="433" spans="1:10" ht="16">
      <c r="A433" s="58" t="s">
        <v>100</v>
      </c>
      <c r="B433" s="56" t="s">
        <v>28</v>
      </c>
      <c r="C433" s="55">
        <v>11.976000000000001</v>
      </c>
      <c r="D433" s="55" t="s">
        <v>134</v>
      </c>
      <c r="E433" s="55">
        <v>796</v>
      </c>
      <c r="F433" s="55">
        <v>858</v>
      </c>
      <c r="G433" s="55">
        <v>34.799999999999997</v>
      </c>
      <c r="H433" s="55">
        <v>62719.932999999997</v>
      </c>
      <c r="I433" s="55">
        <v>5262634</v>
      </c>
      <c r="J433" s="55">
        <v>4.7671890000000001</v>
      </c>
    </row>
    <row r="434" spans="1:10" ht="16">
      <c r="A434" s="58" t="s">
        <v>100</v>
      </c>
      <c r="B434" s="56" t="s">
        <v>28</v>
      </c>
      <c r="C434" s="55">
        <v>13.244</v>
      </c>
      <c r="D434" s="55" t="s">
        <v>178</v>
      </c>
      <c r="E434" s="55">
        <v>787</v>
      </c>
      <c r="F434" s="55">
        <v>902</v>
      </c>
      <c r="G434" s="55">
        <v>51.37</v>
      </c>
      <c r="H434" s="55">
        <v>19918.185000000001</v>
      </c>
      <c r="I434" s="55">
        <v>5262634</v>
      </c>
      <c r="J434" s="55">
        <v>1.513933</v>
      </c>
    </row>
    <row r="435" spans="1:10" ht="16">
      <c r="A435" s="58" t="s">
        <v>100</v>
      </c>
      <c r="B435" s="56" t="s">
        <v>28</v>
      </c>
      <c r="C435" s="55">
        <v>14.459</v>
      </c>
      <c r="D435" s="55" t="s">
        <v>139</v>
      </c>
      <c r="E435" s="55">
        <v>730</v>
      </c>
      <c r="F435" s="55">
        <v>802</v>
      </c>
      <c r="G435" s="55">
        <v>28.51</v>
      </c>
      <c r="H435" s="55">
        <v>26150.120999999999</v>
      </c>
      <c r="I435" s="55">
        <v>5262634</v>
      </c>
      <c r="J435" s="55">
        <v>1.9876069999999999</v>
      </c>
    </row>
    <row r="436" spans="1:10" ht="16">
      <c r="A436" s="58" t="s">
        <v>100</v>
      </c>
      <c r="B436" s="56" t="s">
        <v>28</v>
      </c>
      <c r="C436" s="55">
        <v>15.122999999999999</v>
      </c>
      <c r="D436" s="55" t="s">
        <v>115</v>
      </c>
      <c r="E436" s="55">
        <v>808</v>
      </c>
      <c r="F436" s="55">
        <v>861</v>
      </c>
      <c r="G436" s="55">
        <v>49.76</v>
      </c>
      <c r="H436" s="55">
        <v>35472.103999999999</v>
      </c>
      <c r="I436" s="55">
        <v>5262634</v>
      </c>
      <c r="J436" s="55">
        <v>2.696148</v>
      </c>
    </row>
    <row r="437" spans="1:10" ht="16">
      <c r="A437" s="58" t="s">
        <v>100</v>
      </c>
      <c r="B437" s="56" t="s">
        <v>28</v>
      </c>
      <c r="C437" s="55">
        <v>15.416</v>
      </c>
      <c r="D437" s="55" t="s">
        <v>117</v>
      </c>
      <c r="E437" s="55">
        <v>772</v>
      </c>
      <c r="F437" s="55">
        <v>891</v>
      </c>
      <c r="G437" s="55">
        <v>55.39</v>
      </c>
      <c r="H437" s="55">
        <v>17146.133000000002</v>
      </c>
      <c r="I437" s="55">
        <v>5262634</v>
      </c>
      <c r="J437" s="55">
        <v>1.3032360000000001</v>
      </c>
    </row>
    <row r="438" spans="1:10" ht="16">
      <c r="A438" s="58" t="s">
        <v>100</v>
      </c>
      <c r="B438" s="56" t="s">
        <v>28</v>
      </c>
      <c r="C438" s="55">
        <v>17.116</v>
      </c>
      <c r="D438" s="55" t="s">
        <v>147</v>
      </c>
      <c r="E438" s="55">
        <v>853</v>
      </c>
      <c r="F438" s="55">
        <v>921</v>
      </c>
      <c r="G438" s="55">
        <v>74.05</v>
      </c>
      <c r="H438" s="55">
        <v>21013.396000000001</v>
      </c>
      <c r="I438" s="55">
        <v>5262634</v>
      </c>
      <c r="J438" s="55">
        <v>1.5971770000000001</v>
      </c>
    </row>
    <row r="439" spans="1:10" ht="16">
      <c r="A439" s="58" t="s">
        <v>69</v>
      </c>
      <c r="B439" s="55" t="s">
        <v>25</v>
      </c>
      <c r="C439" s="55">
        <v>2.6139999999999999</v>
      </c>
      <c r="D439" s="55" t="s">
        <v>105</v>
      </c>
      <c r="E439" s="55">
        <v>879</v>
      </c>
      <c r="F439" s="55">
        <v>902</v>
      </c>
      <c r="G439" s="55">
        <v>88.06</v>
      </c>
      <c r="H439" s="55">
        <v>296519.53600000002</v>
      </c>
      <c r="I439" s="57">
        <v>6124875</v>
      </c>
      <c r="J439" s="55">
        <v>19.364940000000001</v>
      </c>
    </row>
    <row r="440" spans="1:10" ht="16">
      <c r="A440" s="58" t="s">
        <v>69</v>
      </c>
      <c r="B440" s="55" t="s">
        <v>25</v>
      </c>
      <c r="C440" s="55">
        <v>2.6240000000000001</v>
      </c>
      <c r="D440" s="55" t="s">
        <v>105</v>
      </c>
      <c r="E440" s="55">
        <v>777</v>
      </c>
      <c r="F440" s="55">
        <v>862</v>
      </c>
      <c r="G440" s="55">
        <v>58.94</v>
      </c>
      <c r="H440" s="55">
        <v>3400.6709999999998</v>
      </c>
      <c r="I440" s="57">
        <v>6124875</v>
      </c>
      <c r="J440" s="55">
        <v>0.22208900000000001</v>
      </c>
    </row>
    <row r="441" spans="1:10" ht="16">
      <c r="A441" s="58" t="s">
        <v>69</v>
      </c>
      <c r="B441" s="55" t="s">
        <v>25</v>
      </c>
      <c r="C441" s="55">
        <v>2.863</v>
      </c>
      <c r="D441" s="55" t="s">
        <v>119</v>
      </c>
      <c r="E441" s="55">
        <v>857</v>
      </c>
      <c r="F441" s="55">
        <v>885</v>
      </c>
      <c r="G441" s="55">
        <v>63.13</v>
      </c>
      <c r="H441" s="55">
        <v>27633.064999999999</v>
      </c>
      <c r="I441" s="57">
        <v>6124875</v>
      </c>
      <c r="J441" s="55">
        <v>1.8046450000000001</v>
      </c>
    </row>
    <row r="442" spans="1:10" ht="16">
      <c r="A442" s="58" t="s">
        <v>69</v>
      </c>
      <c r="B442" s="55" t="s">
        <v>25</v>
      </c>
      <c r="C442" s="55">
        <v>3.0049999999999999</v>
      </c>
      <c r="D442" s="55" t="s">
        <v>123</v>
      </c>
      <c r="E442" s="55">
        <v>715</v>
      </c>
      <c r="F442" s="55">
        <v>884</v>
      </c>
      <c r="G442" s="55">
        <v>53.73</v>
      </c>
      <c r="H442" s="55">
        <v>17615.358</v>
      </c>
      <c r="I442" s="57">
        <v>6124875</v>
      </c>
      <c r="J442" s="55">
        <v>1.150414</v>
      </c>
    </row>
    <row r="443" spans="1:10" ht="16">
      <c r="A443" s="58" t="s">
        <v>69</v>
      </c>
      <c r="B443" s="55" t="s">
        <v>25</v>
      </c>
      <c r="C443" s="55">
        <v>3.7839999999999998</v>
      </c>
      <c r="D443" s="55" t="s">
        <v>77</v>
      </c>
      <c r="E443" s="55">
        <v>856</v>
      </c>
      <c r="F443" s="55">
        <v>883</v>
      </c>
      <c r="G443" s="55">
        <v>88.97</v>
      </c>
      <c r="H443" s="55">
        <v>281708.64899999998</v>
      </c>
      <c r="I443" s="57">
        <v>6124875</v>
      </c>
      <c r="J443" s="55">
        <v>18.397670000000002</v>
      </c>
    </row>
    <row r="444" spans="1:10" ht="16">
      <c r="A444" s="58" t="s">
        <v>69</v>
      </c>
      <c r="B444" s="55" t="s">
        <v>25</v>
      </c>
      <c r="C444" s="55">
        <v>4.0030000000000001</v>
      </c>
      <c r="D444" s="55" t="s">
        <v>73</v>
      </c>
      <c r="E444" s="55">
        <v>897</v>
      </c>
      <c r="F444" s="55">
        <v>905</v>
      </c>
      <c r="G444" s="55">
        <v>88.98</v>
      </c>
      <c r="H444" s="55">
        <v>559919.25300000003</v>
      </c>
      <c r="I444" s="57">
        <v>6124875</v>
      </c>
      <c r="J444" s="55">
        <v>36.566899999999997</v>
      </c>
    </row>
    <row r="445" spans="1:10" ht="16">
      <c r="A445" s="58" t="s">
        <v>69</v>
      </c>
      <c r="B445" s="55" t="s">
        <v>25</v>
      </c>
      <c r="C445" s="55">
        <v>4.6369999999999996</v>
      </c>
      <c r="D445" s="55" t="s">
        <v>118</v>
      </c>
      <c r="E445" s="55">
        <v>617</v>
      </c>
      <c r="F445" s="55">
        <v>776</v>
      </c>
      <c r="G445" s="55">
        <v>18.34</v>
      </c>
      <c r="H445" s="55">
        <v>40021.828999999998</v>
      </c>
      <c r="I445" s="57">
        <v>6124875</v>
      </c>
      <c r="J445" s="55">
        <v>2.6137239999999999</v>
      </c>
    </row>
    <row r="446" spans="1:10" ht="16">
      <c r="A446" s="58" t="s">
        <v>69</v>
      </c>
      <c r="B446" s="55" t="s">
        <v>25</v>
      </c>
      <c r="C446" s="55">
        <v>4.7050000000000001</v>
      </c>
      <c r="D446" s="55" t="s">
        <v>126</v>
      </c>
      <c r="E446" s="55">
        <v>747</v>
      </c>
      <c r="F446" s="55">
        <v>812</v>
      </c>
      <c r="G446" s="55">
        <v>34.65</v>
      </c>
      <c r="H446" s="55">
        <v>55779.413</v>
      </c>
      <c r="I446" s="57">
        <v>6124875</v>
      </c>
      <c r="J446" s="55">
        <v>3.642811</v>
      </c>
    </row>
    <row r="447" spans="1:10" ht="16">
      <c r="A447" s="58" t="s">
        <v>69</v>
      </c>
      <c r="B447" s="55" t="s">
        <v>25</v>
      </c>
      <c r="C447" s="55">
        <v>5.5209999999999999</v>
      </c>
      <c r="D447" s="55" t="s">
        <v>120</v>
      </c>
      <c r="E447" s="55">
        <v>616</v>
      </c>
      <c r="F447" s="55">
        <v>813</v>
      </c>
      <c r="G447" s="55">
        <v>16.13</v>
      </c>
      <c r="H447" s="55">
        <v>16067.058999999999</v>
      </c>
      <c r="I447" s="57">
        <v>6124875</v>
      </c>
      <c r="J447" s="55">
        <v>1.049299</v>
      </c>
    </row>
    <row r="448" spans="1:10" ht="16">
      <c r="A448" s="58" t="s">
        <v>69</v>
      </c>
      <c r="B448" s="55" t="s">
        <v>25</v>
      </c>
      <c r="C448" s="55">
        <v>6.1349999999999998</v>
      </c>
      <c r="D448" s="55" t="s">
        <v>138</v>
      </c>
      <c r="E448" s="55">
        <v>680</v>
      </c>
      <c r="F448" s="55">
        <v>755</v>
      </c>
      <c r="G448" s="55">
        <v>12.15</v>
      </c>
      <c r="H448" s="55">
        <v>30628.559000000001</v>
      </c>
      <c r="I448" s="57">
        <v>6124875</v>
      </c>
      <c r="J448" s="55">
        <v>2.000273</v>
      </c>
    </row>
    <row r="449" spans="1:10" ht="16">
      <c r="A449" s="58" t="s">
        <v>69</v>
      </c>
      <c r="B449" s="55" t="s">
        <v>25</v>
      </c>
      <c r="C449" s="55">
        <v>8.1820000000000004</v>
      </c>
      <c r="D449" s="55" t="s">
        <v>141</v>
      </c>
      <c r="E449" s="55">
        <v>677</v>
      </c>
      <c r="F449" s="55">
        <v>801</v>
      </c>
      <c r="G449" s="55">
        <v>21.53</v>
      </c>
      <c r="H449" s="55">
        <v>15073.091</v>
      </c>
      <c r="I449" s="57">
        <v>6124875</v>
      </c>
      <c r="J449" s="55">
        <v>0.98438499999999995</v>
      </c>
    </row>
    <row r="450" spans="1:10" ht="16">
      <c r="A450" s="58" t="s">
        <v>69</v>
      </c>
      <c r="B450" s="55" t="s">
        <v>25</v>
      </c>
      <c r="C450" s="55">
        <v>8.5120000000000005</v>
      </c>
      <c r="D450" s="55" t="s">
        <v>113</v>
      </c>
      <c r="E450" s="55">
        <v>781</v>
      </c>
      <c r="F450" s="55">
        <v>870</v>
      </c>
      <c r="G450" s="55">
        <v>50.35</v>
      </c>
      <c r="H450" s="55">
        <v>46023.112999999998</v>
      </c>
      <c r="I450" s="57">
        <v>6124875</v>
      </c>
      <c r="J450" s="55">
        <v>3.005652</v>
      </c>
    </row>
    <row r="451" spans="1:10" ht="16">
      <c r="A451" s="58" t="s">
        <v>69</v>
      </c>
      <c r="B451" s="55" t="s">
        <v>25</v>
      </c>
      <c r="C451" s="55">
        <v>8.6739999999999995</v>
      </c>
      <c r="D451" s="55" t="s">
        <v>121</v>
      </c>
      <c r="E451" s="55">
        <v>819</v>
      </c>
      <c r="F451" s="55">
        <v>878</v>
      </c>
      <c r="G451" s="55">
        <v>46.58</v>
      </c>
      <c r="H451" s="55">
        <v>24632.732</v>
      </c>
      <c r="I451" s="57">
        <v>6124875</v>
      </c>
      <c r="J451" s="55">
        <v>1.6087009999999999</v>
      </c>
    </row>
    <row r="452" spans="1:10" ht="16">
      <c r="A452" s="58" t="s">
        <v>69</v>
      </c>
      <c r="B452" s="55" t="s">
        <v>25</v>
      </c>
      <c r="C452" s="55">
        <v>9.6219999999999999</v>
      </c>
      <c r="D452" s="55" t="s">
        <v>137</v>
      </c>
      <c r="E452" s="55">
        <v>711</v>
      </c>
      <c r="F452" s="55">
        <v>800</v>
      </c>
      <c r="G452" s="55">
        <v>16.489999999999998</v>
      </c>
      <c r="H452" s="55">
        <v>13365.606</v>
      </c>
      <c r="I452" s="57">
        <v>6124875</v>
      </c>
      <c r="J452" s="55">
        <v>0.87287400000000004</v>
      </c>
    </row>
    <row r="453" spans="1:10" ht="16">
      <c r="A453" s="58" t="s">
        <v>69</v>
      </c>
      <c r="B453" s="55" t="s">
        <v>25</v>
      </c>
      <c r="C453" s="55">
        <v>11.683</v>
      </c>
      <c r="D453" s="55" t="s">
        <v>181</v>
      </c>
      <c r="E453" s="55">
        <v>770</v>
      </c>
      <c r="F453" s="55">
        <v>818</v>
      </c>
      <c r="G453" s="55">
        <v>6.3</v>
      </c>
      <c r="H453" s="55">
        <v>112971.864</v>
      </c>
      <c r="I453" s="57">
        <v>6124875</v>
      </c>
      <c r="J453" s="55">
        <v>7.3779050000000002</v>
      </c>
    </row>
    <row r="454" spans="1:10" ht="16">
      <c r="A454" s="58" t="s">
        <v>69</v>
      </c>
      <c r="B454" s="55" t="s">
        <v>25</v>
      </c>
      <c r="C454" s="55">
        <v>11.757</v>
      </c>
      <c r="D454" s="55" t="s">
        <v>182</v>
      </c>
      <c r="E454" s="55">
        <v>773</v>
      </c>
      <c r="F454" s="55">
        <v>849</v>
      </c>
      <c r="G454" s="55">
        <v>9.43</v>
      </c>
      <c r="H454" s="55">
        <v>50733.614000000001</v>
      </c>
      <c r="I454" s="57">
        <v>6124875</v>
      </c>
      <c r="J454" s="55">
        <v>3.3132830000000002</v>
      </c>
    </row>
    <row r="455" spans="1:10" ht="16">
      <c r="A455" s="58" t="s">
        <v>69</v>
      </c>
      <c r="B455" s="55" t="s">
        <v>25</v>
      </c>
      <c r="C455" s="55">
        <v>12.334</v>
      </c>
      <c r="D455" s="55" t="s">
        <v>99</v>
      </c>
      <c r="E455" s="55">
        <v>918</v>
      </c>
      <c r="F455" s="55">
        <v>959</v>
      </c>
      <c r="G455" s="55">
        <v>88.46</v>
      </c>
      <c r="H455" s="55">
        <v>199050.90100000001</v>
      </c>
      <c r="I455" s="57">
        <v>6124875</v>
      </c>
      <c r="J455" s="55">
        <v>12.999510000000001</v>
      </c>
    </row>
    <row r="456" spans="1:10" ht="16">
      <c r="A456" s="58" t="s">
        <v>69</v>
      </c>
      <c r="B456" s="55" t="s">
        <v>25</v>
      </c>
      <c r="C456" s="55">
        <v>12.462</v>
      </c>
      <c r="D456" s="55" t="s">
        <v>85</v>
      </c>
      <c r="E456" s="55">
        <v>927</v>
      </c>
      <c r="F456" s="55">
        <v>954</v>
      </c>
      <c r="G456" s="55">
        <v>56.2</v>
      </c>
      <c r="H456" s="55">
        <v>204528.565</v>
      </c>
      <c r="I456" s="57">
        <v>6124875</v>
      </c>
      <c r="J456" s="55">
        <v>13.357239999999999</v>
      </c>
    </row>
    <row r="457" spans="1:10" ht="16">
      <c r="A457" s="58" t="s">
        <v>69</v>
      </c>
      <c r="B457" s="55" t="s">
        <v>25</v>
      </c>
      <c r="C457" s="55">
        <v>13.474</v>
      </c>
      <c r="D457" s="55" t="s">
        <v>109</v>
      </c>
      <c r="E457" s="55">
        <v>863</v>
      </c>
      <c r="F457" s="55">
        <v>910</v>
      </c>
      <c r="G457" s="55">
        <v>43.07</v>
      </c>
      <c r="H457" s="55">
        <v>89145.248999999996</v>
      </c>
      <c r="I457" s="57">
        <v>6124875</v>
      </c>
      <c r="J457" s="55">
        <v>5.8218490000000003</v>
      </c>
    </row>
    <row r="458" spans="1:10" ht="16">
      <c r="A458" s="58" t="s">
        <v>69</v>
      </c>
      <c r="B458" s="55" t="s">
        <v>25</v>
      </c>
      <c r="C458" s="55">
        <v>13.602</v>
      </c>
      <c r="D458" s="55" t="s">
        <v>111</v>
      </c>
      <c r="E458" s="55">
        <v>829</v>
      </c>
      <c r="F458" s="55">
        <v>875</v>
      </c>
      <c r="G458" s="55">
        <v>31.37</v>
      </c>
      <c r="H458" s="55">
        <v>83240.653999999995</v>
      </c>
      <c r="I458" s="57">
        <v>6124875</v>
      </c>
      <c r="J458" s="55">
        <v>5.4362349999999999</v>
      </c>
    </row>
    <row r="459" spans="1:10" ht="16">
      <c r="A459" s="58" t="s">
        <v>69</v>
      </c>
      <c r="B459" s="55" t="s">
        <v>25</v>
      </c>
      <c r="C459" s="55">
        <v>15.791</v>
      </c>
      <c r="D459" s="55" t="s">
        <v>115</v>
      </c>
      <c r="E459" s="55">
        <v>855</v>
      </c>
      <c r="F459" s="55">
        <v>884</v>
      </c>
      <c r="G459" s="55">
        <v>62.58</v>
      </c>
      <c r="H459" s="55">
        <v>38011.949000000001</v>
      </c>
      <c r="I459" s="57">
        <v>6124875</v>
      </c>
      <c r="J459" s="55">
        <v>2.4824639999999998</v>
      </c>
    </row>
    <row r="460" spans="1:10" ht="16">
      <c r="A460" s="58" t="s">
        <v>69</v>
      </c>
      <c r="B460" s="55" t="s">
        <v>25</v>
      </c>
      <c r="C460" s="55">
        <v>16.123999999999999</v>
      </c>
      <c r="D460" s="55" t="s">
        <v>117</v>
      </c>
      <c r="E460" s="55">
        <v>859</v>
      </c>
      <c r="F460" s="55">
        <v>881</v>
      </c>
      <c r="G460" s="55">
        <v>66.13</v>
      </c>
      <c r="H460" s="55">
        <v>29609.364000000001</v>
      </c>
      <c r="I460" s="57">
        <v>6124875</v>
      </c>
      <c r="J460" s="55">
        <v>1.9337120000000001</v>
      </c>
    </row>
    <row r="461" spans="1:10" ht="16">
      <c r="A461" s="58" t="s">
        <v>69</v>
      </c>
      <c r="B461" s="55" t="s">
        <v>25</v>
      </c>
      <c r="C461" s="55">
        <v>16.882999999999999</v>
      </c>
      <c r="D461" s="55" t="s">
        <v>186</v>
      </c>
      <c r="E461" s="55">
        <v>661</v>
      </c>
      <c r="F461" s="55">
        <v>740</v>
      </c>
      <c r="G461" s="55">
        <v>6.79</v>
      </c>
      <c r="H461" s="55">
        <v>12392.550999999999</v>
      </c>
      <c r="I461" s="57">
        <v>6124875</v>
      </c>
      <c r="J461" s="55">
        <v>0.80932599999999999</v>
      </c>
    </row>
    <row r="462" spans="1:10" ht="16">
      <c r="A462" s="58" t="s">
        <v>72</v>
      </c>
      <c r="B462" s="55" t="s">
        <v>25</v>
      </c>
      <c r="C462" s="55">
        <v>2.6070000000000002</v>
      </c>
      <c r="D462" s="55" t="s">
        <v>105</v>
      </c>
      <c r="E462" s="55">
        <v>913</v>
      </c>
      <c r="F462" s="55">
        <v>918</v>
      </c>
      <c r="G462" s="55">
        <v>87.57</v>
      </c>
      <c r="H462" s="55">
        <v>737813.71900000004</v>
      </c>
      <c r="I462" s="57">
        <v>4430647</v>
      </c>
      <c r="J462" s="55">
        <v>66.610020000000006</v>
      </c>
    </row>
    <row r="463" spans="1:10" ht="16">
      <c r="A463" s="58" t="s">
        <v>72</v>
      </c>
      <c r="B463" s="55" t="s">
        <v>25</v>
      </c>
      <c r="C463" s="55">
        <v>2.9649999999999999</v>
      </c>
      <c r="D463" s="55" t="s">
        <v>123</v>
      </c>
      <c r="E463" s="55">
        <v>870</v>
      </c>
      <c r="F463" s="55">
        <v>901</v>
      </c>
      <c r="G463" s="55">
        <v>81.33</v>
      </c>
      <c r="H463" s="55">
        <v>125717.93399999999</v>
      </c>
      <c r="I463" s="57">
        <v>4430647</v>
      </c>
      <c r="J463" s="55">
        <v>11.34985</v>
      </c>
    </row>
    <row r="464" spans="1:10" ht="16">
      <c r="A464" s="58" t="s">
        <v>72</v>
      </c>
      <c r="B464" s="55" t="s">
        <v>25</v>
      </c>
      <c r="C464" s="55">
        <v>3.383</v>
      </c>
      <c r="D464" s="55" t="s">
        <v>175</v>
      </c>
      <c r="E464" s="55">
        <v>730</v>
      </c>
      <c r="F464" s="55">
        <v>885</v>
      </c>
      <c r="G464" s="55">
        <v>55.26</v>
      </c>
      <c r="H464" s="55">
        <v>27015.453000000001</v>
      </c>
      <c r="I464" s="57">
        <v>4430647</v>
      </c>
      <c r="J464" s="55">
        <v>2.4389620000000001</v>
      </c>
    </row>
    <row r="465" spans="1:10" ht="16">
      <c r="A465" s="58" t="s">
        <v>72</v>
      </c>
      <c r="B465" s="55" t="s">
        <v>25</v>
      </c>
      <c r="C465" s="55">
        <v>3.8079999999999998</v>
      </c>
      <c r="D465" s="55" t="s">
        <v>77</v>
      </c>
      <c r="E465" s="55">
        <v>857</v>
      </c>
      <c r="F465" s="55">
        <v>869</v>
      </c>
      <c r="G465" s="55">
        <v>81.010000000000005</v>
      </c>
      <c r="H465" s="55">
        <v>942255.84499999997</v>
      </c>
      <c r="I465" s="57">
        <v>4430647</v>
      </c>
      <c r="J465" s="55">
        <v>85.06711</v>
      </c>
    </row>
    <row r="466" spans="1:10" ht="16">
      <c r="A466" s="58" t="s">
        <v>72</v>
      </c>
      <c r="B466" s="55" t="s">
        <v>25</v>
      </c>
      <c r="C466" s="55">
        <v>4.1349999999999998</v>
      </c>
      <c r="D466" s="55" t="s">
        <v>73</v>
      </c>
      <c r="E466" s="55">
        <v>902</v>
      </c>
      <c r="F466" s="55">
        <v>905</v>
      </c>
      <c r="G466" s="55">
        <v>91.32</v>
      </c>
      <c r="H466" s="55">
        <v>2334271.3689999999</v>
      </c>
      <c r="I466" s="57">
        <v>4430647</v>
      </c>
      <c r="J466" s="55">
        <v>210.73859999999999</v>
      </c>
    </row>
    <row r="467" spans="1:10" ht="16">
      <c r="A467" s="58" t="s">
        <v>72</v>
      </c>
      <c r="B467" s="55" t="s">
        <v>25</v>
      </c>
      <c r="C467" s="55">
        <v>4.617</v>
      </c>
      <c r="D467" s="55" t="s">
        <v>118</v>
      </c>
      <c r="E467" s="55">
        <v>747</v>
      </c>
      <c r="F467" s="55">
        <v>872</v>
      </c>
      <c r="G467" s="55">
        <v>63.16</v>
      </c>
      <c r="H467" s="55">
        <v>372196.90700000001</v>
      </c>
      <c r="I467" s="57">
        <v>4430647</v>
      </c>
      <c r="J467" s="55">
        <v>33.602029999999999</v>
      </c>
    </row>
    <row r="468" spans="1:10" ht="16">
      <c r="A468" s="58" t="s">
        <v>72</v>
      </c>
      <c r="B468" s="55" t="s">
        <v>25</v>
      </c>
      <c r="C468" s="55">
        <v>4.681</v>
      </c>
      <c r="D468" s="55" t="s">
        <v>126</v>
      </c>
      <c r="E468" s="55">
        <v>766</v>
      </c>
      <c r="F468" s="55">
        <v>845</v>
      </c>
      <c r="G468" s="55">
        <v>50.89</v>
      </c>
      <c r="H468" s="55">
        <v>264484.74800000002</v>
      </c>
      <c r="I468" s="57">
        <v>4430647</v>
      </c>
      <c r="J468" s="55">
        <v>23.877749999999999</v>
      </c>
    </row>
    <row r="469" spans="1:10" ht="16">
      <c r="A469" s="58" t="s">
        <v>72</v>
      </c>
      <c r="B469" s="55" t="s">
        <v>25</v>
      </c>
      <c r="C469" s="55">
        <v>5.5039999999999996</v>
      </c>
      <c r="D469" s="55" t="s">
        <v>120</v>
      </c>
      <c r="E469" s="55">
        <v>832</v>
      </c>
      <c r="F469" s="55">
        <v>893</v>
      </c>
      <c r="G469" s="55">
        <v>79.63</v>
      </c>
      <c r="H469" s="55">
        <v>20273.768</v>
      </c>
      <c r="I469" s="57">
        <v>4430647</v>
      </c>
      <c r="J469" s="55">
        <v>1.8303210000000001</v>
      </c>
    </row>
    <row r="470" spans="1:10" ht="16">
      <c r="A470" s="58" t="s">
        <v>72</v>
      </c>
      <c r="B470" s="55" t="s">
        <v>25</v>
      </c>
      <c r="C470" s="55">
        <v>5.8179999999999996</v>
      </c>
      <c r="D470" s="55" t="s">
        <v>124</v>
      </c>
      <c r="E470" s="55">
        <v>855</v>
      </c>
      <c r="F470" s="55">
        <v>925</v>
      </c>
      <c r="G470" s="55">
        <v>70.09</v>
      </c>
      <c r="H470" s="55">
        <v>245628.44500000001</v>
      </c>
      <c r="I470" s="57">
        <v>4430647</v>
      </c>
      <c r="J470" s="55">
        <v>22.1754</v>
      </c>
    </row>
    <row r="471" spans="1:10" ht="16">
      <c r="A471" s="58" t="s">
        <v>72</v>
      </c>
      <c r="B471" s="55" t="s">
        <v>25</v>
      </c>
      <c r="C471" s="55">
        <v>6.0030000000000001</v>
      </c>
      <c r="D471" s="55" t="s">
        <v>122</v>
      </c>
      <c r="E471" s="55">
        <v>864</v>
      </c>
      <c r="F471" s="55">
        <v>923</v>
      </c>
      <c r="G471" s="55">
        <v>78.83</v>
      </c>
      <c r="H471" s="55">
        <v>124702.643</v>
      </c>
      <c r="I471" s="57">
        <v>4430647</v>
      </c>
      <c r="J471" s="55">
        <v>11.258190000000001</v>
      </c>
    </row>
    <row r="472" spans="1:10" ht="16">
      <c r="A472" s="58" t="s">
        <v>72</v>
      </c>
      <c r="B472" s="55" t="s">
        <v>25</v>
      </c>
      <c r="C472" s="55">
        <v>6.1210000000000004</v>
      </c>
      <c r="D472" s="55" t="s">
        <v>138</v>
      </c>
      <c r="E472" s="55">
        <v>709</v>
      </c>
      <c r="F472" s="55">
        <v>723</v>
      </c>
      <c r="G472" s="55">
        <v>8.5299999999999994</v>
      </c>
      <c r="H472" s="55">
        <v>126769.93</v>
      </c>
      <c r="I472" s="57">
        <v>4430647</v>
      </c>
      <c r="J472" s="55">
        <v>11.44482</v>
      </c>
    </row>
    <row r="473" spans="1:10" ht="16">
      <c r="A473" s="58" t="s">
        <v>72</v>
      </c>
      <c r="B473" s="55" t="s">
        <v>25</v>
      </c>
      <c r="C473" s="55">
        <v>6.9139999999999997</v>
      </c>
      <c r="D473" s="55" t="s">
        <v>135</v>
      </c>
      <c r="E473" s="55">
        <v>619</v>
      </c>
      <c r="F473" s="55">
        <v>670</v>
      </c>
      <c r="G473" s="55">
        <v>12.74</v>
      </c>
      <c r="H473" s="55">
        <v>36533.016000000003</v>
      </c>
      <c r="I473" s="57">
        <v>4430647</v>
      </c>
      <c r="J473" s="55">
        <v>3.2982100000000001</v>
      </c>
    </row>
    <row r="474" spans="1:10" ht="16">
      <c r="A474" s="58" t="s">
        <v>72</v>
      </c>
      <c r="B474" s="55" t="s">
        <v>25</v>
      </c>
      <c r="C474" s="55">
        <v>7.7130000000000001</v>
      </c>
      <c r="D474" s="55" t="s">
        <v>127</v>
      </c>
      <c r="E474" s="55">
        <v>808</v>
      </c>
      <c r="F474" s="55">
        <v>840</v>
      </c>
      <c r="G474" s="55">
        <v>41.79</v>
      </c>
      <c r="H474" s="55">
        <v>26247.86</v>
      </c>
      <c r="I474" s="57">
        <v>4430647</v>
      </c>
      <c r="J474" s="55">
        <v>2.3696640000000002</v>
      </c>
    </row>
    <row r="475" spans="1:10" ht="16">
      <c r="A475" s="58" t="s">
        <v>72</v>
      </c>
      <c r="B475" s="55" t="s">
        <v>25</v>
      </c>
      <c r="C475" s="55">
        <v>7.7809999999999997</v>
      </c>
      <c r="D475" s="55" t="s">
        <v>183</v>
      </c>
      <c r="E475" s="55">
        <v>695</v>
      </c>
      <c r="F475" s="55">
        <v>774</v>
      </c>
      <c r="G475" s="55">
        <v>31.6</v>
      </c>
      <c r="H475" s="55">
        <v>24610.508999999998</v>
      </c>
      <c r="I475" s="57">
        <v>4430647</v>
      </c>
      <c r="J475" s="55">
        <v>2.2218429999999998</v>
      </c>
    </row>
    <row r="476" spans="1:10" ht="16">
      <c r="A476" s="58" t="s">
        <v>72</v>
      </c>
      <c r="B476" s="55" t="s">
        <v>25</v>
      </c>
      <c r="C476" s="55">
        <v>8.1820000000000004</v>
      </c>
      <c r="D476" s="55" t="s">
        <v>141</v>
      </c>
      <c r="E476" s="55">
        <v>749</v>
      </c>
      <c r="F476" s="55">
        <v>780</v>
      </c>
      <c r="G476" s="55">
        <v>22.48</v>
      </c>
      <c r="H476" s="55">
        <v>20667.677</v>
      </c>
      <c r="I476" s="57">
        <v>4430647</v>
      </c>
      <c r="J476" s="55">
        <v>1.865883</v>
      </c>
    </row>
    <row r="477" spans="1:10" ht="16">
      <c r="A477" s="58" t="s">
        <v>72</v>
      </c>
      <c r="B477" s="55" t="s">
        <v>25</v>
      </c>
      <c r="C477" s="55">
        <v>8.4480000000000004</v>
      </c>
      <c r="D477" s="55" t="s">
        <v>164</v>
      </c>
      <c r="E477" s="55">
        <v>651</v>
      </c>
      <c r="F477" s="55">
        <v>773</v>
      </c>
      <c r="G477" s="55">
        <v>39.450000000000003</v>
      </c>
      <c r="H477" s="55">
        <v>11845.308999999999</v>
      </c>
      <c r="I477" s="57">
        <v>4430647</v>
      </c>
      <c r="J477" s="55">
        <v>1.0693980000000001</v>
      </c>
    </row>
    <row r="478" spans="1:10" ht="16">
      <c r="A478" s="58" t="s">
        <v>72</v>
      </c>
      <c r="B478" s="55" t="s">
        <v>25</v>
      </c>
      <c r="C478" s="55">
        <v>8.5090000000000003</v>
      </c>
      <c r="D478" s="55" t="s">
        <v>113</v>
      </c>
      <c r="E478" s="55">
        <v>819</v>
      </c>
      <c r="F478" s="55">
        <v>890</v>
      </c>
      <c r="G478" s="55">
        <v>52.26</v>
      </c>
      <c r="H478" s="55">
        <v>246900.22500000001</v>
      </c>
      <c r="I478" s="57">
        <v>4430647</v>
      </c>
      <c r="J478" s="55">
        <v>22.290220000000001</v>
      </c>
    </row>
    <row r="479" spans="1:10" ht="16">
      <c r="A479" s="58" t="s">
        <v>72</v>
      </c>
      <c r="B479" s="55" t="s">
        <v>25</v>
      </c>
      <c r="C479" s="55">
        <v>8.6679999999999993</v>
      </c>
      <c r="D479" s="55" t="s">
        <v>121</v>
      </c>
      <c r="E479" s="55">
        <v>922</v>
      </c>
      <c r="F479" s="55">
        <v>934</v>
      </c>
      <c r="G479" s="55">
        <v>70.14</v>
      </c>
      <c r="H479" s="55">
        <v>168203.644</v>
      </c>
      <c r="I479" s="57">
        <v>4430647</v>
      </c>
      <c r="J479" s="55">
        <v>15.18547</v>
      </c>
    </row>
    <row r="480" spans="1:10" ht="16">
      <c r="A480" s="58" t="s">
        <v>72</v>
      </c>
      <c r="B480" s="55" t="s">
        <v>25</v>
      </c>
      <c r="C480" s="55">
        <v>9.5139999999999993</v>
      </c>
      <c r="D480" s="55" t="s">
        <v>137</v>
      </c>
      <c r="E480" s="55">
        <v>824</v>
      </c>
      <c r="F480" s="55">
        <v>831</v>
      </c>
      <c r="G480" s="55">
        <v>24.29</v>
      </c>
      <c r="H480" s="55">
        <v>217417.87100000001</v>
      </c>
      <c r="I480" s="57">
        <v>4430647</v>
      </c>
      <c r="J480" s="55">
        <v>19.628540000000001</v>
      </c>
    </row>
    <row r="481" spans="1:10" ht="16">
      <c r="A481" s="58" t="s">
        <v>72</v>
      </c>
      <c r="B481" s="55" t="s">
        <v>25</v>
      </c>
      <c r="C481" s="55">
        <v>9.8780000000000001</v>
      </c>
      <c r="D481" s="55" t="s">
        <v>184</v>
      </c>
      <c r="E481" s="55">
        <v>789</v>
      </c>
      <c r="F481" s="55">
        <v>801</v>
      </c>
      <c r="G481" s="55">
        <v>38.39</v>
      </c>
      <c r="H481" s="55">
        <v>94587.673999999999</v>
      </c>
      <c r="I481" s="57">
        <v>4430647</v>
      </c>
      <c r="J481" s="55">
        <v>8.5394000000000005</v>
      </c>
    </row>
    <row r="482" spans="1:10" ht="16">
      <c r="A482" s="58" t="s">
        <v>72</v>
      </c>
      <c r="B482" s="55" t="s">
        <v>25</v>
      </c>
      <c r="C482" s="55">
        <v>9.9260000000000002</v>
      </c>
      <c r="D482" s="55" t="s">
        <v>187</v>
      </c>
      <c r="E482" s="55">
        <v>853</v>
      </c>
      <c r="F482" s="55">
        <v>865</v>
      </c>
      <c r="G482" s="55">
        <v>38.5</v>
      </c>
      <c r="H482" s="55">
        <v>133102.796</v>
      </c>
      <c r="I482" s="57">
        <v>4430647</v>
      </c>
      <c r="J482" s="55">
        <v>12.01656</v>
      </c>
    </row>
    <row r="483" spans="1:10" ht="16">
      <c r="A483" s="58" t="s">
        <v>72</v>
      </c>
      <c r="B483" s="55" t="s">
        <v>25</v>
      </c>
      <c r="C483" s="55">
        <v>10.458</v>
      </c>
      <c r="D483" s="55" t="s">
        <v>112</v>
      </c>
      <c r="E483" s="55">
        <v>846</v>
      </c>
      <c r="F483" s="55">
        <v>878</v>
      </c>
      <c r="G483" s="55">
        <v>59.54</v>
      </c>
      <c r="H483" s="55">
        <v>37566.364000000001</v>
      </c>
      <c r="I483" s="57">
        <v>4430647</v>
      </c>
      <c r="J483" s="55">
        <v>3.3915009999999999</v>
      </c>
    </row>
    <row r="484" spans="1:10" ht="16">
      <c r="A484" s="58" t="s">
        <v>72</v>
      </c>
      <c r="B484" s="55" t="s">
        <v>25</v>
      </c>
      <c r="C484" s="55">
        <v>10.61</v>
      </c>
      <c r="D484" s="55" t="s">
        <v>110</v>
      </c>
      <c r="E484" s="55">
        <v>783</v>
      </c>
      <c r="F484" s="55">
        <v>847</v>
      </c>
      <c r="G484" s="55">
        <v>20.22</v>
      </c>
      <c r="H484" s="55">
        <v>57766.082000000002</v>
      </c>
      <c r="I484" s="57">
        <v>4430647</v>
      </c>
      <c r="J484" s="55">
        <v>5.2151370000000004</v>
      </c>
    </row>
    <row r="485" spans="1:10" ht="16">
      <c r="A485" s="58" t="s">
        <v>72</v>
      </c>
      <c r="B485" s="55" t="s">
        <v>25</v>
      </c>
      <c r="C485" s="55">
        <v>10.808999999999999</v>
      </c>
      <c r="D485" s="55" t="s">
        <v>161</v>
      </c>
      <c r="E485" s="55">
        <v>732</v>
      </c>
      <c r="F485" s="55">
        <v>824</v>
      </c>
      <c r="G485" s="55">
        <v>8.93</v>
      </c>
      <c r="H485" s="55">
        <v>32996.728000000003</v>
      </c>
      <c r="I485" s="57">
        <v>4430647</v>
      </c>
      <c r="J485" s="55">
        <v>2.9789530000000002</v>
      </c>
    </row>
    <row r="486" spans="1:10" ht="16">
      <c r="A486" s="58" t="s">
        <v>72</v>
      </c>
      <c r="B486" s="55" t="s">
        <v>25</v>
      </c>
      <c r="C486" s="55">
        <v>11.679</v>
      </c>
      <c r="D486" s="55" t="s">
        <v>181</v>
      </c>
      <c r="E486" s="55">
        <v>785</v>
      </c>
      <c r="F486" s="55">
        <v>825</v>
      </c>
      <c r="G486" s="55">
        <v>7.59</v>
      </c>
      <c r="H486" s="55">
        <v>347002.31800000003</v>
      </c>
      <c r="I486" s="57">
        <v>4430647</v>
      </c>
      <c r="J486" s="55">
        <v>31.327459999999999</v>
      </c>
    </row>
    <row r="487" spans="1:10" ht="16">
      <c r="A487" s="58" t="s">
        <v>72</v>
      </c>
      <c r="B487" s="55" t="s">
        <v>25</v>
      </c>
      <c r="C487" s="55">
        <v>11.754</v>
      </c>
      <c r="D487" s="55" t="s">
        <v>182</v>
      </c>
      <c r="E487" s="55">
        <v>776</v>
      </c>
      <c r="F487" s="55">
        <v>836</v>
      </c>
      <c r="G487" s="55">
        <v>6.39</v>
      </c>
      <c r="H487" s="55">
        <v>103597.413</v>
      </c>
      <c r="I487" s="57">
        <v>4430647</v>
      </c>
      <c r="J487" s="55">
        <v>9.3528020000000005</v>
      </c>
    </row>
    <row r="488" spans="1:10" ht="16">
      <c r="A488" s="58" t="s">
        <v>72</v>
      </c>
      <c r="B488" s="55" t="s">
        <v>25</v>
      </c>
      <c r="C488" s="55">
        <v>11.801</v>
      </c>
      <c r="D488" s="55" t="s">
        <v>188</v>
      </c>
      <c r="E488" s="55">
        <v>660</v>
      </c>
      <c r="F488" s="55">
        <v>841</v>
      </c>
      <c r="G488" s="55">
        <v>5.24</v>
      </c>
      <c r="H488" s="55">
        <v>37540.71</v>
      </c>
      <c r="I488" s="57">
        <v>4430647</v>
      </c>
      <c r="J488" s="55">
        <v>3.3891849999999999</v>
      </c>
    </row>
    <row r="489" spans="1:10" ht="16">
      <c r="A489" s="58" t="s">
        <v>72</v>
      </c>
      <c r="B489" s="55" t="s">
        <v>25</v>
      </c>
      <c r="C489" s="55">
        <v>12.334</v>
      </c>
      <c r="D489" s="55" t="s">
        <v>99</v>
      </c>
      <c r="E489" s="55">
        <v>933</v>
      </c>
      <c r="F489" s="55">
        <v>961</v>
      </c>
      <c r="G489" s="55">
        <v>86.28</v>
      </c>
      <c r="H489" s="55">
        <v>937186.17299999995</v>
      </c>
      <c r="I489" s="57">
        <v>4430647</v>
      </c>
      <c r="J489" s="55">
        <v>84.609409999999997</v>
      </c>
    </row>
    <row r="490" spans="1:10" ht="16">
      <c r="A490" s="58" t="s">
        <v>72</v>
      </c>
      <c r="B490" s="55" t="s">
        <v>25</v>
      </c>
      <c r="C490" s="55">
        <v>12.462</v>
      </c>
      <c r="D490" s="55" t="s">
        <v>85</v>
      </c>
      <c r="E490" s="55">
        <v>915</v>
      </c>
      <c r="F490" s="55">
        <v>942</v>
      </c>
      <c r="G490" s="55">
        <v>50.09</v>
      </c>
      <c r="H490" s="55">
        <v>983159.09699999995</v>
      </c>
      <c r="I490" s="57">
        <v>4430647</v>
      </c>
      <c r="J490" s="55">
        <v>88.759860000000003</v>
      </c>
    </row>
    <row r="491" spans="1:10" ht="16">
      <c r="A491" s="58" t="s">
        <v>72</v>
      </c>
      <c r="B491" s="55" t="s">
        <v>25</v>
      </c>
      <c r="C491" s="55">
        <v>13.474</v>
      </c>
      <c r="D491" s="55" t="s">
        <v>109</v>
      </c>
      <c r="E491" s="55">
        <v>884</v>
      </c>
      <c r="F491" s="55">
        <v>920</v>
      </c>
      <c r="G491" s="55">
        <v>51.22</v>
      </c>
      <c r="H491" s="55">
        <v>604086.63399999996</v>
      </c>
      <c r="I491" s="57">
        <v>4430647</v>
      </c>
      <c r="J491" s="55">
        <v>54.537100000000002</v>
      </c>
    </row>
    <row r="492" spans="1:10" ht="16">
      <c r="A492" s="58" t="s">
        <v>72</v>
      </c>
      <c r="B492" s="55" t="s">
        <v>25</v>
      </c>
      <c r="C492" s="55">
        <v>13.598000000000001</v>
      </c>
      <c r="D492" s="55" t="s">
        <v>111</v>
      </c>
      <c r="E492" s="55">
        <v>820</v>
      </c>
      <c r="F492" s="55">
        <v>859</v>
      </c>
      <c r="G492" s="55">
        <v>22.22</v>
      </c>
      <c r="H492" s="55">
        <v>689426.96900000004</v>
      </c>
      <c r="I492" s="57">
        <v>4430647</v>
      </c>
      <c r="J492" s="55">
        <v>62.24165</v>
      </c>
    </row>
    <row r="493" spans="1:10" ht="16">
      <c r="A493" s="58" t="s">
        <v>72</v>
      </c>
      <c r="B493" s="55" t="s">
        <v>25</v>
      </c>
      <c r="C493" s="55">
        <v>13.72</v>
      </c>
      <c r="D493" s="55" t="s">
        <v>189</v>
      </c>
      <c r="E493" s="55">
        <v>822</v>
      </c>
      <c r="F493" s="55">
        <v>834</v>
      </c>
      <c r="G493" s="55">
        <v>8.7200000000000006</v>
      </c>
      <c r="H493" s="55">
        <v>141183.15900000001</v>
      </c>
      <c r="I493" s="57">
        <v>4430647</v>
      </c>
      <c r="J493" s="55">
        <v>12.74605</v>
      </c>
    </row>
    <row r="494" spans="1:10" ht="16">
      <c r="A494" s="58" t="s">
        <v>72</v>
      </c>
      <c r="B494" s="55" t="s">
        <v>25</v>
      </c>
      <c r="C494" s="55">
        <v>14.111000000000001</v>
      </c>
      <c r="D494" s="55" t="s">
        <v>116</v>
      </c>
      <c r="E494" s="55">
        <v>894</v>
      </c>
      <c r="F494" s="55">
        <v>911</v>
      </c>
      <c r="G494" s="55">
        <v>71.03</v>
      </c>
      <c r="H494" s="55">
        <v>96876.600999999995</v>
      </c>
      <c r="I494" s="57">
        <v>4430647</v>
      </c>
      <c r="J494" s="55">
        <v>8.7460450000000005</v>
      </c>
    </row>
    <row r="495" spans="1:10" ht="16">
      <c r="A495" s="58" t="s">
        <v>72</v>
      </c>
      <c r="B495" s="55" t="s">
        <v>25</v>
      </c>
      <c r="C495" s="55">
        <v>14.222</v>
      </c>
      <c r="D495" s="55" t="s">
        <v>114</v>
      </c>
      <c r="E495" s="55">
        <v>843</v>
      </c>
      <c r="F495" s="55">
        <v>893</v>
      </c>
      <c r="G495" s="55">
        <v>37.229999999999997</v>
      </c>
      <c r="H495" s="55">
        <v>52766.36</v>
      </c>
      <c r="I495" s="57">
        <v>4430647</v>
      </c>
      <c r="J495" s="55">
        <v>4.7637609999999997</v>
      </c>
    </row>
    <row r="496" spans="1:10" ht="16">
      <c r="A496" s="58" t="s">
        <v>72</v>
      </c>
      <c r="B496" s="55" t="s">
        <v>25</v>
      </c>
      <c r="C496" s="55">
        <v>15.194000000000001</v>
      </c>
      <c r="D496" s="55" t="s">
        <v>185</v>
      </c>
      <c r="E496" s="55">
        <v>820</v>
      </c>
      <c r="F496" s="55">
        <v>839</v>
      </c>
      <c r="G496" s="55">
        <v>34.75</v>
      </c>
      <c r="H496" s="55">
        <v>55541.195</v>
      </c>
      <c r="I496" s="57">
        <v>4430647</v>
      </c>
      <c r="J496" s="55">
        <v>5.0142740000000003</v>
      </c>
    </row>
    <row r="497" spans="1:10" ht="16">
      <c r="A497" s="58" t="s">
        <v>72</v>
      </c>
      <c r="B497" s="55" t="s">
        <v>25</v>
      </c>
      <c r="C497" s="55">
        <v>15.794</v>
      </c>
      <c r="D497" s="55" t="s">
        <v>115</v>
      </c>
      <c r="E497" s="55">
        <v>905</v>
      </c>
      <c r="F497" s="55">
        <v>911</v>
      </c>
      <c r="G497" s="55">
        <v>65.23</v>
      </c>
      <c r="H497" s="55">
        <v>85271.597999999998</v>
      </c>
      <c r="I497" s="57">
        <v>4430647</v>
      </c>
      <c r="J497" s="55">
        <v>7.6983420000000002</v>
      </c>
    </row>
    <row r="498" spans="1:10" ht="16">
      <c r="A498" s="58" t="s">
        <v>72</v>
      </c>
      <c r="B498" s="55" t="s">
        <v>25</v>
      </c>
      <c r="C498" s="55">
        <v>16.123999999999999</v>
      </c>
      <c r="D498" s="55" t="s">
        <v>117</v>
      </c>
      <c r="E498" s="55">
        <v>923</v>
      </c>
      <c r="F498" s="55">
        <v>927</v>
      </c>
      <c r="G498" s="55">
        <v>75.83</v>
      </c>
      <c r="H498" s="55">
        <v>165546.18799999999</v>
      </c>
      <c r="I498" s="57">
        <v>4430647</v>
      </c>
      <c r="J498" s="55">
        <v>14.945550000000001</v>
      </c>
    </row>
    <row r="499" spans="1:10" ht="16">
      <c r="A499" s="58" t="s">
        <v>72</v>
      </c>
      <c r="B499" s="55" t="s">
        <v>25</v>
      </c>
      <c r="C499" s="55">
        <v>16.873000000000001</v>
      </c>
      <c r="D499" s="55" t="s">
        <v>143</v>
      </c>
      <c r="E499" s="55">
        <v>762</v>
      </c>
      <c r="F499" s="55">
        <v>812</v>
      </c>
      <c r="G499" s="55">
        <v>5.48</v>
      </c>
      <c r="H499" s="55">
        <v>42015.571000000004</v>
      </c>
      <c r="I499" s="57">
        <v>4430647</v>
      </c>
      <c r="J499" s="55">
        <v>3.793177</v>
      </c>
    </row>
    <row r="500" spans="1:10" ht="16">
      <c r="A500" s="58" t="s">
        <v>74</v>
      </c>
      <c r="B500" s="55" t="s">
        <v>25</v>
      </c>
      <c r="C500" s="55">
        <v>2.621</v>
      </c>
      <c r="D500" s="55" t="s">
        <v>105</v>
      </c>
      <c r="E500" s="55">
        <v>853</v>
      </c>
      <c r="F500" s="55">
        <v>890</v>
      </c>
      <c r="G500" s="55">
        <v>72.55</v>
      </c>
      <c r="H500" s="55">
        <v>372164.80499999999</v>
      </c>
      <c r="I500" s="57">
        <v>5898199</v>
      </c>
      <c r="J500" s="55">
        <v>25.23922</v>
      </c>
    </row>
    <row r="501" spans="1:10" ht="16">
      <c r="A501" s="58" t="s">
        <v>74</v>
      </c>
      <c r="B501" s="55" t="s">
        <v>25</v>
      </c>
      <c r="C501" s="55">
        <v>3.0630000000000002</v>
      </c>
      <c r="D501" s="55" t="s">
        <v>123</v>
      </c>
      <c r="E501" s="55">
        <v>881</v>
      </c>
      <c r="F501" s="55">
        <v>889</v>
      </c>
      <c r="G501" s="55">
        <v>55.45</v>
      </c>
      <c r="H501" s="55">
        <v>90248.87</v>
      </c>
      <c r="I501" s="57">
        <v>5898199</v>
      </c>
      <c r="J501" s="55">
        <v>6.1204359999999998</v>
      </c>
    </row>
    <row r="502" spans="1:10" ht="16">
      <c r="A502" s="58" t="s">
        <v>74</v>
      </c>
      <c r="B502" s="55" t="s">
        <v>25</v>
      </c>
      <c r="C502" s="55">
        <v>3.4129999999999998</v>
      </c>
      <c r="D502" s="55" t="s">
        <v>175</v>
      </c>
      <c r="E502" s="55">
        <v>819</v>
      </c>
      <c r="F502" s="55">
        <v>923</v>
      </c>
      <c r="G502" s="55">
        <v>42.37</v>
      </c>
      <c r="H502" s="55">
        <v>43925.535000000003</v>
      </c>
      <c r="I502" s="57">
        <v>5898199</v>
      </c>
      <c r="J502" s="55">
        <v>2.9789119999999998</v>
      </c>
    </row>
    <row r="503" spans="1:10" ht="16">
      <c r="A503" s="58" t="s">
        <v>74</v>
      </c>
      <c r="B503" s="55" t="s">
        <v>25</v>
      </c>
      <c r="C503" s="55">
        <v>3.835</v>
      </c>
      <c r="D503" s="55" t="s">
        <v>77</v>
      </c>
      <c r="E503" s="55">
        <v>849</v>
      </c>
      <c r="F503" s="55">
        <v>852</v>
      </c>
      <c r="G503" s="55">
        <v>85.81</v>
      </c>
      <c r="H503" s="55">
        <v>981540.12600000005</v>
      </c>
      <c r="I503" s="57">
        <v>5898199</v>
      </c>
      <c r="J503" s="55">
        <v>66.56541</v>
      </c>
    </row>
    <row r="504" spans="1:10" ht="16">
      <c r="A504" s="58" t="s">
        <v>74</v>
      </c>
      <c r="B504" s="55" t="s">
        <v>25</v>
      </c>
      <c r="C504" s="55">
        <v>4.1150000000000002</v>
      </c>
      <c r="D504" s="55" t="s">
        <v>73</v>
      </c>
      <c r="E504" s="55">
        <v>877</v>
      </c>
      <c r="F504" s="55">
        <v>911</v>
      </c>
      <c r="G504" s="55">
        <v>82.54</v>
      </c>
      <c r="H504" s="55">
        <v>2031404.314</v>
      </c>
      <c r="I504" s="57">
        <v>5898199</v>
      </c>
      <c r="J504" s="55">
        <v>137.76439999999999</v>
      </c>
    </row>
    <row r="505" spans="1:10" ht="16">
      <c r="A505" s="58" t="s">
        <v>74</v>
      </c>
      <c r="B505" s="55" t="s">
        <v>25</v>
      </c>
      <c r="C505" s="55">
        <v>4.6379999999999999</v>
      </c>
      <c r="D505" s="55" t="s">
        <v>118</v>
      </c>
      <c r="E505" s="55">
        <v>825</v>
      </c>
      <c r="F505" s="55">
        <v>903</v>
      </c>
      <c r="G505" s="55">
        <v>71.63</v>
      </c>
      <c r="H505" s="55">
        <v>415198.96</v>
      </c>
      <c r="I505" s="57">
        <v>5898199</v>
      </c>
      <c r="J505" s="55">
        <v>28.157679999999999</v>
      </c>
    </row>
    <row r="506" spans="1:10" ht="16">
      <c r="A506" s="58" t="s">
        <v>74</v>
      </c>
      <c r="B506" s="55" t="s">
        <v>25</v>
      </c>
      <c r="C506" s="55">
        <v>4.702</v>
      </c>
      <c r="D506" s="55" t="s">
        <v>126</v>
      </c>
      <c r="E506" s="55">
        <v>777</v>
      </c>
      <c r="F506" s="55">
        <v>837</v>
      </c>
      <c r="G506" s="55">
        <v>40.78</v>
      </c>
      <c r="H506" s="55">
        <v>310170.36499999999</v>
      </c>
      <c r="I506" s="57">
        <v>5898199</v>
      </c>
      <c r="J506" s="55">
        <v>21.03492</v>
      </c>
    </row>
    <row r="507" spans="1:10" ht="16">
      <c r="A507" s="58" t="s">
        <v>74</v>
      </c>
      <c r="B507" s="55" t="s">
        <v>25</v>
      </c>
      <c r="C507" s="55">
        <v>5.3220000000000001</v>
      </c>
      <c r="D507" s="55" t="s">
        <v>131</v>
      </c>
      <c r="E507" s="55">
        <v>673</v>
      </c>
      <c r="F507" s="55">
        <v>841</v>
      </c>
      <c r="G507" s="55">
        <v>31.73</v>
      </c>
      <c r="H507" s="55">
        <v>21490.768</v>
      </c>
      <c r="I507" s="57">
        <v>5898199</v>
      </c>
      <c r="J507" s="55">
        <v>1.457446</v>
      </c>
    </row>
    <row r="508" spans="1:10" ht="16">
      <c r="A508" s="58" t="s">
        <v>74</v>
      </c>
      <c r="B508" s="55" t="s">
        <v>25</v>
      </c>
      <c r="C508" s="55">
        <v>5.5179999999999998</v>
      </c>
      <c r="D508" s="55" t="s">
        <v>120</v>
      </c>
      <c r="E508" s="55">
        <v>842</v>
      </c>
      <c r="F508" s="55">
        <v>927</v>
      </c>
      <c r="G508" s="55">
        <v>70</v>
      </c>
      <c r="H508" s="55">
        <v>34597.716</v>
      </c>
      <c r="I508" s="57">
        <v>5898199</v>
      </c>
      <c r="J508" s="55">
        <v>2.3463240000000001</v>
      </c>
    </row>
    <row r="509" spans="1:10" ht="16">
      <c r="A509" s="58" t="s">
        <v>74</v>
      </c>
      <c r="B509" s="55" t="s">
        <v>25</v>
      </c>
      <c r="C509" s="55">
        <v>5.8280000000000003</v>
      </c>
      <c r="D509" s="55" t="s">
        <v>124</v>
      </c>
      <c r="E509" s="55">
        <v>879</v>
      </c>
      <c r="F509" s="55">
        <v>882</v>
      </c>
      <c r="G509" s="55">
        <v>81.63</v>
      </c>
      <c r="H509" s="55">
        <v>132690.60999999999</v>
      </c>
      <c r="I509" s="57">
        <v>5898199</v>
      </c>
      <c r="J509" s="55">
        <v>8.9987200000000005</v>
      </c>
    </row>
    <row r="510" spans="1:10" ht="16">
      <c r="A510" s="58" t="s">
        <v>74</v>
      </c>
      <c r="B510" s="55" t="s">
        <v>25</v>
      </c>
      <c r="C510" s="55">
        <v>6.0140000000000002</v>
      </c>
      <c r="D510" s="55" t="s">
        <v>122</v>
      </c>
      <c r="E510" s="55">
        <v>876</v>
      </c>
      <c r="F510" s="55">
        <v>913</v>
      </c>
      <c r="G510" s="55">
        <v>79.510000000000005</v>
      </c>
      <c r="H510" s="55">
        <v>114860.84600000001</v>
      </c>
      <c r="I510" s="57">
        <v>5898199</v>
      </c>
      <c r="J510" s="55">
        <v>7.7895539999999999</v>
      </c>
    </row>
    <row r="511" spans="1:10" ht="16">
      <c r="A511" s="58" t="s">
        <v>74</v>
      </c>
      <c r="B511" s="55" t="s">
        <v>25</v>
      </c>
      <c r="C511" s="55">
        <v>6.0709999999999997</v>
      </c>
      <c r="D511" s="55" t="s">
        <v>156</v>
      </c>
      <c r="E511" s="55">
        <v>664</v>
      </c>
      <c r="F511" s="55">
        <v>811</v>
      </c>
      <c r="G511" s="55">
        <v>68.28</v>
      </c>
      <c r="H511" s="55">
        <v>30922.684000000001</v>
      </c>
      <c r="I511" s="57">
        <v>5898199</v>
      </c>
      <c r="J511" s="55">
        <v>2.0970930000000001</v>
      </c>
    </row>
    <row r="512" spans="1:10" ht="16">
      <c r="A512" s="58" t="s">
        <v>74</v>
      </c>
      <c r="B512" s="55" t="s">
        <v>25</v>
      </c>
      <c r="C512" s="55">
        <v>6.1319999999999997</v>
      </c>
      <c r="D512" s="55" t="s">
        <v>138</v>
      </c>
      <c r="E512" s="55">
        <v>731</v>
      </c>
      <c r="F512" s="55">
        <v>744</v>
      </c>
      <c r="G512" s="55">
        <v>19.89</v>
      </c>
      <c r="H512" s="55">
        <v>122702.40399999999</v>
      </c>
      <c r="I512" s="57">
        <v>5898199</v>
      </c>
      <c r="J512" s="55">
        <v>8.3213469999999994</v>
      </c>
    </row>
    <row r="513" spans="1:10" ht="16">
      <c r="A513" s="58" t="s">
        <v>74</v>
      </c>
      <c r="B513" s="55" t="s">
        <v>25</v>
      </c>
      <c r="C513" s="55">
        <v>6.5190000000000001</v>
      </c>
      <c r="D513" s="55" t="s">
        <v>174</v>
      </c>
      <c r="E513" s="55">
        <v>615</v>
      </c>
      <c r="F513" s="55">
        <v>737</v>
      </c>
      <c r="G513" s="55">
        <v>8.35</v>
      </c>
      <c r="H513" s="55">
        <v>81020.775999999998</v>
      </c>
      <c r="I513" s="57">
        <v>5898199</v>
      </c>
      <c r="J513" s="55">
        <v>5.4946109999999999</v>
      </c>
    </row>
    <row r="514" spans="1:10" ht="16">
      <c r="A514" s="58" t="s">
        <v>74</v>
      </c>
      <c r="B514" s="55" t="s">
        <v>25</v>
      </c>
      <c r="C514" s="55">
        <v>6.9210000000000003</v>
      </c>
      <c r="D514" s="55" t="s">
        <v>135</v>
      </c>
      <c r="E514" s="55">
        <v>645</v>
      </c>
      <c r="F514" s="55">
        <v>680</v>
      </c>
      <c r="G514" s="55">
        <v>13.55</v>
      </c>
      <c r="H514" s="55">
        <v>35803.370999999999</v>
      </c>
      <c r="I514" s="57">
        <v>5898199</v>
      </c>
      <c r="J514" s="55">
        <v>2.4280879999999998</v>
      </c>
    </row>
    <row r="515" spans="1:10" ht="16">
      <c r="A515" s="58" t="s">
        <v>74</v>
      </c>
      <c r="B515" s="55" t="s">
        <v>25</v>
      </c>
      <c r="C515" s="55">
        <v>7.72</v>
      </c>
      <c r="D515" s="55" t="s">
        <v>127</v>
      </c>
      <c r="E515" s="55">
        <v>783</v>
      </c>
      <c r="F515" s="55">
        <v>827</v>
      </c>
      <c r="G515" s="55">
        <v>30.53</v>
      </c>
      <c r="H515" s="55">
        <v>58513.442999999999</v>
      </c>
      <c r="I515" s="57">
        <v>5898199</v>
      </c>
      <c r="J515" s="55">
        <v>3.9682240000000002</v>
      </c>
    </row>
    <row r="516" spans="1:10" ht="16">
      <c r="A516" s="58" t="s">
        <v>74</v>
      </c>
      <c r="B516" s="55" t="s">
        <v>25</v>
      </c>
      <c r="C516" s="55">
        <v>7.7839999999999998</v>
      </c>
      <c r="D516" s="55" t="s">
        <v>183</v>
      </c>
      <c r="E516" s="55">
        <v>767</v>
      </c>
      <c r="F516" s="55">
        <v>819</v>
      </c>
      <c r="G516" s="55">
        <v>36.659999999999997</v>
      </c>
      <c r="H516" s="55">
        <v>63714.998</v>
      </c>
      <c r="I516" s="57">
        <v>5898199</v>
      </c>
      <c r="J516" s="55">
        <v>4.3209799999999996</v>
      </c>
    </row>
    <row r="517" spans="1:10" ht="16">
      <c r="A517" s="58" t="s">
        <v>74</v>
      </c>
      <c r="B517" s="55" t="s">
        <v>25</v>
      </c>
      <c r="C517" s="55">
        <v>8.1890000000000001</v>
      </c>
      <c r="D517" s="55" t="s">
        <v>141</v>
      </c>
      <c r="E517" s="55">
        <v>761</v>
      </c>
      <c r="F517" s="55">
        <v>804</v>
      </c>
      <c r="G517" s="55">
        <v>47.8</v>
      </c>
      <c r="H517" s="55">
        <v>33182.892</v>
      </c>
      <c r="I517" s="57">
        <v>5898199</v>
      </c>
      <c r="J517" s="55">
        <v>2.2503739999999999</v>
      </c>
    </row>
    <row r="518" spans="1:10" ht="16">
      <c r="A518" s="58" t="s">
        <v>74</v>
      </c>
      <c r="B518" s="55" t="s">
        <v>25</v>
      </c>
      <c r="C518" s="55">
        <v>8.4619999999999997</v>
      </c>
      <c r="D518" s="55" t="s">
        <v>164</v>
      </c>
      <c r="E518" s="55">
        <v>694</v>
      </c>
      <c r="F518" s="55">
        <v>908</v>
      </c>
      <c r="G518" s="55">
        <v>50.85</v>
      </c>
      <c r="H518" s="55">
        <v>12447.822</v>
      </c>
      <c r="I518" s="57">
        <v>5898199</v>
      </c>
      <c r="J518" s="55">
        <v>0.84417799999999998</v>
      </c>
    </row>
    <row r="519" spans="1:10" ht="16">
      <c r="A519" s="58" t="s">
        <v>74</v>
      </c>
      <c r="B519" s="55" t="s">
        <v>25</v>
      </c>
      <c r="C519" s="55">
        <v>8.5090000000000003</v>
      </c>
      <c r="D519" s="55" t="s">
        <v>113</v>
      </c>
      <c r="E519" s="55">
        <v>868</v>
      </c>
      <c r="F519" s="55">
        <v>925</v>
      </c>
      <c r="G519" s="55">
        <v>70.62</v>
      </c>
      <c r="H519" s="55">
        <v>271261.266</v>
      </c>
      <c r="I519" s="57">
        <v>5898199</v>
      </c>
      <c r="J519" s="55">
        <v>18.39621</v>
      </c>
    </row>
    <row r="520" spans="1:10" ht="16">
      <c r="A520" s="58" t="s">
        <v>74</v>
      </c>
      <c r="B520" s="55" t="s">
        <v>25</v>
      </c>
      <c r="C520" s="55">
        <v>8.6709999999999994</v>
      </c>
      <c r="D520" s="55" t="s">
        <v>121</v>
      </c>
      <c r="E520" s="55">
        <v>941</v>
      </c>
      <c r="F520" s="55">
        <v>951</v>
      </c>
      <c r="G520" s="55">
        <v>77.849999999999994</v>
      </c>
      <c r="H520" s="55">
        <v>200382.12700000001</v>
      </c>
      <c r="I520" s="57">
        <v>5898199</v>
      </c>
      <c r="J520" s="55">
        <v>13.58938</v>
      </c>
    </row>
    <row r="521" spans="1:10" ht="16">
      <c r="A521" s="58" t="s">
        <v>74</v>
      </c>
      <c r="B521" s="55" t="s">
        <v>25</v>
      </c>
      <c r="C521" s="55">
        <v>9.5180000000000007</v>
      </c>
      <c r="D521" s="55" t="s">
        <v>137</v>
      </c>
      <c r="E521" s="55">
        <v>819</v>
      </c>
      <c r="F521" s="55">
        <v>821</v>
      </c>
      <c r="G521" s="55">
        <v>19.22</v>
      </c>
      <c r="H521" s="55">
        <v>272382.80599999998</v>
      </c>
      <c r="I521" s="57">
        <v>5898199</v>
      </c>
      <c r="J521" s="55">
        <v>18.472270000000002</v>
      </c>
    </row>
    <row r="522" spans="1:10" ht="16">
      <c r="A522" s="58" t="s">
        <v>74</v>
      </c>
      <c r="B522" s="55" t="s">
        <v>25</v>
      </c>
      <c r="C522" s="55">
        <v>9.8819999999999997</v>
      </c>
      <c r="D522" s="55" t="s">
        <v>184</v>
      </c>
      <c r="E522" s="55">
        <v>787</v>
      </c>
      <c r="F522" s="55">
        <v>806</v>
      </c>
      <c r="G522" s="55">
        <v>41.36</v>
      </c>
      <c r="H522" s="55">
        <v>116334.247</v>
      </c>
      <c r="I522" s="57">
        <v>5898199</v>
      </c>
      <c r="J522" s="55">
        <v>7.8894760000000002</v>
      </c>
    </row>
    <row r="523" spans="1:10" ht="16">
      <c r="A523" s="58" t="s">
        <v>74</v>
      </c>
      <c r="B523" s="55" t="s">
        <v>25</v>
      </c>
      <c r="C523" s="55">
        <v>9.9260000000000002</v>
      </c>
      <c r="D523" s="55" t="s">
        <v>187</v>
      </c>
      <c r="E523" s="55">
        <v>850</v>
      </c>
      <c r="F523" s="55">
        <v>862</v>
      </c>
      <c r="G523" s="55">
        <v>35.92</v>
      </c>
      <c r="H523" s="55">
        <v>189790.24299999999</v>
      </c>
      <c r="I523" s="57">
        <v>5898199</v>
      </c>
      <c r="J523" s="55">
        <v>12.87106</v>
      </c>
    </row>
    <row r="524" spans="1:10" ht="16">
      <c r="A524" s="58" t="s">
        <v>74</v>
      </c>
      <c r="B524" s="55" t="s">
        <v>25</v>
      </c>
      <c r="C524" s="55">
        <v>10.459</v>
      </c>
      <c r="D524" s="55" t="s">
        <v>112</v>
      </c>
      <c r="E524" s="55">
        <v>862</v>
      </c>
      <c r="F524" s="55">
        <v>879</v>
      </c>
      <c r="G524" s="55">
        <v>63.56</v>
      </c>
      <c r="H524" s="55">
        <v>44101.663</v>
      </c>
      <c r="I524" s="57">
        <v>5898199</v>
      </c>
      <c r="J524" s="55">
        <v>2.990856</v>
      </c>
    </row>
    <row r="525" spans="1:10" ht="16">
      <c r="A525" s="58" t="s">
        <v>74</v>
      </c>
      <c r="B525" s="55" t="s">
        <v>25</v>
      </c>
      <c r="C525" s="55">
        <v>10.61</v>
      </c>
      <c r="D525" s="55" t="s">
        <v>110</v>
      </c>
      <c r="E525" s="55">
        <v>833</v>
      </c>
      <c r="F525" s="55">
        <v>882</v>
      </c>
      <c r="G525" s="55">
        <v>35.22</v>
      </c>
      <c r="H525" s="55">
        <v>37770.930999999997</v>
      </c>
      <c r="I525" s="57">
        <v>5898199</v>
      </c>
      <c r="J525" s="55">
        <v>2.5615230000000002</v>
      </c>
    </row>
    <row r="526" spans="1:10" ht="16">
      <c r="A526" s="58" t="s">
        <v>74</v>
      </c>
      <c r="B526" s="55" t="s">
        <v>25</v>
      </c>
      <c r="C526" s="55">
        <v>10.813000000000001</v>
      </c>
      <c r="D526" s="55" t="s">
        <v>161</v>
      </c>
      <c r="E526" s="55">
        <v>724</v>
      </c>
      <c r="F526" s="55">
        <v>794</v>
      </c>
      <c r="G526" s="55">
        <v>7.08</v>
      </c>
      <c r="H526" s="55">
        <v>174491.54800000001</v>
      </c>
      <c r="I526" s="57">
        <v>5898199</v>
      </c>
      <c r="J526" s="55">
        <v>11.833550000000001</v>
      </c>
    </row>
    <row r="527" spans="1:10" ht="16">
      <c r="A527" s="58" t="s">
        <v>74</v>
      </c>
      <c r="B527" s="55" t="s">
        <v>25</v>
      </c>
      <c r="C527" s="55">
        <v>11.679</v>
      </c>
      <c r="D527" s="55" t="s">
        <v>181</v>
      </c>
      <c r="E527" s="55">
        <v>783</v>
      </c>
      <c r="F527" s="55">
        <v>792</v>
      </c>
      <c r="G527" s="55">
        <v>8.65</v>
      </c>
      <c r="H527" s="55">
        <v>387869.71399999998</v>
      </c>
      <c r="I527" s="57">
        <v>5898199</v>
      </c>
      <c r="J527" s="55">
        <v>26.304279999999999</v>
      </c>
    </row>
    <row r="528" spans="1:10" ht="16">
      <c r="A528" s="58" t="s">
        <v>74</v>
      </c>
      <c r="B528" s="55" t="s">
        <v>25</v>
      </c>
      <c r="C528" s="55">
        <v>11.754</v>
      </c>
      <c r="D528" s="55" t="s">
        <v>182</v>
      </c>
      <c r="E528" s="55">
        <v>778</v>
      </c>
      <c r="F528" s="55">
        <v>824</v>
      </c>
      <c r="G528" s="55">
        <v>6.88</v>
      </c>
      <c r="H528" s="55">
        <v>37077.095999999998</v>
      </c>
      <c r="I528" s="57">
        <v>5898199</v>
      </c>
      <c r="J528" s="55">
        <v>2.5144690000000001</v>
      </c>
    </row>
    <row r="529" spans="1:10" ht="16">
      <c r="A529" s="58" t="s">
        <v>74</v>
      </c>
      <c r="B529" s="55" t="s">
        <v>25</v>
      </c>
      <c r="C529" s="55">
        <v>11.808</v>
      </c>
      <c r="D529" s="55" t="s">
        <v>188</v>
      </c>
      <c r="E529" s="55">
        <v>720</v>
      </c>
      <c r="F529" s="55">
        <v>831</v>
      </c>
      <c r="G529" s="55">
        <v>20.010000000000002</v>
      </c>
      <c r="H529" s="55">
        <v>20876.031999999999</v>
      </c>
      <c r="I529" s="57">
        <v>5898199</v>
      </c>
      <c r="J529" s="55">
        <v>1.415756</v>
      </c>
    </row>
    <row r="530" spans="1:10" ht="16">
      <c r="A530" s="58" t="s">
        <v>74</v>
      </c>
      <c r="B530" s="55" t="s">
        <v>25</v>
      </c>
      <c r="C530" s="55">
        <v>12.334</v>
      </c>
      <c r="D530" s="55" t="s">
        <v>99</v>
      </c>
      <c r="E530" s="55">
        <v>939</v>
      </c>
      <c r="F530" s="55">
        <v>964</v>
      </c>
      <c r="G530" s="55">
        <v>85.89</v>
      </c>
      <c r="H530" s="55">
        <v>1010473.454</v>
      </c>
      <c r="I530" s="57">
        <v>5898199</v>
      </c>
      <c r="J530" s="55">
        <v>68.527590000000004</v>
      </c>
    </row>
    <row r="531" spans="1:10" ht="16">
      <c r="A531" s="58" t="s">
        <v>74</v>
      </c>
      <c r="B531" s="55" t="s">
        <v>25</v>
      </c>
      <c r="C531" s="55">
        <v>12.462</v>
      </c>
      <c r="D531" s="55" t="s">
        <v>85</v>
      </c>
      <c r="E531" s="55">
        <v>918</v>
      </c>
      <c r="F531" s="55">
        <v>944</v>
      </c>
      <c r="G531" s="55">
        <v>50.56</v>
      </c>
      <c r="H531" s="55">
        <v>1105470.0560000001</v>
      </c>
      <c r="I531" s="57">
        <v>5898199</v>
      </c>
      <c r="J531" s="55">
        <v>74.970010000000002</v>
      </c>
    </row>
    <row r="532" spans="1:10" ht="16">
      <c r="A532" s="58" t="s">
        <v>74</v>
      </c>
      <c r="B532" s="55" t="s">
        <v>25</v>
      </c>
      <c r="C532" s="55">
        <v>13.474</v>
      </c>
      <c r="D532" s="55" t="s">
        <v>109</v>
      </c>
      <c r="E532" s="55">
        <v>880</v>
      </c>
      <c r="F532" s="55">
        <v>916</v>
      </c>
      <c r="G532" s="55">
        <v>46.55</v>
      </c>
      <c r="H532" s="55">
        <v>736032.42</v>
      </c>
      <c r="I532" s="57">
        <v>5898199</v>
      </c>
      <c r="J532" s="55">
        <v>49.91574</v>
      </c>
    </row>
    <row r="533" spans="1:10" ht="16">
      <c r="A533" s="58" t="s">
        <v>74</v>
      </c>
      <c r="B533" s="55" t="s">
        <v>25</v>
      </c>
      <c r="C533" s="55">
        <v>13.598000000000001</v>
      </c>
      <c r="D533" s="55" t="s">
        <v>111</v>
      </c>
      <c r="E533" s="55">
        <v>814</v>
      </c>
      <c r="F533" s="55">
        <v>855</v>
      </c>
      <c r="G533" s="55">
        <v>20.6</v>
      </c>
      <c r="H533" s="55">
        <v>873186.24100000004</v>
      </c>
      <c r="I533" s="57">
        <v>5898199</v>
      </c>
      <c r="J533" s="55">
        <v>59.217140000000001</v>
      </c>
    </row>
    <row r="534" spans="1:10" ht="16">
      <c r="A534" s="58" t="s">
        <v>74</v>
      </c>
      <c r="B534" s="55" t="s">
        <v>25</v>
      </c>
      <c r="C534" s="55">
        <v>13.717000000000001</v>
      </c>
      <c r="D534" s="55" t="s">
        <v>189</v>
      </c>
      <c r="E534" s="55">
        <v>850</v>
      </c>
      <c r="F534" s="55">
        <v>886</v>
      </c>
      <c r="G534" s="55">
        <v>11.58</v>
      </c>
      <c r="H534" s="55">
        <v>171156.86900000001</v>
      </c>
      <c r="I534" s="57">
        <v>5898199</v>
      </c>
      <c r="J534" s="55">
        <v>11.6074</v>
      </c>
    </row>
    <row r="535" spans="1:10" ht="16">
      <c r="A535" s="58" t="s">
        <v>74</v>
      </c>
      <c r="B535" s="55" t="s">
        <v>25</v>
      </c>
      <c r="C535" s="55">
        <v>14.111000000000001</v>
      </c>
      <c r="D535" s="55" t="s">
        <v>116</v>
      </c>
      <c r="E535" s="55">
        <v>912</v>
      </c>
      <c r="F535" s="55">
        <v>919</v>
      </c>
      <c r="G535" s="55">
        <v>69.84</v>
      </c>
      <c r="H535" s="55">
        <v>124712.72199999999</v>
      </c>
      <c r="I535" s="57">
        <v>5898199</v>
      </c>
      <c r="J535" s="55">
        <v>8.4576809999999991</v>
      </c>
    </row>
    <row r="536" spans="1:10" ht="16">
      <c r="A536" s="58" t="s">
        <v>74</v>
      </c>
      <c r="B536" s="55" t="s">
        <v>25</v>
      </c>
      <c r="C536" s="55">
        <v>14.222</v>
      </c>
      <c r="D536" s="55" t="s">
        <v>114</v>
      </c>
      <c r="E536" s="55">
        <v>867</v>
      </c>
      <c r="F536" s="55">
        <v>909</v>
      </c>
      <c r="G536" s="55">
        <v>39.159999999999997</v>
      </c>
      <c r="H536" s="55">
        <v>61835.610999999997</v>
      </c>
      <c r="I536" s="57">
        <v>5898199</v>
      </c>
      <c r="J536" s="55">
        <v>4.1935250000000002</v>
      </c>
    </row>
    <row r="537" spans="1:10" ht="16">
      <c r="A537" s="58" t="s">
        <v>74</v>
      </c>
      <c r="B537" s="55" t="s">
        <v>25</v>
      </c>
      <c r="C537" s="55">
        <v>15.794</v>
      </c>
      <c r="D537" s="55" t="s">
        <v>115</v>
      </c>
      <c r="E537" s="55">
        <v>894</v>
      </c>
      <c r="F537" s="55">
        <v>898</v>
      </c>
      <c r="G537" s="55">
        <v>59.99</v>
      </c>
      <c r="H537" s="55">
        <v>97732.794999999998</v>
      </c>
      <c r="I537" s="57">
        <v>5898199</v>
      </c>
      <c r="J537" s="55">
        <v>6.6279750000000002</v>
      </c>
    </row>
    <row r="538" spans="1:10" ht="16">
      <c r="A538" s="58" t="s">
        <v>74</v>
      </c>
      <c r="B538" s="55" t="s">
        <v>25</v>
      </c>
      <c r="C538" s="55">
        <v>16.120999999999999</v>
      </c>
      <c r="D538" s="55" t="s">
        <v>117</v>
      </c>
      <c r="E538" s="55">
        <v>932</v>
      </c>
      <c r="F538" s="55">
        <v>936</v>
      </c>
      <c r="G538" s="55">
        <v>76.36</v>
      </c>
      <c r="H538" s="55">
        <v>223899.55600000001</v>
      </c>
      <c r="I538" s="57">
        <v>5898199</v>
      </c>
      <c r="J538" s="55">
        <v>15.18427</v>
      </c>
    </row>
    <row r="539" spans="1:10" ht="16">
      <c r="A539" s="58" t="s">
        <v>74</v>
      </c>
      <c r="B539" s="55" t="s">
        <v>25</v>
      </c>
      <c r="C539" s="55">
        <v>16.876999999999999</v>
      </c>
      <c r="D539" s="55" t="s">
        <v>143</v>
      </c>
      <c r="E539" s="55">
        <v>781</v>
      </c>
      <c r="F539" s="55">
        <v>828</v>
      </c>
      <c r="G539" s="55">
        <v>7.65</v>
      </c>
      <c r="H539" s="55">
        <v>48096.33</v>
      </c>
      <c r="I539" s="57">
        <v>5898199</v>
      </c>
      <c r="J539" s="55">
        <v>3.2617639999999999</v>
      </c>
    </row>
    <row r="540" spans="1:10" ht="16">
      <c r="A540" s="58" t="s">
        <v>75</v>
      </c>
      <c r="B540" s="55" t="s">
        <v>25</v>
      </c>
      <c r="C540" s="55">
        <v>2.6709999999999998</v>
      </c>
      <c r="D540" s="55" t="s">
        <v>105</v>
      </c>
      <c r="E540" s="55">
        <v>902</v>
      </c>
      <c r="F540" s="55">
        <v>907</v>
      </c>
      <c r="G540" s="55">
        <v>84.17</v>
      </c>
      <c r="H540" s="55">
        <v>963166.62300000002</v>
      </c>
      <c r="I540" s="57">
        <v>5859385</v>
      </c>
      <c r="J540" s="55">
        <v>65.752070000000003</v>
      </c>
    </row>
    <row r="541" spans="1:10" ht="16">
      <c r="A541" s="58" t="s">
        <v>75</v>
      </c>
      <c r="B541" s="55" t="s">
        <v>25</v>
      </c>
      <c r="C541" s="55">
        <v>3.8380000000000001</v>
      </c>
      <c r="D541" s="55" t="s">
        <v>77</v>
      </c>
      <c r="E541" s="55">
        <v>879</v>
      </c>
      <c r="F541" s="55">
        <v>882</v>
      </c>
      <c r="G541" s="55">
        <v>88.69</v>
      </c>
      <c r="H541" s="55">
        <v>1195072.0179999999</v>
      </c>
      <c r="I541" s="57">
        <v>5859385</v>
      </c>
      <c r="J541" s="55">
        <v>81.583449999999999</v>
      </c>
    </row>
    <row r="542" spans="1:10" ht="16">
      <c r="A542" s="58" t="s">
        <v>75</v>
      </c>
      <c r="B542" s="55" t="s">
        <v>25</v>
      </c>
      <c r="C542" s="55">
        <v>4.1280000000000001</v>
      </c>
      <c r="D542" s="55" t="s">
        <v>73</v>
      </c>
      <c r="E542" s="55">
        <v>938</v>
      </c>
      <c r="F542" s="55">
        <v>944</v>
      </c>
      <c r="G542" s="55">
        <v>90.22</v>
      </c>
      <c r="H542" s="55">
        <v>2346748.09</v>
      </c>
      <c r="I542" s="57">
        <v>5859385</v>
      </c>
      <c r="J542" s="55">
        <v>160.20439999999999</v>
      </c>
    </row>
    <row r="543" spans="1:10" ht="16">
      <c r="A543" s="58" t="s">
        <v>75</v>
      </c>
      <c r="B543" s="55" t="s">
        <v>25</v>
      </c>
      <c r="C543" s="55">
        <v>5.5209999999999999</v>
      </c>
      <c r="D543" s="55" t="s">
        <v>120</v>
      </c>
      <c r="E543" s="55">
        <v>614</v>
      </c>
      <c r="F543" s="55">
        <v>802</v>
      </c>
      <c r="G543" s="55">
        <v>13.57</v>
      </c>
      <c r="H543" s="55">
        <v>15765.994000000001</v>
      </c>
      <c r="I543" s="57">
        <v>5859385</v>
      </c>
      <c r="J543" s="55">
        <v>1.07629</v>
      </c>
    </row>
    <row r="544" spans="1:10" ht="16">
      <c r="A544" s="58" t="s">
        <v>75</v>
      </c>
      <c r="B544" s="55" t="s">
        <v>25</v>
      </c>
      <c r="C544" s="55">
        <v>5.8310000000000004</v>
      </c>
      <c r="D544" s="55" t="s">
        <v>124</v>
      </c>
      <c r="E544" s="55">
        <v>860</v>
      </c>
      <c r="F544" s="55">
        <v>880</v>
      </c>
      <c r="G544" s="55">
        <v>78.72</v>
      </c>
      <c r="H544" s="55">
        <v>40132.012000000002</v>
      </c>
      <c r="I544" s="57">
        <v>5859385</v>
      </c>
      <c r="J544" s="55">
        <v>2.7396739999999999</v>
      </c>
    </row>
    <row r="545" spans="1:10" ht="16">
      <c r="A545" s="58" t="s">
        <v>75</v>
      </c>
      <c r="B545" s="55" t="s">
        <v>25</v>
      </c>
      <c r="C545" s="55">
        <v>6.024</v>
      </c>
      <c r="D545" s="55" t="s">
        <v>122</v>
      </c>
      <c r="E545" s="55">
        <v>868</v>
      </c>
      <c r="F545" s="55">
        <v>951</v>
      </c>
      <c r="G545" s="55">
        <v>76.89</v>
      </c>
      <c r="H545" s="55">
        <v>50087.944000000003</v>
      </c>
      <c r="I545" s="57">
        <v>5859385</v>
      </c>
      <c r="J545" s="55">
        <v>3.4193310000000001</v>
      </c>
    </row>
    <row r="546" spans="1:10" ht="16">
      <c r="A546" s="58" t="s">
        <v>75</v>
      </c>
      <c r="B546" s="55" t="s">
        <v>25</v>
      </c>
      <c r="C546" s="55">
        <v>6.1349999999999998</v>
      </c>
      <c r="D546" s="55" t="s">
        <v>138</v>
      </c>
      <c r="E546" s="55">
        <v>719</v>
      </c>
      <c r="F546" s="55">
        <v>733</v>
      </c>
      <c r="G546" s="55">
        <v>13.24</v>
      </c>
      <c r="H546" s="55">
        <v>65358.012999999999</v>
      </c>
      <c r="I546" s="57">
        <v>5859385</v>
      </c>
      <c r="J546" s="55">
        <v>4.4617659999999999</v>
      </c>
    </row>
    <row r="547" spans="1:10" ht="16">
      <c r="A547" s="58" t="s">
        <v>75</v>
      </c>
      <c r="B547" s="55" t="s">
        <v>25</v>
      </c>
      <c r="C547" s="55">
        <v>6.5259999999999998</v>
      </c>
      <c r="D547" s="55" t="s">
        <v>174</v>
      </c>
      <c r="E547" s="55">
        <v>623</v>
      </c>
      <c r="F547" s="55">
        <v>698</v>
      </c>
      <c r="G547" s="55">
        <v>24.85</v>
      </c>
      <c r="H547" s="55">
        <v>31058.986000000001</v>
      </c>
      <c r="I547" s="57">
        <v>5859385</v>
      </c>
      <c r="J547" s="55">
        <v>2.1202899999999998</v>
      </c>
    </row>
    <row r="548" spans="1:10" ht="16">
      <c r="A548" s="58" t="s">
        <v>75</v>
      </c>
      <c r="B548" s="55" t="s">
        <v>25</v>
      </c>
      <c r="C548" s="55">
        <v>6.9240000000000004</v>
      </c>
      <c r="D548" s="55" t="s">
        <v>135</v>
      </c>
      <c r="E548" s="55">
        <v>646</v>
      </c>
      <c r="F548" s="55">
        <v>703</v>
      </c>
      <c r="G548" s="55">
        <v>20.56</v>
      </c>
      <c r="H548" s="55">
        <v>23040.633999999998</v>
      </c>
      <c r="I548" s="57">
        <v>5859385</v>
      </c>
      <c r="J548" s="55">
        <v>1.572905</v>
      </c>
    </row>
    <row r="549" spans="1:10" ht="16">
      <c r="A549" s="58" t="s">
        <v>75</v>
      </c>
      <c r="B549" s="55" t="s">
        <v>25</v>
      </c>
      <c r="C549" s="55">
        <v>8.516</v>
      </c>
      <c r="D549" s="55" t="s">
        <v>113</v>
      </c>
      <c r="E549" s="55">
        <v>744</v>
      </c>
      <c r="F549" s="55">
        <v>898</v>
      </c>
      <c r="G549" s="55">
        <v>42.58</v>
      </c>
      <c r="H549" s="55">
        <v>61969.417999999998</v>
      </c>
      <c r="I549" s="57">
        <v>5859385</v>
      </c>
      <c r="J549" s="55">
        <v>4.2304389999999996</v>
      </c>
    </row>
    <row r="550" spans="1:10" ht="16">
      <c r="A550" s="58" t="s">
        <v>75</v>
      </c>
      <c r="B550" s="55" t="s">
        <v>25</v>
      </c>
      <c r="C550" s="55">
        <v>8.6780000000000008</v>
      </c>
      <c r="D550" s="55" t="s">
        <v>121</v>
      </c>
      <c r="E550" s="55">
        <v>880</v>
      </c>
      <c r="F550" s="55">
        <v>920</v>
      </c>
      <c r="G550" s="55">
        <v>58.79</v>
      </c>
      <c r="H550" s="55">
        <v>51599.811999999998</v>
      </c>
      <c r="I550" s="57">
        <v>5859385</v>
      </c>
      <c r="J550" s="55">
        <v>3.5225409999999999</v>
      </c>
    </row>
    <row r="551" spans="1:10" ht="16">
      <c r="A551" s="58" t="s">
        <v>75</v>
      </c>
      <c r="B551" s="55" t="s">
        <v>25</v>
      </c>
      <c r="C551" s="55">
        <v>9.5210000000000008</v>
      </c>
      <c r="D551" s="55" t="s">
        <v>137</v>
      </c>
      <c r="E551" s="55">
        <v>813</v>
      </c>
      <c r="F551" s="55">
        <v>825</v>
      </c>
      <c r="G551" s="55">
        <v>39.909999999999997</v>
      </c>
      <c r="H551" s="55">
        <v>70810.101999999999</v>
      </c>
      <c r="I551" s="57">
        <v>5859385</v>
      </c>
      <c r="J551" s="55">
        <v>4.8339619999999996</v>
      </c>
    </row>
    <row r="552" spans="1:10" ht="16">
      <c r="A552" s="58" t="s">
        <v>75</v>
      </c>
      <c r="B552" s="55" t="s">
        <v>25</v>
      </c>
      <c r="C552" s="55">
        <v>9.8849999999999998</v>
      </c>
      <c r="D552" s="55" t="s">
        <v>184</v>
      </c>
      <c r="E552" s="55">
        <v>729</v>
      </c>
      <c r="F552" s="55">
        <v>794</v>
      </c>
      <c r="G552" s="55">
        <v>32.799999999999997</v>
      </c>
      <c r="H552" s="55">
        <v>25594.245999999999</v>
      </c>
      <c r="I552" s="57">
        <v>5859385</v>
      </c>
      <c r="J552" s="55">
        <v>1.747231</v>
      </c>
    </row>
    <row r="553" spans="1:10" ht="16">
      <c r="A553" s="58" t="s">
        <v>75</v>
      </c>
      <c r="B553" s="55" t="s">
        <v>25</v>
      </c>
      <c r="C553" s="55">
        <v>9.9290000000000003</v>
      </c>
      <c r="D553" s="55" t="s">
        <v>187</v>
      </c>
      <c r="E553" s="55">
        <v>836</v>
      </c>
      <c r="F553" s="55">
        <v>876</v>
      </c>
      <c r="G553" s="55">
        <v>40.56</v>
      </c>
      <c r="H553" s="55">
        <v>33573.129000000001</v>
      </c>
      <c r="I553" s="57">
        <v>5859385</v>
      </c>
      <c r="J553" s="55">
        <v>2.291922</v>
      </c>
    </row>
    <row r="554" spans="1:10" ht="16">
      <c r="A554" s="58" t="s">
        <v>75</v>
      </c>
      <c r="B554" s="55" t="s">
        <v>25</v>
      </c>
      <c r="C554" s="55">
        <v>11.686</v>
      </c>
      <c r="D554" s="55" t="s">
        <v>181</v>
      </c>
      <c r="E554" s="55">
        <v>733</v>
      </c>
      <c r="F554" s="55">
        <v>743</v>
      </c>
      <c r="G554" s="55">
        <v>7.34</v>
      </c>
      <c r="H554" s="55">
        <v>70216.19</v>
      </c>
      <c r="I554" s="57">
        <v>5859385</v>
      </c>
      <c r="J554" s="55">
        <v>4.7934169999999998</v>
      </c>
    </row>
    <row r="555" spans="1:10" ht="16">
      <c r="A555" s="58" t="s">
        <v>75</v>
      </c>
      <c r="B555" s="55" t="s">
        <v>25</v>
      </c>
      <c r="C555" s="55">
        <v>12.334</v>
      </c>
      <c r="D555" s="55" t="s">
        <v>99</v>
      </c>
      <c r="E555" s="55">
        <v>946</v>
      </c>
      <c r="F555" s="55">
        <v>957</v>
      </c>
      <c r="G555" s="55">
        <v>86.83</v>
      </c>
      <c r="H555" s="55">
        <v>452854.527</v>
      </c>
      <c r="I555" s="57">
        <v>5859385</v>
      </c>
      <c r="J555" s="55">
        <v>30.914819999999999</v>
      </c>
    </row>
    <row r="556" spans="1:10" ht="16">
      <c r="A556" s="58" t="s">
        <v>75</v>
      </c>
      <c r="B556" s="55" t="s">
        <v>25</v>
      </c>
      <c r="C556" s="55">
        <v>12.462</v>
      </c>
      <c r="D556" s="55" t="s">
        <v>85</v>
      </c>
      <c r="E556" s="55">
        <v>921</v>
      </c>
      <c r="F556" s="55">
        <v>925</v>
      </c>
      <c r="G556" s="55">
        <v>46.35</v>
      </c>
      <c r="H556" s="55">
        <v>716036.03099999996</v>
      </c>
      <c r="I556" s="57">
        <v>5859385</v>
      </c>
      <c r="J556" s="55">
        <v>48.881309999999999</v>
      </c>
    </row>
    <row r="557" spans="1:10" ht="16">
      <c r="A557" s="58" t="s">
        <v>75</v>
      </c>
      <c r="B557" s="55" t="s">
        <v>25</v>
      </c>
      <c r="C557" s="55">
        <v>13.477</v>
      </c>
      <c r="D557" s="55" t="s">
        <v>109</v>
      </c>
      <c r="E557" s="55">
        <v>873</v>
      </c>
      <c r="F557" s="55">
        <v>915</v>
      </c>
      <c r="G557" s="55">
        <v>48.56</v>
      </c>
      <c r="H557" s="55">
        <v>81303.785999999993</v>
      </c>
      <c r="I557" s="57">
        <v>5859385</v>
      </c>
      <c r="J557" s="55">
        <v>5.5503289999999996</v>
      </c>
    </row>
    <row r="558" spans="1:10" ht="16">
      <c r="A558" s="58" t="s">
        <v>75</v>
      </c>
      <c r="B558" s="55" t="s">
        <v>25</v>
      </c>
      <c r="C558" s="55">
        <v>13.598000000000001</v>
      </c>
      <c r="D558" s="55" t="s">
        <v>111</v>
      </c>
      <c r="E558" s="55">
        <v>794</v>
      </c>
      <c r="F558" s="55">
        <v>845</v>
      </c>
      <c r="G558" s="55">
        <v>15.96</v>
      </c>
      <c r="H558" s="55">
        <v>16136.141</v>
      </c>
      <c r="I558" s="57">
        <v>5859385</v>
      </c>
      <c r="J558" s="55">
        <v>1.101559</v>
      </c>
    </row>
    <row r="559" spans="1:10" ht="16">
      <c r="A559" s="58" t="s">
        <v>75</v>
      </c>
      <c r="B559" s="55" t="s">
        <v>25</v>
      </c>
      <c r="C559" s="55">
        <v>13.715999999999999</v>
      </c>
      <c r="D559" s="55" t="s">
        <v>189</v>
      </c>
      <c r="E559" s="55">
        <v>742</v>
      </c>
      <c r="F559" s="55">
        <v>796</v>
      </c>
      <c r="G559" s="55">
        <v>6.65</v>
      </c>
      <c r="H559" s="55">
        <v>43218.451000000001</v>
      </c>
      <c r="I559" s="57">
        <v>5859385</v>
      </c>
      <c r="J559" s="55">
        <v>2.9503750000000002</v>
      </c>
    </row>
    <row r="560" spans="1:10" ht="16">
      <c r="A560" s="58" t="s">
        <v>75</v>
      </c>
      <c r="B560" s="55" t="s">
        <v>25</v>
      </c>
      <c r="C560" s="55">
        <v>14.111000000000001</v>
      </c>
      <c r="D560" s="55" t="s">
        <v>116</v>
      </c>
      <c r="E560" s="55">
        <v>696</v>
      </c>
      <c r="F560" s="55">
        <v>800</v>
      </c>
      <c r="G560" s="55">
        <v>41.17</v>
      </c>
      <c r="H560" s="55">
        <v>114451.88099999999</v>
      </c>
      <c r="I560" s="57">
        <v>5859385</v>
      </c>
      <c r="J560" s="55">
        <v>7.8132349999999997</v>
      </c>
    </row>
    <row r="561" spans="1:10" ht="16">
      <c r="A561" s="58" t="s">
        <v>75</v>
      </c>
      <c r="B561" s="55" t="s">
        <v>25</v>
      </c>
      <c r="C561" s="55">
        <v>15.791</v>
      </c>
      <c r="D561" s="55" t="s">
        <v>115</v>
      </c>
      <c r="E561" s="55">
        <v>792</v>
      </c>
      <c r="F561" s="55">
        <v>838</v>
      </c>
      <c r="G561" s="55">
        <v>45.35</v>
      </c>
      <c r="H561" s="55">
        <v>18899.421999999999</v>
      </c>
      <c r="I561" s="57">
        <v>5859385</v>
      </c>
      <c r="J561" s="55">
        <v>1.290198</v>
      </c>
    </row>
    <row r="562" spans="1:10" ht="16">
      <c r="A562" s="58" t="s">
        <v>75</v>
      </c>
      <c r="B562" s="55" t="s">
        <v>25</v>
      </c>
      <c r="C562" s="55">
        <v>16.123999999999999</v>
      </c>
      <c r="D562" s="55" t="s">
        <v>117</v>
      </c>
      <c r="E562" s="55">
        <v>815</v>
      </c>
      <c r="F562" s="55">
        <v>908</v>
      </c>
      <c r="G562" s="55">
        <v>64.03</v>
      </c>
      <c r="H562" s="55">
        <v>16211.411</v>
      </c>
      <c r="I562" s="57">
        <v>5859385</v>
      </c>
      <c r="J562" s="55">
        <v>1.106697</v>
      </c>
    </row>
    <row r="563" spans="1:10" ht="16">
      <c r="A563" s="58" t="s">
        <v>75</v>
      </c>
      <c r="B563" s="55" t="s">
        <v>25</v>
      </c>
      <c r="C563" s="55">
        <v>16.88</v>
      </c>
      <c r="D563" s="55" t="s">
        <v>186</v>
      </c>
      <c r="E563" s="55">
        <v>650</v>
      </c>
      <c r="F563" s="55">
        <v>777</v>
      </c>
      <c r="G563" s="55">
        <v>10.6</v>
      </c>
      <c r="H563" s="55">
        <v>28166.53</v>
      </c>
      <c r="I563" s="57">
        <v>5859385</v>
      </c>
      <c r="J563" s="55">
        <v>1.9228320000000001</v>
      </c>
    </row>
    <row r="564" spans="1:10" ht="16">
      <c r="A564" s="58" t="s">
        <v>76</v>
      </c>
      <c r="B564" s="55" t="s">
        <v>25</v>
      </c>
      <c r="C564" s="55">
        <v>2.641</v>
      </c>
      <c r="D564" s="55" t="s">
        <v>105</v>
      </c>
      <c r="E564" s="55">
        <v>904</v>
      </c>
      <c r="F564" s="55">
        <v>904</v>
      </c>
      <c r="G564" s="55">
        <v>88.6</v>
      </c>
      <c r="H564" s="55">
        <v>573139.57900000003</v>
      </c>
      <c r="I564" s="57">
        <v>5846747</v>
      </c>
      <c r="J564" s="55">
        <v>39.210830000000001</v>
      </c>
    </row>
    <row r="565" spans="1:10" ht="16">
      <c r="A565" s="58" t="s">
        <v>76</v>
      </c>
      <c r="B565" s="55" t="s">
        <v>25</v>
      </c>
      <c r="C565" s="55">
        <v>2.863</v>
      </c>
      <c r="D565" s="55" t="s">
        <v>119</v>
      </c>
      <c r="E565" s="55">
        <v>785</v>
      </c>
      <c r="F565" s="55">
        <v>811</v>
      </c>
      <c r="G565" s="55">
        <v>44.48</v>
      </c>
      <c r="H565" s="55">
        <v>27641.487000000001</v>
      </c>
      <c r="I565" s="57">
        <v>5846747</v>
      </c>
      <c r="J565" s="55">
        <v>1.891068</v>
      </c>
    </row>
    <row r="566" spans="1:10" ht="16">
      <c r="A566" s="58" t="s">
        <v>76</v>
      </c>
      <c r="B566" s="55" t="s">
        <v>25</v>
      </c>
      <c r="C566" s="55">
        <v>4.2530000000000001</v>
      </c>
      <c r="D566" s="55" t="s">
        <v>73</v>
      </c>
      <c r="E566" s="55">
        <v>922</v>
      </c>
      <c r="F566" s="55">
        <v>925</v>
      </c>
      <c r="G566" s="55">
        <v>91.95</v>
      </c>
      <c r="H566" s="55">
        <v>3810747.9589999998</v>
      </c>
      <c r="I566" s="57">
        <v>5846747</v>
      </c>
      <c r="J566" s="55">
        <v>260.70890000000003</v>
      </c>
    </row>
    <row r="567" spans="1:10" ht="16">
      <c r="A567" s="58" t="s">
        <v>76</v>
      </c>
      <c r="B567" s="55" t="s">
        <v>25</v>
      </c>
      <c r="C567" s="55">
        <v>4.6440000000000001</v>
      </c>
      <c r="D567" s="55" t="s">
        <v>118</v>
      </c>
      <c r="E567" s="55">
        <v>657</v>
      </c>
      <c r="F567" s="55">
        <v>852</v>
      </c>
      <c r="G567" s="55">
        <v>39.659999999999997</v>
      </c>
      <c r="H567" s="55">
        <v>215908.41099999999</v>
      </c>
      <c r="I567" s="57">
        <v>5846747</v>
      </c>
      <c r="J567" s="55">
        <v>14.771179999999999</v>
      </c>
    </row>
    <row r="568" spans="1:10" ht="16">
      <c r="A568" s="58" t="s">
        <v>76</v>
      </c>
      <c r="B568" s="55" t="s">
        <v>25</v>
      </c>
      <c r="C568" s="55">
        <v>4.7080000000000002</v>
      </c>
      <c r="D568" s="55" t="s">
        <v>126</v>
      </c>
      <c r="E568" s="55">
        <v>773</v>
      </c>
      <c r="F568" s="55">
        <v>845</v>
      </c>
      <c r="G568" s="55">
        <v>46.67</v>
      </c>
      <c r="H568" s="55">
        <v>311659.71600000001</v>
      </c>
      <c r="I568" s="57">
        <v>5846747</v>
      </c>
      <c r="J568" s="55">
        <v>21.321919999999999</v>
      </c>
    </row>
    <row r="569" spans="1:10" ht="16">
      <c r="A569" s="58" t="s">
        <v>76</v>
      </c>
      <c r="B569" s="55" t="s">
        <v>25</v>
      </c>
      <c r="C569" s="55">
        <v>5.3319999999999999</v>
      </c>
      <c r="D569" s="55" t="s">
        <v>131</v>
      </c>
      <c r="E569" s="55">
        <v>740</v>
      </c>
      <c r="F569" s="55">
        <v>819</v>
      </c>
      <c r="G569" s="55">
        <v>43.38</v>
      </c>
      <c r="H569" s="55">
        <v>43945.027000000002</v>
      </c>
      <c r="I569" s="57">
        <v>5846747</v>
      </c>
      <c r="J569" s="55">
        <v>3.0064600000000001</v>
      </c>
    </row>
    <row r="570" spans="1:10" ht="16">
      <c r="A570" s="58" t="s">
        <v>76</v>
      </c>
      <c r="B570" s="55" t="s">
        <v>25</v>
      </c>
      <c r="C570" s="55">
        <v>5.524</v>
      </c>
      <c r="D570" s="55" t="s">
        <v>120</v>
      </c>
      <c r="E570" s="55">
        <v>792</v>
      </c>
      <c r="F570" s="55">
        <v>880</v>
      </c>
      <c r="G570" s="55">
        <v>44.05</v>
      </c>
      <c r="H570" s="55">
        <v>54718.946000000004</v>
      </c>
      <c r="I570" s="57">
        <v>5846747</v>
      </c>
      <c r="J570" s="55">
        <v>3.7435480000000001</v>
      </c>
    </row>
    <row r="571" spans="1:10" ht="16">
      <c r="A571" s="58" t="s">
        <v>76</v>
      </c>
      <c r="B571" s="55" t="s">
        <v>25</v>
      </c>
      <c r="C571" s="55">
        <v>5.6020000000000003</v>
      </c>
      <c r="D571" s="55" t="s">
        <v>158</v>
      </c>
      <c r="E571" s="55">
        <v>672</v>
      </c>
      <c r="F571" s="55">
        <v>727</v>
      </c>
      <c r="G571" s="55">
        <v>10.77</v>
      </c>
      <c r="H571" s="55">
        <v>43530.012999999999</v>
      </c>
      <c r="I571" s="57">
        <v>5846747</v>
      </c>
      <c r="J571" s="55">
        <v>2.9780669999999998</v>
      </c>
    </row>
    <row r="572" spans="1:10" ht="16">
      <c r="A572" s="58" t="s">
        <v>76</v>
      </c>
      <c r="B572" s="55" t="s">
        <v>25</v>
      </c>
      <c r="C572" s="55">
        <v>5.835</v>
      </c>
      <c r="D572" s="55" t="s">
        <v>124</v>
      </c>
      <c r="E572" s="55">
        <v>766</v>
      </c>
      <c r="F572" s="55">
        <v>908</v>
      </c>
      <c r="G572" s="55">
        <v>30.99</v>
      </c>
      <c r="H572" s="55">
        <v>56690.58</v>
      </c>
      <c r="I572" s="57">
        <v>5846747</v>
      </c>
      <c r="J572" s="55">
        <v>3.8784360000000002</v>
      </c>
    </row>
    <row r="573" spans="1:10" ht="16">
      <c r="A573" s="58" t="s">
        <v>76</v>
      </c>
      <c r="B573" s="55" t="s">
        <v>25</v>
      </c>
      <c r="C573" s="55">
        <v>6.1349999999999998</v>
      </c>
      <c r="D573" s="55" t="s">
        <v>138</v>
      </c>
      <c r="E573" s="55">
        <v>739</v>
      </c>
      <c r="F573" s="55">
        <v>745</v>
      </c>
      <c r="G573" s="55">
        <v>16.3</v>
      </c>
      <c r="H573" s="55">
        <v>207431.916</v>
      </c>
      <c r="I573" s="57">
        <v>5846747</v>
      </c>
      <c r="J573" s="55">
        <v>14.191269999999999</v>
      </c>
    </row>
    <row r="574" spans="1:10" ht="16">
      <c r="A574" s="58" t="s">
        <v>76</v>
      </c>
      <c r="B574" s="55" t="s">
        <v>25</v>
      </c>
      <c r="C574" s="55">
        <v>6.5119999999999996</v>
      </c>
      <c r="D574" s="55" t="s">
        <v>174</v>
      </c>
      <c r="E574" s="55">
        <v>800</v>
      </c>
      <c r="F574" s="55">
        <v>848</v>
      </c>
      <c r="G574" s="55">
        <v>49</v>
      </c>
      <c r="H574" s="55">
        <v>68397.409</v>
      </c>
      <c r="I574" s="57">
        <v>5846747</v>
      </c>
      <c r="J574" s="55">
        <v>4.6793480000000001</v>
      </c>
    </row>
    <row r="575" spans="1:10" ht="16">
      <c r="A575" s="58" t="s">
        <v>76</v>
      </c>
      <c r="B575" s="55" t="s">
        <v>25</v>
      </c>
      <c r="C575" s="55">
        <v>6.9240000000000004</v>
      </c>
      <c r="D575" s="55" t="s">
        <v>135</v>
      </c>
      <c r="E575" s="55">
        <v>682</v>
      </c>
      <c r="F575" s="55">
        <v>705</v>
      </c>
      <c r="G575" s="55">
        <v>23.46</v>
      </c>
      <c r="H575" s="55">
        <v>66796.62</v>
      </c>
      <c r="I575" s="57">
        <v>5846747</v>
      </c>
      <c r="J575" s="55">
        <v>4.5698309999999998</v>
      </c>
    </row>
    <row r="576" spans="1:10" ht="16">
      <c r="A576" s="58" t="s">
        <v>76</v>
      </c>
      <c r="B576" s="55" t="s">
        <v>25</v>
      </c>
      <c r="C576" s="55">
        <v>7.7270000000000003</v>
      </c>
      <c r="D576" s="55" t="s">
        <v>127</v>
      </c>
      <c r="E576" s="55">
        <v>806</v>
      </c>
      <c r="F576" s="55">
        <v>832</v>
      </c>
      <c r="G576" s="55">
        <v>30.17</v>
      </c>
      <c r="H576" s="55">
        <v>74158.445999999996</v>
      </c>
      <c r="I576" s="57">
        <v>5846747</v>
      </c>
      <c r="J576" s="55">
        <v>5.0734839999999997</v>
      </c>
    </row>
    <row r="577" spans="1:10" ht="16">
      <c r="A577" s="58" t="s">
        <v>76</v>
      </c>
      <c r="B577" s="55" t="s">
        <v>25</v>
      </c>
      <c r="C577" s="55">
        <v>8.1989999999999998</v>
      </c>
      <c r="D577" s="55" t="s">
        <v>141</v>
      </c>
      <c r="E577" s="55">
        <v>759</v>
      </c>
      <c r="F577" s="55">
        <v>786</v>
      </c>
      <c r="G577" s="55">
        <v>33.76</v>
      </c>
      <c r="H577" s="55">
        <v>24863.175999999999</v>
      </c>
      <c r="I577" s="57">
        <v>5846747</v>
      </c>
      <c r="J577" s="55">
        <v>1.7009920000000001</v>
      </c>
    </row>
    <row r="578" spans="1:10" ht="16">
      <c r="A578" s="58" t="s">
        <v>76</v>
      </c>
      <c r="B578" s="55" t="s">
        <v>25</v>
      </c>
      <c r="C578" s="55">
        <v>8.4619999999999997</v>
      </c>
      <c r="D578" s="55" t="s">
        <v>164</v>
      </c>
      <c r="E578" s="55">
        <v>593</v>
      </c>
      <c r="F578" s="55">
        <v>897</v>
      </c>
      <c r="G578" s="55">
        <v>15.48</v>
      </c>
      <c r="H578" s="55">
        <v>14035.078</v>
      </c>
      <c r="I578" s="57">
        <v>5846747</v>
      </c>
      <c r="J578" s="55">
        <v>0.96019699999999997</v>
      </c>
    </row>
    <row r="579" spans="1:10" ht="16">
      <c r="A579" s="58" t="s">
        <v>76</v>
      </c>
      <c r="B579" s="55" t="s">
        <v>25</v>
      </c>
      <c r="C579" s="55">
        <v>8.516</v>
      </c>
      <c r="D579" s="55" t="s">
        <v>113</v>
      </c>
      <c r="E579" s="55">
        <v>756</v>
      </c>
      <c r="F579" s="55">
        <v>862</v>
      </c>
      <c r="G579" s="55">
        <v>46.38</v>
      </c>
      <c r="H579" s="55">
        <v>222147.79800000001</v>
      </c>
      <c r="I579" s="57">
        <v>5846747</v>
      </c>
      <c r="J579" s="55">
        <v>15.198040000000001</v>
      </c>
    </row>
    <row r="580" spans="1:10" ht="16">
      <c r="A580" s="58" t="s">
        <v>76</v>
      </c>
      <c r="B580" s="55" t="s">
        <v>25</v>
      </c>
      <c r="C580" s="55">
        <v>8.6739999999999995</v>
      </c>
      <c r="D580" s="55" t="s">
        <v>121</v>
      </c>
      <c r="E580" s="55">
        <v>917</v>
      </c>
      <c r="F580" s="55">
        <v>928</v>
      </c>
      <c r="G580" s="55">
        <v>68.89</v>
      </c>
      <c r="H580" s="55">
        <v>137135.427</v>
      </c>
      <c r="I580" s="57">
        <v>5846747</v>
      </c>
      <c r="J580" s="55">
        <v>9.3819979999999994</v>
      </c>
    </row>
    <row r="581" spans="1:10" ht="16">
      <c r="A581" s="58" t="s">
        <v>76</v>
      </c>
      <c r="B581" s="55" t="s">
        <v>25</v>
      </c>
      <c r="C581" s="55">
        <v>9.5210000000000008</v>
      </c>
      <c r="D581" s="55" t="s">
        <v>137</v>
      </c>
      <c r="E581" s="55">
        <v>780</v>
      </c>
      <c r="F581" s="55">
        <v>793</v>
      </c>
      <c r="G581" s="55">
        <v>14.29</v>
      </c>
      <c r="H581" s="55">
        <v>161328.49400000001</v>
      </c>
      <c r="I581" s="57">
        <v>5846747</v>
      </c>
      <c r="J581" s="55">
        <v>11.03715</v>
      </c>
    </row>
    <row r="582" spans="1:10" ht="16">
      <c r="A582" s="58" t="s">
        <v>76</v>
      </c>
      <c r="B582" s="55" t="s">
        <v>25</v>
      </c>
      <c r="C582" s="55">
        <v>9.8849999999999998</v>
      </c>
      <c r="D582" s="55" t="s">
        <v>184</v>
      </c>
      <c r="E582" s="55">
        <v>748</v>
      </c>
      <c r="F582" s="55">
        <v>815</v>
      </c>
      <c r="G582" s="55">
        <v>36.799999999999997</v>
      </c>
      <c r="H582" s="55">
        <v>43744.379000000001</v>
      </c>
      <c r="I582" s="57">
        <v>5846747</v>
      </c>
      <c r="J582" s="55">
        <v>2.9927329999999999</v>
      </c>
    </row>
    <row r="583" spans="1:10" ht="16">
      <c r="A583" s="58" t="s">
        <v>76</v>
      </c>
      <c r="B583" s="55" t="s">
        <v>25</v>
      </c>
      <c r="C583" s="55">
        <v>9.9320000000000004</v>
      </c>
      <c r="D583" s="55" t="s">
        <v>187</v>
      </c>
      <c r="E583" s="55">
        <v>781</v>
      </c>
      <c r="F583" s="55">
        <v>838</v>
      </c>
      <c r="G583" s="55">
        <v>27.24</v>
      </c>
      <c r="H583" s="55">
        <v>50634.06</v>
      </c>
      <c r="I583" s="57">
        <v>5846747</v>
      </c>
      <c r="J583" s="55">
        <v>3.4640840000000002</v>
      </c>
    </row>
    <row r="584" spans="1:10" ht="16">
      <c r="A584" s="58" t="s">
        <v>76</v>
      </c>
      <c r="B584" s="55" t="s">
        <v>25</v>
      </c>
      <c r="C584" s="55">
        <v>10.462</v>
      </c>
      <c r="D584" s="55" t="s">
        <v>112</v>
      </c>
      <c r="E584" s="55">
        <v>746</v>
      </c>
      <c r="F584" s="55">
        <v>852</v>
      </c>
      <c r="G584" s="55">
        <v>35.799999999999997</v>
      </c>
      <c r="H584" s="55">
        <v>20143.300999999999</v>
      </c>
      <c r="I584" s="57">
        <v>5846747</v>
      </c>
      <c r="J584" s="55">
        <v>1.3780859999999999</v>
      </c>
    </row>
    <row r="585" spans="1:10" ht="16">
      <c r="A585" s="58" t="s">
        <v>76</v>
      </c>
      <c r="B585" s="55" t="s">
        <v>25</v>
      </c>
      <c r="C585" s="55">
        <v>10.816000000000001</v>
      </c>
      <c r="D585" s="55" t="s">
        <v>161</v>
      </c>
      <c r="E585" s="55">
        <v>754</v>
      </c>
      <c r="F585" s="55">
        <v>836</v>
      </c>
      <c r="G585" s="55">
        <v>11.81</v>
      </c>
      <c r="H585" s="55">
        <v>618410.98400000005</v>
      </c>
      <c r="I585" s="57">
        <v>5846747</v>
      </c>
      <c r="J585" s="55">
        <v>42.308039999999998</v>
      </c>
    </row>
    <row r="586" spans="1:10" ht="16">
      <c r="A586" s="58" t="s">
        <v>76</v>
      </c>
      <c r="B586" s="55" t="s">
        <v>25</v>
      </c>
      <c r="C586" s="55">
        <v>11.683</v>
      </c>
      <c r="D586" s="55" t="s">
        <v>181</v>
      </c>
      <c r="E586" s="55">
        <v>795</v>
      </c>
      <c r="F586" s="55">
        <v>846</v>
      </c>
      <c r="G586" s="55">
        <v>7.18</v>
      </c>
      <c r="H586" s="55">
        <v>46793.927000000003</v>
      </c>
      <c r="I586" s="57">
        <v>5846747</v>
      </c>
      <c r="J586" s="55">
        <v>3.201365</v>
      </c>
    </row>
    <row r="587" spans="1:10" ht="16">
      <c r="A587" s="58" t="s">
        <v>76</v>
      </c>
      <c r="B587" s="55" t="s">
        <v>25</v>
      </c>
      <c r="C587" s="55">
        <v>11.757</v>
      </c>
      <c r="D587" s="55" t="s">
        <v>182</v>
      </c>
      <c r="E587" s="55">
        <v>801</v>
      </c>
      <c r="F587" s="55">
        <v>832</v>
      </c>
      <c r="G587" s="55">
        <v>9.17</v>
      </c>
      <c r="H587" s="55">
        <v>197690.61</v>
      </c>
      <c r="I587" s="57">
        <v>5846747</v>
      </c>
      <c r="J587" s="55">
        <v>13.52483</v>
      </c>
    </row>
    <row r="588" spans="1:10" ht="16">
      <c r="A588" s="58" t="s">
        <v>76</v>
      </c>
      <c r="B588" s="55" t="s">
        <v>25</v>
      </c>
      <c r="C588" s="55">
        <v>12.337</v>
      </c>
      <c r="D588" s="55" t="s">
        <v>99</v>
      </c>
      <c r="E588" s="55">
        <v>943</v>
      </c>
      <c r="F588" s="55">
        <v>964</v>
      </c>
      <c r="G588" s="55">
        <v>88.29</v>
      </c>
      <c r="H588" s="55">
        <v>1769687.889</v>
      </c>
      <c r="I588" s="57">
        <v>5846747</v>
      </c>
      <c r="J588" s="55">
        <v>121.0716</v>
      </c>
    </row>
    <row r="589" spans="1:10" ht="16">
      <c r="A589" s="58" t="s">
        <v>76</v>
      </c>
      <c r="B589" s="55" t="s">
        <v>25</v>
      </c>
      <c r="C589" s="55">
        <v>12.465</v>
      </c>
      <c r="D589" s="55" t="s">
        <v>85</v>
      </c>
      <c r="E589" s="55">
        <v>913</v>
      </c>
      <c r="F589" s="55">
        <v>933</v>
      </c>
      <c r="G589" s="55">
        <v>46.71</v>
      </c>
      <c r="H589" s="55">
        <v>2571356.2880000002</v>
      </c>
      <c r="I589" s="57">
        <v>5846747</v>
      </c>
      <c r="J589" s="55">
        <v>175.9171</v>
      </c>
    </row>
    <row r="590" spans="1:10" ht="16">
      <c r="A590" s="58" t="s">
        <v>76</v>
      </c>
      <c r="B590" s="55" t="s">
        <v>25</v>
      </c>
      <c r="C590" s="55">
        <v>13.477</v>
      </c>
      <c r="D590" s="55" t="s">
        <v>109</v>
      </c>
      <c r="E590" s="55">
        <v>891</v>
      </c>
      <c r="F590" s="55">
        <v>930</v>
      </c>
      <c r="G590" s="55">
        <v>59.72</v>
      </c>
      <c r="H590" s="55">
        <v>530745.27300000004</v>
      </c>
      <c r="I590" s="57">
        <v>5846747</v>
      </c>
      <c r="J590" s="55">
        <v>36.310470000000002</v>
      </c>
    </row>
    <row r="591" spans="1:10" ht="16">
      <c r="A591" s="58" t="s">
        <v>76</v>
      </c>
      <c r="B591" s="55" t="s">
        <v>25</v>
      </c>
      <c r="C591" s="55">
        <v>13.602</v>
      </c>
      <c r="D591" s="55" t="s">
        <v>111</v>
      </c>
      <c r="E591" s="55">
        <v>828</v>
      </c>
      <c r="F591" s="55">
        <v>867</v>
      </c>
      <c r="G591" s="55">
        <v>25.16</v>
      </c>
      <c r="H591" s="55">
        <v>47021.925999999999</v>
      </c>
      <c r="I591" s="57">
        <v>5846747</v>
      </c>
      <c r="J591" s="55">
        <v>3.2169629999999998</v>
      </c>
    </row>
    <row r="592" spans="1:10" ht="16">
      <c r="A592" s="58" t="s">
        <v>76</v>
      </c>
      <c r="B592" s="55" t="s">
        <v>25</v>
      </c>
      <c r="C592" s="55">
        <v>13.723000000000001</v>
      </c>
      <c r="D592" s="55" t="s">
        <v>189</v>
      </c>
      <c r="E592" s="55">
        <v>843</v>
      </c>
      <c r="F592" s="55">
        <v>907</v>
      </c>
      <c r="G592" s="55">
        <v>12.79</v>
      </c>
      <c r="H592" s="55">
        <v>114574.84299999999</v>
      </c>
      <c r="I592" s="57">
        <v>5846747</v>
      </c>
      <c r="J592" s="55">
        <v>7.8385360000000004</v>
      </c>
    </row>
    <row r="593" spans="1:10" ht="16">
      <c r="A593" s="58" t="s">
        <v>76</v>
      </c>
      <c r="B593" s="55" t="s">
        <v>25</v>
      </c>
      <c r="C593" s="55">
        <v>14.111000000000001</v>
      </c>
      <c r="D593" s="55" t="s">
        <v>116</v>
      </c>
      <c r="E593" s="55">
        <v>816</v>
      </c>
      <c r="F593" s="55">
        <v>876</v>
      </c>
      <c r="G593" s="55">
        <v>46.05</v>
      </c>
      <c r="H593" s="55">
        <v>437625.85200000001</v>
      </c>
      <c r="I593" s="57">
        <v>5846747</v>
      </c>
      <c r="J593" s="55">
        <v>29.939779999999999</v>
      </c>
    </row>
    <row r="594" spans="1:10" ht="16">
      <c r="A594" s="58" t="s">
        <v>76</v>
      </c>
      <c r="B594" s="55" t="s">
        <v>25</v>
      </c>
      <c r="C594" s="55">
        <v>15.196999999999999</v>
      </c>
      <c r="D594" s="55" t="s">
        <v>185</v>
      </c>
      <c r="E594" s="55">
        <v>807</v>
      </c>
      <c r="F594" s="55">
        <v>835</v>
      </c>
      <c r="G594" s="55">
        <v>30.47</v>
      </c>
      <c r="H594" s="55">
        <v>31579.873</v>
      </c>
      <c r="I594" s="57">
        <v>5846747</v>
      </c>
      <c r="J594" s="55">
        <v>2.1605089999999998</v>
      </c>
    </row>
    <row r="595" spans="1:10" ht="16">
      <c r="A595" s="58" t="s">
        <v>76</v>
      </c>
      <c r="B595" s="55" t="s">
        <v>25</v>
      </c>
      <c r="C595" s="55">
        <v>15.797000000000001</v>
      </c>
      <c r="D595" s="55" t="s">
        <v>115</v>
      </c>
      <c r="E595" s="55">
        <v>906</v>
      </c>
      <c r="F595" s="55">
        <v>906</v>
      </c>
      <c r="G595" s="55">
        <v>61.35</v>
      </c>
      <c r="H595" s="55">
        <v>186821.64199999999</v>
      </c>
      <c r="I595" s="57">
        <v>5846747</v>
      </c>
      <c r="J595" s="55">
        <v>12.78124</v>
      </c>
    </row>
    <row r="596" spans="1:10" ht="16">
      <c r="A596" s="58" t="s">
        <v>76</v>
      </c>
      <c r="B596" s="55" t="s">
        <v>25</v>
      </c>
      <c r="C596" s="55">
        <v>16.128</v>
      </c>
      <c r="D596" s="55" t="s">
        <v>117</v>
      </c>
      <c r="E596" s="55">
        <v>878</v>
      </c>
      <c r="F596" s="55">
        <v>893</v>
      </c>
      <c r="G596" s="55">
        <v>68.19</v>
      </c>
      <c r="H596" s="55">
        <v>56856.54</v>
      </c>
      <c r="I596" s="57">
        <v>5846747</v>
      </c>
      <c r="J596" s="55">
        <v>3.8897900000000001</v>
      </c>
    </row>
    <row r="597" spans="1:10" ht="16">
      <c r="A597" s="58" t="s">
        <v>76</v>
      </c>
      <c r="B597" s="55" t="s">
        <v>25</v>
      </c>
      <c r="C597" s="55">
        <v>16.882999999999999</v>
      </c>
      <c r="D597" s="55" t="s">
        <v>186</v>
      </c>
      <c r="E597" s="55">
        <v>780</v>
      </c>
      <c r="F597" s="55">
        <v>829</v>
      </c>
      <c r="G597" s="55">
        <v>5.96</v>
      </c>
      <c r="H597" s="55">
        <v>97179.547000000006</v>
      </c>
      <c r="I597" s="57">
        <v>5846747</v>
      </c>
      <c r="J597" s="55">
        <v>6.6484519999999998</v>
      </c>
    </row>
    <row r="598" spans="1:10" ht="16">
      <c r="A598" s="58" t="s">
        <v>78</v>
      </c>
      <c r="B598" s="55" t="s">
        <v>25</v>
      </c>
      <c r="C598" s="55">
        <v>2.9649999999999999</v>
      </c>
      <c r="D598" s="55" t="s">
        <v>123</v>
      </c>
      <c r="E598" s="55">
        <v>884</v>
      </c>
      <c r="F598" s="55"/>
      <c r="G598" s="55"/>
      <c r="H598" s="55">
        <v>246498.962</v>
      </c>
      <c r="I598" s="57">
        <v>5537567</v>
      </c>
      <c r="J598" s="55">
        <v>17.805579999999999</v>
      </c>
    </row>
    <row r="599" spans="1:10" ht="16">
      <c r="A599" s="58" t="s">
        <v>78</v>
      </c>
      <c r="B599" s="55" t="s">
        <v>25</v>
      </c>
      <c r="C599" s="55">
        <v>3.3929999999999998</v>
      </c>
      <c r="D599" s="55" t="s">
        <v>176</v>
      </c>
      <c r="E599" s="55">
        <v>724</v>
      </c>
      <c r="F599" s="55"/>
      <c r="G599" s="55"/>
      <c r="H599" s="55">
        <v>42559.09</v>
      </c>
      <c r="I599" s="57">
        <v>5537567</v>
      </c>
      <c r="J599" s="55">
        <v>3.0742090000000002</v>
      </c>
    </row>
    <row r="600" spans="1:10" ht="16">
      <c r="A600" s="58" t="s">
        <v>78</v>
      </c>
      <c r="B600" s="55" t="s">
        <v>25</v>
      </c>
      <c r="C600" s="55">
        <v>4.2430000000000003</v>
      </c>
      <c r="D600" s="55" t="s">
        <v>77</v>
      </c>
      <c r="E600" s="55">
        <v>844</v>
      </c>
      <c r="F600" s="55"/>
      <c r="G600" s="55"/>
      <c r="H600" s="55">
        <v>9148859.8640000001</v>
      </c>
      <c r="I600" s="57">
        <v>5537567</v>
      </c>
      <c r="J600" s="55">
        <v>660.8578</v>
      </c>
    </row>
    <row r="601" spans="1:10" ht="16">
      <c r="A601" s="58" t="s">
        <v>78</v>
      </c>
      <c r="B601" s="55" t="s">
        <v>25</v>
      </c>
      <c r="C601" s="55">
        <v>4.5670000000000002</v>
      </c>
      <c r="D601" s="55" t="s">
        <v>73</v>
      </c>
      <c r="E601" s="55">
        <v>922</v>
      </c>
      <c r="F601" s="55"/>
      <c r="G601" s="55"/>
      <c r="H601" s="55">
        <v>16120993.619999999</v>
      </c>
      <c r="I601" s="57">
        <v>5537567</v>
      </c>
      <c r="J601" s="55">
        <v>1164.482</v>
      </c>
    </row>
    <row r="602" spans="1:10" ht="16">
      <c r="A602" s="58" t="s">
        <v>78</v>
      </c>
      <c r="B602" s="55" t="s">
        <v>25</v>
      </c>
      <c r="C602" s="55">
        <v>4.6779999999999999</v>
      </c>
      <c r="D602" s="55" t="s">
        <v>126</v>
      </c>
      <c r="E602" s="55"/>
      <c r="F602" s="55"/>
      <c r="G602" s="55"/>
      <c r="H602" s="55">
        <v>245371.25399999999</v>
      </c>
      <c r="I602" s="57">
        <v>5537567</v>
      </c>
      <c r="J602" s="55">
        <v>17.724119999999999</v>
      </c>
    </row>
    <row r="603" spans="1:10" ht="16">
      <c r="A603" s="58" t="s">
        <v>78</v>
      </c>
      <c r="B603" s="55" t="s">
        <v>25</v>
      </c>
      <c r="C603" s="55">
        <v>5.5039999999999996</v>
      </c>
      <c r="D603" s="55" t="s">
        <v>120</v>
      </c>
      <c r="E603" s="55">
        <v>677</v>
      </c>
      <c r="F603" s="55">
        <v>832</v>
      </c>
      <c r="G603" s="55">
        <v>15.78</v>
      </c>
      <c r="H603" s="55">
        <v>45364.733</v>
      </c>
      <c r="I603" s="57">
        <v>5537567</v>
      </c>
      <c r="J603" s="55">
        <v>3.2768709999999999</v>
      </c>
    </row>
    <row r="604" spans="1:10" ht="16">
      <c r="A604" s="58" t="s">
        <v>78</v>
      </c>
      <c r="B604" s="55" t="s">
        <v>25</v>
      </c>
      <c r="C604" s="55">
        <v>5.5819999999999999</v>
      </c>
      <c r="D604" s="55" t="s">
        <v>158</v>
      </c>
      <c r="E604" s="55">
        <v>679</v>
      </c>
      <c r="F604" s="55">
        <v>729</v>
      </c>
      <c r="G604" s="55">
        <v>8.1300000000000008</v>
      </c>
      <c r="H604" s="55">
        <v>38165.991000000002</v>
      </c>
      <c r="I604" s="57">
        <v>5537567</v>
      </c>
      <c r="J604" s="55">
        <v>2.7568779999999999</v>
      </c>
    </row>
    <row r="605" spans="1:10" ht="16">
      <c r="A605" s="58" t="s">
        <v>78</v>
      </c>
      <c r="B605" s="55" t="s">
        <v>25</v>
      </c>
      <c r="C605" s="55">
        <v>5.8109999999999999</v>
      </c>
      <c r="D605" s="55" t="s">
        <v>124</v>
      </c>
      <c r="E605" s="55">
        <v>894</v>
      </c>
      <c r="F605" s="55">
        <v>953</v>
      </c>
      <c r="G605" s="55">
        <v>86.83</v>
      </c>
      <c r="H605" s="55">
        <v>110910.57</v>
      </c>
      <c r="I605" s="57">
        <v>5537567</v>
      </c>
      <c r="J605" s="55">
        <v>8.0115020000000001</v>
      </c>
    </row>
    <row r="606" spans="1:10" ht="16">
      <c r="A606" s="58" t="s">
        <v>78</v>
      </c>
      <c r="B606" s="55" t="s">
        <v>25</v>
      </c>
      <c r="C606" s="55">
        <v>6</v>
      </c>
      <c r="D606" s="55" t="s">
        <v>122</v>
      </c>
      <c r="E606" s="55">
        <v>897</v>
      </c>
      <c r="F606" s="55">
        <v>942</v>
      </c>
      <c r="G606" s="55">
        <v>82.53</v>
      </c>
      <c r="H606" s="55">
        <v>90848.206999999995</v>
      </c>
      <c r="I606" s="57">
        <v>5537567</v>
      </c>
      <c r="J606" s="55">
        <v>6.5623199999999997</v>
      </c>
    </row>
    <row r="607" spans="1:10" ht="16">
      <c r="A607" s="58" t="s">
        <v>78</v>
      </c>
      <c r="B607" s="55" t="s">
        <v>25</v>
      </c>
      <c r="C607" s="55">
        <v>6.0540000000000003</v>
      </c>
      <c r="D607" s="55" t="s">
        <v>156</v>
      </c>
      <c r="E607" s="55">
        <v>737</v>
      </c>
      <c r="F607" s="55">
        <v>834</v>
      </c>
      <c r="G607" s="55">
        <v>87.84</v>
      </c>
      <c r="H607" s="55">
        <v>124960.314</v>
      </c>
      <c r="I607" s="57">
        <v>5537567</v>
      </c>
      <c r="J607" s="55">
        <v>9.02637</v>
      </c>
    </row>
    <row r="608" spans="1:10" ht="16">
      <c r="A608" s="58" t="s">
        <v>78</v>
      </c>
      <c r="B608" s="55" t="s">
        <v>25</v>
      </c>
      <c r="C608" s="55">
        <v>6.1219999999999999</v>
      </c>
      <c r="D608" s="55" t="s">
        <v>138</v>
      </c>
      <c r="E608" s="55">
        <v>729</v>
      </c>
      <c r="F608" s="55">
        <v>746</v>
      </c>
      <c r="G608" s="55">
        <v>17.350000000000001</v>
      </c>
      <c r="H608" s="55">
        <v>204656.592</v>
      </c>
      <c r="I608" s="57">
        <v>5537567</v>
      </c>
      <c r="J608" s="55">
        <v>14.78314</v>
      </c>
    </row>
    <row r="609" spans="1:10" ht="16">
      <c r="A609" s="58" t="s">
        <v>78</v>
      </c>
      <c r="B609" s="55" t="s">
        <v>25</v>
      </c>
      <c r="C609" s="55">
        <v>6.5060000000000002</v>
      </c>
      <c r="D609" s="55" t="s">
        <v>174</v>
      </c>
      <c r="E609" s="55">
        <v>737</v>
      </c>
      <c r="F609" s="55">
        <v>777</v>
      </c>
      <c r="G609" s="55">
        <v>29.18</v>
      </c>
      <c r="H609" s="55">
        <v>79329.231</v>
      </c>
      <c r="I609" s="57">
        <v>5537567</v>
      </c>
      <c r="J609" s="55">
        <v>5.7302590000000002</v>
      </c>
    </row>
    <row r="610" spans="1:10" ht="16">
      <c r="A610" s="58" t="s">
        <v>78</v>
      </c>
      <c r="B610" s="55" t="s">
        <v>25</v>
      </c>
      <c r="C610" s="55">
        <v>6.9109999999999996</v>
      </c>
      <c r="D610" s="55" t="s">
        <v>135</v>
      </c>
      <c r="E610" s="55">
        <v>678</v>
      </c>
      <c r="F610" s="55">
        <v>701</v>
      </c>
      <c r="G610" s="55">
        <v>15.96</v>
      </c>
      <c r="H610" s="55">
        <v>69766.498000000007</v>
      </c>
      <c r="I610" s="57">
        <v>5537567</v>
      </c>
      <c r="J610" s="55">
        <v>5.0395060000000003</v>
      </c>
    </row>
    <row r="611" spans="1:10" ht="16">
      <c r="A611" s="58" t="s">
        <v>78</v>
      </c>
      <c r="B611" s="55" t="s">
        <v>25</v>
      </c>
      <c r="C611" s="55">
        <v>7.71</v>
      </c>
      <c r="D611" s="55" t="s">
        <v>127</v>
      </c>
      <c r="E611" s="55">
        <v>840</v>
      </c>
      <c r="F611" s="55">
        <v>859</v>
      </c>
      <c r="G611" s="55">
        <v>51.56</v>
      </c>
      <c r="H611" s="55">
        <v>37855.716999999997</v>
      </c>
      <c r="I611" s="57">
        <v>5537567</v>
      </c>
      <c r="J611" s="55">
        <v>2.7344659999999998</v>
      </c>
    </row>
    <row r="612" spans="1:10" ht="16">
      <c r="A612" s="58" t="s">
        <v>78</v>
      </c>
      <c r="B612" s="55" t="s">
        <v>25</v>
      </c>
      <c r="C612" s="55">
        <v>7.774</v>
      </c>
      <c r="D612" s="55" t="s">
        <v>183</v>
      </c>
      <c r="E612" s="55">
        <v>754</v>
      </c>
      <c r="F612" s="55">
        <v>831</v>
      </c>
      <c r="G612" s="55">
        <v>34.380000000000003</v>
      </c>
      <c r="H612" s="55">
        <v>44756.141000000003</v>
      </c>
      <c r="I612" s="57">
        <v>5537567</v>
      </c>
      <c r="J612" s="55">
        <v>3.23291</v>
      </c>
    </row>
    <row r="613" spans="1:10" ht="16">
      <c r="A613" s="58" t="s">
        <v>78</v>
      </c>
      <c r="B613" s="55" t="s">
        <v>25</v>
      </c>
      <c r="C613" s="55">
        <v>8.4550000000000001</v>
      </c>
      <c r="D613" s="55" t="s">
        <v>164</v>
      </c>
      <c r="E613" s="55">
        <v>692</v>
      </c>
      <c r="F613" s="55">
        <v>930</v>
      </c>
      <c r="G613" s="55">
        <v>57.38</v>
      </c>
      <c r="H613" s="55">
        <v>11642.848</v>
      </c>
      <c r="I613" s="57">
        <v>5537567</v>
      </c>
      <c r="J613" s="55">
        <v>0.84100799999999998</v>
      </c>
    </row>
    <row r="614" spans="1:10" ht="16">
      <c r="A614" s="58" t="s">
        <v>78</v>
      </c>
      <c r="B614" s="55" t="s">
        <v>25</v>
      </c>
      <c r="C614" s="55">
        <v>8.5090000000000003</v>
      </c>
      <c r="D614" s="55" t="s">
        <v>113</v>
      </c>
      <c r="E614" s="55">
        <v>754</v>
      </c>
      <c r="F614" s="55">
        <v>868</v>
      </c>
      <c r="G614" s="55">
        <v>50.93</v>
      </c>
      <c r="H614" s="55">
        <v>234427.00399999999</v>
      </c>
      <c r="I614" s="57">
        <v>5537567</v>
      </c>
      <c r="J614" s="55">
        <v>16.933579999999999</v>
      </c>
    </row>
    <row r="615" spans="1:10" ht="16">
      <c r="A615" s="58" t="s">
        <v>78</v>
      </c>
      <c r="B615" s="55" t="s">
        <v>25</v>
      </c>
      <c r="C615" s="55">
        <v>8.6679999999999993</v>
      </c>
      <c r="D615" s="55" t="s">
        <v>121</v>
      </c>
      <c r="E615" s="55">
        <v>932</v>
      </c>
      <c r="F615" s="55">
        <v>941</v>
      </c>
      <c r="G615" s="55">
        <v>80.88</v>
      </c>
      <c r="H615" s="55">
        <v>179426.427</v>
      </c>
      <c r="I615" s="57">
        <v>5537567</v>
      </c>
      <c r="J615" s="55">
        <v>12.96067</v>
      </c>
    </row>
    <row r="616" spans="1:10" ht="16">
      <c r="A616" s="58" t="s">
        <v>78</v>
      </c>
      <c r="B616" s="55" t="s">
        <v>25</v>
      </c>
      <c r="C616" s="55">
        <v>9.5139999999999993</v>
      </c>
      <c r="D616" s="55" t="s">
        <v>137</v>
      </c>
      <c r="E616" s="55">
        <v>823</v>
      </c>
      <c r="F616" s="55">
        <v>830</v>
      </c>
      <c r="G616" s="55">
        <v>29.61</v>
      </c>
      <c r="H616" s="55">
        <v>245969.75</v>
      </c>
      <c r="I616" s="57">
        <v>5537567</v>
      </c>
      <c r="J616" s="55">
        <v>17.76735</v>
      </c>
    </row>
    <row r="617" spans="1:10" ht="16">
      <c r="A617" s="58" t="s">
        <v>78</v>
      </c>
      <c r="B617" s="55" t="s">
        <v>25</v>
      </c>
      <c r="C617" s="55">
        <v>9.8789999999999996</v>
      </c>
      <c r="D617" s="55" t="s">
        <v>184</v>
      </c>
      <c r="E617" s="55">
        <v>791</v>
      </c>
      <c r="F617" s="55">
        <v>812</v>
      </c>
      <c r="G617" s="55">
        <v>42.13</v>
      </c>
      <c r="H617" s="55">
        <v>24039.42</v>
      </c>
      <c r="I617" s="57">
        <v>5537567</v>
      </c>
      <c r="J617" s="55">
        <v>1.736461</v>
      </c>
    </row>
    <row r="618" spans="1:10" ht="16">
      <c r="A618" s="58" t="s">
        <v>78</v>
      </c>
      <c r="B618" s="55" t="s">
        <v>25</v>
      </c>
      <c r="C618" s="55">
        <v>9.9220000000000006</v>
      </c>
      <c r="D618" s="55" t="s">
        <v>187</v>
      </c>
      <c r="E618" s="55">
        <v>854</v>
      </c>
      <c r="F618" s="55">
        <v>867</v>
      </c>
      <c r="G618" s="55">
        <v>38.94</v>
      </c>
      <c r="H618" s="55">
        <v>88600.006999999998</v>
      </c>
      <c r="I618" s="57">
        <v>5537567</v>
      </c>
      <c r="J618" s="55">
        <v>6.3999240000000004</v>
      </c>
    </row>
    <row r="619" spans="1:10" ht="16">
      <c r="A619" s="58" t="s">
        <v>78</v>
      </c>
      <c r="B619" s="55" t="s">
        <v>25</v>
      </c>
      <c r="C619" s="55">
        <v>10.459</v>
      </c>
      <c r="D619" s="55" t="s">
        <v>112</v>
      </c>
      <c r="E619" s="55">
        <v>766</v>
      </c>
      <c r="F619" s="55">
        <v>839</v>
      </c>
      <c r="G619" s="55">
        <v>47.54</v>
      </c>
      <c r="H619" s="55">
        <v>84077.781000000003</v>
      </c>
      <c r="I619" s="57">
        <v>5537567</v>
      </c>
      <c r="J619" s="55">
        <v>6.0732660000000003</v>
      </c>
    </row>
    <row r="620" spans="1:10" ht="16">
      <c r="A620" s="58" t="s">
        <v>78</v>
      </c>
      <c r="B620" s="55" t="s">
        <v>25</v>
      </c>
      <c r="C620" s="55">
        <v>10.606999999999999</v>
      </c>
      <c r="D620" s="55" t="s">
        <v>110</v>
      </c>
      <c r="E620" s="55">
        <v>819</v>
      </c>
      <c r="F620" s="55">
        <v>888</v>
      </c>
      <c r="G620" s="55">
        <v>47.63</v>
      </c>
      <c r="H620" s="55">
        <v>147885.875</v>
      </c>
      <c r="I620" s="57">
        <v>5537567</v>
      </c>
      <c r="J620" s="55">
        <v>10.682370000000001</v>
      </c>
    </row>
    <row r="621" spans="1:10" ht="16">
      <c r="A621" s="58" t="s">
        <v>78</v>
      </c>
      <c r="B621" s="55" t="s">
        <v>25</v>
      </c>
      <c r="C621" s="55">
        <v>10.808999999999999</v>
      </c>
      <c r="D621" s="55" t="s">
        <v>161</v>
      </c>
      <c r="E621" s="55"/>
      <c r="F621" s="55"/>
      <c r="G621" s="55"/>
      <c r="H621" s="55">
        <v>30517.749</v>
      </c>
      <c r="I621" s="57">
        <v>5537567</v>
      </c>
      <c r="J621" s="55">
        <v>2.2044160000000002</v>
      </c>
    </row>
    <row r="622" spans="1:10" ht="16">
      <c r="A622" s="58" t="s">
        <v>78</v>
      </c>
      <c r="B622" s="55" t="s">
        <v>25</v>
      </c>
      <c r="C622" s="55">
        <v>11.68</v>
      </c>
      <c r="D622" s="55" t="s">
        <v>181</v>
      </c>
      <c r="E622" s="55">
        <v>805</v>
      </c>
      <c r="F622" s="55">
        <v>841</v>
      </c>
      <c r="G622" s="55">
        <v>12.65</v>
      </c>
      <c r="H622" s="55">
        <v>278764.033</v>
      </c>
      <c r="I622" s="57">
        <v>5537567</v>
      </c>
      <c r="J622" s="55">
        <v>20.136209999999998</v>
      </c>
    </row>
    <row r="623" spans="1:10" ht="16">
      <c r="A623" s="58" t="s">
        <v>78</v>
      </c>
      <c r="B623" s="55" t="s">
        <v>25</v>
      </c>
      <c r="C623" s="55">
        <v>11.804</v>
      </c>
      <c r="D623" s="55" t="s">
        <v>188</v>
      </c>
      <c r="E623" s="55">
        <v>640</v>
      </c>
      <c r="F623" s="55">
        <v>845</v>
      </c>
      <c r="G623" s="55">
        <v>11.52</v>
      </c>
      <c r="H623" s="55">
        <v>18181.882000000001</v>
      </c>
      <c r="I623" s="57">
        <v>5537567</v>
      </c>
      <c r="J623" s="55">
        <v>1.313348</v>
      </c>
    </row>
    <row r="624" spans="1:10" ht="16">
      <c r="A624" s="58" t="s">
        <v>78</v>
      </c>
      <c r="B624" s="55" t="s">
        <v>25</v>
      </c>
      <c r="C624" s="55">
        <v>12.33</v>
      </c>
      <c r="D624" s="55" t="s">
        <v>99</v>
      </c>
      <c r="E624" s="55">
        <v>941</v>
      </c>
      <c r="F624" s="55">
        <v>956</v>
      </c>
      <c r="G624" s="55">
        <v>87.38</v>
      </c>
      <c r="H624" s="55">
        <v>1137722.9339999999</v>
      </c>
      <c r="I624" s="57">
        <v>5537567</v>
      </c>
      <c r="J624" s="55">
        <v>82.182159999999996</v>
      </c>
    </row>
    <row r="625" spans="1:10" ht="16">
      <c r="A625" s="58" t="s">
        <v>78</v>
      </c>
      <c r="B625" s="55" t="s">
        <v>25</v>
      </c>
      <c r="C625" s="55">
        <v>12.459</v>
      </c>
      <c r="D625" s="55" t="s">
        <v>85</v>
      </c>
      <c r="E625" s="55">
        <v>915</v>
      </c>
      <c r="F625" s="55">
        <v>921</v>
      </c>
      <c r="G625" s="55">
        <v>46.82</v>
      </c>
      <c r="H625" s="55">
        <v>2525306.5529999998</v>
      </c>
      <c r="I625" s="57">
        <v>5537567</v>
      </c>
      <c r="J625" s="55">
        <v>182.4127</v>
      </c>
    </row>
    <row r="626" spans="1:10" ht="16">
      <c r="A626" s="58" t="s">
        <v>78</v>
      </c>
      <c r="B626" s="55" t="s">
        <v>25</v>
      </c>
      <c r="C626" s="55">
        <v>13.474</v>
      </c>
      <c r="D626" s="55" t="s">
        <v>109</v>
      </c>
      <c r="E626" s="55">
        <v>882</v>
      </c>
      <c r="F626" s="55">
        <v>916</v>
      </c>
      <c r="G626" s="55">
        <v>47.85</v>
      </c>
      <c r="H626" s="55">
        <v>50065.563999999998</v>
      </c>
      <c r="I626" s="57">
        <v>5537567</v>
      </c>
      <c r="J626" s="55">
        <v>3.616431</v>
      </c>
    </row>
    <row r="627" spans="1:10" ht="16">
      <c r="A627" s="58" t="s">
        <v>78</v>
      </c>
      <c r="B627" s="55" t="s">
        <v>25</v>
      </c>
      <c r="C627" s="55">
        <v>13.717000000000001</v>
      </c>
      <c r="D627" s="55" t="s">
        <v>189</v>
      </c>
      <c r="E627" s="55">
        <v>819</v>
      </c>
      <c r="F627" s="55">
        <v>833</v>
      </c>
      <c r="G627" s="55">
        <v>9.26</v>
      </c>
      <c r="H627" s="55">
        <v>65650.046000000002</v>
      </c>
      <c r="I627" s="57">
        <v>5537567</v>
      </c>
      <c r="J627" s="55">
        <v>4.742159</v>
      </c>
    </row>
    <row r="628" spans="1:10" ht="16">
      <c r="A628" s="58" t="s">
        <v>78</v>
      </c>
      <c r="B628" s="55" t="s">
        <v>25</v>
      </c>
      <c r="C628" s="55">
        <v>14.111000000000001</v>
      </c>
      <c r="D628" s="55" t="s">
        <v>116</v>
      </c>
      <c r="E628" s="55">
        <v>876</v>
      </c>
      <c r="F628" s="55">
        <v>927</v>
      </c>
      <c r="G628" s="55">
        <v>61.32</v>
      </c>
      <c r="H628" s="55">
        <v>272223.71000000002</v>
      </c>
      <c r="I628" s="57">
        <v>5537567</v>
      </c>
      <c r="J628" s="55">
        <v>19.663779999999999</v>
      </c>
    </row>
    <row r="629" spans="1:10" ht="16">
      <c r="A629" s="58" t="s">
        <v>78</v>
      </c>
      <c r="B629" s="55" t="s">
        <v>25</v>
      </c>
      <c r="C629" s="55">
        <v>14.222</v>
      </c>
      <c r="D629" s="55" t="s">
        <v>114</v>
      </c>
      <c r="E629" s="55">
        <v>867</v>
      </c>
      <c r="F629" s="55">
        <v>915</v>
      </c>
      <c r="G629" s="55">
        <v>30.41</v>
      </c>
      <c r="H629" s="55">
        <v>81058.62</v>
      </c>
      <c r="I629" s="57">
        <v>5537567</v>
      </c>
      <c r="J629" s="55">
        <v>5.8551799999999998</v>
      </c>
    </row>
    <row r="630" spans="1:10" ht="16">
      <c r="A630" s="58" t="s">
        <v>78</v>
      </c>
      <c r="B630" s="55" t="s">
        <v>25</v>
      </c>
      <c r="C630" s="55">
        <v>15.19</v>
      </c>
      <c r="D630" s="55" t="s">
        <v>185</v>
      </c>
      <c r="E630" s="55">
        <v>826</v>
      </c>
      <c r="F630" s="55">
        <v>861</v>
      </c>
      <c r="G630" s="55">
        <v>40.409999999999997</v>
      </c>
      <c r="H630" s="55">
        <v>36091.794000000002</v>
      </c>
      <c r="I630" s="57">
        <v>5537567</v>
      </c>
      <c r="J630" s="55">
        <v>2.6070509999999998</v>
      </c>
    </row>
    <row r="631" spans="1:10" ht="16">
      <c r="A631" s="58" t="s">
        <v>78</v>
      </c>
      <c r="B631" s="55" t="s">
        <v>25</v>
      </c>
      <c r="C631" s="55">
        <v>15.791</v>
      </c>
      <c r="D631" s="55" t="s">
        <v>115</v>
      </c>
      <c r="E631" s="55">
        <v>885</v>
      </c>
      <c r="F631" s="55">
        <v>895</v>
      </c>
      <c r="G631" s="55">
        <v>55.65</v>
      </c>
      <c r="H631" s="55">
        <v>67299.725000000006</v>
      </c>
      <c r="I631" s="57">
        <v>5537567</v>
      </c>
      <c r="J631" s="55">
        <v>4.8613210000000002</v>
      </c>
    </row>
    <row r="632" spans="1:10" ht="16">
      <c r="A632" s="58" t="s">
        <v>78</v>
      </c>
      <c r="B632" s="55" t="s">
        <v>25</v>
      </c>
      <c r="C632" s="55">
        <v>16.125</v>
      </c>
      <c r="D632" s="55" t="s">
        <v>117</v>
      </c>
      <c r="E632" s="55">
        <v>908</v>
      </c>
      <c r="F632" s="55">
        <v>915</v>
      </c>
      <c r="G632" s="55">
        <v>75.92</v>
      </c>
      <c r="H632" s="55">
        <v>66114.357000000004</v>
      </c>
      <c r="I632" s="57">
        <v>5537567</v>
      </c>
      <c r="J632" s="55">
        <v>4.7756980000000002</v>
      </c>
    </row>
    <row r="633" spans="1:10" ht="16">
      <c r="A633" s="58" t="s">
        <v>78</v>
      </c>
      <c r="B633" s="55" t="s">
        <v>25</v>
      </c>
      <c r="C633" s="55">
        <v>16.876999999999999</v>
      </c>
      <c r="D633" s="55" t="s">
        <v>143</v>
      </c>
      <c r="E633" s="55">
        <v>764</v>
      </c>
      <c r="F633" s="55">
        <v>817</v>
      </c>
      <c r="G633" s="55">
        <v>9.4499999999999993</v>
      </c>
      <c r="H633" s="55">
        <v>46362.419000000002</v>
      </c>
      <c r="I633" s="57">
        <v>5537567</v>
      </c>
      <c r="J633" s="55">
        <v>3.348938</v>
      </c>
    </row>
    <row r="634" spans="1:10" ht="16">
      <c r="A634" s="58" t="s">
        <v>79</v>
      </c>
      <c r="B634" s="55" t="s">
        <v>25</v>
      </c>
      <c r="C634" s="55">
        <v>2.597</v>
      </c>
      <c r="D634" s="55" t="s">
        <v>105</v>
      </c>
      <c r="E634" s="55">
        <v>887</v>
      </c>
      <c r="F634" s="55">
        <v>892</v>
      </c>
      <c r="G634" s="55">
        <v>85.29</v>
      </c>
      <c r="H634" s="55">
        <v>207799.84</v>
      </c>
      <c r="I634" s="57">
        <v>5452718</v>
      </c>
      <c r="J634" s="55">
        <v>15.24376</v>
      </c>
    </row>
    <row r="635" spans="1:10" ht="16">
      <c r="A635" s="58" t="s">
        <v>79</v>
      </c>
      <c r="B635" s="55" t="s">
        <v>25</v>
      </c>
      <c r="C635" s="55">
        <v>2.86</v>
      </c>
      <c r="D635" s="55" t="s">
        <v>119</v>
      </c>
      <c r="E635" s="55">
        <v>774</v>
      </c>
      <c r="F635" s="55">
        <v>851</v>
      </c>
      <c r="G635" s="55">
        <v>69.459999999999994</v>
      </c>
      <c r="H635" s="55">
        <v>12048.073</v>
      </c>
      <c r="I635" s="57">
        <v>5452718</v>
      </c>
      <c r="J635" s="55">
        <v>0.88382099999999997</v>
      </c>
    </row>
    <row r="636" spans="1:10" ht="16">
      <c r="A636" s="58" t="s">
        <v>79</v>
      </c>
      <c r="B636" s="55" t="s">
        <v>25</v>
      </c>
      <c r="C636" s="55">
        <v>3.7879999999999998</v>
      </c>
      <c r="D636" s="55" t="s">
        <v>77</v>
      </c>
      <c r="E636" s="55">
        <v>907</v>
      </c>
      <c r="F636" s="55">
        <v>907</v>
      </c>
      <c r="G636" s="55">
        <v>93.22</v>
      </c>
      <c r="H636" s="55">
        <v>270452.18300000002</v>
      </c>
      <c r="I636" s="57">
        <v>5452718</v>
      </c>
      <c r="J636" s="55">
        <v>19.83981</v>
      </c>
    </row>
    <row r="637" spans="1:10" ht="16">
      <c r="A637" s="58" t="s">
        <v>79</v>
      </c>
      <c r="B637" s="55" t="s">
        <v>25</v>
      </c>
      <c r="C637" s="55">
        <v>4</v>
      </c>
      <c r="D637" s="55" t="s">
        <v>73</v>
      </c>
      <c r="E637" s="55">
        <v>884</v>
      </c>
      <c r="F637" s="55">
        <v>888</v>
      </c>
      <c r="G637" s="55">
        <v>91.18</v>
      </c>
      <c r="H637" s="55">
        <v>497744.95500000002</v>
      </c>
      <c r="I637" s="57">
        <v>5452718</v>
      </c>
      <c r="J637" s="55">
        <v>36.513530000000003</v>
      </c>
    </row>
    <row r="638" spans="1:10" ht="16">
      <c r="A638" s="58" t="s">
        <v>79</v>
      </c>
      <c r="B638" s="55" t="s">
        <v>25</v>
      </c>
      <c r="C638" s="55">
        <v>6.1310000000000002</v>
      </c>
      <c r="D638" s="55" t="s">
        <v>138</v>
      </c>
      <c r="E638" s="55">
        <v>676</v>
      </c>
      <c r="F638" s="55">
        <v>711</v>
      </c>
      <c r="G638" s="55">
        <v>14.26</v>
      </c>
      <c r="H638" s="55">
        <v>19165.146000000001</v>
      </c>
      <c r="I638" s="57">
        <v>5452718</v>
      </c>
      <c r="J638" s="55">
        <v>1.405915</v>
      </c>
    </row>
    <row r="639" spans="1:10" ht="16">
      <c r="A639" s="58" t="s">
        <v>79</v>
      </c>
      <c r="B639" s="55" t="s">
        <v>25</v>
      </c>
      <c r="C639" s="55">
        <v>11.686</v>
      </c>
      <c r="D639" s="55" t="s">
        <v>181</v>
      </c>
      <c r="E639" s="55">
        <v>696</v>
      </c>
      <c r="F639" s="55">
        <v>726</v>
      </c>
      <c r="G639" s="55">
        <v>11.56</v>
      </c>
      <c r="H639" s="55">
        <v>33785.69</v>
      </c>
      <c r="I639" s="57">
        <v>5452718</v>
      </c>
      <c r="J639" s="55">
        <v>2.4784470000000001</v>
      </c>
    </row>
    <row r="640" spans="1:10" ht="16">
      <c r="A640" s="58" t="s">
        <v>79</v>
      </c>
      <c r="B640" s="55" t="s">
        <v>25</v>
      </c>
      <c r="C640" s="55">
        <v>12.334</v>
      </c>
      <c r="D640" s="55" t="s">
        <v>99</v>
      </c>
      <c r="E640" s="55">
        <v>894</v>
      </c>
      <c r="F640" s="55">
        <v>929</v>
      </c>
      <c r="G640" s="55">
        <v>74.81</v>
      </c>
      <c r="H640" s="55">
        <v>97987.494999999995</v>
      </c>
      <c r="I640" s="57">
        <v>5452718</v>
      </c>
      <c r="J640" s="55">
        <v>7.1881570000000004</v>
      </c>
    </row>
    <row r="641" spans="1:10" ht="16">
      <c r="A641" s="58" t="s">
        <v>79</v>
      </c>
      <c r="B641" s="55" t="s">
        <v>25</v>
      </c>
      <c r="C641" s="55">
        <v>12.462</v>
      </c>
      <c r="D641" s="55" t="s">
        <v>85</v>
      </c>
      <c r="E641" s="55">
        <v>911</v>
      </c>
      <c r="F641" s="55">
        <v>934</v>
      </c>
      <c r="G641" s="55">
        <v>48.14</v>
      </c>
      <c r="H641" s="55">
        <v>126670.73299999999</v>
      </c>
      <c r="I641" s="57">
        <v>5452718</v>
      </c>
      <c r="J641" s="55">
        <v>9.2922999999999991</v>
      </c>
    </row>
    <row r="642" spans="1:10" ht="16">
      <c r="A642" s="58" t="s">
        <v>79</v>
      </c>
      <c r="B642" s="55" t="s">
        <v>25</v>
      </c>
      <c r="C642" s="55">
        <v>15.797000000000001</v>
      </c>
      <c r="D642" s="55" t="s">
        <v>115</v>
      </c>
      <c r="E642" s="55">
        <v>817</v>
      </c>
      <c r="F642" s="55">
        <v>864</v>
      </c>
      <c r="G642" s="55">
        <v>54.71</v>
      </c>
      <c r="H642" s="55">
        <v>20314.797999999999</v>
      </c>
      <c r="I642" s="57">
        <v>5452718</v>
      </c>
      <c r="J642" s="55">
        <v>1.490251</v>
      </c>
    </row>
    <row r="643" spans="1:10" ht="16">
      <c r="A643" s="58" t="s">
        <v>80</v>
      </c>
      <c r="B643" s="55" t="s">
        <v>25</v>
      </c>
      <c r="C643" s="55">
        <v>2.85</v>
      </c>
      <c r="D643" s="55" t="s">
        <v>105</v>
      </c>
      <c r="E643" s="55">
        <v>920</v>
      </c>
      <c r="F643" s="55">
        <v>921</v>
      </c>
      <c r="G643" s="55">
        <v>89.56</v>
      </c>
      <c r="H643" s="55">
        <v>5056244.4249999998</v>
      </c>
      <c r="I643" s="57">
        <v>6082955</v>
      </c>
      <c r="J643" s="55">
        <v>332.48599999999999</v>
      </c>
    </row>
    <row r="644" spans="1:10" ht="16">
      <c r="A644" s="58" t="s">
        <v>80</v>
      </c>
      <c r="B644" s="55" t="s">
        <v>25</v>
      </c>
      <c r="C644" s="55">
        <v>3.0619999999999998</v>
      </c>
      <c r="D644" s="55" t="s">
        <v>123</v>
      </c>
      <c r="E644" s="55">
        <v>885</v>
      </c>
      <c r="F644" s="55">
        <v>895</v>
      </c>
      <c r="G644" s="55">
        <v>65.67</v>
      </c>
      <c r="H644" s="55">
        <v>386624.81099999999</v>
      </c>
      <c r="I644" s="57">
        <v>6082955</v>
      </c>
      <c r="J644" s="55">
        <v>25.423480000000001</v>
      </c>
    </row>
    <row r="645" spans="1:10" ht="16">
      <c r="A645" s="58" t="s">
        <v>80</v>
      </c>
      <c r="B645" s="55" t="s">
        <v>25</v>
      </c>
      <c r="C645" s="55">
        <v>4.2759999999999998</v>
      </c>
      <c r="D645" s="55" t="s">
        <v>77</v>
      </c>
      <c r="E645" s="55">
        <v>928</v>
      </c>
      <c r="F645" s="55">
        <v>928</v>
      </c>
      <c r="G645" s="55">
        <v>93.33</v>
      </c>
      <c r="H645" s="55">
        <v>7965521.5659999996</v>
      </c>
      <c r="I645" s="57">
        <v>6082955</v>
      </c>
      <c r="J645" s="55">
        <v>523.79290000000003</v>
      </c>
    </row>
    <row r="646" spans="1:10" ht="16">
      <c r="A646" s="58" t="s">
        <v>80</v>
      </c>
      <c r="B646" s="55" t="s">
        <v>25</v>
      </c>
      <c r="C646" s="55">
        <v>4.641</v>
      </c>
      <c r="D646" s="55" t="s">
        <v>118</v>
      </c>
      <c r="E646" s="55"/>
      <c r="F646" s="55"/>
      <c r="G646" s="55"/>
      <c r="H646" s="55">
        <v>14803108</v>
      </c>
      <c r="I646" s="57">
        <v>6082955</v>
      </c>
      <c r="J646" s="55">
        <v>973.41549999999995</v>
      </c>
    </row>
    <row r="647" spans="1:10" ht="16">
      <c r="A647" s="58" t="s">
        <v>80</v>
      </c>
      <c r="B647" s="55" t="s">
        <v>25</v>
      </c>
      <c r="C647" s="55">
        <v>5.3250000000000002</v>
      </c>
      <c r="D647" s="55" t="s">
        <v>131</v>
      </c>
      <c r="E647" s="55">
        <v>707</v>
      </c>
      <c r="F647" s="55">
        <v>802</v>
      </c>
      <c r="G647" s="55">
        <v>32.15</v>
      </c>
      <c r="H647" s="55">
        <v>55602.23</v>
      </c>
      <c r="I647" s="57">
        <v>6082955</v>
      </c>
      <c r="J647" s="55">
        <v>3.6562640000000002</v>
      </c>
    </row>
    <row r="648" spans="1:10" ht="16">
      <c r="A648" s="58" t="s">
        <v>80</v>
      </c>
      <c r="B648" s="55" t="s">
        <v>25</v>
      </c>
      <c r="C648" s="55">
        <v>5.5279999999999996</v>
      </c>
      <c r="D648" s="55" t="s">
        <v>120</v>
      </c>
      <c r="E648" s="55">
        <v>753</v>
      </c>
      <c r="F648" s="55">
        <v>874</v>
      </c>
      <c r="G648" s="55">
        <v>47.23</v>
      </c>
      <c r="H648" s="55">
        <v>57778.805</v>
      </c>
      <c r="I648" s="57">
        <v>6082955</v>
      </c>
      <c r="J648" s="55">
        <v>3.7993899999999998</v>
      </c>
    </row>
    <row r="649" spans="1:10" ht="16">
      <c r="A649" s="58" t="s">
        <v>80</v>
      </c>
      <c r="B649" s="55" t="s">
        <v>25</v>
      </c>
      <c r="C649" s="55">
        <v>5.6050000000000004</v>
      </c>
      <c r="D649" s="55" t="s">
        <v>158</v>
      </c>
      <c r="E649" s="55">
        <v>725</v>
      </c>
      <c r="F649" s="55">
        <v>752</v>
      </c>
      <c r="G649" s="55">
        <v>20</v>
      </c>
      <c r="H649" s="55">
        <v>51445.658000000003</v>
      </c>
      <c r="I649" s="57">
        <v>6082955</v>
      </c>
      <c r="J649" s="55">
        <v>3.3829379999999998</v>
      </c>
    </row>
    <row r="650" spans="1:10" ht="16">
      <c r="A650" s="58" t="s">
        <v>80</v>
      </c>
      <c r="B650" s="55" t="s">
        <v>25</v>
      </c>
      <c r="C650" s="55">
        <v>5.835</v>
      </c>
      <c r="D650" s="55" t="s">
        <v>124</v>
      </c>
      <c r="E650" s="55">
        <v>883</v>
      </c>
      <c r="F650" s="55">
        <v>939</v>
      </c>
      <c r="G650" s="55">
        <v>76.58</v>
      </c>
      <c r="H650" s="55">
        <v>127304.52</v>
      </c>
      <c r="I650" s="57">
        <v>6082955</v>
      </c>
      <c r="J650" s="55">
        <v>8.3712280000000003</v>
      </c>
    </row>
    <row r="651" spans="1:10" ht="16">
      <c r="A651" s="58" t="s">
        <v>80</v>
      </c>
      <c r="B651" s="55" t="s">
        <v>25</v>
      </c>
      <c r="C651" s="55">
        <v>6.0170000000000003</v>
      </c>
      <c r="D651" s="55" t="s">
        <v>122</v>
      </c>
      <c r="E651" s="55">
        <v>877</v>
      </c>
      <c r="F651" s="55">
        <v>925</v>
      </c>
      <c r="G651" s="55">
        <v>80.209999999999994</v>
      </c>
      <c r="H651" s="55">
        <v>107284.77899999999</v>
      </c>
      <c r="I651" s="57">
        <v>6082955</v>
      </c>
      <c r="J651" s="55">
        <v>7.0547800000000001</v>
      </c>
    </row>
    <row r="652" spans="1:10" ht="16">
      <c r="A652" s="58" t="s">
        <v>80</v>
      </c>
      <c r="B652" s="55" t="s">
        <v>25</v>
      </c>
      <c r="C652" s="55">
        <v>6.0709999999999997</v>
      </c>
      <c r="D652" s="55" t="s">
        <v>156</v>
      </c>
      <c r="E652" s="55">
        <v>626</v>
      </c>
      <c r="F652" s="55">
        <v>742</v>
      </c>
      <c r="G652" s="55">
        <v>41.28</v>
      </c>
      <c r="H652" s="55">
        <v>125646.387</v>
      </c>
      <c r="I652" s="57">
        <v>6082955</v>
      </c>
      <c r="J652" s="55">
        <v>8.2621929999999999</v>
      </c>
    </row>
    <row r="653" spans="1:10" ht="16">
      <c r="A653" s="58" t="s">
        <v>80</v>
      </c>
      <c r="B653" s="55" t="s">
        <v>25</v>
      </c>
      <c r="C653" s="55">
        <v>6.1379999999999999</v>
      </c>
      <c r="D653" s="55" t="s">
        <v>138</v>
      </c>
      <c r="E653" s="55">
        <v>741</v>
      </c>
      <c r="F653" s="55">
        <v>750</v>
      </c>
      <c r="G653" s="55">
        <v>22.28</v>
      </c>
      <c r="H653" s="55">
        <v>244254.50200000001</v>
      </c>
      <c r="I653" s="57">
        <v>6082955</v>
      </c>
      <c r="J653" s="55">
        <v>16.06157</v>
      </c>
    </row>
    <row r="654" spans="1:10" ht="16">
      <c r="A654" s="58" t="s">
        <v>80</v>
      </c>
      <c r="B654" s="55" t="s">
        <v>25</v>
      </c>
      <c r="C654" s="55">
        <v>6.5229999999999997</v>
      </c>
      <c r="D654" s="55" t="s">
        <v>174</v>
      </c>
      <c r="E654" s="55">
        <v>730</v>
      </c>
      <c r="F654" s="55">
        <v>821</v>
      </c>
      <c r="G654" s="55">
        <v>42.1</v>
      </c>
      <c r="H654" s="55">
        <v>99910.785000000003</v>
      </c>
      <c r="I654" s="57">
        <v>6082955</v>
      </c>
      <c r="J654" s="55">
        <v>6.5698840000000001</v>
      </c>
    </row>
    <row r="655" spans="1:10" ht="16">
      <c r="A655" s="58" t="s">
        <v>80</v>
      </c>
      <c r="B655" s="55" t="s">
        <v>25</v>
      </c>
      <c r="C655" s="55">
        <v>6.9240000000000004</v>
      </c>
      <c r="D655" s="55" t="s">
        <v>135</v>
      </c>
      <c r="E655" s="55">
        <v>680</v>
      </c>
      <c r="F655" s="55">
        <v>703</v>
      </c>
      <c r="G655" s="55">
        <v>18.690000000000001</v>
      </c>
      <c r="H655" s="55">
        <v>87538.066999999995</v>
      </c>
      <c r="I655" s="57">
        <v>6082955</v>
      </c>
      <c r="J655" s="55">
        <v>5.7562850000000001</v>
      </c>
    </row>
    <row r="656" spans="1:10" ht="16">
      <c r="A656" s="58" t="s">
        <v>80</v>
      </c>
      <c r="B656" s="55" t="s">
        <v>25</v>
      </c>
      <c r="C656" s="55">
        <v>7.7270000000000003</v>
      </c>
      <c r="D656" s="55" t="s">
        <v>127</v>
      </c>
      <c r="E656" s="55">
        <v>823</v>
      </c>
      <c r="F656" s="55">
        <v>846</v>
      </c>
      <c r="G656" s="55">
        <v>44.11</v>
      </c>
      <c r="H656" s="55">
        <v>54716.485000000001</v>
      </c>
      <c r="I656" s="57">
        <v>6082955</v>
      </c>
      <c r="J656" s="55">
        <v>3.59802</v>
      </c>
    </row>
    <row r="657" spans="1:10" ht="16">
      <c r="A657" s="58" t="s">
        <v>80</v>
      </c>
      <c r="B657" s="55" t="s">
        <v>25</v>
      </c>
      <c r="C657" s="55">
        <v>7.7809999999999997</v>
      </c>
      <c r="D657" s="55" t="s">
        <v>183</v>
      </c>
      <c r="E657" s="55">
        <v>745</v>
      </c>
      <c r="F657" s="55">
        <v>827</v>
      </c>
      <c r="G657" s="55">
        <v>41.74</v>
      </c>
      <c r="H657" s="55">
        <v>57782.283000000003</v>
      </c>
      <c r="I657" s="57">
        <v>6082955</v>
      </c>
      <c r="J657" s="55">
        <v>3.7996189999999999</v>
      </c>
    </row>
    <row r="658" spans="1:10" ht="16">
      <c r="A658" s="58" t="s">
        <v>80</v>
      </c>
      <c r="B658" s="55" t="s">
        <v>25</v>
      </c>
      <c r="C658" s="55">
        <v>8.1920000000000002</v>
      </c>
      <c r="D658" s="55" t="s">
        <v>141</v>
      </c>
      <c r="E658" s="55">
        <v>760</v>
      </c>
      <c r="F658" s="55">
        <v>804</v>
      </c>
      <c r="G658" s="55">
        <v>27.48</v>
      </c>
      <c r="H658" s="55">
        <v>30957.342000000001</v>
      </c>
      <c r="I658" s="57">
        <v>6082955</v>
      </c>
      <c r="J658" s="55">
        <v>2.0356779999999999</v>
      </c>
    </row>
    <row r="659" spans="1:10" ht="16">
      <c r="A659" s="58" t="s">
        <v>80</v>
      </c>
      <c r="B659" s="55" t="s">
        <v>25</v>
      </c>
      <c r="C659" s="55">
        <v>8.4619999999999997</v>
      </c>
      <c r="D659" s="55" t="s">
        <v>164</v>
      </c>
      <c r="E659" s="55">
        <v>737</v>
      </c>
      <c r="F659" s="55">
        <v>796</v>
      </c>
      <c r="G659" s="55">
        <v>62.27</v>
      </c>
      <c r="H659" s="55">
        <v>15385.489</v>
      </c>
      <c r="I659" s="57">
        <v>6082955</v>
      </c>
      <c r="J659" s="55">
        <v>1.011711</v>
      </c>
    </row>
    <row r="660" spans="1:10" ht="16">
      <c r="A660" s="58" t="s">
        <v>80</v>
      </c>
      <c r="B660" s="55" t="s">
        <v>25</v>
      </c>
      <c r="C660" s="55">
        <v>8.516</v>
      </c>
      <c r="D660" s="55" t="s">
        <v>113</v>
      </c>
      <c r="E660" s="55">
        <v>770</v>
      </c>
      <c r="F660" s="55">
        <v>864</v>
      </c>
      <c r="G660" s="55">
        <v>44.39</v>
      </c>
      <c r="H660" s="55">
        <v>347771.97399999999</v>
      </c>
      <c r="I660" s="57">
        <v>6082955</v>
      </c>
      <c r="J660" s="55">
        <v>22.86862</v>
      </c>
    </row>
    <row r="661" spans="1:10" ht="16">
      <c r="A661" s="58" t="s">
        <v>80</v>
      </c>
      <c r="B661" s="55" t="s">
        <v>25</v>
      </c>
      <c r="C661" s="55">
        <v>8.6739999999999995</v>
      </c>
      <c r="D661" s="55" t="s">
        <v>121</v>
      </c>
      <c r="E661" s="55">
        <v>919</v>
      </c>
      <c r="F661" s="55">
        <v>928</v>
      </c>
      <c r="G661" s="55">
        <v>72.19</v>
      </c>
      <c r="H661" s="55">
        <v>204778.26300000001</v>
      </c>
      <c r="I661" s="57">
        <v>6082955</v>
      </c>
      <c r="J661" s="55">
        <v>13.46571</v>
      </c>
    </row>
    <row r="662" spans="1:10" ht="16">
      <c r="A662" s="58" t="s">
        <v>80</v>
      </c>
      <c r="B662" s="55" t="s">
        <v>25</v>
      </c>
      <c r="C662" s="55">
        <v>9.625</v>
      </c>
      <c r="D662" s="55" t="s">
        <v>137</v>
      </c>
      <c r="E662" s="55">
        <v>839</v>
      </c>
      <c r="F662" s="55">
        <v>848</v>
      </c>
      <c r="G662" s="55">
        <v>33.979999999999997</v>
      </c>
      <c r="H662" s="55">
        <v>132492.728</v>
      </c>
      <c r="I662" s="57">
        <v>6082955</v>
      </c>
      <c r="J662" s="55">
        <v>8.7123919999999995</v>
      </c>
    </row>
    <row r="663" spans="1:10" ht="16">
      <c r="A663" s="58" t="s">
        <v>80</v>
      </c>
      <c r="B663" s="55" t="s">
        <v>25</v>
      </c>
      <c r="C663" s="55">
        <v>9.8819999999999997</v>
      </c>
      <c r="D663" s="55" t="s">
        <v>184</v>
      </c>
      <c r="E663" s="55">
        <v>769</v>
      </c>
      <c r="F663" s="55">
        <v>791</v>
      </c>
      <c r="G663" s="55">
        <v>33.1</v>
      </c>
      <c r="H663" s="55">
        <v>124306.193</v>
      </c>
      <c r="I663" s="57">
        <v>6082955</v>
      </c>
      <c r="J663" s="55">
        <v>8.1740659999999998</v>
      </c>
    </row>
    <row r="664" spans="1:10" ht="16">
      <c r="A664" s="58" t="s">
        <v>80</v>
      </c>
      <c r="B664" s="55" t="s">
        <v>25</v>
      </c>
      <c r="C664" s="55">
        <v>9.9290000000000003</v>
      </c>
      <c r="D664" s="55" t="s">
        <v>187</v>
      </c>
      <c r="E664" s="55">
        <v>846</v>
      </c>
      <c r="F664" s="55">
        <v>861</v>
      </c>
      <c r="G664" s="55">
        <v>36.82</v>
      </c>
      <c r="H664" s="55">
        <v>169531.06599999999</v>
      </c>
      <c r="I664" s="57">
        <v>6082955</v>
      </c>
      <c r="J664" s="55">
        <v>11.14794</v>
      </c>
    </row>
    <row r="665" spans="1:10" ht="16">
      <c r="A665" s="58" t="s">
        <v>80</v>
      </c>
      <c r="B665" s="55" t="s">
        <v>25</v>
      </c>
      <c r="C665" s="55">
        <v>10.462</v>
      </c>
      <c r="D665" s="55" t="s">
        <v>112</v>
      </c>
      <c r="E665" s="55">
        <v>835</v>
      </c>
      <c r="F665" s="55">
        <v>879</v>
      </c>
      <c r="G665" s="55">
        <v>52.95</v>
      </c>
      <c r="H665" s="55">
        <v>40551.784</v>
      </c>
      <c r="I665" s="57">
        <v>6082955</v>
      </c>
      <c r="J665" s="55">
        <v>2.6665839999999998</v>
      </c>
    </row>
    <row r="666" spans="1:10" ht="16">
      <c r="A666" s="58" t="s">
        <v>80</v>
      </c>
      <c r="B666" s="55" t="s">
        <v>25</v>
      </c>
      <c r="C666" s="55">
        <v>10.614000000000001</v>
      </c>
      <c r="D666" s="55" t="s">
        <v>110</v>
      </c>
      <c r="E666" s="55">
        <v>851</v>
      </c>
      <c r="F666" s="55">
        <v>906</v>
      </c>
      <c r="G666" s="55">
        <v>45.14</v>
      </c>
      <c r="H666" s="55">
        <v>26153.632000000001</v>
      </c>
      <c r="I666" s="57">
        <v>6082955</v>
      </c>
      <c r="J666" s="55">
        <v>1.7197979999999999</v>
      </c>
    </row>
    <row r="667" spans="1:10" ht="16">
      <c r="A667" s="58" t="s">
        <v>80</v>
      </c>
      <c r="B667" s="55" t="s">
        <v>25</v>
      </c>
      <c r="C667" s="55">
        <v>11.587999999999999</v>
      </c>
      <c r="D667" s="55" t="s">
        <v>161</v>
      </c>
      <c r="E667" s="55">
        <v>575</v>
      </c>
      <c r="F667" s="55">
        <v>676</v>
      </c>
      <c r="G667" s="55">
        <v>4.67</v>
      </c>
      <c r="H667" s="55">
        <v>557433.12100000004</v>
      </c>
      <c r="I667" s="57">
        <v>6082955</v>
      </c>
      <c r="J667" s="55">
        <v>36.655410000000003</v>
      </c>
    </row>
    <row r="668" spans="1:10" ht="16">
      <c r="A668" s="58" t="s">
        <v>80</v>
      </c>
      <c r="B668" s="55" t="s">
        <v>25</v>
      </c>
      <c r="C668" s="55">
        <v>11.683</v>
      </c>
      <c r="D668" s="55" t="s">
        <v>181</v>
      </c>
      <c r="E668" s="55">
        <v>790</v>
      </c>
      <c r="F668" s="55">
        <v>824</v>
      </c>
      <c r="G668" s="55">
        <v>6.44</v>
      </c>
      <c r="H668" s="55">
        <v>40469.993999999999</v>
      </c>
      <c r="I668" s="57">
        <v>6082955</v>
      </c>
      <c r="J668" s="55">
        <v>2.661206</v>
      </c>
    </row>
    <row r="669" spans="1:10" ht="16">
      <c r="A669" s="58" t="s">
        <v>80</v>
      </c>
      <c r="B669" s="55" t="s">
        <v>25</v>
      </c>
      <c r="C669" s="55">
        <v>11.757</v>
      </c>
      <c r="D669" s="55" t="s">
        <v>182</v>
      </c>
      <c r="E669" s="55">
        <v>776</v>
      </c>
      <c r="F669" s="55">
        <v>836</v>
      </c>
      <c r="G669" s="55">
        <v>5.96</v>
      </c>
      <c r="H669" s="55">
        <v>139931.601</v>
      </c>
      <c r="I669" s="57">
        <v>6082955</v>
      </c>
      <c r="J669" s="55">
        <v>9.2015539999999998</v>
      </c>
    </row>
    <row r="670" spans="1:10" ht="16">
      <c r="A670" s="58" t="s">
        <v>80</v>
      </c>
      <c r="B670" s="55" t="s">
        <v>25</v>
      </c>
      <c r="C670" s="55">
        <v>11.804</v>
      </c>
      <c r="D670" s="55" t="s">
        <v>188</v>
      </c>
      <c r="E670" s="55">
        <v>613</v>
      </c>
      <c r="F670" s="55">
        <v>619</v>
      </c>
      <c r="G670" s="55">
        <v>6.77</v>
      </c>
      <c r="H670" s="55">
        <v>62884.995000000003</v>
      </c>
      <c r="I670" s="57">
        <v>6082955</v>
      </c>
      <c r="J670" s="55">
        <v>4.1351610000000001</v>
      </c>
    </row>
    <row r="671" spans="1:10" ht="16">
      <c r="A671" s="58" t="s">
        <v>80</v>
      </c>
      <c r="B671" s="55" t="s">
        <v>25</v>
      </c>
      <c r="C671" s="55">
        <v>12.337</v>
      </c>
      <c r="D671" s="55" t="s">
        <v>99</v>
      </c>
      <c r="E671" s="55">
        <v>930</v>
      </c>
      <c r="F671" s="55">
        <v>958</v>
      </c>
      <c r="G671" s="55">
        <v>84.96</v>
      </c>
      <c r="H671" s="55">
        <v>1314442.449</v>
      </c>
      <c r="I671" s="57">
        <v>6082955</v>
      </c>
      <c r="J671" s="55">
        <v>86.434460000000001</v>
      </c>
    </row>
    <row r="672" spans="1:10" ht="16">
      <c r="A672" s="58" t="s">
        <v>80</v>
      </c>
      <c r="B672" s="55" t="s">
        <v>25</v>
      </c>
      <c r="C672" s="55">
        <v>12.465</v>
      </c>
      <c r="D672" s="55" t="s">
        <v>85</v>
      </c>
      <c r="E672" s="55">
        <v>915</v>
      </c>
      <c r="F672" s="55">
        <v>925</v>
      </c>
      <c r="G672" s="55">
        <v>50.97</v>
      </c>
      <c r="H672" s="55">
        <v>2464204.7790000001</v>
      </c>
      <c r="I672" s="57">
        <v>6082955</v>
      </c>
      <c r="J672" s="55">
        <v>162.04</v>
      </c>
    </row>
    <row r="673" spans="1:10" ht="16">
      <c r="A673" s="58" t="s">
        <v>80</v>
      </c>
      <c r="B673" s="55" t="s">
        <v>25</v>
      </c>
      <c r="C673" s="55">
        <v>13.477</v>
      </c>
      <c r="D673" s="55" t="s">
        <v>109</v>
      </c>
      <c r="E673" s="55">
        <v>882</v>
      </c>
      <c r="F673" s="55">
        <v>918</v>
      </c>
      <c r="G673" s="55">
        <v>47.55</v>
      </c>
      <c r="H673" s="55">
        <v>507539.47499999998</v>
      </c>
      <c r="I673" s="57">
        <v>6082955</v>
      </c>
      <c r="J673" s="55">
        <v>33.37453</v>
      </c>
    </row>
    <row r="674" spans="1:10" ht="16">
      <c r="A674" s="58" t="s">
        <v>80</v>
      </c>
      <c r="B674" s="55" t="s">
        <v>25</v>
      </c>
      <c r="C674" s="55">
        <v>13.602</v>
      </c>
      <c r="D674" s="55" t="s">
        <v>111</v>
      </c>
      <c r="E674" s="55">
        <v>794</v>
      </c>
      <c r="F674" s="55">
        <v>836</v>
      </c>
      <c r="G674" s="55">
        <v>9.6199999999999992</v>
      </c>
      <c r="H674" s="55">
        <v>29466.972000000002</v>
      </c>
      <c r="I674" s="57">
        <v>6082955</v>
      </c>
      <c r="J674" s="55">
        <v>1.937675</v>
      </c>
    </row>
    <row r="675" spans="1:10" ht="16">
      <c r="A675" s="58" t="s">
        <v>80</v>
      </c>
      <c r="B675" s="55" t="s">
        <v>25</v>
      </c>
      <c r="C675" s="55">
        <v>13.72</v>
      </c>
      <c r="D675" s="55" t="s">
        <v>189</v>
      </c>
      <c r="E675" s="55">
        <v>831</v>
      </c>
      <c r="F675" s="55">
        <v>896</v>
      </c>
      <c r="G675" s="55">
        <v>10.93</v>
      </c>
      <c r="H675" s="55">
        <v>245711.75899999999</v>
      </c>
      <c r="I675" s="57">
        <v>6082955</v>
      </c>
      <c r="J675" s="55">
        <v>16.157389999999999</v>
      </c>
    </row>
    <row r="676" spans="1:10" ht="16">
      <c r="A676" s="58" t="s">
        <v>80</v>
      </c>
      <c r="B676" s="55" t="s">
        <v>25</v>
      </c>
      <c r="C676" s="55">
        <v>14.114000000000001</v>
      </c>
      <c r="D676" s="55" t="s">
        <v>116</v>
      </c>
      <c r="E676" s="55">
        <v>892</v>
      </c>
      <c r="F676" s="55">
        <v>929</v>
      </c>
      <c r="G676" s="55">
        <v>62.47</v>
      </c>
      <c r="H676" s="55">
        <v>87300.94</v>
      </c>
      <c r="I676" s="57">
        <v>6082955</v>
      </c>
      <c r="J676" s="55">
        <v>5.7406920000000001</v>
      </c>
    </row>
    <row r="677" spans="1:10" ht="16">
      <c r="A677" s="58" t="s">
        <v>80</v>
      </c>
      <c r="B677" s="55" t="s">
        <v>25</v>
      </c>
      <c r="C677" s="55">
        <v>14.222</v>
      </c>
      <c r="D677" s="55" t="s">
        <v>114</v>
      </c>
      <c r="E677" s="55">
        <v>855</v>
      </c>
      <c r="F677" s="55">
        <v>921</v>
      </c>
      <c r="G677" s="55">
        <v>24.55</v>
      </c>
      <c r="H677" s="55">
        <v>100635.86</v>
      </c>
      <c r="I677" s="57">
        <v>6082955</v>
      </c>
      <c r="J677" s="55">
        <v>6.6175639999999998</v>
      </c>
    </row>
    <row r="678" spans="1:10" ht="16">
      <c r="A678" s="58" t="s">
        <v>80</v>
      </c>
      <c r="B678" s="55" t="s">
        <v>25</v>
      </c>
      <c r="C678" s="55">
        <v>15.194000000000001</v>
      </c>
      <c r="D678" s="55" t="s">
        <v>185</v>
      </c>
      <c r="E678" s="55">
        <v>819</v>
      </c>
      <c r="F678" s="55">
        <v>896</v>
      </c>
      <c r="G678" s="55">
        <v>29.75</v>
      </c>
      <c r="H678" s="55">
        <v>54868.989000000001</v>
      </c>
      <c r="I678" s="57">
        <v>6082955</v>
      </c>
      <c r="J678" s="55">
        <v>3.6080480000000001</v>
      </c>
    </row>
    <row r="679" spans="1:10" ht="16">
      <c r="A679" s="58" t="s">
        <v>80</v>
      </c>
      <c r="B679" s="55" t="s">
        <v>25</v>
      </c>
      <c r="C679" s="55">
        <v>15.797000000000001</v>
      </c>
      <c r="D679" s="55" t="s">
        <v>115</v>
      </c>
      <c r="E679" s="55">
        <v>888</v>
      </c>
      <c r="F679" s="55">
        <v>893</v>
      </c>
      <c r="G679" s="55">
        <v>61.05</v>
      </c>
      <c r="H679" s="55">
        <v>116836.82399999999</v>
      </c>
      <c r="I679" s="57">
        <v>6082955</v>
      </c>
      <c r="J679" s="55">
        <v>7.6828989999999999</v>
      </c>
    </row>
    <row r="680" spans="1:10" ht="16">
      <c r="A680" s="58" t="s">
        <v>80</v>
      </c>
      <c r="B680" s="55" t="s">
        <v>25</v>
      </c>
      <c r="C680" s="55">
        <v>16.123999999999999</v>
      </c>
      <c r="D680" s="55" t="s">
        <v>117</v>
      </c>
      <c r="E680" s="55">
        <v>898</v>
      </c>
      <c r="F680" s="55">
        <v>906</v>
      </c>
      <c r="G680" s="55">
        <v>75.19</v>
      </c>
      <c r="H680" s="55">
        <v>49557.125999999997</v>
      </c>
      <c r="I680" s="57">
        <v>6082955</v>
      </c>
      <c r="J680" s="55">
        <v>3.258753</v>
      </c>
    </row>
    <row r="681" spans="1:10" ht="16">
      <c r="A681" s="58" t="s">
        <v>80</v>
      </c>
      <c r="B681" s="55" t="s">
        <v>25</v>
      </c>
      <c r="C681" s="55">
        <v>16.882999999999999</v>
      </c>
      <c r="D681" s="55" t="s">
        <v>186</v>
      </c>
      <c r="E681" s="55">
        <v>785</v>
      </c>
      <c r="F681" s="55">
        <v>830</v>
      </c>
      <c r="G681" s="55">
        <v>7.43</v>
      </c>
      <c r="H681" s="55">
        <v>77873.203999999998</v>
      </c>
      <c r="I681" s="57">
        <v>6082955</v>
      </c>
      <c r="J681" s="55">
        <v>5.1207479999999999</v>
      </c>
    </row>
    <row r="682" spans="1:10" ht="16">
      <c r="A682" s="58" t="s">
        <v>81</v>
      </c>
      <c r="B682" s="55" t="s">
        <v>25</v>
      </c>
      <c r="C682" s="55">
        <v>2.6</v>
      </c>
      <c r="D682" s="55" t="s">
        <v>105</v>
      </c>
      <c r="E682" s="55">
        <v>895</v>
      </c>
      <c r="F682" s="55">
        <v>901</v>
      </c>
      <c r="G682" s="55">
        <v>84.48</v>
      </c>
      <c r="H682" s="55">
        <v>240319.73199999999</v>
      </c>
      <c r="I682" s="57">
        <v>6232523</v>
      </c>
      <c r="J682" s="55">
        <v>15.423590000000001</v>
      </c>
    </row>
    <row r="683" spans="1:10" ht="16">
      <c r="A683" s="58" t="s">
        <v>81</v>
      </c>
      <c r="B683" s="55" t="s">
        <v>25</v>
      </c>
      <c r="C683" s="55">
        <v>2.867</v>
      </c>
      <c r="D683" s="55" t="s">
        <v>119</v>
      </c>
      <c r="E683" s="55">
        <v>649</v>
      </c>
      <c r="F683" s="55">
        <v>761</v>
      </c>
      <c r="G683" s="55">
        <v>33.14</v>
      </c>
      <c r="H683" s="55">
        <v>6687.1610000000001</v>
      </c>
      <c r="I683" s="57">
        <v>6232523</v>
      </c>
      <c r="J683" s="55">
        <v>0.429178</v>
      </c>
    </row>
    <row r="684" spans="1:10" ht="16">
      <c r="A684" s="58" t="s">
        <v>81</v>
      </c>
      <c r="B684" s="55" t="s">
        <v>25</v>
      </c>
      <c r="C684" s="55">
        <v>3.7839999999999998</v>
      </c>
      <c r="D684" s="55" t="s">
        <v>77</v>
      </c>
      <c r="E684" s="55">
        <v>897</v>
      </c>
      <c r="F684" s="55">
        <v>905</v>
      </c>
      <c r="G684" s="55">
        <v>92.76</v>
      </c>
      <c r="H684" s="55">
        <v>262926.53200000001</v>
      </c>
      <c r="I684" s="57">
        <v>6232523</v>
      </c>
      <c r="J684" s="55">
        <v>16.874490000000002</v>
      </c>
    </row>
    <row r="685" spans="1:10" ht="16">
      <c r="A685" s="58" t="s">
        <v>81</v>
      </c>
      <c r="B685" s="55" t="s">
        <v>25</v>
      </c>
      <c r="C685" s="55">
        <v>4</v>
      </c>
      <c r="D685" s="55" t="s">
        <v>73</v>
      </c>
      <c r="E685" s="55">
        <v>938</v>
      </c>
      <c r="F685" s="55">
        <v>941</v>
      </c>
      <c r="G685" s="55">
        <v>94.01</v>
      </c>
      <c r="H685" s="55">
        <v>548697.87699999998</v>
      </c>
      <c r="I685" s="57">
        <v>6232523</v>
      </c>
      <c r="J685" s="55">
        <v>35.215139999999998</v>
      </c>
    </row>
    <row r="686" spans="1:10" ht="16">
      <c r="A686" s="58" t="s">
        <v>81</v>
      </c>
      <c r="B686" s="55" t="s">
        <v>25</v>
      </c>
      <c r="C686" s="55">
        <v>6.1310000000000002</v>
      </c>
      <c r="D686" s="55" t="s">
        <v>138</v>
      </c>
      <c r="E686" s="55">
        <v>651</v>
      </c>
      <c r="F686" s="55">
        <v>719</v>
      </c>
      <c r="G686" s="55">
        <v>12</v>
      </c>
      <c r="H686" s="55">
        <v>14417.993</v>
      </c>
      <c r="I686" s="57">
        <v>6232523</v>
      </c>
      <c r="J686" s="55">
        <v>0.92533900000000002</v>
      </c>
    </row>
    <row r="687" spans="1:10" ht="16">
      <c r="A687" s="58" t="s">
        <v>81</v>
      </c>
      <c r="B687" s="55" t="s">
        <v>25</v>
      </c>
      <c r="C687" s="55">
        <v>11.689</v>
      </c>
      <c r="D687" s="55" t="s">
        <v>181</v>
      </c>
      <c r="E687" s="55">
        <v>640</v>
      </c>
      <c r="F687" s="55">
        <v>669</v>
      </c>
      <c r="G687" s="55">
        <v>7.2</v>
      </c>
      <c r="H687" s="55">
        <v>32716.083999999999</v>
      </c>
      <c r="I687" s="57">
        <v>6232523</v>
      </c>
      <c r="J687" s="55">
        <v>2.099701</v>
      </c>
    </row>
    <row r="688" spans="1:10" ht="16">
      <c r="A688" s="58" t="s">
        <v>81</v>
      </c>
      <c r="B688" s="55" t="s">
        <v>25</v>
      </c>
      <c r="C688" s="55">
        <v>12.334</v>
      </c>
      <c r="D688" s="55" t="s">
        <v>99</v>
      </c>
      <c r="E688" s="55">
        <v>872</v>
      </c>
      <c r="F688" s="55">
        <v>919</v>
      </c>
      <c r="G688" s="55">
        <v>80.959999999999994</v>
      </c>
      <c r="H688" s="55">
        <v>49119.279000000002</v>
      </c>
      <c r="I688" s="57">
        <v>6232523</v>
      </c>
      <c r="J688" s="55">
        <v>3.1524489999999998</v>
      </c>
    </row>
    <row r="689" spans="1:10" ht="16">
      <c r="A689" s="58" t="s">
        <v>81</v>
      </c>
      <c r="B689" s="55" t="s">
        <v>25</v>
      </c>
      <c r="C689" s="55">
        <v>12.462</v>
      </c>
      <c r="D689" s="55" t="s">
        <v>85</v>
      </c>
      <c r="E689" s="55">
        <v>891</v>
      </c>
      <c r="F689" s="55">
        <v>930</v>
      </c>
      <c r="G689" s="55">
        <v>45.32</v>
      </c>
      <c r="H689" s="55">
        <v>76603.001999999993</v>
      </c>
      <c r="I689" s="57">
        <v>6232523</v>
      </c>
      <c r="J689" s="55">
        <v>4.9163399999999999</v>
      </c>
    </row>
    <row r="690" spans="1:10" ht="16">
      <c r="A690" s="58" t="s">
        <v>81</v>
      </c>
      <c r="B690" s="55" t="s">
        <v>25</v>
      </c>
      <c r="C690" s="55">
        <v>13.477</v>
      </c>
      <c r="D690" s="55" t="s">
        <v>109</v>
      </c>
      <c r="E690" s="55">
        <v>792</v>
      </c>
      <c r="F690" s="55">
        <v>891</v>
      </c>
      <c r="G690" s="55">
        <v>43.65</v>
      </c>
      <c r="H690" s="55">
        <v>17019.254000000001</v>
      </c>
      <c r="I690" s="57">
        <v>6232523</v>
      </c>
      <c r="J690" s="55">
        <v>1.092287</v>
      </c>
    </row>
    <row r="691" spans="1:10" ht="16">
      <c r="A691" s="58" t="s">
        <v>81</v>
      </c>
      <c r="B691" s="55" t="s">
        <v>25</v>
      </c>
      <c r="C691" s="55">
        <v>13.598000000000001</v>
      </c>
      <c r="D691" s="55" t="s">
        <v>111</v>
      </c>
      <c r="E691" s="55">
        <v>710</v>
      </c>
      <c r="F691" s="55">
        <v>833</v>
      </c>
      <c r="G691" s="55">
        <v>21.1</v>
      </c>
      <c r="H691" s="55">
        <v>16247.007</v>
      </c>
      <c r="I691" s="57">
        <v>6232523</v>
      </c>
      <c r="J691" s="55">
        <v>1.042724</v>
      </c>
    </row>
    <row r="692" spans="1:10" ht="16">
      <c r="A692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N1" workbookViewId="0">
      <selection activeCell="W2" sqref="W2:Y7"/>
    </sheetView>
  </sheetViews>
  <sheetFormatPr baseColWidth="10" defaultColWidth="14.5" defaultRowHeight="15" customHeight="1"/>
  <cols>
    <col min="1" max="1" width="16.6640625" customWidth="1"/>
    <col min="2" max="2" width="22.33203125" customWidth="1"/>
    <col min="3" max="3" width="15.5" customWidth="1"/>
    <col min="4" max="4" width="22.83203125" customWidth="1"/>
    <col min="5" max="9" width="15.5" customWidth="1"/>
    <col min="10" max="10" width="22.33203125" customWidth="1"/>
    <col min="11" max="11" width="15.5" customWidth="1"/>
    <col min="12" max="12" width="22.83203125" customWidth="1"/>
    <col min="13" max="17" width="15.5" customWidth="1"/>
    <col min="18" max="18" width="22.33203125" customWidth="1"/>
    <col min="19" max="19" width="15.5" customWidth="1"/>
    <col min="20" max="20" width="22.83203125" customWidth="1"/>
    <col min="21" max="23" width="15.5" customWidth="1"/>
    <col min="24" max="24" width="13" customWidth="1"/>
    <col min="25" max="25" width="14.33203125" customWidth="1"/>
  </cols>
  <sheetData>
    <row r="1" spans="1:26" ht="15" customHeight="1">
      <c r="S1">
        <v>0</v>
      </c>
      <c r="T1">
        <v>24</v>
      </c>
      <c r="U1">
        <v>48</v>
      </c>
      <c r="V1">
        <v>72</v>
      </c>
    </row>
    <row r="2" spans="1:26" ht="15.75" customHeight="1">
      <c r="Q2" s="53" t="s">
        <v>17</v>
      </c>
      <c r="R2" s="53" t="s">
        <v>10</v>
      </c>
      <c r="S2" s="53">
        <v>78.539820000000006</v>
      </c>
      <c r="T2" s="53">
        <v>346.36059999999998</v>
      </c>
      <c r="U2" s="53">
        <v>1134.1149</v>
      </c>
      <c r="V2" s="53">
        <v>1809.557</v>
      </c>
      <c r="W2">
        <f>1-(($T$8-$S$8)/(T2-S2))</f>
        <v>-0.12609962527926344</v>
      </c>
      <c r="X2">
        <f>1-($T$9-$S$9)/(T2-S2)</f>
        <v>0.23460427529185734</v>
      </c>
      <c r="Y2">
        <f>1-($T$10-$S$10)/(T2-S2)</f>
        <v>-0.39589422448848088</v>
      </c>
    </row>
    <row r="3" spans="1:26" ht="15.75" customHeight="1">
      <c r="P3" s="53"/>
      <c r="Q3" s="53" t="s">
        <v>17</v>
      </c>
      <c r="R3" s="53" t="s">
        <v>10</v>
      </c>
      <c r="S3" s="53">
        <v>78.539820000000006</v>
      </c>
      <c r="T3" s="53">
        <v>201.06190000000001</v>
      </c>
      <c r="U3" s="53">
        <v>1075.2101</v>
      </c>
      <c r="V3" s="53">
        <v>1734.9449999999999</v>
      </c>
      <c r="W3">
        <f>1-(($T$8-$S$8)/(T3-S3))</f>
        <v>-1.4615390140291447</v>
      </c>
      <c r="X3">
        <f t="shared" ref="X3:X7" si="0">1-($T$9-$S$9)/(T3-S3)</f>
        <v>-0.67307704864298734</v>
      </c>
      <c r="Y3">
        <f t="shared" ref="Y3:Y7" si="1">1-($T$10-$S$10)/(T3-S3)</f>
        <v>-2.0512825116909537</v>
      </c>
      <c r="Z3">
        <f>STDEV(W2:Y7)</f>
        <v>0.65846264542634469</v>
      </c>
    </row>
    <row r="4" spans="1:26" ht="15.75" customHeight="1">
      <c r="A4" s="6" t="e">
        <v>#REF!</v>
      </c>
      <c r="P4" s="53"/>
      <c r="Q4" s="53" t="s">
        <v>17</v>
      </c>
      <c r="R4" s="53" t="s">
        <v>10</v>
      </c>
      <c r="S4" s="53">
        <v>78.539820000000006</v>
      </c>
      <c r="T4" s="53">
        <v>254.46899999999999</v>
      </c>
      <c r="U4" s="53">
        <v>907.9203</v>
      </c>
      <c r="V4" s="53">
        <v>1963.4949999999999</v>
      </c>
      <c r="W4">
        <f t="shared" ref="W4:W7" si="2">1-(($T$8-$S$8)/(T4-S4))</f>
        <v>-0.71428571428571441</v>
      </c>
      <c r="X4">
        <f t="shared" si="0"/>
        <v>-0.16517839735284401</v>
      </c>
      <c r="Y4">
        <f t="shared" si="1"/>
        <v>-1.1249998436871018</v>
      </c>
    </row>
    <row r="5" spans="1:26" ht="15.75" customHeight="1">
      <c r="B5">
        <f>3.1415*(2^2)</f>
        <v>12.566000000000001</v>
      </c>
      <c r="C5">
        <f>3.1415*(2.5^2)</f>
        <v>19.634375000000002</v>
      </c>
      <c r="D5">
        <f>B5/C5</f>
        <v>0.64</v>
      </c>
      <c r="J5" s="52" t="s">
        <v>225</v>
      </c>
      <c r="K5" s="52" t="s">
        <v>223</v>
      </c>
      <c r="L5" s="52" t="s">
        <v>224</v>
      </c>
      <c r="M5" s="52" t="s">
        <v>226</v>
      </c>
      <c r="P5" s="53"/>
      <c r="Q5" s="53" t="s">
        <v>17</v>
      </c>
      <c r="R5" s="53" t="s">
        <v>10</v>
      </c>
      <c r="S5" s="53">
        <v>78.539820000000006</v>
      </c>
      <c r="T5" s="53">
        <v>283.52870000000001</v>
      </c>
      <c r="U5" s="53">
        <v>1256.6370999999999</v>
      </c>
      <c r="V5" s="54" t="s">
        <v>227</v>
      </c>
      <c r="W5">
        <f t="shared" si="2"/>
        <v>-0.47126458762055767</v>
      </c>
      <c r="X5">
        <f t="shared" si="0"/>
        <v>0</v>
      </c>
      <c r="Y5">
        <f t="shared" si="1"/>
        <v>-0.82375492758436453</v>
      </c>
    </row>
    <row r="6" spans="1:26" ht="15.75" customHeight="1">
      <c r="J6">
        <v>23</v>
      </c>
      <c r="K6">
        <f>J6*0.5</f>
        <v>11.5</v>
      </c>
      <c r="L6">
        <f>K6^2</f>
        <v>132.25</v>
      </c>
      <c r="M6">
        <f>L6*3.1415</f>
        <v>415.46337500000004</v>
      </c>
      <c r="P6" s="53"/>
      <c r="Q6" s="53" t="s">
        <v>17</v>
      </c>
      <c r="R6" s="53" t="s">
        <v>10</v>
      </c>
      <c r="S6" s="53">
        <v>78.539820000000006</v>
      </c>
      <c r="T6" s="53">
        <v>380.1327</v>
      </c>
      <c r="U6" s="53">
        <v>1256.6370999999999</v>
      </c>
      <c r="V6" s="54" t="s">
        <v>227</v>
      </c>
      <c r="W6">
        <f t="shared" si="2"/>
        <v>0</v>
      </c>
      <c r="X6">
        <f t="shared" si="0"/>
        <v>0.3203126015441744</v>
      </c>
      <c r="Y6">
        <f t="shared" si="1"/>
        <v>-0.23958324215080928</v>
      </c>
    </row>
    <row r="7" spans="1:26" ht="15.75" customHeight="1">
      <c r="E7">
        <v>36</v>
      </c>
      <c r="F7">
        <f>(E7/2)^2</f>
        <v>324</v>
      </c>
      <c r="G7">
        <f>F7*3.1415</f>
        <v>1017.846</v>
      </c>
      <c r="J7">
        <v>18</v>
      </c>
      <c r="K7">
        <f t="shared" ref="K7:K10" si="3">J7*0.5</f>
        <v>9</v>
      </c>
      <c r="L7">
        <f t="shared" ref="L7:L10" si="4">K7^2</f>
        <v>81</v>
      </c>
      <c r="M7">
        <f t="shared" ref="M7:M10" si="5">L7*3.1415</f>
        <v>254.4615</v>
      </c>
      <c r="P7" s="53"/>
      <c r="Q7" s="53" t="s">
        <v>17</v>
      </c>
      <c r="R7" s="53" t="s">
        <v>10</v>
      </c>
      <c r="S7" s="53">
        <v>78.539820000000006</v>
      </c>
      <c r="T7" s="53">
        <v>452.38929999999999</v>
      </c>
      <c r="U7" s="53">
        <v>1256.6370999999999</v>
      </c>
      <c r="V7" s="54" t="s">
        <v>227</v>
      </c>
      <c r="W7">
        <f t="shared" si="2"/>
        <v>0.19327725158264231</v>
      </c>
      <c r="X7">
        <f t="shared" si="0"/>
        <v>0.45168071385307262</v>
      </c>
      <c r="Y7">
        <f t="shared" si="1"/>
        <v>0</v>
      </c>
    </row>
    <row r="8" spans="1:26" ht="15.75" customHeight="1">
      <c r="E8">
        <v>49</v>
      </c>
      <c r="F8">
        <f t="shared" ref="F8:F10" si="6">(E8/2)^2</f>
        <v>600.25</v>
      </c>
      <c r="G8">
        <f t="shared" ref="G8:G9" si="7">F8*3.1415</f>
        <v>1885.685375</v>
      </c>
      <c r="H8">
        <f>STDEV(G7:G9)</f>
        <v>441.23841859192748</v>
      </c>
      <c r="J8">
        <v>18</v>
      </c>
      <c r="K8">
        <f t="shared" si="3"/>
        <v>9</v>
      </c>
      <c r="L8">
        <f t="shared" si="4"/>
        <v>81</v>
      </c>
      <c r="M8">
        <f t="shared" si="5"/>
        <v>254.4615</v>
      </c>
      <c r="N8">
        <f>STDEV(M6:M8)</f>
        <v>92.954475871284544</v>
      </c>
      <c r="P8" s="53"/>
      <c r="Q8" s="53" t="s">
        <v>17</v>
      </c>
      <c r="R8" s="53" t="s">
        <v>25</v>
      </c>
      <c r="S8" s="53">
        <v>78.539820000000006</v>
      </c>
      <c r="T8" s="53">
        <v>380.1327</v>
      </c>
      <c r="U8" s="53">
        <v>706.85829999999999</v>
      </c>
      <c r="V8" s="54" t="s">
        <v>227</v>
      </c>
    </row>
    <row r="9" spans="1:26" ht="15.75" customHeight="1">
      <c r="E9">
        <v>45</v>
      </c>
      <c r="F9">
        <f t="shared" si="6"/>
        <v>506.25</v>
      </c>
      <c r="G9">
        <f t="shared" si="7"/>
        <v>1590.3843750000001</v>
      </c>
      <c r="J9">
        <f>STDEV(J6:J8)</f>
        <v>2.8867513459481353</v>
      </c>
      <c r="K9">
        <f t="shared" si="3"/>
        <v>1.4433756729740677</v>
      </c>
      <c r="L9">
        <f t="shared" si="4"/>
        <v>2.0833333333333428</v>
      </c>
      <c r="M9">
        <f t="shared" si="5"/>
        <v>6.544791666666697</v>
      </c>
      <c r="P9" s="53"/>
      <c r="Q9" s="53" t="s">
        <v>17</v>
      </c>
      <c r="R9" s="53" t="s">
        <v>25</v>
      </c>
      <c r="S9" s="53">
        <v>78.539820000000006</v>
      </c>
      <c r="T9" s="53">
        <v>283.52870000000001</v>
      </c>
      <c r="U9" s="53">
        <v>804.24770000000001</v>
      </c>
      <c r="V9" s="54" t="s">
        <v>227</v>
      </c>
      <c r="W9">
        <f>AVERAGE(T2:T7)</f>
        <v>319.65703333333335</v>
      </c>
      <c r="X9">
        <f>STDEV(T2:T7)</f>
        <v>91.222566457684422</v>
      </c>
      <c r="Y9">
        <f>(SQRT(X9/W9)^2)+(SQRT(X10/W10)^2)</f>
        <v>0.51311426298941376</v>
      </c>
    </row>
    <row r="10" spans="1:26" ht="15.75" customHeight="1">
      <c r="E10">
        <f>AVERAGE(E7:E9)</f>
        <v>43.333333333333336</v>
      </c>
      <c r="F10">
        <f t="shared" si="6"/>
        <v>469.44444444444451</v>
      </c>
      <c r="G10">
        <f>F10*3.1415</f>
        <v>1474.7597222222225</v>
      </c>
      <c r="J10">
        <v>5</v>
      </c>
      <c r="K10">
        <f t="shared" si="3"/>
        <v>2.5</v>
      </c>
      <c r="L10">
        <f t="shared" si="4"/>
        <v>6.25</v>
      </c>
      <c r="M10">
        <f t="shared" si="5"/>
        <v>19.634375000000002</v>
      </c>
      <c r="P10" s="53"/>
      <c r="Q10" s="53" t="s">
        <v>17</v>
      </c>
      <c r="R10" s="53" t="s">
        <v>25</v>
      </c>
      <c r="S10" s="53">
        <v>78.539820000000006</v>
      </c>
      <c r="T10" s="53">
        <v>452.38929999999999</v>
      </c>
      <c r="U10" s="53">
        <v>962.11279999999999</v>
      </c>
      <c r="V10" s="54" t="s">
        <v>227</v>
      </c>
      <c r="W10">
        <f>AVERAGE(T8:T10)</f>
        <v>372.01690000000002</v>
      </c>
      <c r="X10">
        <f>STDEV(T8:T10)</f>
        <v>84.722341889964326</v>
      </c>
    </row>
    <row r="11" spans="1:26" ht="15.75" customHeight="1">
      <c r="W11">
        <f>W9/W10</f>
        <v>0.8592540643538864</v>
      </c>
    </row>
    <row r="12" spans="1:26" ht="15.75" customHeight="1">
      <c r="G12">
        <f>AVERAGE(G7:G9)</f>
        <v>1497.9719166666666</v>
      </c>
    </row>
    <row r="13" spans="1:26" ht="15.75" customHeight="1"/>
    <row r="14" spans="1:26" ht="15.75" customHeight="1">
      <c r="B14" s="5" t="s">
        <v>14</v>
      </c>
      <c r="J14" s="5" t="s">
        <v>15</v>
      </c>
      <c r="R14" s="5" t="s">
        <v>16</v>
      </c>
    </row>
    <row r="15" spans="1:26" ht="15.75" customHeight="1">
      <c r="A15" s="5" t="s">
        <v>1</v>
      </c>
      <c r="B15" s="5" t="s">
        <v>9</v>
      </c>
      <c r="C15" s="5" t="s">
        <v>17</v>
      </c>
      <c r="D15" s="5" t="s">
        <v>18</v>
      </c>
      <c r="E15" s="5" t="s">
        <v>19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9</v>
      </c>
      <c r="K15" s="5" t="s">
        <v>17</v>
      </c>
      <c r="L15" s="5" t="s">
        <v>18</v>
      </c>
      <c r="M15" s="5" t="s">
        <v>19</v>
      </c>
      <c r="N15" s="5" t="s">
        <v>20</v>
      </c>
      <c r="O15" s="5" t="s">
        <v>21</v>
      </c>
      <c r="P15" s="5" t="s">
        <v>22</v>
      </c>
      <c r="Q15" s="5" t="s">
        <v>23</v>
      </c>
      <c r="R15" s="5" t="s">
        <v>9</v>
      </c>
      <c r="S15" s="5" t="s">
        <v>17</v>
      </c>
      <c r="T15" s="5" t="s">
        <v>18</v>
      </c>
      <c r="U15" s="5" t="s">
        <v>19</v>
      </c>
      <c r="V15" s="5" t="s">
        <v>20</v>
      </c>
      <c r="W15" s="5" t="s">
        <v>21</v>
      </c>
      <c r="X15" s="5" t="s">
        <v>22</v>
      </c>
      <c r="Y15" s="5" t="s">
        <v>23</v>
      </c>
    </row>
    <row r="16" spans="1:26" ht="15.75" customHeight="1">
      <c r="A16" s="5" t="s">
        <v>10</v>
      </c>
      <c r="B16" s="5">
        <v>5</v>
      </c>
      <c r="C16" s="5">
        <v>20</v>
      </c>
      <c r="D16" s="5">
        <v>12</v>
      </c>
      <c r="E16" s="5">
        <v>15.333333333333334</v>
      </c>
      <c r="F16" s="5">
        <v>20.7</v>
      </c>
      <c r="G16" s="5">
        <v>24.8</v>
      </c>
      <c r="H16" s="5">
        <v>29.166666666666668</v>
      </c>
      <c r="I16" s="5">
        <v>34.666666666666664</v>
      </c>
      <c r="J16" s="5">
        <v>5</v>
      </c>
      <c r="K16" s="5">
        <v>38.166666666666664</v>
      </c>
      <c r="L16" s="5">
        <v>21.666666666666668</v>
      </c>
      <c r="M16" s="5">
        <v>28</v>
      </c>
      <c r="N16" s="5">
        <v>40.1</v>
      </c>
      <c r="O16" s="5">
        <v>57</v>
      </c>
      <c r="P16" s="5">
        <v>50</v>
      </c>
      <c r="Q16" s="5">
        <v>57</v>
      </c>
      <c r="R16" s="5">
        <v>23.2</v>
      </c>
      <c r="S16" s="5">
        <v>48.333333333333336</v>
      </c>
      <c r="T16" s="5">
        <v>29.666666666666668</v>
      </c>
      <c r="U16" s="5">
        <v>37.333333333333336</v>
      </c>
      <c r="V16" s="5">
        <v>57</v>
      </c>
      <c r="W16" s="5">
        <v>57</v>
      </c>
      <c r="X16" s="5">
        <v>57</v>
      </c>
      <c r="Y16" s="5">
        <v>57</v>
      </c>
    </row>
    <row r="17" spans="1:25" ht="15.75" customHeight="1">
      <c r="A17" s="5" t="s">
        <v>25</v>
      </c>
      <c r="B17" s="5">
        <v>5</v>
      </c>
      <c r="C17" s="5">
        <v>21.666666666666668</v>
      </c>
      <c r="D17" s="5" t="s">
        <v>26</v>
      </c>
      <c r="E17" s="5" t="s">
        <v>26</v>
      </c>
      <c r="F17" s="5">
        <v>10.909090909090908</v>
      </c>
      <c r="G17" s="5">
        <v>11.888888888888889</v>
      </c>
      <c r="H17" s="5">
        <v>30</v>
      </c>
      <c r="I17" s="5">
        <v>20.823529411764707</v>
      </c>
      <c r="J17" s="5">
        <v>5</v>
      </c>
      <c r="K17" s="5">
        <v>32.333333333333336</v>
      </c>
      <c r="L17" s="5" t="s">
        <v>26</v>
      </c>
      <c r="M17" s="5" t="s">
        <v>26</v>
      </c>
      <c r="N17" s="5">
        <v>37.727272727272727</v>
      </c>
      <c r="O17" s="5">
        <v>42.555555555555557</v>
      </c>
      <c r="P17" s="5">
        <v>50.333333333333336</v>
      </c>
      <c r="Q17" s="5">
        <v>56.176470588235297</v>
      </c>
      <c r="R17" s="5">
        <v>17.888888888888889</v>
      </c>
      <c r="S17" s="5" t="s">
        <v>26</v>
      </c>
      <c r="T17" s="5" t="s">
        <v>26</v>
      </c>
      <c r="U17" s="5" t="s">
        <v>26</v>
      </c>
      <c r="V17" s="5">
        <v>57</v>
      </c>
      <c r="W17" s="5">
        <v>57</v>
      </c>
      <c r="X17" s="5">
        <v>57</v>
      </c>
      <c r="Y17" s="5">
        <v>57</v>
      </c>
    </row>
    <row r="18" spans="1:25" ht="15.75" customHeight="1">
      <c r="A18" s="5" t="s">
        <v>27</v>
      </c>
      <c r="B18" s="5">
        <v>5</v>
      </c>
      <c r="C18" s="5">
        <v>19</v>
      </c>
      <c r="D18" s="5">
        <v>10</v>
      </c>
      <c r="E18" s="5">
        <v>13.333333333333334</v>
      </c>
      <c r="F18" s="5">
        <v>13.416666666666666</v>
      </c>
      <c r="G18" s="5">
        <v>9.1111111111111107</v>
      </c>
      <c r="H18" s="5">
        <v>33</v>
      </c>
      <c r="I18" s="5">
        <v>13.333333333333334</v>
      </c>
      <c r="J18" s="5">
        <v>5</v>
      </c>
      <c r="K18" s="5">
        <v>33.333333333333336</v>
      </c>
      <c r="L18" s="5">
        <v>20</v>
      </c>
      <c r="M18" s="5">
        <v>23.666666666666668</v>
      </c>
      <c r="N18" s="5">
        <v>31.916666666666668</v>
      </c>
      <c r="O18" s="5">
        <v>24.666666666666668</v>
      </c>
      <c r="P18" s="5">
        <v>55.333333333333336</v>
      </c>
      <c r="Q18" s="5">
        <v>43.5</v>
      </c>
      <c r="R18" s="5">
        <v>13.666666666666666</v>
      </c>
      <c r="S18" s="5">
        <v>57</v>
      </c>
      <c r="T18" s="5">
        <v>27.333333333333332</v>
      </c>
      <c r="U18" s="5" t="s">
        <v>26</v>
      </c>
      <c r="V18" s="5">
        <v>56.416666666666664</v>
      </c>
      <c r="W18" s="5">
        <v>56.111111111111114</v>
      </c>
      <c r="X18" s="5">
        <v>57</v>
      </c>
      <c r="Y18" s="5">
        <v>57</v>
      </c>
    </row>
    <row r="19" spans="1:25" ht="15.75" customHeight="1">
      <c r="A19" s="5" t="s">
        <v>28</v>
      </c>
      <c r="B19" s="5">
        <v>5</v>
      </c>
      <c r="C19" s="5">
        <v>19.666666666666668</v>
      </c>
      <c r="D19" s="5">
        <v>10</v>
      </c>
      <c r="E19" s="5">
        <v>10</v>
      </c>
      <c r="F19" s="5">
        <v>13.916666666666666</v>
      </c>
      <c r="G19" s="5">
        <v>8.1111111111111107</v>
      </c>
      <c r="H19" s="5">
        <v>29.333333333333332</v>
      </c>
      <c r="I19" s="5">
        <v>13.25</v>
      </c>
      <c r="J19" s="5">
        <v>5</v>
      </c>
      <c r="K19" s="5">
        <v>31.333333333333332</v>
      </c>
      <c r="L19" s="5">
        <v>17.666666666666668</v>
      </c>
      <c r="M19" s="5">
        <v>14.666666666666666</v>
      </c>
      <c r="N19" s="5">
        <v>35.5</v>
      </c>
      <c r="O19" s="5">
        <v>20.777777777777779</v>
      </c>
      <c r="P19" s="5">
        <v>51.333333333333336</v>
      </c>
      <c r="Q19" s="5">
        <v>38.25</v>
      </c>
      <c r="R19" s="5">
        <v>13.777777777777779</v>
      </c>
      <c r="S19" s="5">
        <v>43.333333333333336</v>
      </c>
      <c r="T19" s="5">
        <v>24.666666666666668</v>
      </c>
      <c r="U19" s="5">
        <v>20.666666666666668</v>
      </c>
      <c r="V19" s="5">
        <v>47.75</v>
      </c>
      <c r="W19" s="5">
        <v>46.111111111111114</v>
      </c>
      <c r="X19" s="5">
        <v>57</v>
      </c>
      <c r="Y19" s="5">
        <v>57</v>
      </c>
    </row>
    <row r="20" spans="1:25" ht="15.75" customHeight="1">
      <c r="A20" s="5" t="s">
        <v>29</v>
      </c>
      <c r="B20" s="5">
        <v>0</v>
      </c>
      <c r="C20" s="5">
        <v>2.8982753492378879</v>
      </c>
      <c r="D20" s="5">
        <v>0</v>
      </c>
      <c r="E20" s="5">
        <v>1.5275252316519405</v>
      </c>
      <c r="F20" s="5">
        <v>4.2176876234364409</v>
      </c>
      <c r="G20" s="5">
        <v>2.9495762407505328</v>
      </c>
      <c r="H20" s="5">
        <v>3.7103458958251596</v>
      </c>
      <c r="I20" s="5">
        <v>1.8748737331221694</v>
      </c>
      <c r="J20" s="5">
        <v>0</v>
      </c>
      <c r="K20" s="5">
        <v>2.4013884872437421</v>
      </c>
      <c r="L20" s="5">
        <v>0.57735026918965859</v>
      </c>
      <c r="M20" s="5">
        <v>1</v>
      </c>
      <c r="N20" s="5">
        <v>3.247221034122008</v>
      </c>
      <c r="O20" s="5">
        <v>0</v>
      </c>
      <c r="P20" s="5">
        <v>6.324555320336759</v>
      </c>
      <c r="Q20" s="5">
        <v>0</v>
      </c>
      <c r="R20" s="5">
        <v>0.83666002653410276</v>
      </c>
      <c r="S20" s="5">
        <v>1.5275252316519963</v>
      </c>
      <c r="T20" s="5">
        <v>2.0816659994661144</v>
      </c>
      <c r="U20" s="5">
        <v>0.57735026918975707</v>
      </c>
      <c r="V20" s="5">
        <v>0</v>
      </c>
      <c r="W20" s="5">
        <v>0</v>
      </c>
      <c r="X20" s="5">
        <v>0</v>
      </c>
      <c r="Y20" s="5">
        <v>0</v>
      </c>
    </row>
    <row r="21" spans="1:25" ht="15.75" customHeight="1">
      <c r="A21" s="5" t="s">
        <v>30</v>
      </c>
      <c r="B21" s="5">
        <v>0</v>
      </c>
      <c r="C21" s="5">
        <v>2.5166114784235907</v>
      </c>
      <c r="F21" s="5">
        <v>4.0361998328761048</v>
      </c>
      <c r="G21" s="5">
        <v>1.3642254619787428</v>
      </c>
      <c r="H21" s="5">
        <v>1</v>
      </c>
      <c r="I21" s="5">
        <v>2.8555930670713319</v>
      </c>
      <c r="J21" s="5">
        <v>0</v>
      </c>
      <c r="K21" s="5">
        <v>2.516611478423568</v>
      </c>
      <c r="N21" s="5">
        <v>8.2956724753441051</v>
      </c>
      <c r="O21" s="5">
        <v>8.6618576401241913</v>
      </c>
      <c r="P21" s="5">
        <v>5.8594652770823279</v>
      </c>
      <c r="Q21" s="5">
        <v>2.7211048794020889</v>
      </c>
      <c r="R21" s="5">
        <v>1.2692955176439749</v>
      </c>
      <c r="V21" s="5">
        <v>0</v>
      </c>
      <c r="W21" s="5">
        <v>0</v>
      </c>
      <c r="X21" s="5">
        <v>0</v>
      </c>
      <c r="Y21" s="5">
        <v>0</v>
      </c>
    </row>
    <row r="22" spans="1:25" ht="15.75" customHeight="1">
      <c r="A22" s="5" t="s">
        <v>31</v>
      </c>
      <c r="B22" s="5">
        <v>0</v>
      </c>
      <c r="C22" s="5">
        <v>2</v>
      </c>
      <c r="D22" s="5">
        <v>0</v>
      </c>
      <c r="E22" s="5">
        <v>1.5275252316519405</v>
      </c>
      <c r="F22" s="5">
        <v>4.9992423668416226</v>
      </c>
      <c r="G22" s="5">
        <v>2.3687784005919834</v>
      </c>
      <c r="H22" s="5">
        <v>2</v>
      </c>
      <c r="I22" s="5">
        <v>4.1414387779508628</v>
      </c>
      <c r="J22" s="5">
        <v>0</v>
      </c>
      <c r="K22" s="5">
        <v>1.1547005383792186</v>
      </c>
      <c r="L22" s="5">
        <v>1</v>
      </c>
      <c r="M22" s="5">
        <v>2.8867513459481353</v>
      </c>
      <c r="N22" s="5">
        <v>7.0897920643098873</v>
      </c>
      <c r="O22" s="5">
        <v>5.2678268764263692</v>
      </c>
      <c r="P22" s="5">
        <v>2.8867513459480763</v>
      </c>
      <c r="Q22" s="5">
        <v>8.7542197617128412</v>
      </c>
      <c r="R22" s="5">
        <v>1</v>
      </c>
      <c r="S22" s="5">
        <v>0</v>
      </c>
      <c r="T22" s="5">
        <v>5.6862407030773205</v>
      </c>
      <c r="V22" s="5">
        <v>2.0207259421636357</v>
      </c>
      <c r="W22" s="5">
        <v>1.8333333333333885</v>
      </c>
      <c r="X22" s="5">
        <v>0</v>
      </c>
      <c r="Y22" s="5">
        <v>0</v>
      </c>
    </row>
    <row r="23" spans="1:25" ht="15.75" customHeight="1">
      <c r="A23" s="5" t="s">
        <v>42</v>
      </c>
      <c r="B23" s="5">
        <v>0</v>
      </c>
      <c r="C23" s="5">
        <v>2.8867513459481353</v>
      </c>
      <c r="D23" s="5">
        <v>0</v>
      </c>
      <c r="E23" s="5">
        <v>0</v>
      </c>
      <c r="F23" s="5">
        <v>3.3967453227875026</v>
      </c>
      <c r="G23" s="5">
        <v>1.1666666666666681</v>
      </c>
      <c r="H23" s="5">
        <v>2.516611478423568</v>
      </c>
      <c r="I23" s="5">
        <v>2.179449471770337</v>
      </c>
      <c r="J23" s="5">
        <v>0</v>
      </c>
      <c r="K23" s="5">
        <v>2.0816659994661144</v>
      </c>
      <c r="L23" s="5">
        <v>2.0816659994661282</v>
      </c>
      <c r="M23" s="5">
        <v>0.5773502691896093</v>
      </c>
      <c r="N23" s="5">
        <v>4.8523658709390975</v>
      </c>
      <c r="O23" s="5">
        <v>5.8261860976495123</v>
      </c>
      <c r="P23" s="5">
        <v>1.1547005383793172</v>
      </c>
      <c r="Q23" s="5">
        <v>8.2805906684355435</v>
      </c>
      <c r="R23" s="5">
        <v>1.7873008824606049</v>
      </c>
      <c r="S23" s="5">
        <v>6.6583281184794041</v>
      </c>
      <c r="T23" s="5">
        <v>3.7859388972001873</v>
      </c>
      <c r="U23" s="5">
        <v>1.527525231651959</v>
      </c>
      <c r="V23" s="5">
        <v>10.261357344204253</v>
      </c>
      <c r="W23" s="5">
        <v>9.7268243076099257</v>
      </c>
      <c r="X23" s="5">
        <v>0</v>
      </c>
      <c r="Y23" s="5">
        <v>0</v>
      </c>
    </row>
    <row r="24" spans="1:25" ht="15.75" customHeight="1"/>
    <row r="25" spans="1:25" ht="15.75" customHeight="1">
      <c r="A25" s="5" t="s">
        <v>44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5" t="s">
        <v>4</v>
      </c>
      <c r="P25" s="5" t="s">
        <v>4</v>
      </c>
      <c r="Q25" s="5" t="s">
        <v>4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</row>
    <row r="26" spans="1:25" ht="15.75" customHeight="1">
      <c r="A26" s="5" t="s">
        <v>45</v>
      </c>
      <c r="B26" s="5" t="s">
        <v>9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  <c r="H26" s="5" t="s">
        <v>22</v>
      </c>
      <c r="I26" s="5" t="s">
        <v>23</v>
      </c>
      <c r="J26" s="5" t="s">
        <v>9</v>
      </c>
      <c r="K26" s="5" t="s">
        <v>17</v>
      </c>
      <c r="L26" s="5" t="s">
        <v>18</v>
      </c>
      <c r="M26" s="5" t="s">
        <v>19</v>
      </c>
      <c r="N26" s="5" t="s">
        <v>20</v>
      </c>
      <c r="O26" s="5" t="s">
        <v>21</v>
      </c>
      <c r="P26" s="5" t="s">
        <v>22</v>
      </c>
      <c r="Q26" s="5" t="s">
        <v>23</v>
      </c>
      <c r="R26" s="5" t="s">
        <v>9</v>
      </c>
      <c r="S26" s="5" t="s">
        <v>17</v>
      </c>
      <c r="T26" s="5" t="s">
        <v>18</v>
      </c>
      <c r="U26" s="5" t="s">
        <v>19</v>
      </c>
      <c r="V26" s="5" t="s">
        <v>20</v>
      </c>
      <c r="W26" s="5" t="s">
        <v>21</v>
      </c>
      <c r="X26" s="5" t="s">
        <v>22</v>
      </c>
      <c r="Y26" s="5" t="s">
        <v>23</v>
      </c>
    </row>
    <row r="27" spans="1:25" ht="15.75" customHeight="1">
      <c r="A27" s="5" t="s">
        <v>25</v>
      </c>
      <c r="B27" s="5">
        <f t="shared" ref="B27:C27" si="8">((B17-B16)/B16)*-100</f>
        <v>0</v>
      </c>
      <c r="C27" s="5">
        <f t="shared" si="8"/>
        <v>-8.3333333333333393</v>
      </c>
      <c r="D27" s="5" t="s">
        <v>26</v>
      </c>
      <c r="E27" s="5" t="s">
        <v>26</v>
      </c>
      <c r="F27" s="5">
        <f t="shared" ref="F27:K27" si="9">((F17-F16)/F16)*-100</f>
        <v>47.299077733860344</v>
      </c>
      <c r="G27" s="5">
        <f t="shared" si="9"/>
        <v>52.060931899641574</v>
      </c>
      <c r="H27" s="5">
        <f t="shared" si="9"/>
        <v>-2.8571428571428528</v>
      </c>
      <c r="I27" s="5">
        <f t="shared" si="9"/>
        <v>39.932126696832569</v>
      </c>
      <c r="J27" s="5">
        <f t="shared" si="9"/>
        <v>0</v>
      </c>
      <c r="K27" s="5">
        <f t="shared" si="9"/>
        <v>15.283842794759813</v>
      </c>
      <c r="L27" s="5" t="s">
        <v>26</v>
      </c>
      <c r="M27" s="5" t="s">
        <v>26</v>
      </c>
      <c r="N27" s="5">
        <f t="shared" ref="N27:R27" si="10">((N17-N16)/N16)*-100</f>
        <v>5.9170256177737528</v>
      </c>
      <c r="O27" s="5">
        <f t="shared" si="10"/>
        <v>25.341130604288498</v>
      </c>
      <c r="P27" s="5">
        <f t="shared" si="10"/>
        <v>-0.6666666666666714</v>
      </c>
      <c r="Q27" s="5">
        <f t="shared" si="10"/>
        <v>1.4447884416924615</v>
      </c>
      <c r="R27" s="5">
        <f t="shared" si="10"/>
        <v>22.892720306513407</v>
      </c>
      <c r="S27" s="5" t="s">
        <v>26</v>
      </c>
      <c r="T27" s="5" t="s">
        <v>26</v>
      </c>
      <c r="U27" s="5" t="s">
        <v>26</v>
      </c>
      <c r="V27" s="5">
        <f t="shared" ref="V27:Y27" si="11">((V17-V16)/V16)*-100</f>
        <v>0</v>
      </c>
      <c r="W27" s="5">
        <f t="shared" si="11"/>
        <v>0</v>
      </c>
      <c r="X27" s="5">
        <f t="shared" si="11"/>
        <v>0</v>
      </c>
      <c r="Y27" s="5">
        <f t="shared" si="11"/>
        <v>0</v>
      </c>
    </row>
    <row r="28" spans="1:25" ht="15.75" customHeight="1">
      <c r="A28" s="5" t="s">
        <v>27</v>
      </c>
      <c r="B28" s="5">
        <f t="shared" ref="B28:T28" si="12">((B18-B16)/B16)*-100</f>
        <v>0</v>
      </c>
      <c r="C28" s="5">
        <f t="shared" si="12"/>
        <v>5</v>
      </c>
      <c r="D28" s="5">
        <f t="shared" si="12"/>
        <v>16.666666666666664</v>
      </c>
      <c r="E28" s="5">
        <f t="shared" si="12"/>
        <v>13.043478260869565</v>
      </c>
      <c r="F28" s="5">
        <f t="shared" si="12"/>
        <v>35.185185185185183</v>
      </c>
      <c r="G28" s="5">
        <f t="shared" si="12"/>
        <v>63.261648745519715</v>
      </c>
      <c r="H28" s="5">
        <f t="shared" si="12"/>
        <v>-13.142857142857139</v>
      </c>
      <c r="I28" s="5">
        <f t="shared" si="12"/>
        <v>61.538461538461533</v>
      </c>
      <c r="J28" s="5">
        <f t="shared" si="12"/>
        <v>0</v>
      </c>
      <c r="K28" s="5">
        <f t="shared" si="12"/>
        <v>12.663755458515272</v>
      </c>
      <c r="L28" s="5">
        <f t="shared" si="12"/>
        <v>7.692307692307697</v>
      </c>
      <c r="M28" s="5">
        <f t="shared" si="12"/>
        <v>15.476190476190471</v>
      </c>
      <c r="N28" s="5">
        <f t="shared" si="12"/>
        <v>20.407315045719034</v>
      </c>
      <c r="O28" s="5">
        <f t="shared" si="12"/>
        <v>56.725146198830402</v>
      </c>
      <c r="P28" s="5">
        <f t="shared" si="12"/>
        <v>-10.666666666666671</v>
      </c>
      <c r="Q28" s="5">
        <f t="shared" si="12"/>
        <v>23.684210526315788</v>
      </c>
      <c r="R28" s="5">
        <f t="shared" si="12"/>
        <v>41.09195402298851</v>
      </c>
      <c r="S28" s="5">
        <f t="shared" si="12"/>
        <v>-17.931034482758616</v>
      </c>
      <c r="T28" s="5">
        <f t="shared" si="12"/>
        <v>7.8651685393258504</v>
      </c>
      <c r="U28" s="5" t="s">
        <v>26</v>
      </c>
      <c r="V28" s="5">
        <f t="shared" ref="V28:Y28" si="13">((V18-V16)/V16)*-100</f>
        <v>1.0233918128655013</v>
      </c>
      <c r="W28" s="5">
        <f t="shared" si="13"/>
        <v>1.559454191033133</v>
      </c>
      <c r="X28" s="5">
        <f t="shared" si="13"/>
        <v>0</v>
      </c>
      <c r="Y28" s="5">
        <f t="shared" si="13"/>
        <v>0</v>
      </c>
    </row>
    <row r="29" spans="1:25" ht="15.75" customHeight="1">
      <c r="A29" s="5" t="s">
        <v>28</v>
      </c>
      <c r="B29" s="5">
        <f t="shared" ref="B29:Y29" si="14">((B19-B16)/B16)*-100</f>
        <v>0</v>
      </c>
      <c r="C29" s="5">
        <f t="shared" si="14"/>
        <v>1.6666666666666607</v>
      </c>
      <c r="D29" s="5">
        <f t="shared" si="14"/>
        <v>16.666666666666664</v>
      </c>
      <c r="E29" s="5">
        <f t="shared" si="14"/>
        <v>34.782608695652179</v>
      </c>
      <c r="F29" s="5">
        <f t="shared" si="14"/>
        <v>32.769726247987116</v>
      </c>
      <c r="G29" s="5">
        <f t="shared" si="14"/>
        <v>67.293906810035836</v>
      </c>
      <c r="H29" s="5">
        <f t="shared" si="14"/>
        <v>-0.57142857142856329</v>
      </c>
      <c r="I29" s="5">
        <f t="shared" si="14"/>
        <v>61.778846153846153</v>
      </c>
      <c r="J29" s="5">
        <f t="shared" si="14"/>
        <v>0</v>
      </c>
      <c r="K29" s="5">
        <f t="shared" si="14"/>
        <v>17.903930131004365</v>
      </c>
      <c r="L29" s="5">
        <f t="shared" si="14"/>
        <v>18.46153846153846</v>
      </c>
      <c r="M29" s="5">
        <f t="shared" si="14"/>
        <v>47.61904761904762</v>
      </c>
      <c r="N29" s="5">
        <f t="shared" si="14"/>
        <v>11.471321695760601</v>
      </c>
      <c r="O29" s="5">
        <f t="shared" si="14"/>
        <v>63.547758284600384</v>
      </c>
      <c r="P29" s="5">
        <f t="shared" si="14"/>
        <v>-2.6666666666666714</v>
      </c>
      <c r="Q29" s="5">
        <f t="shared" si="14"/>
        <v>32.894736842105267</v>
      </c>
      <c r="R29" s="5">
        <f t="shared" si="14"/>
        <v>40.613026819923363</v>
      </c>
      <c r="S29" s="5">
        <f t="shared" si="14"/>
        <v>10.344827586206897</v>
      </c>
      <c r="T29" s="5">
        <f t="shared" si="14"/>
        <v>16.853932584269664</v>
      </c>
      <c r="U29" s="5">
        <f t="shared" si="14"/>
        <v>44.642857142857146</v>
      </c>
      <c r="V29" s="5">
        <f t="shared" si="14"/>
        <v>16.228070175438596</v>
      </c>
      <c r="W29" s="5">
        <f t="shared" si="14"/>
        <v>19.103313840155938</v>
      </c>
      <c r="X29" s="5">
        <f t="shared" si="14"/>
        <v>0</v>
      </c>
      <c r="Y29" s="5">
        <f t="shared" si="14"/>
        <v>0</v>
      </c>
    </row>
    <row r="30" spans="1:25" ht="15.75" customHeight="1">
      <c r="A30" s="5" t="s">
        <v>29</v>
      </c>
      <c r="B30" s="5">
        <f t="shared" ref="B30:Y30" si="15">SQRT((B20^2)+(B20^2))</f>
        <v>0</v>
      </c>
      <c r="C30" s="5">
        <f t="shared" si="15"/>
        <v>4.0987803063838397</v>
      </c>
      <c r="D30" s="5">
        <f t="shared" si="15"/>
        <v>0</v>
      </c>
      <c r="E30" s="5">
        <f t="shared" si="15"/>
        <v>2.1602468994692781</v>
      </c>
      <c r="F30" s="5">
        <f t="shared" si="15"/>
        <v>5.9647110389169624</v>
      </c>
      <c r="G30" s="5">
        <f t="shared" si="15"/>
        <v>4.1713307229228533</v>
      </c>
      <c r="H30" s="5">
        <f t="shared" si="15"/>
        <v>5.2472214869712914</v>
      </c>
      <c r="I30" s="5">
        <f t="shared" si="15"/>
        <v>2.6514718611184467</v>
      </c>
      <c r="J30" s="5">
        <f t="shared" si="15"/>
        <v>0</v>
      </c>
      <c r="K30" s="5">
        <f t="shared" si="15"/>
        <v>3.3960761671867101</v>
      </c>
      <c r="L30" s="5">
        <f t="shared" si="15"/>
        <v>0.81649658092777244</v>
      </c>
      <c r="M30" s="5">
        <f t="shared" si="15"/>
        <v>1.4142135623730951</v>
      </c>
      <c r="N30" s="5">
        <f t="shared" si="15"/>
        <v>4.5922640264785306</v>
      </c>
      <c r="O30" s="5">
        <f t="shared" si="15"/>
        <v>0</v>
      </c>
      <c r="P30" s="5">
        <f t="shared" si="15"/>
        <v>8.9442719099991592</v>
      </c>
      <c r="Q30" s="5">
        <f t="shared" si="15"/>
        <v>0</v>
      </c>
      <c r="R30" s="5">
        <f t="shared" si="15"/>
        <v>1.1832159566199618</v>
      </c>
      <c r="S30" s="5">
        <f t="shared" si="15"/>
        <v>2.1602468994693571</v>
      </c>
      <c r="T30" s="5">
        <f t="shared" si="15"/>
        <v>2.943920288775923</v>
      </c>
      <c r="U30" s="5">
        <f t="shared" si="15"/>
        <v>0.81649658092791177</v>
      </c>
      <c r="V30" s="5">
        <f t="shared" si="15"/>
        <v>0</v>
      </c>
      <c r="W30" s="5">
        <f t="shared" si="15"/>
        <v>0</v>
      </c>
      <c r="X30" s="5">
        <f t="shared" si="15"/>
        <v>0</v>
      </c>
      <c r="Y30" s="5">
        <f t="shared" si="15"/>
        <v>0</v>
      </c>
    </row>
    <row r="31" spans="1:25" ht="15.75" customHeight="1">
      <c r="A31" s="5" t="s">
        <v>30</v>
      </c>
      <c r="B31" s="5">
        <f t="shared" ref="B31:C31" si="16">SQRT((B20^2)+(B21^2))</f>
        <v>0</v>
      </c>
      <c r="C31" s="5">
        <f t="shared" si="16"/>
        <v>3.8384024454626133</v>
      </c>
      <c r="D31" s="5" t="s">
        <v>26</v>
      </c>
      <c r="E31" s="5" t="s">
        <v>26</v>
      </c>
      <c r="F31" s="5">
        <f t="shared" ref="F31:K31" si="17">SQRT((F20^2)+(F21^2))</f>
        <v>5.8377905049597345</v>
      </c>
      <c r="G31" s="5">
        <f t="shared" si="17"/>
        <v>3.2497863177617017</v>
      </c>
      <c r="H31" s="5">
        <f t="shared" si="17"/>
        <v>3.8427420765212186</v>
      </c>
      <c r="I31" s="5">
        <f t="shared" si="17"/>
        <v>3.4160742497576533</v>
      </c>
      <c r="J31" s="5">
        <f t="shared" si="17"/>
        <v>0</v>
      </c>
      <c r="K31" s="5">
        <f t="shared" si="17"/>
        <v>3.4785054261852237</v>
      </c>
      <c r="L31" s="5" t="s">
        <v>26</v>
      </c>
      <c r="M31" s="5" t="s">
        <v>26</v>
      </c>
      <c r="N31" s="5">
        <f t="shared" ref="N31:R31" si="18">SQRT((N20^2)+(N21^2))</f>
        <v>8.9085703826498559</v>
      </c>
      <c r="O31" s="5">
        <f t="shared" si="18"/>
        <v>8.6618576401241913</v>
      </c>
      <c r="P31" s="5">
        <f t="shared" si="18"/>
        <v>8.6216781042517177</v>
      </c>
      <c r="Q31" s="5">
        <f t="shared" si="18"/>
        <v>2.7211048794020889</v>
      </c>
      <c r="R31" s="5">
        <f t="shared" si="18"/>
        <v>1.5202339001321907</v>
      </c>
      <c r="S31" s="5" t="s">
        <v>26</v>
      </c>
      <c r="T31" s="5" t="s">
        <v>26</v>
      </c>
      <c r="U31" s="5" t="s">
        <v>26</v>
      </c>
      <c r="V31" s="5">
        <f t="shared" ref="V31:Y31" si="19">SQRT((V20^2)+(V21^2))</f>
        <v>0</v>
      </c>
      <c r="W31" s="5">
        <f t="shared" si="19"/>
        <v>0</v>
      </c>
      <c r="X31" s="5">
        <f t="shared" si="19"/>
        <v>0</v>
      </c>
      <c r="Y31" s="5">
        <f t="shared" si="19"/>
        <v>0</v>
      </c>
    </row>
    <row r="32" spans="1:25" ht="15.75" customHeight="1">
      <c r="A32" s="5" t="s">
        <v>31</v>
      </c>
      <c r="B32" s="5">
        <f t="shared" ref="B32:T32" si="20">SQRT((B20^2)+(B22^2))</f>
        <v>0</v>
      </c>
      <c r="C32" s="5">
        <f t="shared" si="20"/>
        <v>3.5213633723318019</v>
      </c>
      <c r="D32" s="5">
        <f t="shared" si="20"/>
        <v>0</v>
      </c>
      <c r="E32" s="5">
        <f t="shared" si="20"/>
        <v>2.1602468994692781</v>
      </c>
      <c r="F32" s="5">
        <f t="shared" si="20"/>
        <v>6.5407425519823938</v>
      </c>
      <c r="G32" s="5">
        <f t="shared" si="20"/>
        <v>3.7830029224296351</v>
      </c>
      <c r="H32" s="5">
        <f t="shared" si="20"/>
        <v>4.2150523919242815</v>
      </c>
      <c r="I32" s="5">
        <f t="shared" si="20"/>
        <v>4.5460605656619437</v>
      </c>
      <c r="J32" s="5">
        <f t="shared" si="20"/>
        <v>0</v>
      </c>
      <c r="K32" s="5">
        <f t="shared" si="20"/>
        <v>2.664582518894854</v>
      </c>
      <c r="L32" s="5">
        <f t="shared" si="20"/>
        <v>1.1547005383792679</v>
      </c>
      <c r="M32" s="5">
        <f t="shared" si="20"/>
        <v>3.0550504633038997</v>
      </c>
      <c r="N32" s="5">
        <f t="shared" si="20"/>
        <v>7.7980507794958509</v>
      </c>
      <c r="O32" s="5">
        <f t="shared" si="20"/>
        <v>5.2678268764263692</v>
      </c>
      <c r="P32" s="5">
        <f t="shared" si="20"/>
        <v>6.9522178715380489</v>
      </c>
      <c r="Q32" s="5">
        <f t="shared" si="20"/>
        <v>8.7542197617128412</v>
      </c>
      <c r="R32" s="5">
        <f t="shared" si="20"/>
        <v>1.3038404810405473</v>
      </c>
      <c r="S32" s="5">
        <f t="shared" si="20"/>
        <v>1.5275252316519963</v>
      </c>
      <c r="T32" s="5">
        <f t="shared" si="20"/>
        <v>6.055300708194971</v>
      </c>
      <c r="U32" s="5" t="s">
        <v>26</v>
      </c>
      <c r="V32" s="5">
        <f t="shared" ref="V32:Y32" si="21">SQRT((V20^2)+(V22^2))</f>
        <v>2.0207259421636357</v>
      </c>
      <c r="W32" s="5">
        <f t="shared" si="21"/>
        <v>1.8333333333333885</v>
      </c>
      <c r="X32" s="5">
        <f t="shared" si="21"/>
        <v>0</v>
      </c>
      <c r="Y32" s="5">
        <f t="shared" si="21"/>
        <v>0</v>
      </c>
    </row>
    <row r="33" spans="1:25" ht="15.75" customHeight="1">
      <c r="A33" s="5" t="s">
        <v>42</v>
      </c>
      <c r="B33" s="5">
        <f t="shared" ref="B33:Y33" si="22">SQRT((B20^2)+(B23^2))</f>
        <v>0</v>
      </c>
      <c r="C33" s="5">
        <f t="shared" si="22"/>
        <v>4.0906397217713231</v>
      </c>
      <c r="D33" s="5">
        <f t="shared" si="22"/>
        <v>0</v>
      </c>
      <c r="E33" s="5">
        <f t="shared" si="22"/>
        <v>1.5275252316519405</v>
      </c>
      <c r="F33" s="5">
        <f t="shared" si="22"/>
        <v>5.4154194368273734</v>
      </c>
      <c r="G33" s="5">
        <f t="shared" si="22"/>
        <v>3.1719254580004179</v>
      </c>
      <c r="H33" s="5">
        <f t="shared" si="22"/>
        <v>4.4833023542919639</v>
      </c>
      <c r="I33" s="5">
        <f t="shared" si="22"/>
        <v>2.8749176536296583</v>
      </c>
      <c r="J33" s="5">
        <f t="shared" si="22"/>
        <v>0</v>
      </c>
      <c r="K33" s="5">
        <f t="shared" si="22"/>
        <v>3.1780497164141477</v>
      </c>
      <c r="L33" s="5">
        <f t="shared" si="22"/>
        <v>2.1602468994692909</v>
      </c>
      <c r="M33" s="5">
        <f t="shared" si="22"/>
        <v>1.1547005383792432</v>
      </c>
      <c r="N33" s="5">
        <f t="shared" si="22"/>
        <v>5.838655580687985</v>
      </c>
      <c r="O33" s="5">
        <f t="shared" si="22"/>
        <v>5.8261860976495123</v>
      </c>
      <c r="P33" s="5">
        <f t="shared" si="22"/>
        <v>6.4291005073286493</v>
      </c>
      <c r="Q33" s="5">
        <f t="shared" si="22"/>
        <v>8.2805906684355435</v>
      </c>
      <c r="R33" s="5">
        <f t="shared" si="22"/>
        <v>1.973434682082106</v>
      </c>
      <c r="S33" s="5">
        <f t="shared" si="22"/>
        <v>6.8313005106397542</v>
      </c>
      <c r="T33" s="5">
        <f t="shared" si="22"/>
        <v>4.3204937989385686</v>
      </c>
      <c r="U33" s="5">
        <f t="shared" si="22"/>
        <v>1.63299316185551</v>
      </c>
      <c r="V33" s="5">
        <f t="shared" si="22"/>
        <v>10.261357344204253</v>
      </c>
      <c r="W33" s="5">
        <f t="shared" si="22"/>
        <v>9.7268243076099257</v>
      </c>
      <c r="X33" s="5">
        <f t="shared" si="22"/>
        <v>0</v>
      </c>
      <c r="Y33" s="5">
        <f t="shared" si="22"/>
        <v>0</v>
      </c>
    </row>
    <row r="34" spans="1:25" ht="15.75" customHeight="1"/>
    <row r="35" spans="1:25" ht="15.75" customHeight="1">
      <c r="A35" s="5" t="s">
        <v>44</v>
      </c>
      <c r="B35" s="5" t="s">
        <v>3</v>
      </c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4</v>
      </c>
      <c r="K35" s="5" t="s">
        <v>4</v>
      </c>
      <c r="L35" s="5" t="s">
        <v>4</v>
      </c>
      <c r="M35" s="5" t="s">
        <v>4</v>
      </c>
      <c r="N35" s="5" t="s">
        <v>4</v>
      </c>
      <c r="O35" s="5" t="s">
        <v>4</v>
      </c>
      <c r="P35" s="5" t="s">
        <v>4</v>
      </c>
      <c r="Q35" s="5" t="s">
        <v>4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</row>
    <row r="36" spans="1:25" ht="15.75" customHeight="1">
      <c r="A36" s="5" t="s">
        <v>45</v>
      </c>
      <c r="B36" s="5" t="s">
        <v>9</v>
      </c>
      <c r="C36" s="5" t="s">
        <v>17</v>
      </c>
      <c r="D36" s="5" t="s">
        <v>18</v>
      </c>
      <c r="E36" s="5" t="s">
        <v>19</v>
      </c>
      <c r="F36" s="5" t="s">
        <v>20</v>
      </c>
      <c r="G36" s="5" t="s">
        <v>21</v>
      </c>
      <c r="H36" s="5" t="s">
        <v>22</v>
      </c>
      <c r="I36" s="5" t="s">
        <v>23</v>
      </c>
      <c r="J36" s="5" t="s">
        <v>9</v>
      </c>
      <c r="K36" s="5" t="s">
        <v>17</v>
      </c>
      <c r="L36" s="5" t="s">
        <v>18</v>
      </c>
      <c r="M36" s="5" t="s">
        <v>19</v>
      </c>
      <c r="N36" s="5" t="s">
        <v>20</v>
      </c>
      <c r="O36" s="5" t="s">
        <v>21</v>
      </c>
      <c r="P36" s="5" t="s">
        <v>22</v>
      </c>
      <c r="Q36" s="5" t="s">
        <v>23</v>
      </c>
      <c r="R36" s="5" t="s">
        <v>9</v>
      </c>
      <c r="S36" s="5" t="s">
        <v>17</v>
      </c>
      <c r="T36" s="5" t="s">
        <v>18</v>
      </c>
      <c r="U36" s="5" t="s">
        <v>19</v>
      </c>
      <c r="V36" s="5" t="s">
        <v>20</v>
      </c>
      <c r="W36" s="5" t="s">
        <v>21</v>
      </c>
      <c r="X36" s="5" t="s">
        <v>22</v>
      </c>
      <c r="Y36" s="5" t="s">
        <v>23</v>
      </c>
    </row>
    <row r="37" spans="1:25" ht="15.75" customHeight="1">
      <c r="A37" s="5" t="s">
        <v>25</v>
      </c>
      <c r="B37" s="5">
        <v>0</v>
      </c>
      <c r="C37" s="5">
        <v>-8.3333333333333393</v>
      </c>
      <c r="D37" s="5" t="s">
        <v>26</v>
      </c>
      <c r="E37" s="5" t="s">
        <v>26</v>
      </c>
      <c r="F37" s="5">
        <v>47.299077733860344</v>
      </c>
      <c r="G37" s="5">
        <v>52.060931899641574</v>
      </c>
      <c r="H37" s="5">
        <v>-2.8571428571428528</v>
      </c>
      <c r="I37" s="5">
        <v>39.932126696832569</v>
      </c>
      <c r="J37" s="5">
        <v>0</v>
      </c>
      <c r="K37" s="5">
        <v>15.283842794759813</v>
      </c>
      <c r="L37" s="5" t="s">
        <v>26</v>
      </c>
      <c r="M37" s="5" t="s">
        <v>26</v>
      </c>
      <c r="N37" s="5">
        <v>5.9170256177737528</v>
      </c>
      <c r="O37" s="5">
        <v>25.341130604288498</v>
      </c>
      <c r="P37" s="5">
        <v>-0.6666666666666714</v>
      </c>
      <c r="Q37" s="5">
        <v>1.4447884416924615</v>
      </c>
      <c r="R37" s="5">
        <v>22.892720306513407</v>
      </c>
      <c r="S37" s="5" t="s">
        <v>26</v>
      </c>
      <c r="T37" s="5" t="s">
        <v>26</v>
      </c>
      <c r="U37" s="5" t="s">
        <v>26</v>
      </c>
      <c r="V37" s="5">
        <v>0</v>
      </c>
      <c r="W37" s="5">
        <v>0</v>
      </c>
      <c r="X37" s="5">
        <v>0</v>
      </c>
      <c r="Y37" s="5">
        <v>0</v>
      </c>
    </row>
    <row r="38" spans="1:25" ht="15.75" customHeight="1">
      <c r="A38" s="5" t="s">
        <v>27</v>
      </c>
      <c r="B38" s="5">
        <v>0</v>
      </c>
      <c r="C38" s="5">
        <v>5</v>
      </c>
      <c r="D38" s="5">
        <v>16.666666666666664</v>
      </c>
      <c r="E38" s="5">
        <v>13.043478260869565</v>
      </c>
      <c r="F38" s="5">
        <v>35.185185185185183</v>
      </c>
      <c r="G38" s="5">
        <v>63.261648745519715</v>
      </c>
      <c r="H38" s="5">
        <v>-13.142857142857139</v>
      </c>
      <c r="I38" s="5">
        <v>61.538461538461533</v>
      </c>
      <c r="J38" s="5">
        <v>0</v>
      </c>
      <c r="K38" s="5">
        <v>12.663755458515272</v>
      </c>
      <c r="L38" s="5">
        <v>7.692307692307697</v>
      </c>
      <c r="M38" s="5">
        <v>15.476190476190471</v>
      </c>
      <c r="N38" s="5">
        <v>20.407315045719034</v>
      </c>
      <c r="O38" s="5">
        <v>56.725146198830402</v>
      </c>
      <c r="P38" s="5">
        <v>-10.666666666666671</v>
      </c>
      <c r="Q38" s="5">
        <v>23.684210526315788</v>
      </c>
      <c r="R38" s="5">
        <v>41.09195402298851</v>
      </c>
      <c r="S38" s="5">
        <v>-17.931034482758616</v>
      </c>
      <c r="T38" s="5">
        <v>7.8651685393258504</v>
      </c>
      <c r="U38" s="5" t="s">
        <v>26</v>
      </c>
      <c r="V38" s="5">
        <v>1.0233918128655013</v>
      </c>
      <c r="W38" s="5">
        <v>1.559454191033133</v>
      </c>
      <c r="X38" s="5">
        <v>0</v>
      </c>
      <c r="Y38" s="5">
        <v>0</v>
      </c>
    </row>
    <row r="39" spans="1:25" ht="15.75" customHeight="1">
      <c r="A39" s="5" t="s">
        <v>28</v>
      </c>
      <c r="B39" s="5">
        <v>0</v>
      </c>
      <c r="C39" s="5">
        <v>1.6666666666666607</v>
      </c>
      <c r="D39" s="5">
        <v>16.666666666666664</v>
      </c>
      <c r="E39" s="5">
        <v>34.782608695652179</v>
      </c>
      <c r="F39" s="5">
        <v>32.769726247987116</v>
      </c>
      <c r="G39" s="5">
        <v>67.293906810035836</v>
      </c>
      <c r="H39" s="5">
        <v>-0.57142857142856329</v>
      </c>
      <c r="I39" s="5">
        <v>61.778846153846153</v>
      </c>
      <c r="J39" s="5">
        <v>0</v>
      </c>
      <c r="K39" s="5">
        <v>17.903930131004365</v>
      </c>
      <c r="L39" s="5">
        <v>18.46153846153846</v>
      </c>
      <c r="M39" s="5">
        <v>47.61904761904762</v>
      </c>
      <c r="N39" s="5">
        <v>11.471321695760601</v>
      </c>
      <c r="O39" s="5">
        <v>63.547758284600384</v>
      </c>
      <c r="P39" s="5">
        <v>-2.6666666666666714</v>
      </c>
      <c r="Q39" s="5">
        <v>32.894736842105267</v>
      </c>
      <c r="R39" s="5">
        <v>40.613026819923363</v>
      </c>
      <c r="S39" s="5">
        <v>10.344827586206897</v>
      </c>
      <c r="T39" s="5">
        <v>16.853932584269664</v>
      </c>
      <c r="U39" s="5">
        <v>44.642857142857146</v>
      </c>
      <c r="V39" s="5">
        <v>16.228070175438596</v>
      </c>
      <c r="W39" s="5">
        <v>19.103313840155938</v>
      </c>
      <c r="X39" s="5">
        <v>0</v>
      </c>
      <c r="Y39" s="5">
        <v>0</v>
      </c>
    </row>
    <row r="40" spans="1:25" ht="15.75" customHeight="1">
      <c r="A40" s="5" t="s">
        <v>29</v>
      </c>
      <c r="B40" s="5">
        <v>0</v>
      </c>
      <c r="C40" s="5">
        <v>4.0987803063838397</v>
      </c>
      <c r="D40" s="5">
        <v>0</v>
      </c>
      <c r="E40" s="5">
        <v>2.1602468994692781</v>
      </c>
      <c r="F40" s="5">
        <v>5.9647110389169624</v>
      </c>
      <c r="G40" s="5">
        <v>4.1713307229228533</v>
      </c>
      <c r="H40" s="5">
        <v>5.2472214869712914</v>
      </c>
      <c r="I40" s="5">
        <v>2.6514718611184467</v>
      </c>
      <c r="J40" s="5">
        <v>0</v>
      </c>
      <c r="K40" s="5">
        <v>3.3960761671867101</v>
      </c>
      <c r="L40" s="5">
        <v>0.81649658092777244</v>
      </c>
      <c r="M40" s="5">
        <v>1.4142135623730951</v>
      </c>
      <c r="N40" s="5">
        <v>4.5922640264785306</v>
      </c>
      <c r="O40" s="5">
        <v>0</v>
      </c>
      <c r="P40" s="5">
        <v>8.9442719099991592</v>
      </c>
      <c r="Q40" s="5">
        <v>0</v>
      </c>
      <c r="R40" s="5">
        <v>1.1832159566199618</v>
      </c>
      <c r="S40" s="5">
        <v>2.1602468994693571</v>
      </c>
      <c r="T40" s="5">
        <v>2.943920288775923</v>
      </c>
      <c r="U40" s="5">
        <v>0.81649658092791177</v>
      </c>
      <c r="V40" s="5">
        <v>0</v>
      </c>
      <c r="W40" s="5">
        <v>0</v>
      </c>
      <c r="X40" s="5">
        <v>0</v>
      </c>
      <c r="Y40" s="5">
        <v>0</v>
      </c>
    </row>
    <row r="41" spans="1:25" ht="15.75" customHeight="1">
      <c r="A41" s="5" t="s">
        <v>30</v>
      </c>
      <c r="B41" s="5">
        <v>0</v>
      </c>
      <c r="C41" s="5">
        <v>3.8384024454626133</v>
      </c>
      <c r="D41" s="5" t="s">
        <v>26</v>
      </c>
      <c r="E41" s="5" t="s">
        <v>26</v>
      </c>
      <c r="F41" s="5">
        <v>5.8377905049597345</v>
      </c>
      <c r="G41" s="5">
        <v>3.2497863177617017</v>
      </c>
      <c r="H41" s="5">
        <v>3.8427420765212186</v>
      </c>
      <c r="I41" s="5">
        <v>3.4160742497576533</v>
      </c>
      <c r="J41" s="5">
        <v>0</v>
      </c>
      <c r="K41" s="5">
        <v>3.4785054261852237</v>
      </c>
      <c r="L41" s="5" t="s">
        <v>26</v>
      </c>
      <c r="M41" s="5" t="s">
        <v>26</v>
      </c>
      <c r="N41" s="5">
        <v>8.9085703826498559</v>
      </c>
      <c r="O41" s="5">
        <v>8.6618576401241913</v>
      </c>
      <c r="P41" s="5">
        <v>8.6216781042517177</v>
      </c>
      <c r="Q41" s="5">
        <v>2.7211048794020889</v>
      </c>
      <c r="R41" s="5">
        <v>1.5202339001321907</v>
      </c>
      <c r="S41" s="5" t="s">
        <v>26</v>
      </c>
      <c r="T41" s="5" t="s">
        <v>26</v>
      </c>
      <c r="U41" s="5" t="s">
        <v>26</v>
      </c>
      <c r="V41" s="5">
        <v>0</v>
      </c>
      <c r="W41" s="5">
        <v>0</v>
      </c>
      <c r="X41" s="5">
        <v>0</v>
      </c>
      <c r="Y41" s="5">
        <v>0</v>
      </c>
    </row>
    <row r="42" spans="1:25" ht="15.75" customHeight="1">
      <c r="A42" s="5" t="s">
        <v>31</v>
      </c>
      <c r="B42" s="5">
        <v>0</v>
      </c>
      <c r="C42" s="5">
        <v>3.5213633723318019</v>
      </c>
      <c r="D42" s="5">
        <v>0</v>
      </c>
      <c r="E42" s="5">
        <v>2.1602468994692781</v>
      </c>
      <c r="F42" s="5">
        <v>6.5407425519823938</v>
      </c>
      <c r="G42" s="5">
        <v>3.7830029224296351</v>
      </c>
      <c r="H42" s="5">
        <v>4.2150523919242815</v>
      </c>
      <c r="I42" s="5">
        <v>4.5460605656619437</v>
      </c>
      <c r="J42" s="5">
        <v>0</v>
      </c>
      <c r="K42" s="5">
        <v>2.664582518894854</v>
      </c>
      <c r="L42" s="5">
        <v>1.1547005383792679</v>
      </c>
      <c r="M42" s="5">
        <v>3.0550504633038997</v>
      </c>
      <c r="N42" s="5">
        <v>7.7980507794958509</v>
      </c>
      <c r="O42" s="5">
        <v>5.2678268764263692</v>
      </c>
      <c r="P42" s="5">
        <v>6.9522178715380489</v>
      </c>
      <c r="Q42" s="5">
        <v>8.7542197617128412</v>
      </c>
      <c r="R42" s="5">
        <v>1.3038404810405473</v>
      </c>
      <c r="S42" s="5">
        <v>1.5275252316519963</v>
      </c>
      <c r="T42" s="5">
        <v>6.055300708194971</v>
      </c>
      <c r="U42" s="5" t="s">
        <v>26</v>
      </c>
      <c r="V42" s="5">
        <v>2.0207259421636357</v>
      </c>
      <c r="W42" s="5">
        <v>1.8333333333333885</v>
      </c>
      <c r="X42" s="5">
        <v>0</v>
      </c>
      <c r="Y42" s="5">
        <v>0</v>
      </c>
    </row>
    <row r="43" spans="1:25" ht="15.75" customHeight="1">
      <c r="A43" s="5" t="s">
        <v>42</v>
      </c>
      <c r="B43" s="5">
        <v>0</v>
      </c>
      <c r="C43" s="5">
        <v>4.0906397217713231</v>
      </c>
      <c r="D43" s="5">
        <v>0</v>
      </c>
      <c r="E43" s="5">
        <v>1.5275252316519405</v>
      </c>
      <c r="F43" s="5">
        <v>5.4154194368273734</v>
      </c>
      <c r="G43" s="5">
        <v>3.1719254580004179</v>
      </c>
      <c r="H43" s="5">
        <v>4.4833023542919639</v>
      </c>
      <c r="I43" s="5">
        <v>2.8749176536296583</v>
      </c>
      <c r="J43" s="5">
        <v>0</v>
      </c>
      <c r="K43" s="5">
        <v>3.1780497164141477</v>
      </c>
      <c r="L43" s="5">
        <v>2.1602468994692909</v>
      </c>
      <c r="M43" s="5">
        <v>1.1547005383792432</v>
      </c>
      <c r="N43" s="5">
        <v>5.838655580687985</v>
      </c>
      <c r="O43" s="5">
        <v>5.8261860976495123</v>
      </c>
      <c r="P43" s="5">
        <v>6.4291005073286493</v>
      </c>
      <c r="Q43" s="5">
        <v>8.2805906684355435</v>
      </c>
      <c r="R43" s="5">
        <v>1.973434682082106</v>
      </c>
      <c r="S43" s="5">
        <v>6.8313005106397542</v>
      </c>
      <c r="T43" s="5">
        <v>4.3204937989385686</v>
      </c>
      <c r="U43" s="5">
        <v>1.63299316185551</v>
      </c>
      <c r="V43" s="5">
        <v>10.261357344204253</v>
      </c>
      <c r="W43" s="5">
        <v>9.7268243076099257</v>
      </c>
      <c r="X43" s="5">
        <v>0</v>
      </c>
      <c r="Y43" s="5">
        <v>0</v>
      </c>
    </row>
    <row r="44" spans="1:25" ht="15.75" customHeight="1"/>
    <row r="45" spans="1:25" ht="15.75" customHeight="1">
      <c r="A45" s="5" t="s">
        <v>44</v>
      </c>
      <c r="B45" s="5" t="s">
        <v>45</v>
      </c>
      <c r="C45" s="5" t="s">
        <v>25</v>
      </c>
      <c r="D45" s="5" t="s">
        <v>27</v>
      </c>
      <c r="E45" s="5" t="s">
        <v>28</v>
      </c>
    </row>
    <row r="46" spans="1:25" ht="15.75" customHeight="1">
      <c r="A46" s="5" t="s">
        <v>3</v>
      </c>
      <c r="B46" s="4" t="s">
        <v>12</v>
      </c>
      <c r="C46" s="5">
        <v>0</v>
      </c>
      <c r="D46" s="5">
        <v>0</v>
      </c>
      <c r="E46" s="5">
        <v>0</v>
      </c>
      <c r="G46" s="5" t="s">
        <v>49</v>
      </c>
      <c r="H46" s="5" t="s">
        <v>50</v>
      </c>
      <c r="I46" s="5" t="s">
        <v>51</v>
      </c>
      <c r="J46" s="5" t="s">
        <v>52</v>
      </c>
    </row>
    <row r="47" spans="1:25" ht="15.75" customHeight="1">
      <c r="A47" s="5" t="s">
        <v>4</v>
      </c>
      <c r="B47" s="4" t="s">
        <v>12</v>
      </c>
      <c r="C47" s="5">
        <v>0</v>
      </c>
      <c r="D47" s="5">
        <v>0</v>
      </c>
      <c r="E47" s="5">
        <v>0</v>
      </c>
      <c r="F47" s="5" t="s">
        <v>53</v>
      </c>
      <c r="G47" s="5" t="s">
        <v>27</v>
      </c>
      <c r="H47" s="5" t="s">
        <v>54</v>
      </c>
      <c r="I47" s="5">
        <v>41.1</v>
      </c>
      <c r="J47" s="5">
        <f>+-1.303840481</f>
        <v>-1.3038404809999999</v>
      </c>
    </row>
    <row r="48" spans="1:25" ht="15.75" customHeight="1">
      <c r="A48" s="5" t="s">
        <v>5</v>
      </c>
      <c r="B48" s="4" t="s">
        <v>12</v>
      </c>
      <c r="C48" s="5">
        <v>22.892720306513407</v>
      </c>
      <c r="D48" s="5">
        <v>41.09195402298851</v>
      </c>
      <c r="E48" s="5">
        <v>40.613026819923363</v>
      </c>
      <c r="F48" s="5" t="s">
        <v>55</v>
      </c>
      <c r="G48" s="5" t="s">
        <v>28</v>
      </c>
      <c r="H48" s="5" t="s">
        <v>56</v>
      </c>
      <c r="I48" s="5">
        <v>17.899999999999999</v>
      </c>
      <c r="J48" s="5">
        <f>+-6.831300511</f>
        <v>-6.8313005110000002</v>
      </c>
    </row>
    <row r="49" spans="1:10" ht="15.75" customHeight="1">
      <c r="A49" s="5" t="s">
        <v>3</v>
      </c>
      <c r="B49" s="5" t="s">
        <v>13</v>
      </c>
      <c r="C49" s="5">
        <v>-8.3333333333333393</v>
      </c>
      <c r="D49" s="5">
        <v>5</v>
      </c>
      <c r="E49" s="5">
        <v>1.6666666666666607</v>
      </c>
      <c r="F49" s="5" t="s">
        <v>57</v>
      </c>
      <c r="G49" s="5" t="s">
        <v>28</v>
      </c>
      <c r="H49" s="5" t="s">
        <v>56</v>
      </c>
      <c r="I49" s="5">
        <v>18.5</v>
      </c>
      <c r="J49" s="5">
        <f>+-4.320493799</f>
        <v>-4.3204937990000003</v>
      </c>
    </row>
    <row r="50" spans="1:10" ht="15.75" customHeight="1">
      <c r="A50" s="5" t="s">
        <v>4</v>
      </c>
      <c r="B50" s="5" t="s">
        <v>13</v>
      </c>
      <c r="C50" s="5">
        <v>15.283842794759813</v>
      </c>
      <c r="D50" s="5">
        <v>12.663755458515272</v>
      </c>
      <c r="E50" s="5">
        <v>17.903930131004365</v>
      </c>
      <c r="F50" s="5" t="s">
        <v>58</v>
      </c>
      <c r="G50" s="5" t="s">
        <v>28</v>
      </c>
      <c r="H50" s="5" t="s">
        <v>56</v>
      </c>
      <c r="I50" s="5">
        <v>47.6</v>
      </c>
      <c r="J50" s="5">
        <f>+-1.154700538</f>
        <v>-1.1547005379999999</v>
      </c>
    </row>
    <row r="51" spans="1:10" ht="15.75" customHeight="1">
      <c r="A51" s="5" t="s">
        <v>5</v>
      </c>
      <c r="B51" s="5" t="s">
        <v>13</v>
      </c>
      <c r="D51" s="5">
        <v>-17.931034482758616</v>
      </c>
      <c r="E51" s="5">
        <v>10.344827586206897</v>
      </c>
      <c r="F51" s="5" t="s">
        <v>59</v>
      </c>
      <c r="G51" s="5" t="s">
        <v>25</v>
      </c>
      <c r="H51" s="5" t="s">
        <v>60</v>
      </c>
      <c r="I51" s="5">
        <v>47.3</v>
      </c>
      <c r="J51" s="5">
        <f>+-5.837790505</f>
        <v>-5.8377905050000001</v>
      </c>
    </row>
    <row r="52" spans="1:10" ht="15.75" customHeight="1">
      <c r="A52" s="5" t="s">
        <v>3</v>
      </c>
      <c r="B52" s="4" t="s">
        <v>18</v>
      </c>
      <c r="D52" s="5">
        <v>16.666666666666664</v>
      </c>
      <c r="E52" s="5">
        <v>16.666666666666664</v>
      </c>
      <c r="F52" s="5" t="s">
        <v>61</v>
      </c>
      <c r="G52" s="5" t="s">
        <v>28</v>
      </c>
      <c r="H52" s="5" t="s">
        <v>60</v>
      </c>
      <c r="I52" s="5">
        <v>67.3</v>
      </c>
      <c r="J52" s="5">
        <f>+-3.171925458</f>
        <v>-3.171925458</v>
      </c>
    </row>
    <row r="53" spans="1:10" ht="15.75" customHeight="1">
      <c r="A53" s="5" t="s">
        <v>4</v>
      </c>
      <c r="B53" s="4" t="s">
        <v>18</v>
      </c>
      <c r="D53" s="5">
        <v>7.692307692307697</v>
      </c>
      <c r="E53" s="5">
        <v>18.46153846153846</v>
      </c>
      <c r="F53" s="5" t="s">
        <v>62</v>
      </c>
    </row>
    <row r="54" spans="1:10" ht="15.75" customHeight="1">
      <c r="A54" s="5" t="s">
        <v>5</v>
      </c>
      <c r="B54" s="4" t="s">
        <v>18</v>
      </c>
      <c r="D54" s="5">
        <v>7.8651685393258504</v>
      </c>
      <c r="E54" s="5">
        <v>16.853932584269664</v>
      </c>
      <c r="F54" s="5" t="s">
        <v>63</v>
      </c>
      <c r="G54" s="5" t="s">
        <v>64</v>
      </c>
      <c r="H54" s="5" t="s">
        <v>60</v>
      </c>
      <c r="I54" s="5">
        <v>61.8</v>
      </c>
      <c r="J54" s="5">
        <f>+-2.874917654</f>
        <v>-2.8749176539999999</v>
      </c>
    </row>
    <row r="55" spans="1:10" ht="15.75" customHeight="1">
      <c r="A55" s="5" t="s">
        <v>3</v>
      </c>
      <c r="B55" s="5" t="s">
        <v>39</v>
      </c>
      <c r="D55" s="5">
        <v>13.043478260869565</v>
      </c>
      <c r="E55" s="5">
        <v>34.782608695652179</v>
      </c>
    </row>
    <row r="56" spans="1:10" ht="15.75" customHeight="1">
      <c r="A56" s="5" t="s">
        <v>4</v>
      </c>
      <c r="B56" s="5" t="s">
        <v>39</v>
      </c>
      <c r="D56" s="5">
        <v>15.476190476190471</v>
      </c>
      <c r="E56" s="5">
        <v>47.61904761904762</v>
      </c>
    </row>
    <row r="57" spans="1:10" ht="15.75" customHeight="1">
      <c r="A57" s="5" t="s">
        <v>5</v>
      </c>
      <c r="B57" s="5" t="s">
        <v>39</v>
      </c>
      <c r="E57" s="5">
        <v>44.642857142857146</v>
      </c>
    </row>
    <row r="58" spans="1:10" ht="15.75" customHeight="1">
      <c r="A58" s="5" t="s">
        <v>3</v>
      </c>
      <c r="B58" s="5" t="s">
        <v>32</v>
      </c>
      <c r="C58" s="5">
        <v>47.299077733860344</v>
      </c>
      <c r="D58" s="5">
        <v>35.185185185185183</v>
      </c>
      <c r="E58" s="5">
        <v>32.769726247987116</v>
      </c>
    </row>
    <row r="59" spans="1:10" ht="15.75" customHeight="1">
      <c r="A59" s="5" t="s">
        <v>4</v>
      </c>
      <c r="B59" s="5" t="s">
        <v>32</v>
      </c>
      <c r="C59" s="5">
        <v>5.9170256177737528</v>
      </c>
      <c r="D59" s="5">
        <v>20.407315045719034</v>
      </c>
      <c r="E59" s="5">
        <v>11.471321695760601</v>
      </c>
    </row>
    <row r="60" spans="1:10" ht="15.75" customHeight="1">
      <c r="A60" s="5" t="s">
        <v>5</v>
      </c>
      <c r="B60" s="5" t="s">
        <v>32</v>
      </c>
      <c r="C60" s="5">
        <v>0</v>
      </c>
      <c r="D60" s="5">
        <v>1.0233918128655013</v>
      </c>
      <c r="E60" s="5">
        <v>16.228070175438596</v>
      </c>
    </row>
    <row r="61" spans="1:10" ht="15.75" customHeight="1">
      <c r="A61" s="5" t="s">
        <v>3</v>
      </c>
      <c r="B61" s="5" t="s">
        <v>33</v>
      </c>
      <c r="C61" s="5">
        <v>52.060931899641574</v>
      </c>
      <c r="D61" s="5">
        <v>63.261648745519715</v>
      </c>
      <c r="E61" s="5">
        <v>67.293906810035836</v>
      </c>
    </row>
    <row r="62" spans="1:10" ht="15.75" customHeight="1">
      <c r="A62" s="5" t="s">
        <v>4</v>
      </c>
      <c r="B62" s="5" t="s">
        <v>33</v>
      </c>
      <c r="C62" s="5">
        <v>25.341130604288498</v>
      </c>
      <c r="D62" s="5">
        <v>56.725146198830402</v>
      </c>
      <c r="E62" s="5">
        <v>63.547758284600384</v>
      </c>
    </row>
    <row r="63" spans="1:10" ht="15.75" customHeight="1">
      <c r="A63" s="5" t="s">
        <v>5</v>
      </c>
      <c r="B63" s="5" t="s">
        <v>33</v>
      </c>
      <c r="C63" s="5">
        <v>0</v>
      </c>
      <c r="D63" s="5">
        <v>1.559454191033133</v>
      </c>
      <c r="E63" s="5">
        <v>19.103313840155938</v>
      </c>
    </row>
    <row r="64" spans="1:10" ht="15.75" customHeight="1">
      <c r="A64" s="5" t="s">
        <v>3</v>
      </c>
      <c r="B64" s="5" t="s">
        <v>35</v>
      </c>
      <c r="C64" s="5">
        <v>-2.8571428571428528</v>
      </c>
      <c r="D64" s="5">
        <v>-13.142857142857139</v>
      </c>
      <c r="E64" s="5">
        <v>-0.57142857142856329</v>
      </c>
    </row>
    <row r="65" spans="1:5" ht="15.75" customHeight="1">
      <c r="A65" s="5" t="s">
        <v>4</v>
      </c>
      <c r="B65" s="5" t="s">
        <v>35</v>
      </c>
      <c r="C65" s="5">
        <v>-0.6666666666666714</v>
      </c>
      <c r="D65" s="5">
        <v>-10.666666666666671</v>
      </c>
      <c r="E65" s="5">
        <v>-2.6666666666666714</v>
      </c>
    </row>
    <row r="66" spans="1:5" ht="15.75" customHeight="1">
      <c r="A66" s="5" t="s">
        <v>5</v>
      </c>
      <c r="B66" s="5" t="s">
        <v>35</v>
      </c>
      <c r="C66" s="5">
        <v>0</v>
      </c>
      <c r="D66" s="5">
        <v>0</v>
      </c>
      <c r="E66" s="5">
        <v>0</v>
      </c>
    </row>
    <row r="67" spans="1:5" ht="15.75" customHeight="1">
      <c r="A67" s="5" t="s">
        <v>3</v>
      </c>
      <c r="B67" s="5" t="s">
        <v>36</v>
      </c>
      <c r="C67" s="5">
        <v>39.932126696832569</v>
      </c>
      <c r="D67" s="5">
        <v>61.538461538461533</v>
      </c>
      <c r="E67" s="5">
        <v>61.778846153846153</v>
      </c>
    </row>
    <row r="68" spans="1:5" ht="15.75" customHeight="1">
      <c r="A68" s="5" t="s">
        <v>4</v>
      </c>
      <c r="B68" s="5" t="s">
        <v>36</v>
      </c>
      <c r="C68" s="5">
        <v>1.4447884416924615</v>
      </c>
      <c r="D68" s="5">
        <v>23.684210526315788</v>
      </c>
      <c r="E68" s="5">
        <v>32.894736842105267</v>
      </c>
    </row>
    <row r="69" spans="1:5" ht="15.75" customHeight="1">
      <c r="A69" s="5" t="s">
        <v>5</v>
      </c>
      <c r="B69" s="5" t="s">
        <v>36</v>
      </c>
      <c r="C69" s="5">
        <v>0</v>
      </c>
      <c r="D69" s="5">
        <v>0</v>
      </c>
      <c r="E69" s="5">
        <v>0</v>
      </c>
    </row>
    <row r="70" spans="1:5" ht="15.75" customHeight="1"/>
    <row r="71" spans="1:5" ht="15.75" customHeight="1">
      <c r="A71" s="5" t="s">
        <v>44</v>
      </c>
      <c r="B71" s="5" t="s">
        <v>45</v>
      </c>
      <c r="C71" s="14" t="s">
        <v>65</v>
      </c>
      <c r="D71" s="5" t="s">
        <v>31</v>
      </c>
      <c r="E71" s="5" t="s">
        <v>42</v>
      </c>
    </row>
    <row r="72" spans="1:5" ht="15.75" customHeight="1">
      <c r="A72" s="5" t="s">
        <v>3</v>
      </c>
      <c r="B72" s="4" t="s">
        <v>12</v>
      </c>
      <c r="C72" s="5">
        <v>0</v>
      </c>
      <c r="D72" s="5">
        <v>0</v>
      </c>
      <c r="E72" s="5">
        <v>0</v>
      </c>
    </row>
    <row r="73" spans="1:5" ht="15.75" customHeight="1">
      <c r="A73" s="5" t="s">
        <v>4</v>
      </c>
      <c r="B73" s="4" t="s">
        <v>12</v>
      </c>
      <c r="C73" s="5">
        <v>0</v>
      </c>
      <c r="D73" s="5">
        <v>0</v>
      </c>
      <c r="E73" s="5">
        <v>0</v>
      </c>
    </row>
    <row r="74" spans="1:5" ht="15.75" customHeight="1">
      <c r="A74" s="5" t="s">
        <v>5</v>
      </c>
      <c r="B74" s="4" t="s">
        <v>12</v>
      </c>
      <c r="C74" s="5">
        <v>1.5202339001321907</v>
      </c>
      <c r="D74" s="5">
        <v>1.3038404810405473</v>
      </c>
      <c r="E74" s="5">
        <v>1.973434682082106</v>
      </c>
    </row>
    <row r="75" spans="1:5" ht="15.75" customHeight="1">
      <c r="A75" s="5" t="s">
        <v>3</v>
      </c>
      <c r="B75" s="5" t="s">
        <v>13</v>
      </c>
      <c r="C75" s="5">
        <v>3.8384024454626133</v>
      </c>
      <c r="D75" s="5">
        <v>3.5213633723318019</v>
      </c>
      <c r="E75" s="5">
        <v>4.0906397217713231</v>
      </c>
    </row>
    <row r="76" spans="1:5" ht="15.75" customHeight="1">
      <c r="A76" s="5" t="s">
        <v>4</v>
      </c>
      <c r="B76" s="5" t="s">
        <v>13</v>
      </c>
      <c r="C76" s="5">
        <v>3.4785054261852237</v>
      </c>
      <c r="D76" s="5">
        <v>2.664582518894854</v>
      </c>
      <c r="E76" s="5">
        <v>3.1780497164141477</v>
      </c>
    </row>
    <row r="77" spans="1:5" ht="15.75" customHeight="1">
      <c r="A77" s="5" t="s">
        <v>5</v>
      </c>
      <c r="B77" s="5" t="s">
        <v>13</v>
      </c>
      <c r="D77" s="5">
        <v>1.5275252316519963</v>
      </c>
      <c r="E77" s="5">
        <v>6.8313005106397542</v>
      </c>
    </row>
    <row r="78" spans="1:5" ht="15.75" customHeight="1">
      <c r="A78" s="5" t="s">
        <v>3</v>
      </c>
      <c r="B78" s="4" t="s">
        <v>18</v>
      </c>
      <c r="D78" s="5">
        <v>0</v>
      </c>
      <c r="E78" s="5">
        <v>0</v>
      </c>
    </row>
    <row r="79" spans="1:5" ht="15.75" customHeight="1">
      <c r="A79" s="5" t="s">
        <v>4</v>
      </c>
      <c r="B79" s="4" t="s">
        <v>18</v>
      </c>
      <c r="D79" s="5">
        <v>1.1547005383792679</v>
      </c>
      <c r="E79" s="5">
        <v>2.1602468994692909</v>
      </c>
    </row>
    <row r="80" spans="1:5" ht="15.75" customHeight="1">
      <c r="A80" s="5" t="s">
        <v>5</v>
      </c>
      <c r="B80" s="4" t="s">
        <v>18</v>
      </c>
      <c r="D80" s="5">
        <v>6.055300708194971</v>
      </c>
      <c r="E80" s="5">
        <v>4.3204937989385686</v>
      </c>
    </row>
    <row r="81" spans="1:5" ht="15.75" customHeight="1">
      <c r="A81" s="5" t="s">
        <v>3</v>
      </c>
      <c r="B81" s="5" t="s">
        <v>39</v>
      </c>
      <c r="D81" s="5">
        <v>2.1602468994692781</v>
      </c>
      <c r="E81" s="5">
        <v>1.5275252316519405</v>
      </c>
    </row>
    <row r="82" spans="1:5" ht="15.75" customHeight="1">
      <c r="A82" s="5" t="s">
        <v>4</v>
      </c>
      <c r="B82" s="5" t="s">
        <v>39</v>
      </c>
      <c r="D82" s="5">
        <v>3.0550504633038997</v>
      </c>
      <c r="E82" s="5">
        <v>1.1547005383792432</v>
      </c>
    </row>
    <row r="83" spans="1:5" ht="15.75" customHeight="1">
      <c r="A83" s="5" t="s">
        <v>5</v>
      </c>
      <c r="B83" s="5" t="s">
        <v>39</v>
      </c>
      <c r="E83" s="5">
        <v>1.63299316185551</v>
      </c>
    </row>
    <row r="84" spans="1:5" ht="15.75" customHeight="1">
      <c r="A84" s="5" t="s">
        <v>3</v>
      </c>
      <c r="B84" s="5" t="s">
        <v>32</v>
      </c>
      <c r="C84" s="5">
        <v>5.8377905049597345</v>
      </c>
      <c r="D84" s="5">
        <v>6.5407425519823938</v>
      </c>
      <c r="E84" s="5">
        <v>5.4154194368273734</v>
      </c>
    </row>
    <row r="85" spans="1:5" ht="15.75" customHeight="1">
      <c r="A85" s="5" t="s">
        <v>4</v>
      </c>
      <c r="B85" s="5" t="s">
        <v>32</v>
      </c>
      <c r="C85" s="5">
        <v>8.9085703826498559</v>
      </c>
      <c r="D85" s="5">
        <v>7.7980507794958509</v>
      </c>
      <c r="E85" s="5">
        <v>5.838655580687985</v>
      </c>
    </row>
    <row r="86" spans="1:5" ht="15.75" customHeight="1">
      <c r="A86" s="5" t="s">
        <v>5</v>
      </c>
      <c r="B86" s="5" t="s">
        <v>32</v>
      </c>
      <c r="C86" s="5">
        <v>0</v>
      </c>
      <c r="D86" s="5">
        <v>2.0207259421636357</v>
      </c>
      <c r="E86" s="5">
        <v>10.261357344204253</v>
      </c>
    </row>
    <row r="87" spans="1:5" ht="15.75" customHeight="1">
      <c r="A87" s="5" t="s">
        <v>3</v>
      </c>
      <c r="B87" s="5" t="s">
        <v>33</v>
      </c>
      <c r="C87" s="5">
        <v>3.2497863177617017</v>
      </c>
      <c r="D87" s="5">
        <v>3.7830029224296351</v>
      </c>
      <c r="E87" s="5">
        <v>3.1719254580004179</v>
      </c>
    </row>
    <row r="88" spans="1:5" ht="15.75" customHeight="1">
      <c r="A88" s="5" t="s">
        <v>4</v>
      </c>
      <c r="B88" s="5" t="s">
        <v>33</v>
      </c>
      <c r="C88" s="5">
        <v>8.6618576401241913</v>
      </c>
      <c r="D88" s="5">
        <v>5.2678268764263692</v>
      </c>
      <c r="E88" s="5">
        <v>5.8261860976495123</v>
      </c>
    </row>
    <row r="89" spans="1:5" ht="15.75" customHeight="1">
      <c r="A89" s="5" t="s">
        <v>5</v>
      </c>
      <c r="B89" s="5" t="s">
        <v>33</v>
      </c>
      <c r="C89" s="5">
        <v>0</v>
      </c>
      <c r="D89" s="5">
        <v>1.8333333333333885</v>
      </c>
      <c r="E89" s="5">
        <v>9.7268243076099257</v>
      </c>
    </row>
    <row r="90" spans="1:5" ht="15.75" customHeight="1">
      <c r="A90" s="5" t="s">
        <v>3</v>
      </c>
      <c r="B90" s="5" t="s">
        <v>35</v>
      </c>
      <c r="C90" s="5">
        <v>3.8427420765212186</v>
      </c>
      <c r="D90" s="5">
        <v>4.2150523919242815</v>
      </c>
      <c r="E90" s="5">
        <v>4.4833023542919639</v>
      </c>
    </row>
    <row r="91" spans="1:5" ht="15.75" customHeight="1">
      <c r="A91" s="5" t="s">
        <v>4</v>
      </c>
      <c r="B91" s="5" t="s">
        <v>35</v>
      </c>
      <c r="C91" s="5">
        <v>8.6216781042517177</v>
      </c>
      <c r="D91" s="5">
        <v>6.9522178715380489</v>
      </c>
      <c r="E91" s="5">
        <v>6.4291005073286493</v>
      </c>
    </row>
    <row r="92" spans="1:5" ht="15.75" customHeight="1">
      <c r="A92" s="5" t="s">
        <v>5</v>
      </c>
      <c r="B92" s="5" t="s">
        <v>35</v>
      </c>
      <c r="C92" s="5">
        <v>0</v>
      </c>
      <c r="D92" s="5">
        <v>0</v>
      </c>
      <c r="E92" s="5">
        <v>0</v>
      </c>
    </row>
    <row r="93" spans="1:5" ht="15.75" customHeight="1">
      <c r="A93" s="5" t="s">
        <v>3</v>
      </c>
      <c r="B93" s="5" t="s">
        <v>36</v>
      </c>
      <c r="C93" s="5">
        <v>3.4160742497576533</v>
      </c>
      <c r="D93" s="5">
        <v>4.5460605656619437</v>
      </c>
      <c r="E93" s="5">
        <v>2.8749176536296583</v>
      </c>
    </row>
    <row r="94" spans="1:5" ht="15.75" customHeight="1">
      <c r="A94" s="5" t="s">
        <v>4</v>
      </c>
      <c r="B94" s="5" t="s">
        <v>36</v>
      </c>
      <c r="C94" s="5">
        <v>2.7211048794020889</v>
      </c>
      <c r="D94" s="5">
        <v>8.7542197617128412</v>
      </c>
      <c r="E94" s="5">
        <v>8.2805906684355435</v>
      </c>
    </row>
    <row r="95" spans="1:5" ht="15.75" customHeight="1">
      <c r="A95" s="5" t="s">
        <v>5</v>
      </c>
      <c r="B95" s="5" t="s">
        <v>36</v>
      </c>
      <c r="C95" s="5">
        <v>0</v>
      </c>
      <c r="D95" s="5">
        <v>0</v>
      </c>
      <c r="E95" s="5">
        <v>0</v>
      </c>
    </row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2" sqref="B2"/>
    </sheetView>
  </sheetViews>
  <sheetFormatPr baseColWidth="10" defaultColWidth="14.5" defaultRowHeight="15" customHeight="1"/>
  <cols>
    <col min="1" max="6" width="13.5" customWidth="1"/>
  </cols>
  <sheetData>
    <row r="1" spans="1:6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 ht="15.75" customHeight="1">
      <c r="A2" s="1" t="s">
        <v>10</v>
      </c>
      <c r="B2" s="1">
        <v>8.7719298245614024</v>
      </c>
      <c r="C2" s="1">
        <v>42.105263157894733</v>
      </c>
      <c r="D2" s="1">
        <v>77.192982456140342</v>
      </c>
      <c r="E2" s="1">
        <v>100</v>
      </c>
    </row>
    <row r="3" spans="1:6" ht="15.75" customHeight="1">
      <c r="A3" s="1" t="s">
        <v>10</v>
      </c>
      <c r="B3" s="1">
        <v>8.7719298245614024</v>
      </c>
      <c r="C3" s="1">
        <v>50.877192982456144</v>
      </c>
      <c r="D3" s="1">
        <v>85.964912280701753</v>
      </c>
      <c r="E3" s="1">
        <v>100</v>
      </c>
    </row>
    <row r="4" spans="1:6" ht="15.75" customHeight="1">
      <c r="A4" s="1" t="s">
        <v>10</v>
      </c>
      <c r="B4" s="1">
        <v>8.7719298245614024</v>
      </c>
      <c r="C4" s="1">
        <v>45.614035087719294</v>
      </c>
      <c r="D4" s="1">
        <v>73.68421052631578</v>
      </c>
      <c r="E4" s="1">
        <v>100</v>
      </c>
    </row>
    <row r="5" spans="1:6" ht="15.75" customHeight="1">
      <c r="A5" s="1" t="s">
        <v>10</v>
      </c>
      <c r="B5" s="1">
        <v>8.7719298245614024</v>
      </c>
      <c r="C5" s="1">
        <v>56.140350877192979</v>
      </c>
      <c r="D5" s="1">
        <v>100</v>
      </c>
      <c r="E5" s="1">
        <v>100</v>
      </c>
    </row>
    <row r="6" spans="1:6" ht="15.75" customHeight="1">
      <c r="A6" s="1" t="s">
        <v>10</v>
      </c>
      <c r="B6" s="1">
        <v>8.7719298245614024</v>
      </c>
      <c r="C6" s="1">
        <v>59.649122807017541</v>
      </c>
      <c r="D6" s="1">
        <v>89.473684210526315</v>
      </c>
      <c r="E6" s="1">
        <v>100</v>
      </c>
    </row>
    <row r="7" spans="1:6" ht="15.75" customHeight="1">
      <c r="A7" s="1" t="s">
        <v>10</v>
      </c>
      <c r="B7" s="1">
        <v>8.7719298245614024</v>
      </c>
      <c r="C7" s="1">
        <v>52.631578947368418</v>
      </c>
      <c r="D7" s="1">
        <v>100</v>
      </c>
      <c r="E7" s="1">
        <v>100</v>
      </c>
    </row>
    <row r="8" spans="1:6" ht="15.75" customHeight="1">
      <c r="A8" s="1" t="s">
        <v>27</v>
      </c>
      <c r="B8" s="1">
        <v>8.7719298245614024</v>
      </c>
      <c r="C8" s="1">
        <v>61.403508771929829</v>
      </c>
      <c r="D8" s="1">
        <v>91.228070175438589</v>
      </c>
      <c r="E8" s="1">
        <v>100</v>
      </c>
    </row>
    <row r="9" spans="1:6" ht="15.75" customHeight="1">
      <c r="A9" s="1" t="s">
        <v>27</v>
      </c>
      <c r="B9" s="1">
        <v>8.7719298245614024</v>
      </c>
      <c r="C9" s="1">
        <v>57.894736842105267</v>
      </c>
      <c r="D9" s="1">
        <v>100</v>
      </c>
      <c r="E9" s="1">
        <v>100</v>
      </c>
    </row>
    <row r="10" spans="1:6" ht="15.75" customHeight="1">
      <c r="A10" s="1" t="s">
        <v>27</v>
      </c>
      <c r="B10" s="1">
        <v>8.7719298245614024</v>
      </c>
      <c r="C10" s="1">
        <v>54.385964912280706</v>
      </c>
      <c r="D10" s="1">
        <v>100</v>
      </c>
      <c r="E10" s="1">
        <v>100</v>
      </c>
    </row>
    <row r="11" spans="1:6" ht="15.75" customHeight="1">
      <c r="A11" s="1" t="s">
        <v>28</v>
      </c>
      <c r="B11" s="1">
        <v>8.7719298245614024</v>
      </c>
      <c r="C11" s="1">
        <v>50.877192982456144</v>
      </c>
      <c r="D11" s="1">
        <v>91.228070175438589</v>
      </c>
      <c r="E11" s="1">
        <v>100</v>
      </c>
    </row>
    <row r="12" spans="1:6" ht="15.75" customHeight="1">
      <c r="A12" s="1" t="s">
        <v>28</v>
      </c>
      <c r="B12" s="1">
        <v>8.7719298245614024</v>
      </c>
      <c r="C12" s="1">
        <v>47.368421052631575</v>
      </c>
      <c r="D12" s="1">
        <v>87.719298245614027</v>
      </c>
      <c r="E12" s="1">
        <v>100</v>
      </c>
    </row>
    <row r="13" spans="1:6" ht="15.75" customHeight="1">
      <c r="A13" s="1" t="s">
        <v>28</v>
      </c>
      <c r="B13" s="1">
        <v>8.7719298245614024</v>
      </c>
      <c r="C13" s="1">
        <v>56.140350877192979</v>
      </c>
      <c r="D13" s="1">
        <v>91.228070175438589</v>
      </c>
      <c r="E13" s="1">
        <v>100</v>
      </c>
    </row>
    <row r="14" spans="1:6" ht="15.75" customHeight="1">
      <c r="A14" s="1" t="s">
        <v>25</v>
      </c>
      <c r="B14" s="1">
        <v>8.7719298245614024</v>
      </c>
      <c r="C14" s="1">
        <v>52.631578947368418</v>
      </c>
      <c r="D14" s="1">
        <v>80.701754385964904</v>
      </c>
      <c r="E14" s="1">
        <v>100</v>
      </c>
    </row>
    <row r="15" spans="1:6" ht="15.75" customHeight="1">
      <c r="A15" s="1" t="s">
        <v>25</v>
      </c>
      <c r="B15" s="1">
        <v>8.7719298245614024</v>
      </c>
      <c r="C15" s="1">
        <v>50.877192982456144</v>
      </c>
      <c r="D15" s="1">
        <v>100</v>
      </c>
      <c r="E15" s="1">
        <v>100</v>
      </c>
    </row>
    <row r="16" spans="1:6" ht="15.75" customHeight="1">
      <c r="A16" s="1" t="s">
        <v>25</v>
      </c>
      <c r="B16" s="1">
        <v>8.7719298245614024</v>
      </c>
      <c r="C16" s="1">
        <v>54.385964912280706</v>
      </c>
      <c r="D16" s="1">
        <v>84.210526315789465</v>
      </c>
      <c r="E16" s="1">
        <v>100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5" defaultRowHeight="15" customHeight="1"/>
  <cols>
    <col min="1" max="6" width="13.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17.543859649122805</v>
      </c>
      <c r="C2" s="1">
        <v>21.052631578947366</v>
      </c>
      <c r="D2" s="1">
        <v>36.84210526315789</v>
      </c>
      <c r="E2" s="1">
        <v>49.122807017543856</v>
      </c>
    </row>
    <row r="3" spans="1:5" ht="15.75" customHeight="1">
      <c r="A3" s="1" t="s">
        <v>10</v>
      </c>
      <c r="B3" s="1">
        <v>17.543859649122805</v>
      </c>
      <c r="C3" s="1">
        <v>21.052631578947366</v>
      </c>
      <c r="D3" s="1">
        <v>38.596491228070171</v>
      </c>
      <c r="E3" s="1">
        <v>50.877192982456144</v>
      </c>
    </row>
    <row r="4" spans="1:5" ht="15.75" customHeight="1">
      <c r="A4" s="1" t="s">
        <v>10</v>
      </c>
      <c r="B4" s="1">
        <v>17.543859649122805</v>
      </c>
      <c r="C4" s="1">
        <v>21.052631578947366</v>
      </c>
      <c r="D4" s="1">
        <v>38.596491228070171</v>
      </c>
      <c r="E4" s="1">
        <v>56.140350877192979</v>
      </c>
    </row>
    <row r="5" spans="1:5" ht="15.75" customHeight="1">
      <c r="A5" s="1" t="s">
        <v>27</v>
      </c>
      <c r="B5" s="1">
        <v>17.543859649122805</v>
      </c>
      <c r="C5" s="1">
        <v>17.543859649122805</v>
      </c>
      <c r="D5" s="1">
        <v>33.333333333333329</v>
      </c>
      <c r="E5" s="1">
        <v>36.84210526315789</v>
      </c>
    </row>
    <row r="6" spans="1:5" ht="15.75" customHeight="1">
      <c r="A6" s="1" t="s">
        <v>27</v>
      </c>
      <c r="B6" s="1">
        <v>17.543859649122805</v>
      </c>
      <c r="C6" s="1">
        <v>17.543859649122805</v>
      </c>
      <c r="D6" s="1">
        <v>35.087719298245609</v>
      </c>
      <c r="E6" s="1">
        <v>50.877192982456144</v>
      </c>
    </row>
    <row r="7" spans="1:5" ht="15.75" customHeight="1">
      <c r="A7" s="1" t="s">
        <v>27</v>
      </c>
      <c r="B7" s="1">
        <v>17.543859649122805</v>
      </c>
      <c r="C7" s="1">
        <v>17.543859649122805</v>
      </c>
      <c r="D7" s="1">
        <v>36.84210526315789</v>
      </c>
      <c r="E7" s="1">
        <v>56.140350877192979</v>
      </c>
    </row>
    <row r="8" spans="1:5" ht="15.75" customHeight="1">
      <c r="A8" s="1" t="s">
        <v>28</v>
      </c>
      <c r="B8" s="1">
        <v>17.543859649122805</v>
      </c>
      <c r="C8" s="1">
        <v>17.543859649122805</v>
      </c>
      <c r="D8" s="1">
        <v>29.82456140350877</v>
      </c>
      <c r="E8" s="1">
        <v>40.350877192982452</v>
      </c>
    </row>
    <row r="9" spans="1:5" ht="15.75" customHeight="1">
      <c r="A9" s="1" t="s">
        <v>28</v>
      </c>
      <c r="B9" s="1">
        <v>17.543859649122805</v>
      </c>
      <c r="C9" s="1">
        <v>17.543859649122805</v>
      </c>
      <c r="D9" s="1">
        <v>35.087719298245609</v>
      </c>
      <c r="E9" s="1">
        <v>50.877192982456144</v>
      </c>
    </row>
    <row r="10" spans="1:5" ht="15.75" customHeight="1">
      <c r="A10" s="1" t="s">
        <v>28</v>
      </c>
      <c r="B10" s="1">
        <v>17.543859649122805</v>
      </c>
      <c r="C10" s="1">
        <v>17.543859649122805</v>
      </c>
      <c r="D10" s="1">
        <v>28.07017543859649</v>
      </c>
      <c r="E10" s="1">
        <v>38.596491228070171</v>
      </c>
    </row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baseColWidth="10" defaultColWidth="14.5" defaultRowHeight="15" customHeight="1"/>
  <cols>
    <col min="1" max="6" width="14.3320312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8.7719298245614024</v>
      </c>
      <c r="C2" s="1">
        <v>8.7719298245614024</v>
      </c>
      <c r="D2" s="1">
        <v>8.7719298245614024</v>
      </c>
      <c r="E2" s="1">
        <v>42.105263157894733</v>
      </c>
    </row>
    <row r="3" spans="1:5" ht="15.75" customHeight="1">
      <c r="A3" s="1" t="s">
        <v>10</v>
      </c>
      <c r="B3" s="1">
        <v>8.7719298245614024</v>
      </c>
      <c r="C3" s="1">
        <v>8.7719298245614024</v>
      </c>
      <c r="D3" s="1">
        <v>8.7719298245614024</v>
      </c>
      <c r="E3" s="1">
        <v>42.105263157894733</v>
      </c>
    </row>
    <row r="4" spans="1:5" ht="15.75" customHeight="1">
      <c r="A4" s="1" t="s">
        <v>10</v>
      </c>
      <c r="B4" s="1">
        <v>8.7719298245614024</v>
      </c>
      <c r="C4" s="1">
        <v>8.7719298245614024</v>
      </c>
      <c r="D4" s="1">
        <v>8.7719298245614024</v>
      </c>
      <c r="E4" s="1">
        <v>40.350877192982452</v>
      </c>
    </row>
    <row r="5" spans="1:5" ht="15.75" customHeight="1">
      <c r="A5" s="1" t="s">
        <v>10</v>
      </c>
      <c r="B5" s="1">
        <v>8.7719298245614024</v>
      </c>
      <c r="C5" s="1">
        <v>8.7719298245614024</v>
      </c>
      <c r="D5" s="1">
        <v>8.7719298245614024</v>
      </c>
      <c r="E5" s="1">
        <v>40.350877192982452</v>
      </c>
    </row>
    <row r="6" spans="1:5" ht="15.75" customHeight="1">
      <c r="A6" s="1" t="s">
        <v>10</v>
      </c>
      <c r="B6" s="1">
        <v>8.7719298245614024</v>
      </c>
      <c r="C6" s="1">
        <v>8.7719298245614024</v>
      </c>
      <c r="D6" s="1">
        <v>8.7719298245614024</v>
      </c>
      <c r="E6" s="1">
        <v>38.596491228070171</v>
      </c>
    </row>
    <row r="7" spans="1:5" ht="15.75" customHeight="1">
      <c r="A7" s="1" t="s">
        <v>27</v>
      </c>
      <c r="B7" s="1">
        <v>8.7719298245614024</v>
      </c>
      <c r="C7" s="1">
        <v>8.7719298245614024</v>
      </c>
      <c r="D7" s="1">
        <v>8.7719298245614024</v>
      </c>
      <c r="E7" s="1">
        <v>26.315789473684209</v>
      </c>
    </row>
    <row r="8" spans="1:5" ht="15.75" customHeight="1">
      <c r="A8" s="1" t="s">
        <v>27</v>
      </c>
      <c r="B8" s="1">
        <v>8.7719298245614024</v>
      </c>
      <c r="C8" s="1">
        <v>8.7719298245614024</v>
      </c>
      <c r="D8" s="1">
        <v>8.7719298245614024</v>
      </c>
      <c r="E8" s="1">
        <v>24.561403508771928</v>
      </c>
    </row>
    <row r="9" spans="1:5" ht="15.75" customHeight="1">
      <c r="A9" s="1" t="s">
        <v>27</v>
      </c>
      <c r="B9" s="1">
        <v>8.7719298245614024</v>
      </c>
      <c r="C9" s="1">
        <v>8.7719298245614024</v>
      </c>
      <c r="D9" s="1">
        <v>8.7719298245614024</v>
      </c>
      <c r="E9" s="1">
        <v>22.807017543859647</v>
      </c>
    </row>
    <row r="10" spans="1:5" ht="15.75" customHeight="1">
      <c r="A10" s="1" t="s">
        <v>27</v>
      </c>
      <c r="B10" s="1">
        <v>8.7719298245614024</v>
      </c>
      <c r="C10" s="1">
        <v>8.7719298245614024</v>
      </c>
      <c r="D10" s="1">
        <v>8.7719298245614024</v>
      </c>
      <c r="E10" s="1">
        <v>22.807017543859647</v>
      </c>
    </row>
    <row r="11" spans="1:5" ht="15.75" customHeight="1">
      <c r="A11" s="1" t="s">
        <v>27</v>
      </c>
      <c r="B11" s="1">
        <v>8.7719298245614024</v>
      </c>
      <c r="C11" s="1">
        <v>8.7719298245614024</v>
      </c>
      <c r="D11" s="1">
        <v>8.7719298245614024</v>
      </c>
      <c r="E11" s="1">
        <v>21.052631578947366</v>
      </c>
    </row>
    <row r="12" spans="1:5" ht="15.75" customHeight="1">
      <c r="A12" s="1" t="s">
        <v>27</v>
      </c>
      <c r="B12" s="1">
        <v>8.7719298245614024</v>
      </c>
      <c r="C12" s="1">
        <v>8.7719298245614024</v>
      </c>
      <c r="D12" s="1">
        <v>8.7719298245614024</v>
      </c>
      <c r="E12" s="1">
        <v>24.561403508771928</v>
      </c>
    </row>
    <row r="13" spans="1:5" ht="15.75" customHeight="1">
      <c r="A13" s="1" t="s">
        <v>27</v>
      </c>
      <c r="B13" s="1">
        <v>8.7719298245614024</v>
      </c>
      <c r="C13" s="1">
        <v>8.7719298245614024</v>
      </c>
      <c r="D13" s="1">
        <v>8.7719298245614024</v>
      </c>
      <c r="E13" s="1">
        <v>24.561403508771928</v>
      </c>
    </row>
    <row r="14" spans="1:5" ht="15.75" customHeight="1">
      <c r="A14" s="1" t="s">
        <v>27</v>
      </c>
      <c r="B14" s="1">
        <v>8.7719298245614024</v>
      </c>
      <c r="C14" s="1">
        <v>8.7719298245614024</v>
      </c>
      <c r="D14" s="1">
        <v>8.7719298245614024</v>
      </c>
      <c r="E14" s="1">
        <v>22.807017543859647</v>
      </c>
    </row>
    <row r="15" spans="1:5" ht="15.75" customHeight="1">
      <c r="A15" s="1" t="s">
        <v>27</v>
      </c>
      <c r="B15" s="1">
        <v>8.7719298245614024</v>
      </c>
      <c r="C15" s="1">
        <v>8.7719298245614024</v>
      </c>
      <c r="D15" s="1">
        <v>8.7719298245614024</v>
      </c>
      <c r="E15" s="1">
        <v>26.315789473684209</v>
      </c>
    </row>
    <row r="16" spans="1:5" ht="15.75" customHeight="1">
      <c r="A16" s="1" t="s">
        <v>28</v>
      </c>
      <c r="B16" s="1">
        <v>8.7719298245614024</v>
      </c>
      <c r="C16" s="1">
        <v>8.7719298245614024</v>
      </c>
      <c r="D16" s="1">
        <v>8.7719298245614024</v>
      </c>
      <c r="E16" s="1">
        <v>26.315789473684209</v>
      </c>
    </row>
    <row r="17" spans="1:5" ht="15.75" customHeight="1">
      <c r="A17" s="1" t="s">
        <v>28</v>
      </c>
      <c r="B17" s="1">
        <v>8.7719298245614024</v>
      </c>
      <c r="C17" s="1">
        <v>8.7719298245614024</v>
      </c>
      <c r="D17" s="1">
        <v>8.7719298245614024</v>
      </c>
      <c r="E17" s="1">
        <v>24.561403508771928</v>
      </c>
    </row>
    <row r="18" spans="1:5" ht="15.75" customHeight="1">
      <c r="A18" s="1" t="s">
        <v>28</v>
      </c>
      <c r="B18" s="1">
        <v>8.7719298245614024</v>
      </c>
      <c r="C18" s="1">
        <v>8.7719298245614024</v>
      </c>
      <c r="D18" s="1">
        <v>8.7719298245614024</v>
      </c>
      <c r="E18" s="1">
        <v>26.315789473684209</v>
      </c>
    </row>
    <row r="19" spans="1:5" ht="15.75" customHeight="1">
      <c r="A19" s="1" t="s">
        <v>28</v>
      </c>
      <c r="B19" s="1">
        <v>8.7719298245614024</v>
      </c>
      <c r="C19" s="1">
        <v>8.7719298245614024</v>
      </c>
      <c r="D19" s="1">
        <v>8.7719298245614024</v>
      </c>
      <c r="E19" s="1">
        <v>26.315789473684209</v>
      </c>
    </row>
    <row r="20" spans="1:5" ht="15.75" customHeight="1">
      <c r="A20" s="1" t="s">
        <v>28</v>
      </c>
      <c r="B20" s="1">
        <v>8.7719298245614024</v>
      </c>
      <c r="C20" s="1">
        <v>8.7719298245614024</v>
      </c>
      <c r="D20" s="1">
        <v>8.7719298245614024</v>
      </c>
      <c r="E20" s="1">
        <v>26.315789473684209</v>
      </c>
    </row>
    <row r="21" spans="1:5" ht="15.75" customHeight="1">
      <c r="A21" s="1" t="s">
        <v>28</v>
      </c>
      <c r="B21" s="1">
        <v>8.7719298245614024</v>
      </c>
      <c r="C21" s="1">
        <v>8.7719298245614024</v>
      </c>
      <c r="D21" s="1">
        <v>8.7719298245614024</v>
      </c>
      <c r="E21" s="1">
        <v>17.543859649122805</v>
      </c>
    </row>
    <row r="22" spans="1:5" ht="15.75" customHeight="1">
      <c r="A22" s="1" t="s">
        <v>28</v>
      </c>
      <c r="B22" s="1">
        <v>8.7719298245614024</v>
      </c>
      <c r="C22" s="1">
        <v>8.7719298245614024</v>
      </c>
      <c r="D22" s="1">
        <v>8.7719298245614024</v>
      </c>
      <c r="E22" s="1">
        <v>26.315789473684209</v>
      </c>
    </row>
    <row r="23" spans="1:5" ht="15.75" customHeight="1">
      <c r="A23" s="1" t="s">
        <v>28</v>
      </c>
      <c r="B23" s="1">
        <v>8.7719298245614024</v>
      </c>
      <c r="C23" s="1">
        <v>8.7719298245614024</v>
      </c>
      <c r="D23" s="1">
        <v>8.7719298245614024</v>
      </c>
      <c r="E23" s="1">
        <v>21.052631578947366</v>
      </c>
    </row>
    <row r="24" spans="1:5" ht="15.75" customHeight="1">
      <c r="A24" s="1" t="s">
        <v>28</v>
      </c>
      <c r="B24" s="1">
        <v>8.7719298245614024</v>
      </c>
      <c r="C24" s="1">
        <v>8.7719298245614024</v>
      </c>
      <c r="D24" s="1">
        <v>8.7719298245614024</v>
      </c>
      <c r="E24" s="1">
        <v>22.807017543859647</v>
      </c>
    </row>
    <row r="25" spans="1:5" ht="15.75" customHeight="1">
      <c r="A25" s="1" t="s">
        <v>25</v>
      </c>
      <c r="B25" s="1">
        <v>8.7719298245614024</v>
      </c>
      <c r="C25" s="1">
        <v>8.7719298245614024</v>
      </c>
      <c r="D25" s="1">
        <v>8.7719298245614024</v>
      </c>
      <c r="E25" s="1">
        <v>31.578947368421051</v>
      </c>
    </row>
    <row r="26" spans="1:5" ht="15.75" customHeight="1">
      <c r="A26" s="1" t="s">
        <v>25</v>
      </c>
      <c r="B26" s="1">
        <v>8.7719298245614024</v>
      </c>
      <c r="C26" s="1">
        <v>8.7719298245614024</v>
      </c>
      <c r="D26" s="1">
        <v>8.7719298245614024</v>
      </c>
      <c r="E26" s="1">
        <v>31.578947368421051</v>
      </c>
    </row>
    <row r="27" spans="1:5" ht="15.75" customHeight="1">
      <c r="A27" s="1" t="s">
        <v>25</v>
      </c>
      <c r="B27" s="1">
        <v>8.7719298245614024</v>
      </c>
      <c r="C27" s="1">
        <v>8.7719298245614024</v>
      </c>
      <c r="D27" s="1">
        <v>8.7719298245614024</v>
      </c>
      <c r="E27" s="1">
        <v>28.07017543859649</v>
      </c>
    </row>
    <row r="28" spans="1:5" ht="15.75" customHeight="1">
      <c r="A28" s="1" t="s">
        <v>25</v>
      </c>
      <c r="B28" s="1">
        <v>8.7719298245614024</v>
      </c>
      <c r="C28" s="1">
        <v>8.7719298245614024</v>
      </c>
      <c r="D28" s="1">
        <v>8.7719298245614024</v>
      </c>
      <c r="E28" s="1">
        <v>31.578947368421051</v>
      </c>
    </row>
    <row r="29" spans="1:5" ht="15.75" customHeight="1">
      <c r="A29" s="1" t="s">
        <v>25</v>
      </c>
      <c r="B29" s="1">
        <v>8.7719298245614024</v>
      </c>
      <c r="C29" s="1">
        <v>8.7719298245614024</v>
      </c>
      <c r="D29" s="1">
        <v>8.7719298245614024</v>
      </c>
      <c r="E29" s="1">
        <v>35.087719298245609</v>
      </c>
    </row>
    <row r="30" spans="1:5" ht="15.75" customHeight="1">
      <c r="A30" s="1" t="s">
        <v>25</v>
      </c>
      <c r="B30" s="1">
        <v>8.7719298245614024</v>
      </c>
      <c r="C30" s="1">
        <v>8.7719298245614024</v>
      </c>
      <c r="D30" s="1">
        <v>8.7719298245614024</v>
      </c>
      <c r="E30" s="1">
        <v>31.578947368421051</v>
      </c>
    </row>
    <row r="31" spans="1:5" ht="15.75" customHeight="1">
      <c r="A31" s="1" t="s">
        <v>25</v>
      </c>
      <c r="B31" s="1">
        <v>8.7719298245614024</v>
      </c>
      <c r="C31" s="1">
        <v>8.7719298245614024</v>
      </c>
      <c r="D31" s="1">
        <v>8.7719298245614024</v>
      </c>
      <c r="E31" s="1">
        <v>33.333333333333329</v>
      </c>
    </row>
    <row r="32" spans="1:5" ht="15.75" customHeight="1">
      <c r="A32" s="1" t="s">
        <v>25</v>
      </c>
      <c r="B32" s="1">
        <v>8.7719298245614024</v>
      </c>
      <c r="C32" s="1">
        <v>8.7719298245614024</v>
      </c>
      <c r="D32" s="1">
        <v>8.7719298245614024</v>
      </c>
      <c r="E32" s="1">
        <v>31.578947368421051</v>
      </c>
    </row>
    <row r="33" spans="1:5" ht="15.75" customHeight="1">
      <c r="A33" s="1" t="s">
        <v>25</v>
      </c>
      <c r="B33" s="1">
        <v>8.7719298245614024</v>
      </c>
      <c r="C33" s="1">
        <v>8.7719298245614024</v>
      </c>
      <c r="D33" s="1">
        <v>8.7719298245614024</v>
      </c>
      <c r="E33" s="1">
        <v>28.07017543859649</v>
      </c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5" defaultRowHeight="15" customHeight="1"/>
  <cols>
    <col min="1" max="6" width="13.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17.543859649122805</v>
      </c>
      <c r="C2" s="1">
        <v>36.84210526315789</v>
      </c>
      <c r="D2" s="1">
        <v>66.666666666666657</v>
      </c>
      <c r="E2" s="1">
        <v>84.210526315789465</v>
      </c>
    </row>
    <row r="3" spans="1:5" ht="15.75" customHeight="1">
      <c r="A3" s="1" t="s">
        <v>10</v>
      </c>
      <c r="B3" s="1">
        <v>17.543859649122805</v>
      </c>
      <c r="C3" s="1">
        <v>28.07017543859649</v>
      </c>
      <c r="D3" s="1">
        <v>64.912280701754383</v>
      </c>
      <c r="E3" s="1">
        <v>82.456140350877192</v>
      </c>
    </row>
    <row r="4" spans="1:5" ht="15.75" customHeight="1">
      <c r="A4" s="1" t="s">
        <v>10</v>
      </c>
      <c r="B4" s="1">
        <v>17.543859649122805</v>
      </c>
      <c r="C4" s="1">
        <v>31.578947368421051</v>
      </c>
      <c r="D4" s="1">
        <v>59.649122807017541</v>
      </c>
      <c r="E4" s="1">
        <v>87.719298245614027</v>
      </c>
    </row>
    <row r="5" spans="1:5" ht="15.75" customHeight="1">
      <c r="A5" s="1" t="s">
        <v>10</v>
      </c>
      <c r="B5" s="1">
        <v>17.543859649122805</v>
      </c>
      <c r="C5" s="1">
        <v>33.333333333333329</v>
      </c>
      <c r="D5" s="1">
        <v>70.175438596491219</v>
      </c>
      <c r="E5" s="1">
        <v>100</v>
      </c>
    </row>
    <row r="6" spans="1:5" ht="15.75" customHeight="1">
      <c r="A6" s="1" t="s">
        <v>10</v>
      </c>
      <c r="B6" s="1">
        <v>17.543859649122805</v>
      </c>
      <c r="C6" s="1">
        <v>38.596491228070171</v>
      </c>
      <c r="D6" s="1">
        <v>70.175438596491219</v>
      </c>
      <c r="E6" s="1">
        <v>100</v>
      </c>
    </row>
    <row r="7" spans="1:5" ht="15.75" customHeight="1">
      <c r="A7" s="1" t="s">
        <v>10</v>
      </c>
      <c r="B7" s="1">
        <v>17.543859649122805</v>
      </c>
      <c r="C7" s="1">
        <v>42.105263157894733</v>
      </c>
      <c r="D7" s="1">
        <v>70.175438596491219</v>
      </c>
      <c r="E7" s="1">
        <v>100</v>
      </c>
    </row>
    <row r="8" spans="1:5" ht="15.75" customHeight="1">
      <c r="A8" s="1" t="s">
        <v>27</v>
      </c>
      <c r="B8" s="1">
        <v>17.543859649122805</v>
      </c>
      <c r="C8" s="1">
        <v>33.333333333333329</v>
      </c>
      <c r="D8" s="1">
        <v>59.649122807017541</v>
      </c>
      <c r="E8" s="1">
        <v>100</v>
      </c>
    </row>
    <row r="9" spans="1:5" ht="15.75" customHeight="1">
      <c r="A9" s="1" t="s">
        <v>27</v>
      </c>
      <c r="B9" s="1">
        <v>17.543859649122805</v>
      </c>
      <c r="C9" s="1">
        <v>29.82456140350877</v>
      </c>
      <c r="D9" s="1">
        <v>56.140350877192979</v>
      </c>
      <c r="E9" s="1">
        <v>100</v>
      </c>
    </row>
    <row r="10" spans="1:5" ht="15.75" customHeight="1">
      <c r="A10" s="1" t="s">
        <v>27</v>
      </c>
      <c r="B10" s="1">
        <v>17.543859649122805</v>
      </c>
      <c r="C10" s="1">
        <v>36.84210526315789</v>
      </c>
      <c r="D10" s="1">
        <v>59.649122807017541</v>
      </c>
      <c r="E10" s="1">
        <v>100</v>
      </c>
    </row>
    <row r="11" spans="1:5" ht="15.75" customHeight="1">
      <c r="A11" s="1" t="s">
        <v>28</v>
      </c>
      <c r="B11" s="1">
        <v>17.543859649122805</v>
      </c>
      <c r="C11" s="1">
        <v>40.350877192982452</v>
      </c>
      <c r="D11" s="1">
        <v>56.140350877192979</v>
      </c>
      <c r="E11" s="1">
        <v>63.157894736842103</v>
      </c>
    </row>
    <row r="12" spans="1:5" ht="15.75" customHeight="1">
      <c r="A12" s="1" t="s">
        <v>28</v>
      </c>
      <c r="B12" s="1">
        <v>17.543859649122805</v>
      </c>
      <c r="C12" s="1">
        <v>31.578947368421051</v>
      </c>
      <c r="D12" s="1">
        <v>57.894736842105267</v>
      </c>
      <c r="E12" s="1">
        <v>85.964912280701753</v>
      </c>
    </row>
    <row r="13" spans="1:5" ht="15.75" customHeight="1">
      <c r="A13" s="1" t="s">
        <v>28</v>
      </c>
      <c r="B13" s="1">
        <v>17.543859649122805</v>
      </c>
      <c r="C13" s="1">
        <v>31.578947368421051</v>
      </c>
      <c r="D13" s="1">
        <v>50.877192982456144</v>
      </c>
      <c r="E13" s="1">
        <v>78.94736842105263</v>
      </c>
    </row>
    <row r="14" spans="1:5" ht="15.75" customHeight="1">
      <c r="A14" s="1" t="s">
        <v>25</v>
      </c>
      <c r="B14" s="1">
        <v>17.543859649122805</v>
      </c>
      <c r="C14" s="1">
        <v>38.596491228070171</v>
      </c>
      <c r="D14" s="1">
        <v>52.631578947368418</v>
      </c>
      <c r="E14" s="1"/>
    </row>
    <row r="15" spans="1:5" ht="15.75" customHeight="1">
      <c r="A15" s="1" t="s">
        <v>25</v>
      </c>
      <c r="B15" s="1">
        <v>17.543859649122805</v>
      </c>
      <c r="C15" s="1">
        <v>33.333333333333329</v>
      </c>
      <c r="D15" s="1">
        <v>56.140350877192979</v>
      </c>
      <c r="E15" s="1"/>
    </row>
    <row r="16" spans="1:5" ht="15.75" customHeight="1">
      <c r="A16" s="1" t="s">
        <v>25</v>
      </c>
      <c r="B16" s="1">
        <v>17.543859649122805</v>
      </c>
      <c r="C16" s="1">
        <v>42.105263157894733</v>
      </c>
      <c r="D16" s="1">
        <v>61.403508771929829</v>
      </c>
      <c r="E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baseColWidth="10" defaultColWidth="14.5" defaultRowHeight="15" customHeight="1"/>
  <cols>
    <col min="1" max="6" width="13.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17.543859649122805</v>
      </c>
      <c r="C2" s="1">
        <v>29.82456140350877</v>
      </c>
      <c r="D2" s="1">
        <v>47.368421052631575</v>
      </c>
      <c r="E2" s="1">
        <v>66.666666666666657</v>
      </c>
    </row>
    <row r="3" spans="1:5" ht="15.75" customHeight="1">
      <c r="A3" s="1" t="s">
        <v>10</v>
      </c>
      <c r="B3" s="1">
        <v>17.543859649122805</v>
      </c>
      <c r="C3" s="1">
        <v>26.315789473684209</v>
      </c>
      <c r="D3" s="1">
        <v>49.122807017543856</v>
      </c>
      <c r="E3" s="1">
        <v>64.912280701754383</v>
      </c>
    </row>
    <row r="4" spans="1:5" ht="15.75" customHeight="1">
      <c r="A4" s="1" t="s">
        <v>10</v>
      </c>
      <c r="B4" s="1">
        <v>17.543859649122805</v>
      </c>
      <c r="C4" s="1">
        <v>24.561403508771928</v>
      </c>
      <c r="D4" s="1">
        <v>50.877192982456144</v>
      </c>
      <c r="E4" s="1">
        <v>64.912280701754383</v>
      </c>
    </row>
    <row r="5" spans="1:5" ht="15.75" customHeight="1">
      <c r="A5" s="1" t="s">
        <v>27</v>
      </c>
      <c r="B5" s="1">
        <v>17.543859649122805</v>
      </c>
      <c r="C5" s="1">
        <v>21.052631578947366</v>
      </c>
      <c r="D5" s="1">
        <v>38.596491228070171</v>
      </c>
      <c r="E5" s="1"/>
    </row>
    <row r="6" spans="1:5" ht="15.75" customHeight="1">
      <c r="A6" s="1" t="s">
        <v>27</v>
      </c>
      <c r="B6" s="1">
        <v>17.543859649122805</v>
      </c>
      <c r="C6" s="1">
        <v>22.807017543859647</v>
      </c>
      <c r="D6" s="1">
        <v>38.596491228070171</v>
      </c>
      <c r="E6" s="1"/>
    </row>
    <row r="7" spans="1:5" ht="15.75" customHeight="1">
      <c r="A7" s="1" t="s">
        <v>27</v>
      </c>
      <c r="B7" s="1">
        <v>17.543859649122805</v>
      </c>
      <c r="C7" s="1">
        <v>26.315789473684209</v>
      </c>
      <c r="D7" s="1">
        <v>47.368421052631575</v>
      </c>
      <c r="E7" s="1"/>
    </row>
    <row r="8" spans="1:5" ht="15.75" customHeight="1">
      <c r="A8" s="1" t="s">
        <v>28</v>
      </c>
      <c r="B8" s="1">
        <v>17.543859649122805</v>
      </c>
      <c r="C8" s="1">
        <v>17.543859649122805</v>
      </c>
      <c r="D8" s="1">
        <v>24.561403508771928</v>
      </c>
      <c r="E8" s="1">
        <v>36.84210526315789</v>
      </c>
    </row>
    <row r="9" spans="1:5" ht="15.75" customHeight="1">
      <c r="A9" s="1" t="s">
        <v>28</v>
      </c>
      <c r="B9" s="1">
        <v>17.543859649122805</v>
      </c>
      <c r="C9" s="1">
        <v>17.543859649122805</v>
      </c>
      <c r="D9" s="1">
        <v>26.315789473684209</v>
      </c>
      <c r="E9" s="1">
        <v>38.596491228070171</v>
      </c>
    </row>
    <row r="10" spans="1:5" ht="15.75" customHeight="1">
      <c r="A10" s="1" t="s">
        <v>28</v>
      </c>
      <c r="B10" s="1">
        <v>17.543859649122805</v>
      </c>
      <c r="C10" s="1">
        <v>17.543859649122805</v>
      </c>
      <c r="D10" s="1">
        <v>26.315789473684209</v>
      </c>
      <c r="E10" s="1">
        <v>33.333333333333329</v>
      </c>
    </row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baseColWidth="10" defaultColWidth="14.5" defaultRowHeight="15" customHeight="1"/>
  <cols>
    <col min="1" max="9" width="14.33203125" customWidth="1"/>
  </cols>
  <sheetData>
    <row r="1" spans="1:9" ht="22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9" ht="15.75" customHeight="1">
      <c r="A2" s="1" t="s">
        <v>10</v>
      </c>
      <c r="B2" s="1">
        <v>8.7719298245614024</v>
      </c>
      <c r="C2" s="1">
        <v>38.596491228070171</v>
      </c>
      <c r="D2" s="1">
        <v>64.912280701754383</v>
      </c>
      <c r="E2" s="1">
        <v>100</v>
      </c>
      <c r="F2" s="15"/>
      <c r="G2" s="15"/>
      <c r="H2" s="15"/>
      <c r="I2" s="15"/>
    </row>
    <row r="3" spans="1:9" ht="15.75" customHeight="1">
      <c r="A3" s="1" t="s">
        <v>10</v>
      </c>
      <c r="B3" s="1">
        <v>8.7719298245614024</v>
      </c>
      <c r="C3" s="1">
        <v>43.859649122807014</v>
      </c>
      <c r="D3" s="1">
        <v>66.666666666666657</v>
      </c>
      <c r="E3" s="1">
        <v>100</v>
      </c>
      <c r="F3" s="15"/>
      <c r="G3" s="15"/>
      <c r="H3" s="15"/>
      <c r="I3" s="15"/>
    </row>
    <row r="4" spans="1:9" ht="15.75" customHeight="1">
      <c r="A4" s="1" t="s">
        <v>10</v>
      </c>
      <c r="B4" s="1">
        <v>8.7719298245614024</v>
      </c>
      <c r="C4" s="1">
        <v>50.877192982456144</v>
      </c>
      <c r="D4" s="1">
        <v>73.68421052631578</v>
      </c>
      <c r="E4" s="1">
        <v>100</v>
      </c>
      <c r="F4" s="15"/>
      <c r="G4" s="15"/>
      <c r="H4" s="15"/>
      <c r="I4" s="15"/>
    </row>
    <row r="5" spans="1:9" ht="15.75" customHeight="1">
      <c r="A5" s="1" t="s">
        <v>10</v>
      </c>
      <c r="B5" s="1">
        <v>8.7719298245614024</v>
      </c>
      <c r="C5" s="1">
        <v>35.087719298245609</v>
      </c>
      <c r="D5" s="1">
        <v>77.192982456140342</v>
      </c>
      <c r="E5" s="1">
        <v>100</v>
      </c>
      <c r="F5" s="15"/>
      <c r="G5" s="15"/>
      <c r="H5" s="15"/>
      <c r="I5" s="15"/>
    </row>
    <row r="6" spans="1:9" ht="15.75" customHeight="1">
      <c r="A6" s="1" t="s">
        <v>10</v>
      </c>
      <c r="B6" s="1">
        <v>8.7719298245614024</v>
      </c>
      <c r="C6" s="1">
        <v>36.84210526315789</v>
      </c>
      <c r="D6" s="1">
        <v>75.438596491228068</v>
      </c>
      <c r="E6" s="1">
        <v>100</v>
      </c>
      <c r="F6" s="15"/>
      <c r="G6" s="15"/>
      <c r="H6" s="15"/>
      <c r="I6" s="15"/>
    </row>
    <row r="7" spans="1:9" ht="15.75" customHeight="1">
      <c r="A7" s="1" t="s">
        <v>10</v>
      </c>
      <c r="B7" s="1">
        <v>8.7719298245614024</v>
      </c>
      <c r="C7" s="1">
        <v>40.350877192982452</v>
      </c>
      <c r="D7" s="1">
        <v>77.192982456140342</v>
      </c>
      <c r="E7" s="1">
        <v>100</v>
      </c>
      <c r="F7" s="15"/>
      <c r="G7" s="15"/>
      <c r="H7" s="15"/>
      <c r="I7" s="15"/>
    </row>
    <row r="8" spans="1:9" ht="15.75" customHeight="1">
      <c r="A8" s="1" t="s">
        <v>10</v>
      </c>
      <c r="B8" s="1">
        <v>8.7719298245614024</v>
      </c>
      <c r="C8" s="1">
        <v>29.82456140350877</v>
      </c>
      <c r="D8" s="1">
        <v>66.666666666666657</v>
      </c>
      <c r="E8" s="1">
        <v>100</v>
      </c>
      <c r="F8" s="15"/>
      <c r="G8" s="15"/>
      <c r="H8" s="15"/>
      <c r="I8" s="15"/>
    </row>
    <row r="9" spans="1:9" ht="15.75" customHeight="1">
      <c r="A9" s="1" t="s">
        <v>10</v>
      </c>
      <c r="B9" s="1">
        <v>8.7719298245614024</v>
      </c>
      <c r="C9" s="1">
        <v>28.07017543859649</v>
      </c>
      <c r="D9" s="1">
        <v>66.666666666666657</v>
      </c>
      <c r="E9" s="1">
        <v>100</v>
      </c>
      <c r="F9" s="15"/>
      <c r="G9" s="15"/>
      <c r="H9" s="15"/>
      <c r="I9" s="15"/>
    </row>
    <row r="10" spans="1:9" ht="15.75" customHeight="1">
      <c r="A10" s="1" t="s">
        <v>10</v>
      </c>
      <c r="B10" s="1">
        <v>8.7719298245614024</v>
      </c>
      <c r="C10" s="1">
        <v>31.578947368421051</v>
      </c>
      <c r="D10" s="1">
        <v>73.68421052631578</v>
      </c>
      <c r="E10" s="1">
        <v>100</v>
      </c>
      <c r="F10" s="15"/>
      <c r="G10" s="15"/>
      <c r="H10" s="15"/>
      <c r="I10" s="15"/>
    </row>
    <row r="11" spans="1:9" ht="15.75" customHeight="1">
      <c r="A11" s="1" t="s">
        <v>10</v>
      </c>
      <c r="B11" s="1">
        <v>8.7719298245614024</v>
      </c>
      <c r="C11" s="1">
        <v>28.07017543859649</v>
      </c>
      <c r="D11" s="1">
        <v>61.403508771929829</v>
      </c>
      <c r="E11" s="1">
        <v>100</v>
      </c>
      <c r="F11" s="15"/>
      <c r="G11" s="15"/>
      <c r="H11" s="15"/>
      <c r="I11" s="15"/>
    </row>
    <row r="12" spans="1:9" ht="15.75" customHeight="1">
      <c r="A12" s="1" t="s">
        <v>25</v>
      </c>
      <c r="B12" s="1">
        <v>8.7719298245614024</v>
      </c>
      <c r="C12" s="1">
        <v>12.280701754385964</v>
      </c>
      <c r="D12" s="1">
        <v>68.421052631578945</v>
      </c>
      <c r="E12" s="1">
        <v>100</v>
      </c>
      <c r="F12" s="15"/>
      <c r="G12" s="15"/>
      <c r="H12" s="15"/>
      <c r="I12" s="15"/>
    </row>
    <row r="13" spans="1:9" ht="15.75" customHeight="1">
      <c r="A13" s="1" t="s">
        <v>25</v>
      </c>
      <c r="B13" s="1">
        <v>8.7719298245614024</v>
      </c>
      <c r="C13" s="1">
        <v>12.280701754385964</v>
      </c>
      <c r="D13" s="1">
        <v>66.666666666666657</v>
      </c>
      <c r="E13" s="1">
        <v>100</v>
      </c>
      <c r="F13" s="15"/>
      <c r="G13" s="15"/>
      <c r="H13" s="15"/>
      <c r="I13" s="15"/>
    </row>
    <row r="14" spans="1:9" ht="15.75" customHeight="1">
      <c r="A14" s="1" t="s">
        <v>25</v>
      </c>
      <c r="B14" s="1">
        <v>8.7719298245614024</v>
      </c>
      <c r="C14" s="1">
        <v>19.298245614035086</v>
      </c>
      <c r="D14" s="1">
        <v>75.438596491228068</v>
      </c>
      <c r="E14" s="1">
        <v>100</v>
      </c>
      <c r="F14" s="15"/>
      <c r="G14" s="15"/>
      <c r="H14" s="15"/>
      <c r="I14" s="15"/>
    </row>
    <row r="15" spans="1:9" ht="15.75" customHeight="1">
      <c r="A15" s="1" t="s">
        <v>25</v>
      </c>
      <c r="B15" s="1">
        <v>8.7719298245614024</v>
      </c>
      <c r="C15" s="1">
        <v>26.315789473684209</v>
      </c>
      <c r="D15" s="1">
        <v>61.403508771929829</v>
      </c>
      <c r="E15" s="1">
        <v>100</v>
      </c>
      <c r="F15" s="15"/>
      <c r="G15" s="15"/>
      <c r="H15" s="15"/>
      <c r="I15" s="15"/>
    </row>
    <row r="16" spans="1:9" ht="15.75" customHeight="1">
      <c r="A16" s="1" t="s">
        <v>25</v>
      </c>
      <c r="B16" s="1">
        <v>8.7719298245614024</v>
      </c>
      <c r="C16" s="1">
        <v>28.07017543859649</v>
      </c>
      <c r="D16" s="1">
        <v>49.122807017543856</v>
      </c>
      <c r="E16" s="1">
        <v>100</v>
      </c>
      <c r="F16" s="15"/>
      <c r="G16" s="15"/>
      <c r="H16" s="15"/>
      <c r="I16" s="15"/>
    </row>
    <row r="17" spans="1:9" ht="15.75" customHeight="1">
      <c r="A17" s="1" t="s">
        <v>25</v>
      </c>
      <c r="B17" s="1">
        <v>8.7719298245614024</v>
      </c>
      <c r="C17" s="1">
        <v>22.807017543859647</v>
      </c>
      <c r="D17" s="1">
        <v>68.421052631578945</v>
      </c>
      <c r="E17" s="1">
        <v>100</v>
      </c>
      <c r="F17" s="15"/>
      <c r="G17" s="15"/>
      <c r="H17" s="15"/>
      <c r="I17" s="15"/>
    </row>
    <row r="18" spans="1:9" ht="15.75" customHeight="1">
      <c r="A18" s="1" t="s">
        <v>25</v>
      </c>
      <c r="B18" s="1">
        <v>8.7719298245614024</v>
      </c>
      <c r="C18" s="1">
        <v>19.298245614035086</v>
      </c>
      <c r="D18" s="1">
        <v>78.94736842105263</v>
      </c>
      <c r="E18" s="1">
        <v>100</v>
      </c>
      <c r="F18" s="15"/>
      <c r="G18" s="15"/>
      <c r="H18" s="15"/>
      <c r="I18" s="15"/>
    </row>
    <row r="19" spans="1:9" ht="15.75" customHeight="1">
      <c r="A19" s="1" t="s">
        <v>25</v>
      </c>
      <c r="B19" s="1">
        <v>8.7719298245614024</v>
      </c>
      <c r="C19" s="1">
        <v>24.561403508771928</v>
      </c>
      <c r="D19" s="1">
        <v>80.701754385964904</v>
      </c>
      <c r="E19" s="1">
        <v>100</v>
      </c>
      <c r="F19" s="15"/>
      <c r="G19" s="15"/>
      <c r="H19" s="15"/>
      <c r="I19" s="15"/>
    </row>
    <row r="20" spans="1:9" ht="15.75" customHeight="1">
      <c r="A20" s="1" t="s">
        <v>25</v>
      </c>
      <c r="B20" s="1">
        <v>8.7719298245614024</v>
      </c>
      <c r="C20" s="1">
        <v>26.315789473684209</v>
      </c>
      <c r="D20" s="1">
        <v>87.719298245614027</v>
      </c>
      <c r="E20" s="1">
        <v>100</v>
      </c>
      <c r="F20" s="15"/>
      <c r="G20" s="15"/>
      <c r="H20" s="15"/>
      <c r="I20" s="15"/>
    </row>
    <row r="21" spans="1:9" ht="15.75" customHeight="1">
      <c r="A21" s="1" t="s">
        <v>25</v>
      </c>
      <c r="B21" s="1">
        <v>8.7719298245614024</v>
      </c>
      <c r="C21" s="1">
        <v>10.526315789473683</v>
      </c>
      <c r="D21" s="1">
        <v>49.122807017543856</v>
      </c>
      <c r="E21" s="1">
        <v>100</v>
      </c>
      <c r="F21" s="15"/>
      <c r="G21" s="15"/>
      <c r="H21" s="15"/>
      <c r="I21" s="15"/>
    </row>
    <row r="22" spans="1:9" ht="15.75" customHeight="1">
      <c r="A22" s="1" t="s">
        <v>25</v>
      </c>
      <c r="B22" s="1">
        <v>8.7719298245614024</v>
      </c>
      <c r="C22" s="1">
        <v>8.7719298245614024</v>
      </c>
      <c r="D22" s="1">
        <v>42.105263157894733</v>
      </c>
      <c r="E22" s="1">
        <v>100</v>
      </c>
      <c r="F22" s="15"/>
      <c r="G22" s="15"/>
      <c r="H22" s="15"/>
      <c r="I22" s="15"/>
    </row>
    <row r="23" spans="1:9" ht="15.75" customHeight="1">
      <c r="A23" s="1" t="s">
        <v>27</v>
      </c>
      <c r="B23" s="1">
        <v>8.7719298245614024</v>
      </c>
      <c r="C23" s="1">
        <v>15.789473684210526</v>
      </c>
      <c r="D23" s="1">
        <v>47.368421052631575</v>
      </c>
      <c r="E23" s="1">
        <v>87.719298245614027</v>
      </c>
      <c r="F23" s="15"/>
      <c r="G23" s="15"/>
      <c r="H23" s="15"/>
      <c r="I23" s="15"/>
    </row>
    <row r="24" spans="1:9" ht="15.75" customHeight="1">
      <c r="A24" s="1" t="s">
        <v>27</v>
      </c>
      <c r="B24" s="1">
        <v>8.7719298245614024</v>
      </c>
      <c r="C24" s="1">
        <v>15.789473684210526</v>
      </c>
      <c r="D24" s="1">
        <v>43.859649122807014</v>
      </c>
      <c r="E24" s="1">
        <v>100</v>
      </c>
      <c r="F24" s="15"/>
      <c r="G24" s="15"/>
      <c r="H24" s="15"/>
      <c r="I24" s="15"/>
    </row>
    <row r="25" spans="1:9" ht="15.75" customHeight="1">
      <c r="A25" s="1" t="s">
        <v>27</v>
      </c>
      <c r="B25" s="1">
        <v>8.7719298245614024</v>
      </c>
      <c r="C25" s="1">
        <v>19.298245614035086</v>
      </c>
      <c r="D25" s="1">
        <v>52.631578947368418</v>
      </c>
      <c r="E25" s="1">
        <v>100</v>
      </c>
      <c r="F25" s="15"/>
      <c r="G25" s="15"/>
      <c r="H25" s="15"/>
      <c r="I25" s="15"/>
    </row>
    <row r="26" spans="1:9" ht="15.75" customHeight="1">
      <c r="A26" s="1" t="s">
        <v>27</v>
      </c>
      <c r="B26" s="1">
        <v>8.7719298245614024</v>
      </c>
      <c r="C26" s="1">
        <v>35.087719298245609</v>
      </c>
      <c r="D26" s="1">
        <v>75.438596491228068</v>
      </c>
      <c r="E26" s="1">
        <v>100</v>
      </c>
      <c r="F26" s="15"/>
      <c r="G26" s="15"/>
      <c r="H26" s="15"/>
      <c r="I26" s="15"/>
    </row>
    <row r="27" spans="1:9" ht="15.75" customHeight="1">
      <c r="A27" s="1" t="s">
        <v>27</v>
      </c>
      <c r="B27" s="1">
        <v>8.7719298245614024</v>
      </c>
      <c r="C27" s="1">
        <v>38.596491228070171</v>
      </c>
      <c r="D27" s="1">
        <v>80.701754385964904</v>
      </c>
      <c r="E27" s="1">
        <v>100</v>
      </c>
      <c r="F27" s="15"/>
      <c r="G27" s="15"/>
      <c r="H27" s="15"/>
      <c r="I27" s="15"/>
    </row>
    <row r="28" spans="1:9" ht="15.75" customHeight="1">
      <c r="A28" s="1" t="s">
        <v>27</v>
      </c>
      <c r="B28" s="1">
        <v>8.7719298245614024</v>
      </c>
      <c r="C28" s="1">
        <v>38.596491228070171</v>
      </c>
      <c r="D28" s="1">
        <v>70.175438596491219</v>
      </c>
      <c r="E28" s="1">
        <v>100</v>
      </c>
      <c r="F28" s="15"/>
      <c r="G28" s="15"/>
      <c r="H28" s="15"/>
      <c r="I28" s="15"/>
    </row>
    <row r="29" spans="1:9" ht="15.75" customHeight="1">
      <c r="A29" s="1" t="s">
        <v>27</v>
      </c>
      <c r="B29" s="1">
        <v>8.7719298245614024</v>
      </c>
      <c r="C29" s="1">
        <v>17.543859649122805</v>
      </c>
      <c r="D29" s="1">
        <v>49.122807017543856</v>
      </c>
      <c r="E29" s="1">
        <v>100</v>
      </c>
      <c r="F29" s="15"/>
      <c r="G29" s="15"/>
      <c r="H29" s="15"/>
      <c r="I29" s="15"/>
    </row>
    <row r="30" spans="1:9" ht="15.75" customHeight="1">
      <c r="A30" s="1" t="s">
        <v>27</v>
      </c>
      <c r="B30" s="1">
        <v>8.7719298245614024</v>
      </c>
      <c r="C30" s="1">
        <v>21.052631578947366</v>
      </c>
      <c r="D30" s="1">
        <v>50.877192982456144</v>
      </c>
      <c r="E30" s="1">
        <v>100</v>
      </c>
      <c r="F30" s="15"/>
      <c r="G30" s="15"/>
      <c r="H30" s="15"/>
      <c r="I30" s="15"/>
    </row>
    <row r="31" spans="1:9" ht="15.75" customHeight="1">
      <c r="A31" s="1" t="s">
        <v>27</v>
      </c>
      <c r="B31" s="1">
        <v>8.7719298245614024</v>
      </c>
      <c r="C31" s="1">
        <v>21.052631578947366</v>
      </c>
      <c r="D31" s="1">
        <v>52.631578947368418</v>
      </c>
      <c r="E31" s="1">
        <v>100</v>
      </c>
      <c r="F31" s="15"/>
      <c r="G31" s="15"/>
      <c r="H31" s="15"/>
      <c r="I31" s="15"/>
    </row>
    <row r="32" spans="1:9" ht="15.75" customHeight="1">
      <c r="A32" s="1" t="s">
        <v>27</v>
      </c>
      <c r="B32" s="1">
        <v>8.7719298245614024</v>
      </c>
      <c r="C32" s="1">
        <v>24.561403508771928</v>
      </c>
      <c r="D32" s="1">
        <v>56.140350877192979</v>
      </c>
      <c r="E32" s="1">
        <v>100</v>
      </c>
      <c r="F32" s="15"/>
      <c r="G32" s="15"/>
      <c r="H32" s="15"/>
      <c r="I32" s="15"/>
    </row>
    <row r="33" spans="1:9" ht="15.75" customHeight="1">
      <c r="A33" s="1" t="s">
        <v>27</v>
      </c>
      <c r="B33" s="1">
        <v>8.7719298245614024</v>
      </c>
      <c r="C33" s="1">
        <v>17.543859649122805</v>
      </c>
      <c r="D33" s="1">
        <v>43.859649122807014</v>
      </c>
      <c r="E33" s="1">
        <v>100</v>
      </c>
      <c r="F33" s="15"/>
      <c r="G33" s="15"/>
      <c r="H33" s="15"/>
      <c r="I33" s="15"/>
    </row>
    <row r="34" spans="1:9" ht="15.75" customHeight="1">
      <c r="A34" s="1" t="s">
        <v>27</v>
      </c>
      <c r="B34" s="1">
        <v>8.7719298245614024</v>
      </c>
      <c r="C34" s="1">
        <v>17.543859649122805</v>
      </c>
      <c r="D34" s="1">
        <v>49.122807017543856</v>
      </c>
      <c r="E34" s="1">
        <v>100</v>
      </c>
      <c r="F34" s="15"/>
      <c r="G34" s="15"/>
      <c r="H34" s="15"/>
      <c r="I34" s="15"/>
    </row>
    <row r="35" spans="1:9" ht="15.75" customHeight="1">
      <c r="A35" s="1" t="s">
        <v>28</v>
      </c>
      <c r="B35" s="1">
        <v>8.7719298245614024</v>
      </c>
      <c r="C35" s="1">
        <v>35.087719298245609</v>
      </c>
      <c r="D35" s="1">
        <v>71.929824561403507</v>
      </c>
      <c r="E35" s="1">
        <v>100</v>
      </c>
      <c r="F35" s="15"/>
      <c r="G35" s="15"/>
      <c r="H35" s="15"/>
      <c r="I35" s="15"/>
    </row>
    <row r="36" spans="1:9" ht="15.75" customHeight="1">
      <c r="A36" s="1" t="s">
        <v>28</v>
      </c>
      <c r="B36" s="1">
        <v>8.7719298245614024</v>
      </c>
      <c r="C36" s="1">
        <v>33.333333333333329</v>
      </c>
      <c r="D36" s="1">
        <v>73.68421052631578</v>
      </c>
      <c r="E36" s="1">
        <v>100</v>
      </c>
      <c r="F36" s="15"/>
      <c r="G36" s="15"/>
      <c r="H36" s="15"/>
      <c r="I36" s="15"/>
    </row>
    <row r="37" spans="1:9" ht="15.75" customHeight="1">
      <c r="A37" s="1" t="s">
        <v>28</v>
      </c>
      <c r="B37" s="1">
        <v>8.7719298245614024</v>
      </c>
      <c r="C37" s="1">
        <v>33.333333333333329</v>
      </c>
      <c r="D37" s="1">
        <v>80.701754385964904</v>
      </c>
      <c r="E37" s="1">
        <v>100</v>
      </c>
      <c r="F37" s="15"/>
      <c r="G37" s="15"/>
      <c r="H37" s="15"/>
      <c r="I37" s="15"/>
    </row>
    <row r="38" spans="1:9" ht="15.75" customHeight="1">
      <c r="A38" s="1" t="s">
        <v>28</v>
      </c>
      <c r="B38" s="1">
        <v>8.7719298245614024</v>
      </c>
      <c r="C38" s="1">
        <v>22.807017543859647</v>
      </c>
      <c r="D38" s="1">
        <v>61.403508771929829</v>
      </c>
      <c r="E38" s="1">
        <v>100</v>
      </c>
      <c r="F38" s="15"/>
      <c r="G38" s="15"/>
      <c r="H38" s="15"/>
      <c r="I38" s="15"/>
    </row>
    <row r="39" spans="1:9" ht="15.75" customHeight="1">
      <c r="A39" s="1" t="s">
        <v>28</v>
      </c>
      <c r="B39" s="1">
        <v>8.7719298245614024</v>
      </c>
      <c r="C39" s="1">
        <v>21.052631578947366</v>
      </c>
      <c r="D39" s="1">
        <v>59.649122807017541</v>
      </c>
      <c r="E39" s="1">
        <v>100</v>
      </c>
      <c r="F39" s="15"/>
      <c r="G39" s="15"/>
      <c r="H39" s="15"/>
      <c r="I39" s="15"/>
    </row>
    <row r="40" spans="1:9" ht="15.75" customHeight="1">
      <c r="A40" s="1" t="s">
        <v>28</v>
      </c>
      <c r="B40" s="1">
        <v>8.7719298245614024</v>
      </c>
      <c r="C40" s="1">
        <v>19.298245614035086</v>
      </c>
      <c r="D40" s="1">
        <v>54.385964912280706</v>
      </c>
      <c r="E40" s="1">
        <v>100</v>
      </c>
      <c r="F40" s="15"/>
      <c r="G40" s="15"/>
      <c r="H40" s="15"/>
      <c r="I40" s="15"/>
    </row>
    <row r="41" spans="1:9" ht="15.75" customHeight="1">
      <c r="A41" s="1" t="s">
        <v>28</v>
      </c>
      <c r="B41" s="1">
        <v>8.7719298245614024</v>
      </c>
      <c r="C41" s="1">
        <v>21.052631578947366</v>
      </c>
      <c r="D41" s="1">
        <v>57.894736842105267</v>
      </c>
      <c r="E41" s="1">
        <v>66.666666666666657</v>
      </c>
      <c r="F41" s="15"/>
      <c r="G41" s="15"/>
      <c r="H41" s="15"/>
      <c r="I41" s="15"/>
    </row>
    <row r="42" spans="1:9" ht="15.75" customHeight="1">
      <c r="A42" s="1" t="s">
        <v>28</v>
      </c>
      <c r="B42" s="1">
        <v>8.7719298245614024</v>
      </c>
      <c r="C42" s="1">
        <v>22.807017543859647</v>
      </c>
      <c r="D42" s="1">
        <v>59.649122807017541</v>
      </c>
      <c r="E42" s="1">
        <v>84.210526315789465</v>
      </c>
      <c r="F42" s="15"/>
      <c r="G42" s="15"/>
      <c r="H42" s="15"/>
      <c r="I42" s="15"/>
    </row>
    <row r="43" spans="1:9" ht="15.75" customHeight="1">
      <c r="A43" s="1" t="s">
        <v>28</v>
      </c>
      <c r="B43" s="1">
        <v>8.7719298245614024</v>
      </c>
      <c r="C43" s="1">
        <v>19.298245614035086</v>
      </c>
      <c r="D43" s="1">
        <v>56.140350877192979</v>
      </c>
      <c r="E43" s="1">
        <v>63.157894736842103</v>
      </c>
      <c r="F43" s="15"/>
      <c r="G43" s="15"/>
      <c r="H43" s="15"/>
      <c r="I43" s="15"/>
    </row>
    <row r="44" spans="1:9" ht="15.75" customHeight="1">
      <c r="A44" s="1" t="s">
        <v>28</v>
      </c>
      <c r="B44" s="1">
        <v>8.7719298245614024</v>
      </c>
      <c r="C44" s="1">
        <v>24.561403508771928</v>
      </c>
      <c r="D44" s="1">
        <v>61.403508771929829</v>
      </c>
      <c r="E44" s="1">
        <v>61.403508771929829</v>
      </c>
      <c r="F44" s="15"/>
      <c r="G44" s="15"/>
      <c r="H44" s="15"/>
      <c r="I44" s="15"/>
    </row>
    <row r="45" spans="1:9" ht="15.75" customHeight="1">
      <c r="A45" s="1" t="s">
        <v>28</v>
      </c>
      <c r="B45" s="1">
        <v>8.7719298245614024</v>
      </c>
      <c r="C45" s="1">
        <v>19.298245614035086</v>
      </c>
      <c r="D45" s="1">
        <v>54.385964912280706</v>
      </c>
      <c r="E45" s="1">
        <v>59.649122807017541</v>
      </c>
      <c r="F45" s="15"/>
      <c r="G45" s="15"/>
      <c r="H45" s="15"/>
      <c r="I45" s="15"/>
    </row>
    <row r="46" spans="1:9" ht="15.75" customHeight="1">
      <c r="A46" s="1" t="s">
        <v>28</v>
      </c>
      <c r="B46" s="1">
        <v>8.7719298245614024</v>
      </c>
      <c r="C46" s="1">
        <v>21.052631578947366</v>
      </c>
      <c r="D46" s="1">
        <v>56.140350877192979</v>
      </c>
      <c r="E46" s="1">
        <v>70.175438596491219</v>
      </c>
      <c r="F46" s="15"/>
      <c r="G46" s="15"/>
      <c r="H46" s="15"/>
      <c r="I46" s="15"/>
    </row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baseColWidth="10" defaultColWidth="14.5" defaultRowHeight="15" customHeight="1"/>
  <cols>
    <col min="1" max="6" width="14.3320312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8.7719298245614024</v>
      </c>
      <c r="C2" s="1">
        <v>64.912280701754383</v>
      </c>
      <c r="D2" s="1">
        <v>100</v>
      </c>
      <c r="E2" s="1">
        <v>100</v>
      </c>
    </row>
    <row r="3" spans="1:5" ht="15.75" customHeight="1">
      <c r="A3" s="1" t="s">
        <v>10</v>
      </c>
      <c r="B3" s="1">
        <v>8.7719298245614024</v>
      </c>
      <c r="C3" s="1">
        <v>66.666666666666657</v>
      </c>
      <c r="D3" s="1">
        <v>100</v>
      </c>
      <c r="E3" s="1">
        <v>100</v>
      </c>
    </row>
    <row r="4" spans="1:5" ht="15.75" customHeight="1">
      <c r="A4" s="1" t="s">
        <v>10</v>
      </c>
      <c r="B4" s="1">
        <v>8.7719298245614024</v>
      </c>
      <c r="C4" s="1">
        <v>56.140350877192979</v>
      </c>
      <c r="D4" s="1">
        <v>100</v>
      </c>
      <c r="E4" s="1">
        <v>100</v>
      </c>
    </row>
    <row r="5" spans="1:5" ht="15.75" customHeight="1">
      <c r="A5" s="1" t="s">
        <v>10</v>
      </c>
      <c r="B5" s="1">
        <v>8.7719298245614024</v>
      </c>
      <c r="C5" s="1">
        <v>57.894736842105267</v>
      </c>
      <c r="D5" s="1">
        <v>100</v>
      </c>
      <c r="E5" s="1">
        <v>100</v>
      </c>
    </row>
    <row r="6" spans="1:5" ht="15.75" customHeight="1">
      <c r="A6" s="1" t="s">
        <v>10</v>
      </c>
      <c r="B6" s="1">
        <v>8.7719298245614024</v>
      </c>
      <c r="C6" s="1">
        <v>61.403508771929829</v>
      </c>
      <c r="D6" s="1">
        <v>100</v>
      </c>
      <c r="E6" s="1">
        <v>100</v>
      </c>
    </row>
    <row r="7" spans="1:5" ht="15.75" customHeight="1">
      <c r="A7" s="1" t="s">
        <v>10</v>
      </c>
      <c r="B7" s="1">
        <v>8.7719298245614024</v>
      </c>
      <c r="C7" s="1">
        <v>56.140350877192979</v>
      </c>
      <c r="D7" s="1">
        <v>100</v>
      </c>
      <c r="E7" s="1">
        <v>100</v>
      </c>
    </row>
    <row r="8" spans="1:5" ht="15.75" customHeight="1">
      <c r="A8" s="1" t="s">
        <v>10</v>
      </c>
      <c r="B8" s="1">
        <v>8.7719298245614024</v>
      </c>
      <c r="C8" s="1">
        <v>59.649122807017541</v>
      </c>
      <c r="D8" s="1">
        <v>100</v>
      </c>
      <c r="E8" s="1">
        <v>100</v>
      </c>
    </row>
    <row r="9" spans="1:5" ht="15.75" customHeight="1">
      <c r="A9" s="1" t="s">
        <v>10</v>
      </c>
      <c r="B9" s="1">
        <v>8.7719298245614024</v>
      </c>
      <c r="C9" s="1">
        <v>61.403508771929829</v>
      </c>
      <c r="D9" s="1">
        <v>100</v>
      </c>
      <c r="E9" s="1">
        <v>100</v>
      </c>
    </row>
    <row r="10" spans="1:5" ht="15.75" customHeight="1">
      <c r="A10" s="1" t="s">
        <v>10</v>
      </c>
      <c r="B10" s="1">
        <v>8.7719298245614024</v>
      </c>
      <c r="C10" s="1">
        <v>63.157894736842103</v>
      </c>
      <c r="D10" s="1">
        <v>100</v>
      </c>
      <c r="E10" s="1">
        <v>100</v>
      </c>
    </row>
    <row r="11" spans="1:5" ht="15.75" customHeight="1">
      <c r="A11" s="1" t="s">
        <v>10</v>
      </c>
      <c r="B11" s="1">
        <v>8.7719298245614024</v>
      </c>
      <c r="C11" s="1">
        <v>63.157894736842103</v>
      </c>
      <c r="D11" s="1">
        <v>100</v>
      </c>
      <c r="E11" s="1">
        <v>100</v>
      </c>
    </row>
    <row r="12" spans="1:5" ht="15.75" customHeight="1">
      <c r="A12" s="1" t="s">
        <v>10</v>
      </c>
      <c r="B12" s="1">
        <v>8.7719298245614024</v>
      </c>
      <c r="C12" s="1">
        <v>59.649122807017541</v>
      </c>
      <c r="D12" s="1">
        <v>100</v>
      </c>
      <c r="E12" s="1">
        <v>100</v>
      </c>
    </row>
    <row r="13" spans="1:5" ht="15.75" customHeight="1">
      <c r="A13" s="1" t="s">
        <v>10</v>
      </c>
      <c r="B13" s="1">
        <v>8.7719298245614024</v>
      </c>
      <c r="C13" s="1">
        <v>59.649122807017541</v>
      </c>
      <c r="D13" s="1">
        <v>100</v>
      </c>
      <c r="E13" s="1">
        <v>100</v>
      </c>
    </row>
    <row r="14" spans="1:5" ht="15.75" customHeight="1">
      <c r="A14" s="1" t="s">
        <v>28</v>
      </c>
      <c r="B14" s="1">
        <v>8.7719298245614024</v>
      </c>
      <c r="C14" s="1">
        <v>31.578947368421051</v>
      </c>
      <c r="D14" s="1">
        <v>100</v>
      </c>
      <c r="E14" s="1">
        <v>100</v>
      </c>
    </row>
    <row r="15" spans="1:5" ht="15.75" customHeight="1">
      <c r="A15" s="1" t="s">
        <v>28</v>
      </c>
      <c r="B15" s="1">
        <v>8.7719298245614024</v>
      </c>
      <c r="C15" s="1">
        <v>24.561403508771928</v>
      </c>
      <c r="D15" s="1">
        <v>57.894736842105267</v>
      </c>
      <c r="E15" s="1">
        <v>100</v>
      </c>
    </row>
    <row r="16" spans="1:5" ht="15.75" customHeight="1">
      <c r="A16" s="1" t="s">
        <v>28</v>
      </c>
      <c r="B16" s="1">
        <v>8.7719298245614024</v>
      </c>
      <c r="C16" s="1">
        <v>21.052631578947366</v>
      </c>
      <c r="D16" s="1">
        <v>56.140350877192979</v>
      </c>
      <c r="E16" s="1">
        <v>100</v>
      </c>
    </row>
    <row r="17" spans="1:5" ht="15.75" customHeight="1">
      <c r="A17" s="1" t="s">
        <v>25</v>
      </c>
      <c r="B17" s="1">
        <v>8.7719298245614024</v>
      </c>
      <c r="C17" s="1">
        <v>38.596491228070171</v>
      </c>
      <c r="D17" s="1">
        <v>80.701754385964904</v>
      </c>
      <c r="E17" s="1">
        <v>100</v>
      </c>
    </row>
    <row r="18" spans="1:5" ht="15.75" customHeight="1">
      <c r="A18" s="1" t="s">
        <v>25</v>
      </c>
      <c r="B18" s="1">
        <v>8.7719298245614024</v>
      </c>
      <c r="C18" s="4">
        <v>45.614035087719294</v>
      </c>
      <c r="D18" s="1">
        <v>100</v>
      </c>
      <c r="E18" s="1">
        <v>100</v>
      </c>
    </row>
    <row r="19" spans="1:5" ht="15.75" customHeight="1">
      <c r="A19" s="1" t="s">
        <v>25</v>
      </c>
      <c r="B19" s="1">
        <v>8.7719298245614024</v>
      </c>
      <c r="C19" s="4">
        <v>43.859649122807014</v>
      </c>
      <c r="D19" s="1">
        <v>100</v>
      </c>
      <c r="E19" s="1">
        <v>100</v>
      </c>
    </row>
    <row r="20" spans="1:5" ht="15.75" customHeight="1">
      <c r="A20" s="1" t="s">
        <v>25</v>
      </c>
      <c r="B20" s="1">
        <v>8.7719298245614024</v>
      </c>
      <c r="C20" s="1">
        <v>40.350877192982452</v>
      </c>
      <c r="D20" s="1">
        <v>100</v>
      </c>
      <c r="E20" s="1">
        <v>100</v>
      </c>
    </row>
    <row r="21" spans="1:5" ht="15.75" customHeight="1">
      <c r="A21" s="1" t="s">
        <v>25</v>
      </c>
      <c r="B21" s="1">
        <v>8.7719298245614024</v>
      </c>
      <c r="C21" s="4">
        <v>40.350877192982452</v>
      </c>
      <c r="D21" s="1">
        <v>100</v>
      </c>
      <c r="E21" s="1">
        <v>100</v>
      </c>
    </row>
    <row r="22" spans="1:5" ht="15.75" customHeight="1">
      <c r="A22" s="1" t="s">
        <v>25</v>
      </c>
      <c r="B22" s="1">
        <v>8.7719298245614024</v>
      </c>
      <c r="C22" s="4">
        <v>43.859649122807014</v>
      </c>
      <c r="D22" s="1">
        <v>100</v>
      </c>
      <c r="E22" s="1">
        <v>100</v>
      </c>
    </row>
    <row r="23" spans="1:5" ht="15.75" customHeight="1">
      <c r="A23" s="1" t="s">
        <v>25</v>
      </c>
      <c r="B23" s="1">
        <v>8.7719298245614024</v>
      </c>
      <c r="C23" s="4">
        <v>36.84210526315789</v>
      </c>
      <c r="D23" s="1">
        <v>100</v>
      </c>
      <c r="E23" s="1">
        <v>100</v>
      </c>
    </row>
    <row r="24" spans="1:5" ht="15.75" customHeight="1">
      <c r="A24" s="1" t="s">
        <v>28</v>
      </c>
      <c r="B24" s="1">
        <v>8.7719298245614024</v>
      </c>
      <c r="C24" s="1">
        <v>24.561403508771928</v>
      </c>
      <c r="D24" s="1">
        <v>61.403508771929829</v>
      </c>
      <c r="E24" s="1">
        <v>100</v>
      </c>
    </row>
    <row r="25" spans="1:5" ht="15.75" customHeight="1">
      <c r="A25" s="1" t="s">
        <v>28</v>
      </c>
      <c r="B25" s="1">
        <v>8.7719298245614024</v>
      </c>
      <c r="C25" s="1">
        <v>26.315789473684209</v>
      </c>
      <c r="D25" s="1">
        <v>63.157894736842103</v>
      </c>
      <c r="E25" s="1">
        <v>100</v>
      </c>
    </row>
    <row r="26" spans="1:5" ht="15.75" customHeight="1">
      <c r="A26" s="1" t="s">
        <v>28</v>
      </c>
      <c r="B26" s="1">
        <v>8.7719298245614024</v>
      </c>
      <c r="C26" s="1">
        <v>24.561403508771928</v>
      </c>
      <c r="D26" s="1">
        <v>63.157894736842103</v>
      </c>
      <c r="E26" s="1">
        <v>100</v>
      </c>
    </row>
    <row r="27" spans="1:5" ht="15.75" customHeight="1">
      <c r="A27" s="1" t="s">
        <v>28</v>
      </c>
      <c r="B27" s="1">
        <v>8.7719298245614024</v>
      </c>
      <c r="C27" s="1">
        <v>24.561403508771928</v>
      </c>
      <c r="D27" s="1">
        <v>57.894736842105267</v>
      </c>
      <c r="E27" s="1">
        <v>100</v>
      </c>
    </row>
    <row r="28" spans="1:5" ht="15.75" customHeight="1">
      <c r="A28" s="1" t="s">
        <v>28</v>
      </c>
      <c r="B28" s="1">
        <v>8.7719298245614024</v>
      </c>
      <c r="C28" s="1">
        <v>24.561403508771928</v>
      </c>
      <c r="D28" s="1">
        <v>61.403508771929829</v>
      </c>
      <c r="E28" s="1">
        <v>100</v>
      </c>
    </row>
    <row r="29" spans="1:5" ht="15.75" customHeight="1">
      <c r="A29" s="1" t="s">
        <v>28</v>
      </c>
      <c r="B29" s="1">
        <v>8.7719298245614024</v>
      </c>
      <c r="C29" s="1">
        <v>21.052631578947366</v>
      </c>
      <c r="D29" s="1">
        <v>57.894736842105267</v>
      </c>
      <c r="E29" s="1">
        <v>100</v>
      </c>
    </row>
    <row r="30" spans="1:5" ht="15.75" customHeight="1">
      <c r="A30" s="1" t="s">
        <v>28</v>
      </c>
      <c r="B30" s="1">
        <v>8.7719298245614024</v>
      </c>
      <c r="C30" s="1">
        <v>19.298245614035086</v>
      </c>
      <c r="D30" s="1">
        <v>56.140350877192979</v>
      </c>
      <c r="E30" s="1">
        <v>100</v>
      </c>
    </row>
    <row r="31" spans="1:5" ht="15.75" customHeight="1">
      <c r="A31" s="1" t="s">
        <v>27</v>
      </c>
      <c r="B31" s="1">
        <v>8.7719298245614024</v>
      </c>
      <c r="C31" s="1">
        <v>35.087719298245609</v>
      </c>
      <c r="D31" s="1">
        <v>100</v>
      </c>
      <c r="E31" s="1">
        <v>100</v>
      </c>
    </row>
    <row r="32" spans="1:5" ht="15.75" customHeight="1">
      <c r="A32" s="1" t="s">
        <v>27</v>
      </c>
      <c r="B32" s="1">
        <v>8.7719298245614024</v>
      </c>
      <c r="C32" s="1">
        <v>36.84210526315789</v>
      </c>
      <c r="D32" s="1">
        <v>100</v>
      </c>
      <c r="E32" s="1">
        <v>100</v>
      </c>
    </row>
    <row r="33" spans="1:5" ht="15.75" customHeight="1">
      <c r="A33" s="1" t="s">
        <v>27</v>
      </c>
      <c r="B33" s="1">
        <v>8.7719298245614024</v>
      </c>
      <c r="C33" s="1">
        <v>31.578947368421051</v>
      </c>
      <c r="D33" s="1">
        <v>100</v>
      </c>
      <c r="E33" s="1">
        <v>100</v>
      </c>
    </row>
    <row r="34" spans="1:5" ht="15.75" customHeight="1">
      <c r="A34" s="1" t="s">
        <v>27</v>
      </c>
      <c r="B34" s="1">
        <v>8.7719298245614024</v>
      </c>
      <c r="C34" s="1">
        <v>24.561403508771928</v>
      </c>
      <c r="D34" s="1">
        <v>71.929824561403507</v>
      </c>
      <c r="E34" s="1">
        <v>100</v>
      </c>
    </row>
    <row r="35" spans="1:5" ht="15.75" customHeight="1">
      <c r="A35" s="1" t="s">
        <v>27</v>
      </c>
      <c r="B35" s="1">
        <v>8.7719298245614024</v>
      </c>
      <c r="C35" s="1">
        <v>15.789473684210526</v>
      </c>
      <c r="D35" s="1">
        <v>59.649122807017541</v>
      </c>
      <c r="E35" s="1">
        <v>100</v>
      </c>
    </row>
    <row r="36" spans="1:5" ht="15.75" customHeight="1">
      <c r="A36" s="1" t="s">
        <v>27</v>
      </c>
      <c r="B36" s="1">
        <v>8.7719298245614024</v>
      </c>
      <c r="C36" s="1">
        <v>15.789473684210526</v>
      </c>
      <c r="D36" s="1">
        <v>57.894736842105267</v>
      </c>
      <c r="E36" s="1">
        <v>100</v>
      </c>
    </row>
    <row r="37" spans="1:5" ht="15.75" customHeight="1">
      <c r="A37" s="1" t="s">
        <v>27</v>
      </c>
      <c r="B37" s="1">
        <v>8.7719298245614024</v>
      </c>
      <c r="C37" s="1">
        <v>21.052631578947366</v>
      </c>
      <c r="D37" s="1">
        <v>71.929824561403507</v>
      </c>
      <c r="E37" s="1">
        <v>100</v>
      </c>
    </row>
    <row r="38" spans="1:5" ht="15.75" customHeight="1">
      <c r="A38" s="1" t="s">
        <v>27</v>
      </c>
      <c r="B38" s="1">
        <v>8.7719298245614024</v>
      </c>
      <c r="C38" s="1">
        <v>21.052631578947366</v>
      </c>
      <c r="D38" s="1">
        <v>75.438596491228068</v>
      </c>
      <c r="E38" s="1">
        <v>100</v>
      </c>
    </row>
    <row r="39" spans="1:5" ht="15.75" customHeight="1">
      <c r="A39" s="1" t="s">
        <v>27</v>
      </c>
      <c r="B39" s="1">
        <v>8.7719298245614024</v>
      </c>
      <c r="C39" s="1">
        <v>17.543859649122805</v>
      </c>
      <c r="D39" s="1">
        <v>68.421052631578945</v>
      </c>
      <c r="E39" s="1">
        <v>100</v>
      </c>
    </row>
    <row r="40" spans="1:5" ht="15.75" customHeight="1">
      <c r="A40" s="1" t="s">
        <v>27</v>
      </c>
      <c r="B40" s="1">
        <v>8.7719298245614024</v>
      </c>
      <c r="C40" s="1">
        <v>19.298245614035086</v>
      </c>
      <c r="D40" s="1">
        <v>63.157894736842103</v>
      </c>
      <c r="E40" s="1">
        <v>100</v>
      </c>
    </row>
    <row r="41" spans="1:5" ht="15.75" customHeight="1">
      <c r="A41" s="1" t="s">
        <v>27</v>
      </c>
      <c r="B41" s="1">
        <v>8.7719298245614024</v>
      </c>
      <c r="C41" s="1">
        <v>22.807017543859647</v>
      </c>
      <c r="D41" s="1">
        <v>75.438596491228068</v>
      </c>
      <c r="E41" s="1">
        <v>100</v>
      </c>
    </row>
    <row r="42" spans="1:5" ht="15.75" customHeight="1">
      <c r="A42" s="1" t="s">
        <v>27</v>
      </c>
      <c r="B42" s="1">
        <v>8.7719298245614024</v>
      </c>
      <c r="C42" s="1">
        <v>19.298245614035086</v>
      </c>
      <c r="D42" s="1">
        <v>71.929824561403507</v>
      </c>
      <c r="E42" s="1">
        <v>100</v>
      </c>
    </row>
    <row r="43" spans="1:5" ht="15.75" customHeight="1">
      <c r="A43" s="1" t="s">
        <v>28</v>
      </c>
      <c r="B43" s="1">
        <v>8.7719298245614024</v>
      </c>
      <c r="C43" s="1">
        <v>17.543859649122805</v>
      </c>
      <c r="D43" s="1">
        <v>84.210526315789465</v>
      </c>
      <c r="E43" s="1">
        <v>100</v>
      </c>
    </row>
    <row r="44" spans="1:5" ht="15.75" customHeight="1">
      <c r="A44" s="1" t="s">
        <v>28</v>
      </c>
      <c r="B44" s="1">
        <v>8.7719298245614024</v>
      </c>
      <c r="C44" s="1">
        <v>19.298245614035086</v>
      </c>
      <c r="D44" s="1">
        <v>85.964912280701753</v>
      </c>
      <c r="E44" s="1">
        <v>100</v>
      </c>
    </row>
    <row r="45" spans="1:5" ht="15.75" customHeight="1">
      <c r="A45" s="1" t="s">
        <v>25</v>
      </c>
      <c r="B45" s="1">
        <v>8.7719298245614024</v>
      </c>
      <c r="C45" s="1">
        <v>33.333333333333329</v>
      </c>
      <c r="D45" s="1">
        <v>94.73684210526315</v>
      </c>
      <c r="E45" s="1">
        <v>100</v>
      </c>
    </row>
    <row r="46" spans="1:5" ht="15.75" customHeight="1">
      <c r="A46" s="1" t="s">
        <v>25</v>
      </c>
      <c r="B46" s="1">
        <v>8.7719298245614024</v>
      </c>
      <c r="C46" s="1">
        <v>29.82456140350877</v>
      </c>
      <c r="D46" s="1">
        <v>100</v>
      </c>
      <c r="E46" s="1">
        <v>100</v>
      </c>
    </row>
    <row r="47" spans="1:5" ht="15.75" customHeight="1">
      <c r="A47" s="1" t="s">
        <v>25</v>
      </c>
      <c r="B47" s="1">
        <v>8.7719298245614024</v>
      </c>
      <c r="C47" s="1">
        <v>33.333333333333329</v>
      </c>
      <c r="D47" s="1">
        <v>100</v>
      </c>
      <c r="E47" s="1">
        <v>100</v>
      </c>
    </row>
    <row r="48" spans="1:5" ht="15.75" customHeight="1">
      <c r="A48" s="1" t="s">
        <v>25</v>
      </c>
      <c r="B48" s="1">
        <v>8.7719298245614024</v>
      </c>
      <c r="C48" s="1">
        <v>31.578947368421051</v>
      </c>
      <c r="D48" s="1">
        <v>100</v>
      </c>
      <c r="E48" s="1">
        <v>100</v>
      </c>
    </row>
    <row r="49" spans="1:5" ht="15.75" customHeight="1">
      <c r="A49" s="1" t="s">
        <v>25</v>
      </c>
      <c r="B49" s="1">
        <v>8.7719298245614024</v>
      </c>
      <c r="C49" s="1">
        <v>29.82456140350877</v>
      </c>
      <c r="D49" s="1">
        <v>100</v>
      </c>
      <c r="E49" s="1">
        <v>100</v>
      </c>
    </row>
    <row r="50" spans="1:5" ht="15.75" customHeight="1">
      <c r="A50" s="1" t="s">
        <v>25</v>
      </c>
      <c r="B50" s="1">
        <v>8.7719298245614024</v>
      </c>
      <c r="C50" s="1">
        <v>33.333333333333329</v>
      </c>
      <c r="D50" s="1">
        <v>100</v>
      </c>
      <c r="E50" s="1">
        <v>100</v>
      </c>
    </row>
    <row r="51" spans="1:5" ht="15.75" customHeight="1">
      <c r="A51" s="1" t="s">
        <v>25</v>
      </c>
      <c r="B51" s="1">
        <v>8.7719298245614024</v>
      </c>
      <c r="C51" s="1">
        <v>35.087719298245609</v>
      </c>
      <c r="D51" s="1">
        <v>100</v>
      </c>
      <c r="E51" s="1">
        <v>100</v>
      </c>
    </row>
    <row r="52" spans="1:5" ht="15.75" customHeight="1">
      <c r="A52" s="1" t="s">
        <v>25</v>
      </c>
      <c r="B52" s="1">
        <v>8.7719298245614024</v>
      </c>
      <c r="C52" s="1">
        <v>31.578947368421051</v>
      </c>
      <c r="D52" s="1">
        <v>100</v>
      </c>
      <c r="E52" s="1">
        <v>100</v>
      </c>
    </row>
    <row r="53" spans="1:5" ht="15.75" customHeight="1">
      <c r="A53" s="1" t="s">
        <v>25</v>
      </c>
      <c r="B53" s="1">
        <v>8.7719298245614024</v>
      </c>
      <c r="C53" s="1">
        <v>35.087719298245609</v>
      </c>
      <c r="D53" s="1">
        <v>100</v>
      </c>
      <c r="E53" s="1">
        <v>100</v>
      </c>
    </row>
    <row r="54" spans="1:5" ht="15.75" customHeight="1">
      <c r="A54" s="1" t="s">
        <v>25</v>
      </c>
      <c r="B54" s="1">
        <v>8.7719298245614024</v>
      </c>
      <c r="C54" s="1">
        <v>38.596491228070171</v>
      </c>
      <c r="D54" s="1">
        <v>100</v>
      </c>
      <c r="E54" s="1">
        <v>100</v>
      </c>
    </row>
    <row r="55" spans="1:5" ht="15.75" customHeight="1">
      <c r="A55" s="1"/>
      <c r="B55" s="1"/>
      <c r="C55" s="1"/>
    </row>
    <row r="56" spans="1:5" ht="15.75" customHeight="1">
      <c r="A56" s="1"/>
      <c r="B56" s="1"/>
      <c r="C56" s="1"/>
    </row>
    <row r="57" spans="1:5" ht="15.75" customHeight="1">
      <c r="A57" s="1"/>
      <c r="B57" s="1"/>
      <c r="C57" s="1"/>
    </row>
    <row r="58" spans="1:5" ht="15.75" customHeight="1">
      <c r="A58" s="4"/>
      <c r="B58" s="1"/>
      <c r="C58" s="1"/>
    </row>
    <row r="59" spans="1:5" ht="15.75" customHeight="1">
      <c r="A59" s="4"/>
      <c r="B59" s="1"/>
      <c r="C59" s="1"/>
    </row>
    <row r="60" spans="1:5" ht="15.75" customHeight="1">
      <c r="A60" s="1"/>
      <c r="B60" s="1"/>
      <c r="C60" s="1"/>
    </row>
    <row r="61" spans="1:5" ht="15.75" customHeight="1">
      <c r="A61" s="4"/>
      <c r="B61" s="1"/>
      <c r="C61" s="1"/>
    </row>
    <row r="62" spans="1:5" ht="15.75" customHeight="1">
      <c r="A62" s="4"/>
      <c r="B62" s="1"/>
      <c r="C62" s="1"/>
    </row>
    <row r="63" spans="1:5" ht="15.75" customHeight="1">
      <c r="A63" s="4"/>
      <c r="B63" s="1"/>
      <c r="C63" s="1"/>
    </row>
    <row r="64" spans="1:5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baseColWidth="10" defaultColWidth="14.5" defaultRowHeight="15" customHeight="1"/>
  <cols>
    <col min="1" max="1" width="25.33203125" customWidth="1"/>
    <col min="2" max="6" width="14.33203125" customWidth="1"/>
  </cols>
  <sheetData>
    <row r="1" spans="1: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 t="s">
        <v>10</v>
      </c>
      <c r="B2" s="1">
        <v>8.7719298245614024</v>
      </c>
      <c r="C2" s="1">
        <v>50.877192982456144</v>
      </c>
      <c r="D2" s="1">
        <v>100</v>
      </c>
      <c r="E2" s="1">
        <v>100</v>
      </c>
    </row>
    <row r="3" spans="1:5" ht="15.75" customHeight="1">
      <c r="A3" s="1" t="s">
        <v>10</v>
      </c>
      <c r="B3" s="1">
        <v>8.7719298245614024</v>
      </c>
      <c r="C3" s="1">
        <v>43.859649122807014</v>
      </c>
      <c r="D3" s="1">
        <v>100</v>
      </c>
      <c r="E3" s="1">
        <v>100</v>
      </c>
    </row>
    <row r="4" spans="1:5" ht="15.75" customHeight="1">
      <c r="A4" s="1" t="s">
        <v>10</v>
      </c>
      <c r="B4" s="1">
        <v>8.7719298245614024</v>
      </c>
      <c r="C4" s="1">
        <v>38.596491228070171</v>
      </c>
      <c r="D4" s="1">
        <v>100</v>
      </c>
      <c r="E4" s="1">
        <v>100</v>
      </c>
    </row>
    <row r="5" spans="1:5" ht="15.75" customHeight="1">
      <c r="A5" s="1" t="s">
        <v>10</v>
      </c>
      <c r="B5" s="1">
        <v>8.7719298245614024</v>
      </c>
      <c r="C5" s="1">
        <v>38.596491228070171</v>
      </c>
      <c r="D5" s="1">
        <v>100</v>
      </c>
      <c r="E5" s="1">
        <v>100</v>
      </c>
    </row>
    <row r="6" spans="1:5" ht="15.75" customHeight="1">
      <c r="A6" s="1" t="s">
        <v>10</v>
      </c>
      <c r="B6" s="1">
        <v>8.7719298245614024</v>
      </c>
      <c r="C6" s="1">
        <v>45.614035087719294</v>
      </c>
      <c r="D6" s="1">
        <v>100</v>
      </c>
      <c r="E6" s="1">
        <v>100</v>
      </c>
    </row>
    <row r="7" spans="1:5" ht="15.75" customHeight="1">
      <c r="A7" s="1" t="s">
        <v>25</v>
      </c>
      <c r="B7" s="1">
        <v>8.7719298245614024</v>
      </c>
      <c r="C7" s="1">
        <v>17.543859649122805</v>
      </c>
      <c r="D7" s="1">
        <v>66.666666666666657</v>
      </c>
      <c r="E7" s="1">
        <v>100</v>
      </c>
    </row>
    <row r="8" spans="1:5" ht="15.75" customHeight="1">
      <c r="A8" s="1" t="s">
        <v>25</v>
      </c>
      <c r="B8" s="1">
        <v>8.7719298245614024</v>
      </c>
      <c r="C8" s="1">
        <v>21.052631578947366</v>
      </c>
      <c r="D8" s="1">
        <v>71.929824561403507</v>
      </c>
      <c r="E8" s="1">
        <v>100</v>
      </c>
    </row>
    <row r="9" spans="1:5" ht="15.75" customHeight="1">
      <c r="A9" s="1" t="s">
        <v>25</v>
      </c>
      <c r="B9" s="1">
        <v>8.7719298245614024</v>
      </c>
      <c r="C9" s="1">
        <v>19.298245614035086</v>
      </c>
      <c r="D9" s="1">
        <v>68.421052631578945</v>
      </c>
      <c r="E9" s="1">
        <v>100</v>
      </c>
    </row>
    <row r="10" spans="1:5" ht="15.75" customHeight="1">
      <c r="A10" s="1" t="s">
        <v>25</v>
      </c>
      <c r="B10" s="1">
        <v>8.7719298245614024</v>
      </c>
      <c r="C10" s="1">
        <v>24.561403508771928</v>
      </c>
      <c r="D10" s="1">
        <v>100</v>
      </c>
      <c r="E10" s="1">
        <v>100</v>
      </c>
    </row>
    <row r="11" spans="1:5" ht="15.75" customHeight="1">
      <c r="A11" s="1" t="s">
        <v>25</v>
      </c>
      <c r="B11" s="1">
        <v>8.7719298245614024</v>
      </c>
      <c r="C11" s="1">
        <v>24.561403508771928</v>
      </c>
      <c r="D11" s="1">
        <v>100</v>
      </c>
      <c r="E11" s="1">
        <v>100</v>
      </c>
    </row>
    <row r="12" spans="1:5" ht="15.75" customHeight="1">
      <c r="A12" s="1" t="s">
        <v>25</v>
      </c>
      <c r="B12" s="1">
        <v>8.7719298245614024</v>
      </c>
      <c r="C12" s="1">
        <v>19.298245614035086</v>
      </c>
      <c r="D12" s="1">
        <v>61.403508771929829</v>
      </c>
      <c r="E12" s="1">
        <v>100</v>
      </c>
    </row>
    <row r="13" spans="1:5" ht="15.75" customHeight="1">
      <c r="A13" s="1" t="s">
        <v>25</v>
      </c>
      <c r="B13" s="1">
        <v>8.7719298245614024</v>
      </c>
      <c r="C13" s="1">
        <v>19.298245614035086</v>
      </c>
      <c r="D13" s="1">
        <v>61.403508771929829</v>
      </c>
      <c r="E13" s="1">
        <v>100</v>
      </c>
    </row>
    <row r="14" spans="1:5" ht="15.75" customHeight="1">
      <c r="A14" s="1" t="s">
        <v>25</v>
      </c>
      <c r="B14" s="1">
        <v>8.7719298245614024</v>
      </c>
      <c r="C14" s="1">
        <v>21.052631578947366</v>
      </c>
      <c r="D14" s="1">
        <v>77.192982456140342</v>
      </c>
      <c r="E14" s="1">
        <v>100</v>
      </c>
    </row>
    <row r="15" spans="1:5" ht="15.75" customHeight="1">
      <c r="A15" s="1" t="s">
        <v>25</v>
      </c>
      <c r="B15" s="1">
        <v>8.7719298245614024</v>
      </c>
      <c r="C15" s="1">
        <v>21.052631578947366</v>
      </c>
      <c r="D15" s="1">
        <v>64.912280701754383</v>
      </c>
      <c r="E15" s="1">
        <v>100</v>
      </c>
    </row>
    <row r="16" spans="1:5" ht="15.75" customHeight="1">
      <c r="A16" s="1" t="s">
        <v>28</v>
      </c>
      <c r="B16" s="1">
        <v>8.7719298245614024</v>
      </c>
      <c r="C16" s="1">
        <v>15.789473684210526</v>
      </c>
      <c r="D16" s="1">
        <v>33.333333333333329</v>
      </c>
      <c r="E16" s="1">
        <v>71.929824561403507</v>
      </c>
    </row>
    <row r="17" spans="1:5" ht="15.75" customHeight="1">
      <c r="A17" s="1" t="s">
        <v>28</v>
      </c>
      <c r="B17" s="1">
        <v>8.7719298245614024</v>
      </c>
      <c r="C17" s="1">
        <v>12.280701754385964</v>
      </c>
      <c r="D17" s="1">
        <v>28.07017543859649</v>
      </c>
      <c r="E17" s="1">
        <v>59.649122807017541</v>
      </c>
    </row>
    <row r="18" spans="1:5" ht="15.75" customHeight="1">
      <c r="A18" s="1" t="s">
        <v>28</v>
      </c>
      <c r="B18" s="1">
        <v>8.7719298245614024</v>
      </c>
      <c r="C18" s="1">
        <v>12.280701754385964</v>
      </c>
      <c r="D18" s="1">
        <v>29.82456140350877</v>
      </c>
      <c r="E18" s="1">
        <v>59.649122807017541</v>
      </c>
    </row>
    <row r="19" spans="1:5" ht="15.75" customHeight="1">
      <c r="A19" s="1" t="s">
        <v>28</v>
      </c>
      <c r="B19" s="1">
        <v>8.7719298245614024</v>
      </c>
      <c r="C19" s="1">
        <v>14.035087719298245</v>
      </c>
      <c r="D19" s="1">
        <v>61.403508771929829</v>
      </c>
      <c r="E19" s="1">
        <v>100</v>
      </c>
    </row>
    <row r="20" spans="1:5" ht="15.75" customHeight="1">
      <c r="A20" s="1" t="s">
        <v>28</v>
      </c>
      <c r="B20" s="1">
        <v>8.7719298245614024</v>
      </c>
      <c r="C20" s="1">
        <v>12.280701754385964</v>
      </c>
      <c r="D20" s="1">
        <v>33.333333333333329</v>
      </c>
      <c r="E20" s="1">
        <v>82.456140350877192</v>
      </c>
    </row>
    <row r="21" spans="1:5" ht="15.75" customHeight="1">
      <c r="A21" s="1" t="s">
        <v>28</v>
      </c>
      <c r="B21" s="1">
        <v>8.7719298245614024</v>
      </c>
      <c r="C21" s="1">
        <v>15.789473684210526</v>
      </c>
      <c r="D21" s="1">
        <v>38.596491228070171</v>
      </c>
      <c r="E21" s="1">
        <v>100</v>
      </c>
    </row>
    <row r="22" spans="1:5" ht="15.75" customHeight="1">
      <c r="A22" s="1" t="s">
        <v>28</v>
      </c>
      <c r="B22" s="1">
        <v>8.7719298245614024</v>
      </c>
      <c r="C22" s="1">
        <v>12.280701754385964</v>
      </c>
      <c r="D22" s="1">
        <v>28.07017543859649</v>
      </c>
      <c r="E22" s="1">
        <v>66.666666666666657</v>
      </c>
    </row>
    <row r="23" spans="1:5" ht="15.75" customHeight="1">
      <c r="A23" s="1" t="s">
        <v>28</v>
      </c>
      <c r="B23" s="1">
        <v>8.7719298245614024</v>
      </c>
      <c r="C23" s="1">
        <v>17.543859649122805</v>
      </c>
      <c r="D23" s="1">
        <v>38.596491228070171</v>
      </c>
      <c r="E23" s="1">
        <v>87.719298245614027</v>
      </c>
    </row>
    <row r="24" spans="1:5" ht="15.75" customHeight="1">
      <c r="A24" s="1" t="s">
        <v>28</v>
      </c>
      <c r="B24" s="1">
        <v>8.7719298245614024</v>
      </c>
      <c r="C24" s="1">
        <v>15.789473684210526</v>
      </c>
      <c r="D24" s="1">
        <v>36.84210526315789</v>
      </c>
      <c r="E24" s="1">
        <v>100</v>
      </c>
    </row>
    <row r="25" spans="1:5" ht="15.75" customHeight="1">
      <c r="A25" s="1" t="s">
        <v>27</v>
      </c>
      <c r="B25" s="1">
        <v>8.7719298245614024</v>
      </c>
      <c r="C25" s="1">
        <v>15.789473684210526</v>
      </c>
      <c r="D25" s="1">
        <v>47.368421052631575</v>
      </c>
      <c r="E25" s="1">
        <v>100</v>
      </c>
    </row>
    <row r="26" spans="1:5" ht="15.75" customHeight="1">
      <c r="A26" s="1" t="s">
        <v>27</v>
      </c>
      <c r="B26" s="1">
        <v>8.7719298245614024</v>
      </c>
      <c r="C26" s="1">
        <v>14.035087719298245</v>
      </c>
      <c r="D26" s="1">
        <v>33.333333333333329</v>
      </c>
      <c r="E26" s="1">
        <v>94.73684210526315</v>
      </c>
    </row>
    <row r="27" spans="1:5" ht="15.75" customHeight="1">
      <c r="A27" s="1" t="s">
        <v>27</v>
      </c>
      <c r="B27" s="1">
        <v>8.7719298245614024</v>
      </c>
      <c r="C27" s="1">
        <v>24.561403508771928</v>
      </c>
      <c r="D27" s="1">
        <v>59.649122807017541</v>
      </c>
      <c r="E27" s="1">
        <v>100</v>
      </c>
    </row>
    <row r="28" spans="1:5" ht="15.75" customHeight="1">
      <c r="A28" s="1" t="s">
        <v>27</v>
      </c>
      <c r="B28" s="1">
        <v>8.7719298245614024</v>
      </c>
      <c r="C28" s="1">
        <v>17.543859649122805</v>
      </c>
      <c r="D28" s="1">
        <v>45.614035087719294</v>
      </c>
      <c r="E28" s="1">
        <v>100</v>
      </c>
    </row>
    <row r="29" spans="1:5" ht="15.75" customHeight="1">
      <c r="A29" s="1" t="s">
        <v>27</v>
      </c>
      <c r="B29" s="1">
        <v>8.7719298245614024</v>
      </c>
      <c r="C29" s="1">
        <v>15.789473684210526</v>
      </c>
      <c r="D29" s="1">
        <v>40.350877192982452</v>
      </c>
      <c r="E29" s="1">
        <v>100</v>
      </c>
    </row>
    <row r="30" spans="1:5" ht="15.75" customHeight="1">
      <c r="A30" s="1" t="s">
        <v>27</v>
      </c>
      <c r="B30" s="1">
        <v>8.7719298245614024</v>
      </c>
      <c r="C30" s="1">
        <v>15.789473684210526</v>
      </c>
      <c r="D30" s="1">
        <v>40.350877192982452</v>
      </c>
      <c r="E30" s="1">
        <v>100</v>
      </c>
    </row>
    <row r="31" spans="1:5" ht="15.75" customHeight="1">
      <c r="A31" s="1" t="s">
        <v>27</v>
      </c>
      <c r="B31" s="1">
        <v>8.7719298245614024</v>
      </c>
      <c r="C31" s="1">
        <v>8.7719298245614024</v>
      </c>
      <c r="D31" s="1">
        <v>29.82456140350877</v>
      </c>
      <c r="E31" s="1">
        <v>91.228070175438589</v>
      </c>
    </row>
    <row r="32" spans="1:5" ht="15.75" customHeight="1">
      <c r="A32" s="1" t="s">
        <v>27</v>
      </c>
      <c r="B32" s="1">
        <v>8.7719298245614024</v>
      </c>
      <c r="C32" s="1">
        <v>14.035087719298245</v>
      </c>
      <c r="D32" s="1">
        <v>40.350877192982452</v>
      </c>
      <c r="E32" s="1">
        <v>100</v>
      </c>
    </row>
    <row r="33" spans="1:5" ht="15.75" customHeight="1">
      <c r="A33" s="1" t="s">
        <v>27</v>
      </c>
      <c r="B33" s="1">
        <v>8.7719298245614024</v>
      </c>
      <c r="C33" s="1">
        <v>17.543859649122805</v>
      </c>
      <c r="D33" s="1">
        <v>52.631578947368418</v>
      </c>
      <c r="E33" s="1">
        <v>100</v>
      </c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sqref="A1:XFD1048576"/>
    </sheetView>
  </sheetViews>
  <sheetFormatPr baseColWidth="10" defaultColWidth="14.5" defaultRowHeight="15" customHeight="1"/>
  <sheetData>
    <row r="1" spans="1:26" ht="14.25" customHeight="1">
      <c r="A1" s="16" t="s">
        <v>67</v>
      </c>
      <c r="B1" s="20" t="s">
        <v>69</v>
      </c>
      <c r="C1" s="20" t="s">
        <v>72</v>
      </c>
      <c r="D1" s="20" t="s">
        <v>74</v>
      </c>
      <c r="E1" s="20" t="s">
        <v>75</v>
      </c>
      <c r="F1" s="20" t="s">
        <v>76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86</v>
      </c>
      <c r="O1" s="20" t="s">
        <v>88</v>
      </c>
      <c r="P1" s="20" t="s">
        <v>89</v>
      </c>
      <c r="Q1" s="20" t="s">
        <v>90</v>
      </c>
      <c r="R1" s="20" t="s">
        <v>91</v>
      </c>
      <c r="S1" s="20" t="s">
        <v>92</v>
      </c>
      <c r="T1" s="20" t="s">
        <v>93</v>
      </c>
      <c r="U1" s="20" t="s">
        <v>94</v>
      </c>
      <c r="V1" s="20" t="s">
        <v>95</v>
      </c>
      <c r="W1" s="20" t="s">
        <v>96</v>
      </c>
      <c r="X1" s="20" t="s">
        <v>97</v>
      </c>
      <c r="Y1" s="20" t="s">
        <v>98</v>
      </c>
      <c r="Z1" s="20" t="s">
        <v>100</v>
      </c>
    </row>
    <row r="2" spans="1:26" ht="14.25" customHeight="1">
      <c r="A2" s="24" t="s">
        <v>101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1">
        <v>2.7946788065759907</v>
      </c>
      <c r="V2" s="7"/>
      <c r="W2" s="7"/>
      <c r="X2" s="7"/>
      <c r="Y2" s="7"/>
      <c r="Z2" s="7"/>
    </row>
    <row r="3" spans="1:26" ht="14.25" customHeight="1">
      <c r="A3" s="10" t="s">
        <v>102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1">
        <v>2.6500113411676898</v>
      </c>
      <c r="W3" s="11">
        <v>2.6377822891127312</v>
      </c>
      <c r="X3" s="11">
        <v>1.1934277001856577</v>
      </c>
      <c r="Y3" s="11">
        <v>4.4315659670753123</v>
      </c>
      <c r="Z3" s="7"/>
    </row>
    <row r="4" spans="1:26" ht="14.25" customHeight="1">
      <c r="A4" s="10" t="s">
        <v>104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1">
        <v>1.4134635447179746</v>
      </c>
      <c r="U4" s="7"/>
      <c r="V4" s="11">
        <v>4.0251178473872704</v>
      </c>
      <c r="W4" s="7"/>
      <c r="X4" s="7"/>
      <c r="Y4" s="7"/>
      <c r="Z4" s="7"/>
    </row>
    <row r="5" spans="1:26" ht="14.25" customHeight="1">
      <c r="A5" s="10" t="s">
        <v>106</v>
      </c>
      <c r="B5" s="7"/>
      <c r="C5" s="7"/>
      <c r="D5" s="7"/>
      <c r="E5" s="7"/>
      <c r="F5" s="7"/>
      <c r="G5" s="7"/>
      <c r="H5" s="7"/>
      <c r="I5" s="7"/>
      <c r="J5" s="7"/>
      <c r="K5" s="11">
        <v>2.5056610346708479</v>
      </c>
      <c r="L5" s="11">
        <v>3.2148242204628459</v>
      </c>
      <c r="M5" s="11">
        <v>4.0450926105408485</v>
      </c>
      <c r="N5" s="7"/>
      <c r="O5" s="7"/>
      <c r="P5" s="11">
        <v>2.1751421507987168</v>
      </c>
      <c r="Q5" s="11">
        <v>3.0857769739325729</v>
      </c>
      <c r="R5" s="7"/>
      <c r="S5" s="7"/>
      <c r="T5" s="11">
        <v>2.1876282184632121</v>
      </c>
      <c r="U5" s="11">
        <v>7.0943358971608097</v>
      </c>
      <c r="V5" s="11">
        <v>3.5231417377957679</v>
      </c>
      <c r="W5" s="11">
        <v>2.8903300266237846</v>
      </c>
      <c r="X5" s="7"/>
      <c r="Y5" s="11">
        <v>5.2475750363936999</v>
      </c>
      <c r="Z5" s="7"/>
    </row>
    <row r="6" spans="1:26" ht="14.25" customHeight="1">
      <c r="A6" s="24" t="s">
        <v>107</v>
      </c>
      <c r="B6" s="30"/>
      <c r="C6" s="30"/>
      <c r="D6" s="7"/>
      <c r="E6" s="7"/>
      <c r="F6" s="7"/>
      <c r="G6" s="7"/>
      <c r="H6" s="7"/>
      <c r="I6" s="7"/>
      <c r="J6" s="7"/>
      <c r="K6" s="11">
        <v>6.6933264866976385</v>
      </c>
      <c r="L6" s="11">
        <v>3.9668882428975878</v>
      </c>
      <c r="M6" s="11">
        <v>7.2028134958865033</v>
      </c>
      <c r="N6" s="7"/>
      <c r="O6" s="11">
        <v>7.1440538897834429</v>
      </c>
      <c r="P6" s="7"/>
      <c r="Q6" s="11">
        <v>3.816234849439522</v>
      </c>
      <c r="R6" s="11">
        <v>5.2705135864859134</v>
      </c>
      <c r="S6" s="11">
        <v>8.0436000341871399</v>
      </c>
      <c r="T6" s="11">
        <v>16.034189530769289</v>
      </c>
      <c r="U6" s="11">
        <v>28.536138874182861</v>
      </c>
      <c r="V6" s="11">
        <v>10.667698158797638</v>
      </c>
      <c r="W6" s="11">
        <v>12.401782764351717</v>
      </c>
      <c r="X6" s="11">
        <v>6.2908560420455073</v>
      </c>
      <c r="Y6" s="11">
        <v>10.844720834761148</v>
      </c>
      <c r="Z6" s="11">
        <v>3.6068352494986562</v>
      </c>
    </row>
    <row r="7" spans="1:26" ht="14.25" customHeight="1">
      <c r="A7" s="24" t="s">
        <v>108</v>
      </c>
      <c r="B7" s="30"/>
      <c r="C7" s="7"/>
      <c r="D7" s="7"/>
      <c r="E7" s="7"/>
      <c r="F7" s="7"/>
      <c r="G7" s="7"/>
      <c r="H7" s="7"/>
      <c r="I7" s="7"/>
      <c r="J7" s="7"/>
      <c r="K7" s="11">
        <v>55.162448975773955</v>
      </c>
      <c r="L7" s="11">
        <v>68.511248639739122</v>
      </c>
      <c r="M7" s="11">
        <v>36.710371808566435</v>
      </c>
      <c r="N7" s="11">
        <v>5.3352272302226389</v>
      </c>
      <c r="O7" s="11">
        <v>27.567098809094958</v>
      </c>
      <c r="P7" s="11">
        <v>5.4710730768658919</v>
      </c>
      <c r="Q7" s="11">
        <v>63.719226124766635</v>
      </c>
      <c r="R7" s="11">
        <v>59.775677698343131</v>
      </c>
      <c r="S7" s="7"/>
      <c r="T7" s="7"/>
      <c r="U7" s="7"/>
      <c r="V7" s="7"/>
      <c r="W7" s="7"/>
      <c r="X7" s="7"/>
      <c r="Y7" s="11">
        <v>102.67956859592434</v>
      </c>
      <c r="Z7" s="11">
        <v>1.3694113028123707</v>
      </c>
    </row>
    <row r="8" spans="1:26" ht="14.25" customHeight="1">
      <c r="A8" s="10" t="s">
        <v>110</v>
      </c>
      <c r="B8" s="7"/>
      <c r="C8" s="7"/>
      <c r="D8" s="11">
        <v>2.5615229362208032</v>
      </c>
      <c r="E8" s="7"/>
      <c r="F8" s="7"/>
      <c r="G8" s="11">
        <v>10.682372727994805</v>
      </c>
      <c r="H8" s="7"/>
      <c r="I8" s="11">
        <v>1.7197977010139376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10" t="s">
        <v>112</v>
      </c>
      <c r="B9" s="7"/>
      <c r="C9" s="11">
        <v>3.3915012120642132</v>
      </c>
      <c r="D9" s="11">
        <v>2.9908561507255502</v>
      </c>
      <c r="E9" s="7"/>
      <c r="F9" s="11">
        <v>1.3780860056832855</v>
      </c>
      <c r="G9" s="7"/>
      <c r="H9" s="7"/>
      <c r="I9" s="11">
        <v>2.6665843159073956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10" t="s">
        <v>114</v>
      </c>
      <c r="B10" s="7"/>
      <c r="C10" s="11">
        <v>4.7637608445740609</v>
      </c>
      <c r="D10" s="11">
        <v>4.1935247995800635</v>
      </c>
      <c r="E10" s="7"/>
      <c r="F10" s="7"/>
      <c r="G10" s="11">
        <v>5.8551798246918052</v>
      </c>
      <c r="H10" s="7"/>
      <c r="I10" s="11">
        <v>6.6175635058090778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24" t="s">
        <v>116</v>
      </c>
      <c r="B11" s="7"/>
      <c r="C11" s="11">
        <v>8.7460449915291534</v>
      </c>
      <c r="D11" s="11">
        <v>8.4576813275142388</v>
      </c>
      <c r="E11" s="7"/>
      <c r="F11" s="11">
        <v>29.939783075595443</v>
      </c>
      <c r="G11" s="11">
        <v>19.663778813342159</v>
      </c>
      <c r="H11" s="7"/>
      <c r="I11" s="11">
        <v>5.740692379106493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10" t="s">
        <v>118</v>
      </c>
      <c r="B12" s="7"/>
      <c r="C12" s="11">
        <v>33.602034554556596</v>
      </c>
      <c r="D12" s="11">
        <v>28.157676577657664</v>
      </c>
      <c r="E12" s="7"/>
      <c r="F12" s="11">
        <v>14.771181729767886</v>
      </c>
      <c r="G12" s="7"/>
      <c r="H12" s="7"/>
      <c r="I12" s="7"/>
      <c r="J12" s="7"/>
      <c r="K12" s="11">
        <v>46.626302962724701</v>
      </c>
      <c r="L12" s="7"/>
      <c r="M12" s="11">
        <v>54.281734685405915</v>
      </c>
      <c r="N12" s="7"/>
      <c r="O12" s="11">
        <v>33.770638302789145</v>
      </c>
      <c r="P12" s="7"/>
      <c r="Q12" s="11">
        <v>46.080233091376961</v>
      </c>
      <c r="R12" s="11">
        <v>47.316204018199706</v>
      </c>
      <c r="S12" s="7"/>
      <c r="T12" s="11">
        <v>13.447837859367334</v>
      </c>
      <c r="U12" s="11">
        <v>20.188451501700637</v>
      </c>
      <c r="V12" s="7"/>
      <c r="W12" s="7"/>
      <c r="X12" s="7"/>
      <c r="Y12" s="11">
        <v>65.772343641673331</v>
      </c>
      <c r="Z12" s="7"/>
    </row>
    <row r="13" spans="1:26" ht="14.25" customHeight="1">
      <c r="A13" s="24" t="s">
        <v>120</v>
      </c>
      <c r="B13" s="7"/>
      <c r="C13" s="11">
        <v>1.8303211017469949</v>
      </c>
      <c r="D13" s="11">
        <v>2.3463240309023217</v>
      </c>
      <c r="E13" s="7"/>
      <c r="F13" s="11">
        <v>3.7435479779773635</v>
      </c>
      <c r="G13" s="7"/>
      <c r="H13" s="7"/>
      <c r="I13" s="11">
        <v>3.7993903105439659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24" t="s">
        <v>122</v>
      </c>
      <c r="B14" s="7"/>
      <c r="C14" s="11">
        <v>11.258187374272122</v>
      </c>
      <c r="D14" s="11">
        <v>7.7895535988436588</v>
      </c>
      <c r="E14" s="11">
        <v>3.4193313176447804</v>
      </c>
      <c r="F14" s="7"/>
      <c r="G14" s="11">
        <v>6.5623198215788134</v>
      </c>
      <c r="H14" s="7"/>
      <c r="I14" s="11">
        <v>7.0547798591793427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24" t="s">
        <v>124</v>
      </c>
      <c r="B15" s="7"/>
      <c r="C15" s="11">
        <v>22.175400550741291</v>
      </c>
      <c r="D15" s="11">
        <v>8.998720231072129</v>
      </c>
      <c r="E15" s="11">
        <v>2.739674151362574</v>
      </c>
      <c r="F15" s="11">
        <v>3.87843556287367</v>
      </c>
      <c r="G15" s="11">
        <v>8.0115024387174145</v>
      </c>
      <c r="H15" s="7"/>
      <c r="I15" s="11">
        <v>8.3712281653532035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24" t="s">
        <v>127</v>
      </c>
      <c r="B16" s="30"/>
      <c r="C16" s="7"/>
      <c r="D16" s="7"/>
      <c r="E16" s="7"/>
      <c r="F16" s="7"/>
      <c r="G16" s="11">
        <v>2.734465877011508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10" t="s">
        <v>121</v>
      </c>
      <c r="B17" s="11">
        <v>1.6087009567290902</v>
      </c>
      <c r="C17" s="11">
        <v>15.185469173956184</v>
      </c>
      <c r="D17" s="11">
        <v>13.589376823123844</v>
      </c>
      <c r="E17" s="11">
        <v>3.5225413356192643</v>
      </c>
      <c r="F17" s="11">
        <v>9.3819981557194527</v>
      </c>
      <c r="G17" s="11">
        <v>12.960669641142877</v>
      </c>
      <c r="H17" s="7"/>
      <c r="I17" s="11">
        <v>13.465708545758673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10" t="s">
        <v>113</v>
      </c>
      <c r="B18" s="11">
        <v>3.0056522319469487</v>
      </c>
      <c r="C18" s="11">
        <v>22.290217183287336</v>
      </c>
      <c r="D18" s="11">
        <v>18.396209364479059</v>
      </c>
      <c r="E18" s="11">
        <v>4.2304386002272345</v>
      </c>
      <c r="F18" s="11">
        <v>15.198043836864544</v>
      </c>
      <c r="G18" s="11">
        <v>16.933575530693034</v>
      </c>
      <c r="H18" s="7"/>
      <c r="I18" s="11">
        <v>22.868618835130768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10" t="s">
        <v>115</v>
      </c>
      <c r="B19" s="11">
        <v>2.4824635255008412</v>
      </c>
      <c r="C19" s="11">
        <v>7.6983422716037211</v>
      </c>
      <c r="D19" s="11">
        <v>6.6279752546598818</v>
      </c>
      <c r="E19" s="7"/>
      <c r="F19" s="11">
        <v>12.78123632263514</v>
      </c>
      <c r="G19" s="11">
        <v>4.8613212515498878</v>
      </c>
      <c r="H19" s="11">
        <v>1.4902510409362144</v>
      </c>
      <c r="I19" s="11">
        <v>7.6828985476651974</v>
      </c>
      <c r="J19" s="7"/>
      <c r="K19" s="11">
        <v>9.5443690496659759</v>
      </c>
      <c r="L19" s="11">
        <v>8.8200978750741914</v>
      </c>
      <c r="M19" s="11">
        <v>9.6367174232756998</v>
      </c>
      <c r="N19" s="7"/>
      <c r="O19" s="11">
        <v>4.2978601134881629</v>
      </c>
      <c r="P19" s="7"/>
      <c r="Q19" s="11">
        <v>7.4793008336662306</v>
      </c>
      <c r="R19" s="11">
        <v>10.63621421867632</v>
      </c>
      <c r="S19" s="7"/>
      <c r="T19" s="11">
        <v>3.9592660695181823</v>
      </c>
      <c r="U19" s="11">
        <v>5.0589554766008575</v>
      </c>
      <c r="V19" s="11">
        <v>6.447599581001481</v>
      </c>
      <c r="W19" s="7"/>
      <c r="X19" s="7"/>
      <c r="Y19" s="11">
        <v>8.7167994787329484</v>
      </c>
      <c r="Z19" s="11">
        <v>2.6961483093388021</v>
      </c>
    </row>
    <row r="20" spans="1:26" ht="14.25" customHeight="1">
      <c r="A20" s="10" t="s">
        <v>85</v>
      </c>
      <c r="B20" s="11">
        <v>13.357239391632561</v>
      </c>
      <c r="C20" s="11">
        <v>88.759861591275012</v>
      </c>
      <c r="D20" s="11">
        <v>74.970005471914263</v>
      </c>
      <c r="E20" s="11">
        <v>48.881312144901941</v>
      </c>
      <c r="F20" s="11">
        <v>175.91705133724213</v>
      </c>
      <c r="G20" s="11">
        <v>182.41272773071643</v>
      </c>
      <c r="H20" s="11">
        <v>9.2922997171521615</v>
      </c>
      <c r="I20" s="11">
        <v>162.03996881778249</v>
      </c>
      <c r="J20" s="11">
        <v>4.9163400231311885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10" t="s">
        <v>99</v>
      </c>
      <c r="B21" s="11">
        <v>12.999507114212399</v>
      </c>
      <c r="C21" s="11">
        <v>84.609413933680685</v>
      </c>
      <c r="D21" s="11">
        <v>68.527591466126609</v>
      </c>
      <c r="E21" s="11">
        <v>30.914817875301758</v>
      </c>
      <c r="F21" s="11">
        <v>121.07162149133828</v>
      </c>
      <c r="G21" s="11">
        <v>82.182158655624363</v>
      </c>
      <c r="H21" s="11">
        <v>7.1881574418058261</v>
      </c>
      <c r="I21" s="11">
        <v>86.434461642089701</v>
      </c>
      <c r="J21" s="11">
        <v>3.1524492637383492</v>
      </c>
      <c r="K21" s="11">
        <v>6.5397853353703503</v>
      </c>
      <c r="L21" s="11">
        <v>7.2373808490106759</v>
      </c>
      <c r="M21" s="7"/>
      <c r="N21" s="7"/>
      <c r="O21" s="11">
        <v>5.7931287294206326</v>
      </c>
      <c r="P21" s="7"/>
      <c r="Q21" s="11">
        <v>5.476368162092685</v>
      </c>
      <c r="R21" s="11">
        <v>7.3689397120845515</v>
      </c>
      <c r="S21" s="11">
        <v>3.2270525800840812</v>
      </c>
      <c r="T21" s="11">
        <v>3.7019650692256434</v>
      </c>
      <c r="U21" s="7"/>
      <c r="V21" s="11">
        <v>9.8770497441413507</v>
      </c>
      <c r="W21" s="11">
        <v>7.2888000617637561</v>
      </c>
      <c r="X21" s="11">
        <v>2.5697304030085881</v>
      </c>
      <c r="Y21" s="11">
        <v>11.442070803487818</v>
      </c>
      <c r="Z21" s="11">
        <v>5.1098663343473971</v>
      </c>
    </row>
    <row r="22" spans="1:26" ht="14.25" customHeight="1">
      <c r="A22" s="24" t="s">
        <v>130</v>
      </c>
      <c r="B22" s="30"/>
      <c r="C22" s="7"/>
      <c r="D22" s="7"/>
      <c r="E22" s="7"/>
      <c r="F22" s="7"/>
      <c r="G22" s="7"/>
      <c r="H22" s="7"/>
      <c r="I22" s="7"/>
      <c r="J22" s="7"/>
      <c r="K22" s="11">
        <v>7.3334537834554805</v>
      </c>
      <c r="L22" s="11">
        <v>6.1522332852578545</v>
      </c>
      <c r="M22" s="11">
        <v>14.176523385887513</v>
      </c>
      <c r="N22" s="7"/>
      <c r="O22" s="11">
        <v>5.6333373878374324</v>
      </c>
      <c r="P22" s="7"/>
      <c r="Q22" s="11">
        <v>1.3460471321891874</v>
      </c>
      <c r="R22" s="11">
        <v>1.4011122566359635</v>
      </c>
      <c r="S22" s="11">
        <v>9.3120965314640447</v>
      </c>
      <c r="T22" s="11">
        <v>6.4181458781899829</v>
      </c>
      <c r="U22" s="11">
        <v>21.196877881963417</v>
      </c>
      <c r="V22" s="11">
        <v>10.023294860633767</v>
      </c>
      <c r="W22" s="11">
        <v>7.5248277679262534</v>
      </c>
      <c r="X22" s="11">
        <v>2.8143195457858146</v>
      </c>
      <c r="Y22" s="11">
        <v>10.411517442544621</v>
      </c>
      <c r="Z22" s="11">
        <v>0.53977601945842346</v>
      </c>
    </row>
    <row r="23" spans="1:26" ht="14.25" customHeight="1">
      <c r="A23" s="24" t="s">
        <v>134</v>
      </c>
      <c r="B23" s="30"/>
      <c r="C23" s="30"/>
      <c r="D23" s="30"/>
      <c r="E23" s="7"/>
      <c r="F23" s="7"/>
      <c r="G23" s="7"/>
      <c r="H23" s="7"/>
      <c r="I23" s="7"/>
      <c r="J23" s="7"/>
      <c r="K23" s="11">
        <v>10.564301863669648</v>
      </c>
      <c r="L23" s="7"/>
      <c r="M23" s="11">
        <v>8.6892046252648818</v>
      </c>
      <c r="N23" s="7"/>
      <c r="O23" s="11">
        <v>6.7231257254677894</v>
      </c>
      <c r="P23" s="7"/>
      <c r="Q23" s="7"/>
      <c r="R23" s="7"/>
      <c r="S23" s="11">
        <v>8.2626016838181702</v>
      </c>
      <c r="T23" s="11">
        <v>6.8311967634589337</v>
      </c>
      <c r="U23" s="11">
        <v>18.590981516353711</v>
      </c>
      <c r="V23" s="11">
        <v>12.956093653605041</v>
      </c>
      <c r="W23" s="11">
        <v>8.7974009067873933</v>
      </c>
      <c r="X23" s="7"/>
      <c r="Y23" s="11">
        <v>14.682300909980386</v>
      </c>
      <c r="Z23" s="11">
        <v>4.7671894883876336</v>
      </c>
    </row>
    <row r="24" spans="1:26" ht="14.25" customHeight="1">
      <c r="A24" s="10" t="s">
        <v>123</v>
      </c>
      <c r="B24" s="11">
        <v>1.1504141427644092</v>
      </c>
      <c r="C24" s="11">
        <v>11.349848112508537</v>
      </c>
      <c r="D24" s="11">
        <v>6.1204355929963583</v>
      </c>
      <c r="E24" s="7"/>
      <c r="F24" s="7"/>
      <c r="G24" s="7"/>
      <c r="H24" s="7"/>
      <c r="I24" s="11">
        <v>25.423484627785086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24" t="s">
        <v>139</v>
      </c>
      <c r="B25" s="30"/>
      <c r="C25" s="7"/>
      <c r="D25" s="7"/>
      <c r="E25" s="7"/>
      <c r="F25" s="7"/>
      <c r="G25" s="7"/>
      <c r="H25" s="7"/>
      <c r="I25" s="7"/>
      <c r="J25" s="7"/>
      <c r="K25" s="7"/>
      <c r="L25" s="11">
        <v>2.7740454430611456</v>
      </c>
      <c r="M25" s="7"/>
      <c r="N25" s="7"/>
      <c r="O25" s="11">
        <v>5.5234757466887645</v>
      </c>
      <c r="P25" s="7"/>
      <c r="Q25" s="11">
        <v>5.9365353970830492</v>
      </c>
      <c r="R25" s="11">
        <v>5.1436923147627853</v>
      </c>
      <c r="S25" s="7"/>
      <c r="T25" s="7"/>
      <c r="U25" s="11">
        <v>4.9406353827316805</v>
      </c>
      <c r="V25" s="11">
        <v>4.6681483402580817</v>
      </c>
      <c r="W25" s="7"/>
      <c r="X25" s="7"/>
      <c r="Y25" s="11">
        <v>6.0533808960141799</v>
      </c>
      <c r="Z25" s="7"/>
    </row>
    <row r="26" spans="1:26" ht="14.25" customHeight="1">
      <c r="A26" s="10" t="s">
        <v>144</v>
      </c>
      <c r="B26" s="7"/>
      <c r="C26" s="7"/>
      <c r="D26" s="7"/>
      <c r="E26" s="7"/>
      <c r="F26" s="7"/>
      <c r="G26" s="7"/>
      <c r="H26" s="7"/>
      <c r="I26" s="7"/>
      <c r="J26" s="7"/>
      <c r="K26" s="11">
        <v>367.79726184068244</v>
      </c>
      <c r="L26" s="11">
        <v>226.54950090863147</v>
      </c>
      <c r="M26" s="11">
        <v>810.05072464075261</v>
      </c>
      <c r="N26" s="7"/>
      <c r="O26" s="11">
        <v>543.31542617569937</v>
      </c>
      <c r="P26" s="11">
        <v>67.834795077281058</v>
      </c>
      <c r="Q26" s="11">
        <v>208.13713803509296</v>
      </c>
      <c r="R26" s="11">
        <v>152.78524928617514</v>
      </c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24" t="s">
        <v>145</v>
      </c>
      <c r="B27" s="30"/>
      <c r="C27" s="30"/>
      <c r="D27" s="7"/>
      <c r="E27" s="7"/>
      <c r="F27" s="7"/>
      <c r="G27" s="7"/>
      <c r="H27" s="7"/>
      <c r="I27" s="7"/>
      <c r="J27" s="7"/>
      <c r="K27" s="11">
        <v>3.8706742499874434</v>
      </c>
      <c r="L27" s="11">
        <v>2.1735738593434175</v>
      </c>
      <c r="M27" s="11">
        <v>3.6591179993702974</v>
      </c>
      <c r="N27" s="7"/>
      <c r="O27" s="7"/>
      <c r="P27" s="7"/>
      <c r="Q27" s="11">
        <v>3.9281839311165108</v>
      </c>
      <c r="R27" s="11">
        <v>3.9429215463813123</v>
      </c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24" t="s">
        <v>146</v>
      </c>
      <c r="B28" s="30"/>
      <c r="C28" s="7"/>
      <c r="D28" s="7"/>
      <c r="E28" s="7"/>
      <c r="F28" s="7"/>
      <c r="G28" s="7"/>
      <c r="H28" s="7"/>
      <c r="I28" s="7"/>
      <c r="J28" s="7"/>
      <c r="K28" s="11">
        <v>6.4062250395282812</v>
      </c>
      <c r="L28" s="11">
        <v>3.7315439102161916</v>
      </c>
      <c r="M28" s="11">
        <v>10.258145280973839</v>
      </c>
      <c r="N28" s="7"/>
      <c r="O28" s="11">
        <v>6.3422287163182478</v>
      </c>
      <c r="P28" s="7"/>
      <c r="Q28" s="11">
        <v>2.9121869433433378</v>
      </c>
      <c r="R28" s="11">
        <v>3.1597686026909773</v>
      </c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24" t="s">
        <v>147</v>
      </c>
      <c r="B29" s="7"/>
      <c r="C29" s="7"/>
      <c r="D29" s="7"/>
      <c r="E29" s="7"/>
      <c r="F29" s="7"/>
      <c r="G29" s="7"/>
      <c r="H29" s="7"/>
      <c r="I29" s="7"/>
      <c r="J29" s="7"/>
      <c r="K29" s="11">
        <v>3.5268136708866216</v>
      </c>
      <c r="L29" s="11">
        <v>2.6637477935596166</v>
      </c>
      <c r="M29" s="11">
        <v>3.5479017804293562</v>
      </c>
      <c r="N29" s="7"/>
      <c r="O29" s="11">
        <v>2.1382167320693903</v>
      </c>
      <c r="P29" s="7"/>
      <c r="Q29" s="11">
        <v>3.3279597569820263</v>
      </c>
      <c r="R29" s="11">
        <v>4.9201929842199652</v>
      </c>
      <c r="S29" s="11">
        <v>2.4897303324948625</v>
      </c>
      <c r="T29" s="11">
        <v>2.3334344478704669</v>
      </c>
      <c r="U29" s="11">
        <v>5.0305910440295616</v>
      </c>
      <c r="V29" s="11">
        <v>3.6325771685141937</v>
      </c>
      <c r="W29" s="11">
        <v>2.4054570217962032</v>
      </c>
      <c r="X29" s="11">
        <v>1.776134629129714</v>
      </c>
      <c r="Y29" s="11">
        <v>5.6200465231008625</v>
      </c>
      <c r="Z29" s="11">
        <v>1.5971770972160757</v>
      </c>
    </row>
    <row r="30" spans="1:26" ht="14.25" customHeight="1">
      <c r="A30" s="24" t="s">
        <v>148</v>
      </c>
      <c r="B30" s="3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1">
        <v>51.571614857030191</v>
      </c>
      <c r="S30" s="7"/>
      <c r="T30" s="7"/>
      <c r="U30" s="7"/>
      <c r="V30" s="7"/>
      <c r="W30" s="7"/>
      <c r="X30" s="7"/>
      <c r="Y30" s="11">
        <v>54.903673639541417</v>
      </c>
      <c r="Z30" s="7"/>
    </row>
    <row r="31" spans="1:26" ht="14.25" customHeight="1">
      <c r="A31" s="10" t="s">
        <v>73</v>
      </c>
      <c r="B31" s="11">
        <v>36.566899603021604</v>
      </c>
      <c r="C31" s="11">
        <v>210.73863249715328</v>
      </c>
      <c r="D31" s="11">
        <v>137.76437607664175</v>
      </c>
      <c r="E31" s="11">
        <v>160.20440445229832</v>
      </c>
      <c r="F31" s="11">
        <v>260.70892916131487</v>
      </c>
      <c r="G31" s="7"/>
      <c r="H31" s="11">
        <v>36.513527592521434</v>
      </c>
      <c r="I31" s="7"/>
      <c r="J31" s="11">
        <v>35.215138609087596</v>
      </c>
      <c r="K31" s="7"/>
      <c r="L31" s="7"/>
      <c r="M31" s="11">
        <v>402.00737126330256</v>
      </c>
      <c r="N31" s="7"/>
      <c r="O31" s="7"/>
      <c r="P31" s="7"/>
      <c r="Q31" s="7"/>
      <c r="R31" s="7"/>
      <c r="S31" s="11">
        <v>57.094988994182962</v>
      </c>
      <c r="T31" s="7"/>
      <c r="U31" s="11">
        <v>20.037349291734088</v>
      </c>
      <c r="V31" s="7"/>
      <c r="W31" s="7"/>
      <c r="X31" s="7"/>
      <c r="Y31" s="11">
        <v>31.914450809451406</v>
      </c>
      <c r="Z31" s="7"/>
    </row>
    <row r="32" spans="1:26" ht="14.25" customHeight="1">
      <c r="A32" s="10" t="s">
        <v>77</v>
      </c>
      <c r="B32" s="11">
        <v>18.397674004051172</v>
      </c>
      <c r="C32" s="11">
        <v>85.067105253840609</v>
      </c>
      <c r="D32" s="11">
        <v>66.565410992121357</v>
      </c>
      <c r="E32" s="11">
        <v>81.583448064634993</v>
      </c>
      <c r="F32" s="7"/>
      <c r="G32" s="7"/>
      <c r="H32" s="11">
        <v>19.839805802608602</v>
      </c>
      <c r="I32" s="11">
        <v>523.79285892619953</v>
      </c>
      <c r="J32" s="11">
        <v>16.874485316054365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10" t="s">
        <v>117</v>
      </c>
      <c r="B33" s="11">
        <v>1.9337121109806206</v>
      </c>
      <c r="C33" s="11">
        <v>14.945553348059185</v>
      </c>
      <c r="D33" s="11">
        <v>15.184265595774013</v>
      </c>
      <c r="E33" s="11">
        <v>1.1066971592108288</v>
      </c>
      <c r="F33" s="11">
        <v>3.8897895685305981</v>
      </c>
      <c r="G33" s="11">
        <v>4.7756975042120313</v>
      </c>
      <c r="H33" s="7"/>
      <c r="I33" s="11">
        <v>3.2587531767541131</v>
      </c>
      <c r="J33" s="7"/>
      <c r="K33" s="11">
        <v>3.1866196513489347</v>
      </c>
      <c r="L33" s="11">
        <v>4.2748982805614881</v>
      </c>
      <c r="M33" s="11">
        <v>5.8368554487227282</v>
      </c>
      <c r="N33" s="7"/>
      <c r="O33" s="11">
        <v>3.8552731371915137</v>
      </c>
      <c r="P33" s="7"/>
      <c r="Q33" s="11">
        <v>7.6574182804318713</v>
      </c>
      <c r="R33" s="11">
        <v>5.2692992728596133</v>
      </c>
      <c r="S33" s="7"/>
      <c r="T33" s="11">
        <v>0.93809471052204219</v>
      </c>
      <c r="U33" s="7"/>
      <c r="V33" s="11">
        <v>2.3068878164485325</v>
      </c>
      <c r="W33" s="7"/>
      <c r="X33" s="7"/>
      <c r="Y33" s="11">
        <v>4.6642679149192752</v>
      </c>
      <c r="Z33" s="11">
        <v>1.3032358469530945</v>
      </c>
    </row>
    <row r="34" spans="1:26" ht="14.25" customHeight="1">
      <c r="A34" s="10" t="s">
        <v>150</v>
      </c>
      <c r="B34" s="7"/>
      <c r="C34" s="7"/>
      <c r="D34" s="7"/>
      <c r="E34" s="7"/>
      <c r="F34" s="7"/>
      <c r="G34" s="7"/>
      <c r="H34" s="7"/>
      <c r="I34" s="7"/>
      <c r="J34" s="7"/>
      <c r="K34" s="11">
        <v>5.1531197518795864</v>
      </c>
      <c r="L34" s="11">
        <v>9.9140539535088035</v>
      </c>
      <c r="M34" s="7"/>
      <c r="N34" s="7"/>
      <c r="O34" s="11">
        <v>3.8624865710557392</v>
      </c>
      <c r="P34" s="7"/>
      <c r="Q34" s="11">
        <v>25.557091998724836</v>
      </c>
      <c r="R34" s="11">
        <v>16.023580307842863</v>
      </c>
      <c r="S34" s="11">
        <v>2.7017694260128811</v>
      </c>
      <c r="T34" s="11">
        <v>1.9961112021014866</v>
      </c>
      <c r="U34" s="11">
        <v>6.8727823050633585</v>
      </c>
      <c r="V34" s="11">
        <v>3.0850532225535643</v>
      </c>
      <c r="W34" s="11">
        <v>2.3363970600863566</v>
      </c>
      <c r="X34" s="7"/>
      <c r="Y34" s="11">
        <v>15.075834465896085</v>
      </c>
      <c r="Z34" s="7"/>
    </row>
    <row r="35" spans="1:26" ht="14.25" customHeight="1">
      <c r="A35" s="24" t="s">
        <v>151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1">
        <v>7.4275414395615078</v>
      </c>
      <c r="M35" s="11">
        <v>12.20568783958586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24" t="s">
        <v>153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1">
        <v>15.590919391096133</v>
      </c>
      <c r="T36" s="11">
        <v>11.534236656323094</v>
      </c>
      <c r="U36" s="11">
        <v>17.037921579120109</v>
      </c>
      <c r="V36" s="7"/>
      <c r="W36" s="7"/>
      <c r="X36" s="7"/>
      <c r="Y36" s="7"/>
      <c r="Z36" s="7"/>
    </row>
    <row r="37" spans="1:26" ht="14.25" customHeight="1">
      <c r="A37" s="10" t="s">
        <v>154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11">
        <v>2.1187460865740557</v>
      </c>
      <c r="M37" s="11">
        <v>4.7708663057843728</v>
      </c>
      <c r="N37" s="7"/>
      <c r="O37" s="11">
        <v>1.8897196497234185</v>
      </c>
      <c r="P37" s="7"/>
      <c r="Q37" s="7"/>
      <c r="R37" s="7"/>
      <c r="S37" s="11">
        <v>4.0096184495673963</v>
      </c>
      <c r="T37" s="7"/>
      <c r="U37" s="7"/>
      <c r="V37" s="7"/>
      <c r="W37" s="7"/>
      <c r="X37" s="11">
        <v>1.3360204850215989</v>
      </c>
      <c r="Y37" s="7"/>
      <c r="Z37" s="7"/>
    </row>
    <row r="38" spans="1:26" ht="14.25" customHeight="1">
      <c r="A38" s="24" t="s">
        <v>156</v>
      </c>
      <c r="B38" s="7"/>
      <c r="C38" s="7"/>
      <c r="D38" s="7"/>
      <c r="E38" s="7"/>
      <c r="F38" s="7"/>
      <c r="G38" s="7"/>
      <c r="H38" s="7"/>
      <c r="I38" s="7"/>
      <c r="J38" s="7"/>
      <c r="K38" s="11">
        <v>47.403297310053944</v>
      </c>
      <c r="L38" s="11">
        <v>19.079722724944673</v>
      </c>
      <c r="M38" s="11">
        <v>28.525931079977024</v>
      </c>
      <c r="N38" s="7"/>
      <c r="O38" s="11">
        <v>31.510849944808871</v>
      </c>
      <c r="P38" s="7"/>
      <c r="Q38" s="11">
        <v>16.598806869580599</v>
      </c>
      <c r="R38" s="11">
        <v>8.210067656096335</v>
      </c>
      <c r="S38" s="11">
        <v>1361.5928344025481</v>
      </c>
      <c r="T38" s="11">
        <v>452.802383124713</v>
      </c>
      <c r="U38" s="11">
        <v>499.11252327835837</v>
      </c>
      <c r="V38" s="11">
        <v>1066.0255889291773</v>
      </c>
      <c r="W38" s="11">
        <v>811.77258735191538</v>
      </c>
      <c r="X38" s="11">
        <v>188.30749271959485</v>
      </c>
      <c r="Y38" s="11">
        <v>78.403559980108867</v>
      </c>
      <c r="Z38" s="11">
        <v>387.3707860440698</v>
      </c>
    </row>
    <row r="39" spans="1:26" ht="14.25" customHeight="1">
      <c r="A39" s="24" t="s">
        <v>157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1">
        <v>21.532598670869479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1">
        <v>7.8661297824626146</v>
      </c>
      <c r="Z39" s="7"/>
    </row>
    <row r="40" spans="1:26" ht="14.25" customHeight="1">
      <c r="A40" s="24" t="s">
        <v>162</v>
      </c>
      <c r="B40" s="7"/>
      <c r="C40" s="7"/>
      <c r="D40" s="7"/>
      <c r="E40" s="7"/>
      <c r="F40" s="7"/>
      <c r="G40" s="7"/>
      <c r="H40" s="7"/>
      <c r="I40" s="7"/>
      <c r="J40" s="7"/>
      <c r="K40" s="11">
        <v>4.4869374750228097</v>
      </c>
      <c r="L40" s="11">
        <v>3.1026464025007279</v>
      </c>
      <c r="M40" s="7"/>
      <c r="N40" s="7"/>
      <c r="O40" s="7"/>
      <c r="P40" s="7"/>
      <c r="Q40" s="11">
        <v>5.4626840439840096</v>
      </c>
      <c r="R40" s="11">
        <v>8.4252361365081736</v>
      </c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24" t="s">
        <v>163</v>
      </c>
      <c r="B41" s="7"/>
      <c r="C41" s="7"/>
      <c r="D41" s="7"/>
      <c r="E41" s="7"/>
      <c r="F41" s="7"/>
      <c r="G41" s="7"/>
      <c r="H41" s="7"/>
      <c r="I41" s="7"/>
      <c r="J41" s="7"/>
      <c r="K41" s="11">
        <v>76.358854957910978</v>
      </c>
      <c r="L41" s="11">
        <v>41.121738510371124</v>
      </c>
      <c r="M41" s="11">
        <v>293.17079492966781</v>
      </c>
      <c r="N41" s="7"/>
      <c r="O41" s="11">
        <v>83.016072947983474</v>
      </c>
      <c r="P41" s="11">
        <v>4.1047580728756685</v>
      </c>
      <c r="Q41" s="11">
        <v>23.504825588939781</v>
      </c>
      <c r="R41" s="11">
        <v>26.690844115898937</v>
      </c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24" t="s">
        <v>164</v>
      </c>
      <c r="B42" s="30"/>
      <c r="C42" s="7"/>
      <c r="D42" s="11">
        <v>0.84417780326870706</v>
      </c>
      <c r="E42" s="7"/>
      <c r="F42" s="11">
        <v>0.96019736688010349</v>
      </c>
      <c r="G42" s="11">
        <v>0.84100825688314618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24" t="s">
        <v>165</v>
      </c>
      <c r="B43" s="7"/>
      <c r="C43" s="7"/>
      <c r="D43" s="7"/>
      <c r="E43" s="7"/>
      <c r="F43" s="7"/>
      <c r="G43" s="7"/>
      <c r="H43" s="7"/>
      <c r="I43" s="7"/>
      <c r="J43" s="7"/>
      <c r="K43" s="11">
        <v>2.7857562015582631</v>
      </c>
      <c r="L43" s="11">
        <v>1.3070232750998838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24" t="s">
        <v>166</v>
      </c>
      <c r="B44" s="7"/>
      <c r="C44" s="7"/>
      <c r="D44" s="7"/>
      <c r="E44" s="7"/>
      <c r="F44" s="7"/>
      <c r="G44" s="7"/>
      <c r="H44" s="7"/>
      <c r="I44" s="7"/>
      <c r="J44" s="7"/>
      <c r="K44" s="11">
        <v>113.15091795827847</v>
      </c>
      <c r="L44" s="11">
        <v>90.216075528558193</v>
      </c>
      <c r="M44" s="11">
        <v>69.493384785509249</v>
      </c>
      <c r="N44" s="11">
        <v>31.78649877883948</v>
      </c>
      <c r="O44" s="11">
        <v>46.364024624891741</v>
      </c>
      <c r="P44" s="11">
        <v>16.036956110832993</v>
      </c>
      <c r="Q44" s="11">
        <v>151.48785647249386</v>
      </c>
      <c r="R44" s="11">
        <v>167.95751106935478</v>
      </c>
      <c r="S44" s="11">
        <v>56.072412666209544</v>
      </c>
      <c r="T44" s="11">
        <v>66.328189704304179</v>
      </c>
      <c r="U44" s="11">
        <v>97.23816255719592</v>
      </c>
      <c r="V44" s="11">
        <v>123.85789606616746</v>
      </c>
      <c r="W44" s="11">
        <v>97.52832339168765</v>
      </c>
      <c r="X44" s="11">
        <v>60.85888413921127</v>
      </c>
      <c r="Y44" s="11">
        <v>141.39394049297636</v>
      </c>
      <c r="Z44" s="11">
        <v>45.666090163208274</v>
      </c>
    </row>
    <row r="45" spans="1:26" ht="14.25" customHeight="1">
      <c r="A45" s="10" t="s">
        <v>119</v>
      </c>
      <c r="B45" s="11">
        <v>1.8046450593810357</v>
      </c>
      <c r="C45" s="7"/>
      <c r="D45" s="7"/>
      <c r="E45" s="7"/>
      <c r="F45" s="7"/>
      <c r="G45" s="7"/>
      <c r="H45" s="11">
        <v>0.88382140592909186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10" t="s">
        <v>105</v>
      </c>
      <c r="B46" s="11">
        <v>9.7935122247765047</v>
      </c>
      <c r="C46" s="11">
        <v>66.610016403666435</v>
      </c>
      <c r="D46" s="11">
        <v>25.239215947884436</v>
      </c>
      <c r="E46" s="11">
        <v>65.752065968889895</v>
      </c>
      <c r="F46" s="11">
        <v>39.210834069505786</v>
      </c>
      <c r="G46" s="7"/>
      <c r="H46" s="11">
        <v>15.243761117702418</v>
      </c>
      <c r="I46" s="11">
        <v>332.48604009873424</v>
      </c>
      <c r="J46" s="11">
        <v>15.423592887126814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24" t="s">
        <v>168</v>
      </c>
      <c r="B47" s="7"/>
      <c r="C47" s="7"/>
      <c r="D47" s="7"/>
      <c r="E47" s="7"/>
      <c r="F47" s="7"/>
      <c r="G47" s="7"/>
      <c r="H47" s="7"/>
      <c r="I47" s="7"/>
      <c r="J47" s="7"/>
      <c r="K47" s="11">
        <v>13.274641150469591</v>
      </c>
      <c r="L47" s="7"/>
      <c r="M47" s="11">
        <v>14.039432610310948</v>
      </c>
      <c r="N47" s="7"/>
      <c r="O47" s="11">
        <v>12.656752354261751</v>
      </c>
      <c r="P47" s="7"/>
      <c r="Q47" s="11">
        <v>8.9317595087438608</v>
      </c>
      <c r="R47" s="7"/>
      <c r="S47" s="11">
        <v>9.2770374066433625</v>
      </c>
      <c r="T47" s="11">
        <v>41.077064669768696</v>
      </c>
      <c r="U47" s="7"/>
      <c r="V47" s="7"/>
      <c r="W47" s="11">
        <v>13.053937477335609</v>
      </c>
      <c r="X47" s="7"/>
      <c r="Y47" s="11">
        <v>14.383514162885744</v>
      </c>
      <c r="Z47" s="7"/>
    </row>
    <row r="48" spans="1:26" ht="14.25" customHeight="1">
      <c r="A48" s="24" t="s">
        <v>169</v>
      </c>
      <c r="B48" s="7"/>
      <c r="C48" s="7"/>
      <c r="D48" s="7"/>
      <c r="E48" s="7"/>
      <c r="F48" s="7"/>
      <c r="G48" s="7"/>
      <c r="H48" s="7"/>
      <c r="I48" s="7"/>
      <c r="J48" s="7"/>
      <c r="K48" s="11">
        <v>2.6710127151866674</v>
      </c>
      <c r="L48" s="11">
        <v>2.014191856938452</v>
      </c>
      <c r="M48" s="11">
        <v>3.4157984953048524</v>
      </c>
      <c r="N48" s="7"/>
      <c r="O48" s="11">
        <v>1.3807143611159973</v>
      </c>
      <c r="P48" s="7"/>
      <c r="Q48" s="7"/>
      <c r="R48" s="7"/>
      <c r="S48" s="7"/>
      <c r="T48" s="7"/>
      <c r="U48" s="11">
        <v>49.168810734504362</v>
      </c>
      <c r="V48" s="11">
        <v>19.939805507946165</v>
      </c>
      <c r="W48" s="7"/>
      <c r="X48" s="7"/>
      <c r="Y48" s="11">
        <v>0.94297742808178187</v>
      </c>
      <c r="Z48" s="7"/>
    </row>
    <row r="49" spans="1:26" ht="14.25" customHeight="1">
      <c r="A49" s="24" t="s">
        <v>170</v>
      </c>
      <c r="B49" s="30"/>
      <c r="C49" s="30"/>
      <c r="D49" s="30"/>
      <c r="E49" s="7"/>
      <c r="F49" s="7"/>
      <c r="G49" s="7"/>
      <c r="H49" s="7"/>
      <c r="I49" s="7"/>
      <c r="J49" s="7"/>
      <c r="K49" s="7"/>
      <c r="L49" s="7"/>
      <c r="M49" s="7"/>
      <c r="N49" s="7"/>
      <c r="O49" s="11">
        <v>13.070138133931694</v>
      </c>
      <c r="P49" s="7"/>
      <c r="Q49" s="7"/>
      <c r="R49" s="7"/>
      <c r="S49" s="7"/>
      <c r="T49" s="7"/>
      <c r="U49" s="7"/>
      <c r="V49" s="7"/>
      <c r="W49" s="11">
        <v>5.7891150083050338</v>
      </c>
      <c r="X49" s="7"/>
      <c r="Y49" s="7"/>
      <c r="Z49" s="7"/>
    </row>
    <row r="50" spans="1:26" ht="14.25" customHeight="1">
      <c r="A50" s="24" t="s">
        <v>171</v>
      </c>
      <c r="B50" s="30"/>
      <c r="C50" s="7"/>
      <c r="D50" s="7"/>
      <c r="E50" s="7"/>
      <c r="F50" s="7"/>
      <c r="G50" s="7"/>
      <c r="H50" s="7"/>
      <c r="I50" s="7"/>
      <c r="J50" s="7"/>
      <c r="K50" s="11">
        <v>2.1521575409414289</v>
      </c>
      <c r="L50" s="11">
        <v>1.5133889386562989</v>
      </c>
      <c r="M50" s="7"/>
      <c r="N50" s="7"/>
      <c r="O50" s="7"/>
      <c r="P50" s="7"/>
      <c r="Q50" s="7"/>
      <c r="R50" s="7"/>
      <c r="S50" s="7"/>
      <c r="T50" s="7"/>
      <c r="U50" s="7"/>
      <c r="V50" s="11">
        <v>1.4643618686452387</v>
      </c>
      <c r="W50" s="7"/>
      <c r="X50" s="7"/>
      <c r="Y50" s="11">
        <v>1.6006894964188938</v>
      </c>
      <c r="Z50" s="7"/>
    </row>
    <row r="51" spans="1:26" ht="14.25" customHeight="1">
      <c r="A51" s="24" t="s">
        <v>172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1">
        <v>21.381016319609099</v>
      </c>
      <c r="T51" s="7"/>
      <c r="U51" s="11">
        <v>40.427737323855681</v>
      </c>
      <c r="V51" s="7"/>
      <c r="W51" s="7"/>
      <c r="X51" s="7"/>
      <c r="Y51" s="7"/>
      <c r="Z51" s="7"/>
    </row>
    <row r="52" spans="1:26" ht="14.25" customHeight="1">
      <c r="A52" s="24" t="s">
        <v>173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1">
        <v>4.3510254694427308</v>
      </c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4" t="s">
        <v>174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1">
        <v>3.2623231815105522</v>
      </c>
      <c r="N53" s="7"/>
      <c r="O53" s="7"/>
      <c r="P53" s="7"/>
      <c r="Q53" s="7"/>
      <c r="R53" s="7"/>
      <c r="S53" s="11">
        <v>2.91576188679293</v>
      </c>
      <c r="T53" s="7"/>
      <c r="U53" s="7"/>
      <c r="V53" s="7"/>
      <c r="W53" s="7"/>
      <c r="X53" s="7"/>
      <c r="Y53" s="7"/>
      <c r="Z53" s="7"/>
    </row>
    <row r="54" spans="1:26" ht="14.25" customHeight="1">
      <c r="A54" s="24" t="s">
        <v>175</v>
      </c>
      <c r="B54" s="7"/>
      <c r="C54" s="11">
        <v>2.4389621948497271</v>
      </c>
      <c r="D54" s="11">
        <v>2.9789116235517112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4" t="s">
        <v>177</v>
      </c>
      <c r="B55" s="7"/>
      <c r="C55" s="7"/>
      <c r="D55" s="7"/>
      <c r="E55" s="7"/>
      <c r="F55" s="7"/>
      <c r="G55" s="7"/>
      <c r="H55" s="7"/>
      <c r="I55" s="7"/>
      <c r="J55" s="7"/>
      <c r="K55" s="11">
        <v>3.765447778793189</v>
      </c>
      <c r="L55" s="11">
        <v>1.5932221657238752</v>
      </c>
      <c r="M55" s="7"/>
      <c r="N55" s="7"/>
      <c r="O55" s="7"/>
      <c r="P55" s="7"/>
      <c r="Q55" s="7"/>
      <c r="R55" s="7"/>
      <c r="S55" s="7"/>
      <c r="T55" s="7"/>
      <c r="U55" s="11">
        <v>1.6928750505622006</v>
      </c>
      <c r="V55" s="11">
        <v>2.9492564863737476</v>
      </c>
      <c r="W55" s="7"/>
      <c r="X55" s="7"/>
      <c r="Y55" s="11">
        <v>1.1178839009094212</v>
      </c>
      <c r="Z55" s="7"/>
    </row>
    <row r="56" spans="1:26" ht="14.25" customHeight="1">
      <c r="A56" s="24" t="s">
        <v>178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1">
        <v>5.2197124505656776</v>
      </c>
      <c r="R56" s="11">
        <v>6.2442214287191726</v>
      </c>
      <c r="S56" s="7"/>
      <c r="T56" s="7"/>
      <c r="U56" s="11">
        <v>2.743091957726834</v>
      </c>
      <c r="V56" s="11">
        <v>2.5788477092500064</v>
      </c>
      <c r="W56" s="11">
        <v>1.5521971839378932</v>
      </c>
      <c r="X56" s="7"/>
      <c r="Y56" s="11">
        <v>2.6426842264672792</v>
      </c>
      <c r="Z56" s="11">
        <v>1.5139327741271702</v>
      </c>
    </row>
    <row r="57" spans="1:26" ht="14.25" customHeight="1">
      <c r="A57" s="24" t="s">
        <v>179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1">
        <v>2.824098389343852</v>
      </c>
      <c r="T57" s="11">
        <v>1.4486661545412889</v>
      </c>
      <c r="U57" s="7"/>
      <c r="V57" s="7"/>
      <c r="W57" s="7"/>
      <c r="X57" s="7"/>
      <c r="Y57" s="7"/>
      <c r="Z57" s="7"/>
    </row>
    <row r="58" spans="1:26" ht="14.25" customHeight="1">
      <c r="A58" s="24" t="s">
        <v>180</v>
      </c>
      <c r="B58" s="30"/>
      <c r="C58" s="7"/>
      <c r="D58" s="7"/>
      <c r="E58" s="7"/>
      <c r="F58" s="7"/>
      <c r="G58" s="7"/>
      <c r="H58" s="7"/>
      <c r="I58" s="7"/>
      <c r="J58" s="7"/>
      <c r="K58" s="11">
        <v>8.7026846303891396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1">
        <v>9.9687440436911814</v>
      </c>
      <c r="Y58" s="7"/>
      <c r="Z58" s="11">
        <v>18.469410015624227</v>
      </c>
    </row>
    <row r="59" spans="1:26" ht="14.25" customHeight="1">
      <c r="A59" s="10" t="s">
        <v>109</v>
      </c>
      <c r="B59" s="11">
        <v>5.821849048418704</v>
      </c>
      <c r="C59" s="11">
        <v>54.53710003456257</v>
      </c>
      <c r="D59" s="11">
        <v>49.915738789496707</v>
      </c>
      <c r="E59" s="11">
        <v>5.5503292711094145</v>
      </c>
      <c r="F59" s="11">
        <v>36.31046536532692</v>
      </c>
      <c r="G59" s="11">
        <v>3.6164306799772352</v>
      </c>
      <c r="H59" s="7"/>
      <c r="I59" s="11">
        <v>33.374531777415115</v>
      </c>
      <c r="J59" s="11">
        <v>1.0922866913758233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10" t="s">
        <v>111</v>
      </c>
      <c r="B60" s="11">
        <v>5.4362349953125442</v>
      </c>
      <c r="C60" s="11">
        <v>62.24164790058618</v>
      </c>
      <c r="D60" s="11">
        <v>59.217141984504593</v>
      </c>
      <c r="E60" s="7"/>
      <c r="F60" s="11">
        <v>3.2169632068187357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4" t="s">
        <v>185</v>
      </c>
      <c r="B61" s="7"/>
      <c r="C61" s="7"/>
      <c r="D61" s="7"/>
      <c r="E61" s="7"/>
      <c r="F61" s="7"/>
      <c r="G61" s="11">
        <v>2.6070508487034783</v>
      </c>
      <c r="H61" s="7"/>
      <c r="I61" s="11">
        <v>3.6080480576907643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4" t="s">
        <v>187</v>
      </c>
      <c r="B62" s="7"/>
      <c r="C62" s="11">
        <v>12.016555394158871</v>
      </c>
      <c r="D62" s="11">
        <v>12.871063742522516</v>
      </c>
      <c r="E62" s="11">
        <v>2.2919218129821455</v>
      </c>
      <c r="F62" s="7"/>
      <c r="G62" s="11">
        <v>6.399923579428723</v>
      </c>
      <c r="H62" s="7"/>
      <c r="I62" s="11">
        <v>11.14794065914983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4" t="s">
        <v>189</v>
      </c>
      <c r="B63" s="30"/>
      <c r="C63" s="7"/>
      <c r="D63" s="11">
        <v>11.607398441813345</v>
      </c>
      <c r="E63" s="7"/>
      <c r="F63" s="11">
        <v>7.8385358855363156</v>
      </c>
      <c r="G63" s="7"/>
      <c r="H63" s="7"/>
      <c r="I63" s="11">
        <v>16.157393292078538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>
      <selection activeCell="B6" sqref="B6"/>
    </sheetView>
  </sheetViews>
  <sheetFormatPr baseColWidth="10" defaultColWidth="14.5" defaultRowHeight="15" customHeight="1"/>
  <cols>
    <col min="1" max="6" width="13.5" customWidth="1"/>
  </cols>
  <sheetData>
    <row r="1" spans="1:2" ht="15.75" customHeight="1">
      <c r="A1" s="6" t="s">
        <v>66</v>
      </c>
      <c r="B1" s="6" t="s">
        <v>68</v>
      </c>
    </row>
    <row r="2" spans="1:2" ht="15.75" customHeight="1">
      <c r="A2" s="17" t="s">
        <v>69</v>
      </c>
      <c r="B2" s="18">
        <v>114.35850440872842</v>
      </c>
    </row>
    <row r="3" spans="1:2" ht="15.75" customHeight="1">
      <c r="A3" s="17" t="s">
        <v>72</v>
      </c>
      <c r="B3" s="18">
        <v>824.25597592267286</v>
      </c>
    </row>
    <row r="4" spans="1:2" ht="15.75" customHeight="1">
      <c r="A4" s="17" t="s">
        <v>74</v>
      </c>
      <c r="B4" s="18">
        <v>635.91515462339555</v>
      </c>
    </row>
    <row r="5" spans="1:2" ht="15.75" customHeight="1">
      <c r="A5" s="17" t="s">
        <v>75</v>
      </c>
      <c r="B5" s="18">
        <v>410.19698215418316</v>
      </c>
    </row>
    <row r="6" spans="1:2" ht="15.75" customHeight="1">
      <c r="A6" s="17" t="s">
        <v>76</v>
      </c>
      <c r="B6" s="18">
        <v>740.19670011961057</v>
      </c>
    </row>
    <row r="7" spans="1:2" ht="15.75" customHeight="1">
      <c r="A7" s="17" t="s">
        <v>78</v>
      </c>
      <c r="B7" s="18">
        <v>371.10018318226759</v>
      </c>
    </row>
    <row r="8" spans="1:2" ht="15.75" customHeight="1">
      <c r="A8" s="17" t="s">
        <v>79</v>
      </c>
      <c r="B8" s="6">
        <v>90.451624118655758</v>
      </c>
    </row>
    <row r="9" spans="1:2" ht="15.75" customHeight="1">
      <c r="A9" s="17" t="s">
        <v>80</v>
      </c>
      <c r="B9" s="18">
        <v>1277.7107432411472</v>
      </c>
    </row>
    <row r="10" spans="1:2" ht="15.75" customHeight="1">
      <c r="A10" s="17" t="s">
        <v>81</v>
      </c>
      <c r="B10" s="6">
        <v>76.67429279051413</v>
      </c>
    </row>
    <row r="11" spans="1:2" ht="15.75" customHeight="1">
      <c r="A11" s="17" t="s">
        <v>82</v>
      </c>
      <c r="B11" s="18">
        <v>809.66207141494647</v>
      </c>
    </row>
    <row r="12" spans="1:2" ht="15.75" customHeight="1">
      <c r="A12" s="17" t="s">
        <v>83</v>
      </c>
      <c r="B12" s="18">
        <v>519.47833419025312</v>
      </c>
    </row>
    <row r="13" spans="1:2" ht="15.75" customHeight="1">
      <c r="A13" s="17" t="s">
        <v>84</v>
      </c>
      <c r="B13" s="18">
        <v>1820.5193923468994</v>
      </c>
    </row>
    <row r="14" spans="1:2" ht="15.75" customHeight="1">
      <c r="A14" s="17" t="s">
        <v>86</v>
      </c>
      <c r="B14" s="18">
        <v>37.121726009062115</v>
      </c>
    </row>
    <row r="15" spans="1:2" ht="15.75" customHeight="1">
      <c r="A15" s="17" t="s">
        <v>88</v>
      </c>
      <c r="B15" s="18">
        <v>845.85462205362148</v>
      </c>
    </row>
    <row r="16" spans="1:2" ht="15.75" customHeight="1">
      <c r="A16" s="17" t="s">
        <v>89</v>
      </c>
      <c r="B16" s="18">
        <v>95.622724488654328</v>
      </c>
    </row>
    <row r="17" spans="1:2" ht="15.75" customHeight="1">
      <c r="A17" s="17" t="s">
        <v>90</v>
      </c>
      <c r="B17" s="18">
        <v>604.01637191398879</v>
      </c>
    </row>
    <row r="18" spans="1:2" ht="15.75" customHeight="1">
      <c r="A18" s="17" t="s">
        <v>91</v>
      </c>
      <c r="B18" s="18">
        <v>592.11286106896569</v>
      </c>
    </row>
    <row r="19" spans="1:2" ht="15.75" customHeight="1">
      <c r="A19" s="17" t="s">
        <v>92</v>
      </c>
      <c r="B19" s="18">
        <v>1564.7955384940544</v>
      </c>
    </row>
    <row r="20" spans="1:2" ht="15.75" customHeight="1">
      <c r="A20" s="17" t="s">
        <v>93</v>
      </c>
      <c r="B20" s="18">
        <v>632.45187360385478</v>
      </c>
    </row>
    <row r="21" spans="1:2" ht="15.75" customHeight="1">
      <c r="A21" s="17" t="s">
        <v>94</v>
      </c>
      <c r="B21" s="18">
        <v>847.76290045942051</v>
      </c>
    </row>
    <row r="22" spans="1:2" ht="15.75" customHeight="1">
      <c r="A22" s="17" t="s">
        <v>95</v>
      </c>
      <c r="B22" s="18">
        <v>1290.6784300398645</v>
      </c>
    </row>
    <row r="23" spans="1:2" ht="15.75" customHeight="1">
      <c r="A23" s="17" t="s">
        <v>96</v>
      </c>
      <c r="B23" s="18">
        <v>975.9789383116298</v>
      </c>
    </row>
    <row r="24" spans="1:2" ht="15.75" customHeight="1">
      <c r="A24" s="17" t="s">
        <v>97</v>
      </c>
      <c r="B24" s="18">
        <v>275.1156097076742</v>
      </c>
    </row>
    <row r="25" spans="1:2" ht="15.75" customHeight="1">
      <c r="A25" s="17" t="s">
        <v>98</v>
      </c>
      <c r="B25" s="18">
        <v>600.81149642980779</v>
      </c>
    </row>
    <row r="26" spans="1:2" ht="15.75" customHeight="1">
      <c r="A26" s="17" t="s">
        <v>100</v>
      </c>
      <c r="B26" s="18">
        <v>474.0098586450419</v>
      </c>
    </row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topLeftCell="A52" workbookViewId="0"/>
  </sheetViews>
  <sheetFormatPr baseColWidth="10" defaultColWidth="14.5" defaultRowHeight="15" customHeight="1"/>
  <sheetData>
    <row r="1" spans="1:26">
      <c r="A1" s="3" t="s">
        <v>67</v>
      </c>
      <c r="B1" s="3" t="s">
        <v>70</v>
      </c>
      <c r="C1" s="3" t="s">
        <v>71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3" t="s">
        <v>73</v>
      </c>
      <c r="B2" s="3" t="s">
        <v>25</v>
      </c>
      <c r="C2" s="19">
        <v>36.566899599999999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3" t="s">
        <v>77</v>
      </c>
      <c r="B3" s="3" t="s">
        <v>25</v>
      </c>
      <c r="C3" s="19">
        <v>18.397673999999999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3" t="s">
        <v>85</v>
      </c>
      <c r="B4" s="3" t="s">
        <v>25</v>
      </c>
      <c r="C4" s="19">
        <v>13.357239399999999</v>
      </c>
      <c r="D4" s="7"/>
      <c r="E4" s="21" t="s">
        <v>87</v>
      </c>
      <c r="F4" s="21" t="s">
        <v>70</v>
      </c>
      <c r="G4" s="22"/>
      <c r="H4" s="22"/>
      <c r="I4" s="2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3" t="s">
        <v>99</v>
      </c>
      <c r="B5" s="3" t="s">
        <v>25</v>
      </c>
      <c r="C5" s="19">
        <v>12.999507100000001</v>
      </c>
      <c r="D5" s="23"/>
      <c r="E5" s="25" t="s">
        <v>67</v>
      </c>
      <c r="F5" s="26" t="s">
        <v>25</v>
      </c>
      <c r="G5" s="26" t="s">
        <v>27</v>
      </c>
      <c r="H5" s="26" t="s">
        <v>28</v>
      </c>
      <c r="I5" s="27" t="s">
        <v>103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3" t="s">
        <v>105</v>
      </c>
      <c r="B6" s="3" t="s">
        <v>25</v>
      </c>
      <c r="C6" s="19">
        <v>9.7935122200000002</v>
      </c>
      <c r="D6" s="7"/>
      <c r="E6" s="28" t="s">
        <v>101</v>
      </c>
      <c r="F6" s="29"/>
      <c r="G6" s="29"/>
      <c r="H6" s="31">
        <v>2.7946788100000002</v>
      </c>
      <c r="I6" s="31">
        <v>2.7946788100000002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3" t="s">
        <v>109</v>
      </c>
      <c r="B7" s="3" t="s">
        <v>25</v>
      </c>
      <c r="C7" s="19">
        <v>5.82184905</v>
      </c>
      <c r="D7" s="7"/>
      <c r="E7" s="28" t="s">
        <v>102</v>
      </c>
      <c r="F7" s="29"/>
      <c r="G7" s="29"/>
      <c r="H7" s="31">
        <v>10.9127873</v>
      </c>
      <c r="I7" s="31">
        <v>10.9127873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3" t="s">
        <v>111</v>
      </c>
      <c r="B8" s="3" t="s">
        <v>25</v>
      </c>
      <c r="C8" s="19">
        <v>5.4362349999999999</v>
      </c>
      <c r="D8" s="7"/>
      <c r="E8" s="28" t="s">
        <v>104</v>
      </c>
      <c r="F8" s="29"/>
      <c r="G8" s="29"/>
      <c r="H8" s="31">
        <v>5.4385813899999995</v>
      </c>
      <c r="I8" s="31">
        <v>5.4385813899999995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3" t="s">
        <v>113</v>
      </c>
      <c r="B9" s="3" t="s">
        <v>25</v>
      </c>
      <c r="C9" s="19">
        <v>3.0056522299999999</v>
      </c>
      <c r="D9" s="7"/>
      <c r="E9" s="28" t="s">
        <v>106</v>
      </c>
      <c r="F9" s="29"/>
      <c r="G9" s="31">
        <v>15.026496979999999</v>
      </c>
      <c r="H9" s="31">
        <v>20.94301093</v>
      </c>
      <c r="I9" s="31">
        <v>35.969507909999997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3" t="s">
        <v>115</v>
      </c>
      <c r="B10" s="3" t="s">
        <v>25</v>
      </c>
      <c r="C10" s="19">
        <v>2.48246353</v>
      </c>
      <c r="D10" s="7"/>
      <c r="E10" s="28" t="s">
        <v>107</v>
      </c>
      <c r="F10" s="29"/>
      <c r="G10" s="31">
        <v>34.093830560000001</v>
      </c>
      <c r="H10" s="31">
        <v>96.425821520000014</v>
      </c>
      <c r="I10" s="31">
        <v>130.51965207999999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3" t="s">
        <v>117</v>
      </c>
      <c r="B11" s="3" t="s">
        <v>25</v>
      </c>
      <c r="C11" s="19">
        <v>1.9337121100000001</v>
      </c>
      <c r="D11" s="7"/>
      <c r="E11" s="28" t="s">
        <v>108</v>
      </c>
      <c r="F11" s="29"/>
      <c r="G11" s="31">
        <v>322.25237231</v>
      </c>
      <c r="H11" s="31">
        <v>104.0489803</v>
      </c>
      <c r="I11" s="31">
        <v>426.30135261000004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3" t="s">
        <v>119</v>
      </c>
      <c r="B12" s="3" t="s">
        <v>25</v>
      </c>
      <c r="C12" s="19">
        <v>1.8046450599999999</v>
      </c>
      <c r="D12" s="7"/>
      <c r="E12" s="28" t="s">
        <v>110</v>
      </c>
      <c r="F12" s="31">
        <v>14.963693339999999</v>
      </c>
      <c r="G12" s="29"/>
      <c r="H12" s="29"/>
      <c r="I12" s="31">
        <v>14.963693339999999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3" t="s">
        <v>121</v>
      </c>
      <c r="B13" s="3" t="s">
        <v>25</v>
      </c>
      <c r="C13" s="19">
        <v>1.60870096</v>
      </c>
      <c r="D13" s="7"/>
      <c r="E13" s="28" t="s">
        <v>112</v>
      </c>
      <c r="F13" s="31">
        <v>10.427027690000001</v>
      </c>
      <c r="G13" s="29"/>
      <c r="H13" s="29"/>
      <c r="I13" s="31">
        <v>10.427027690000001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3" t="s">
        <v>123</v>
      </c>
      <c r="B14" s="3" t="s">
        <v>25</v>
      </c>
      <c r="C14" s="19">
        <v>1.1504141400000001</v>
      </c>
      <c r="D14" s="7"/>
      <c r="E14" s="28" t="s">
        <v>114</v>
      </c>
      <c r="F14" s="31">
        <v>21.430028969999999</v>
      </c>
      <c r="G14" s="29"/>
      <c r="H14" s="29"/>
      <c r="I14" s="31">
        <v>21.430028969999999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3" t="s">
        <v>73</v>
      </c>
      <c r="B15" s="3" t="s">
        <v>25</v>
      </c>
      <c r="C15" s="19">
        <v>210.738632</v>
      </c>
      <c r="D15" s="7"/>
      <c r="E15" s="28" t="s">
        <v>116</v>
      </c>
      <c r="F15" s="31">
        <v>72.547980600000002</v>
      </c>
      <c r="G15" s="29"/>
      <c r="H15" s="29"/>
      <c r="I15" s="31">
        <v>72.547980600000002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3" t="s">
        <v>85</v>
      </c>
      <c r="B16" s="3" t="s">
        <v>25</v>
      </c>
      <c r="C16" s="19">
        <v>88.759861599999994</v>
      </c>
      <c r="D16" s="7"/>
      <c r="E16" s="28" t="s">
        <v>118</v>
      </c>
      <c r="F16" s="31">
        <v>76.530892899999998</v>
      </c>
      <c r="G16" s="31">
        <v>228.07511309999998</v>
      </c>
      <c r="H16" s="31">
        <v>99.408632999999995</v>
      </c>
      <c r="I16" s="31">
        <v>404.01463899999999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3" t="s">
        <v>77</v>
      </c>
      <c r="B17" s="3" t="s">
        <v>25</v>
      </c>
      <c r="C17" s="19">
        <v>85.067105299999994</v>
      </c>
      <c r="D17" s="7"/>
      <c r="E17" s="28" t="s">
        <v>120</v>
      </c>
      <c r="F17" s="31">
        <v>11.719583419999999</v>
      </c>
      <c r="G17" s="29"/>
      <c r="H17" s="29"/>
      <c r="I17" s="31">
        <v>11.719583419999999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3" t="s">
        <v>99</v>
      </c>
      <c r="B18" s="3" t="s">
        <v>25</v>
      </c>
      <c r="C18" s="19">
        <v>84.609413900000007</v>
      </c>
      <c r="D18" s="7"/>
      <c r="E18" s="28" t="s">
        <v>122</v>
      </c>
      <c r="F18" s="31">
        <v>36.084172000000002</v>
      </c>
      <c r="G18" s="29"/>
      <c r="H18" s="29"/>
      <c r="I18" s="31">
        <v>36.084172000000002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3" t="s">
        <v>105</v>
      </c>
      <c r="B19" s="3" t="s">
        <v>25</v>
      </c>
      <c r="C19" s="19">
        <v>66.610016400000006</v>
      </c>
      <c r="D19" s="7"/>
      <c r="E19" s="28" t="s">
        <v>124</v>
      </c>
      <c r="F19" s="31">
        <v>54.174961150000001</v>
      </c>
      <c r="G19" s="29"/>
      <c r="H19" s="29"/>
      <c r="I19" s="31">
        <v>54.174961150000001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3" t="s">
        <v>111</v>
      </c>
      <c r="B20" s="3" t="s">
        <v>25</v>
      </c>
      <c r="C20" s="19">
        <v>62.241647899999997</v>
      </c>
      <c r="D20" s="7"/>
      <c r="E20" s="28" t="s">
        <v>127</v>
      </c>
      <c r="F20" s="31">
        <v>2.7344658800000001</v>
      </c>
      <c r="G20" s="29"/>
      <c r="H20" s="29"/>
      <c r="I20" s="31">
        <v>2.7344658800000001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3" t="s">
        <v>109</v>
      </c>
      <c r="B21" s="3" t="s">
        <v>25</v>
      </c>
      <c r="C21" s="19">
        <v>54.537100000000002</v>
      </c>
      <c r="D21" s="7"/>
      <c r="E21" s="28" t="s">
        <v>121</v>
      </c>
      <c r="F21" s="31">
        <v>69.71446456000001</v>
      </c>
      <c r="G21" s="29"/>
      <c r="H21" s="29"/>
      <c r="I21" s="31">
        <v>69.71446456000001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3" t="s">
        <v>118</v>
      </c>
      <c r="B22" s="3" t="s">
        <v>25</v>
      </c>
      <c r="C22" s="19">
        <v>33.602034600000003</v>
      </c>
      <c r="D22" s="7"/>
      <c r="E22" s="28" t="s">
        <v>113</v>
      </c>
      <c r="F22" s="31">
        <v>102.92275552999999</v>
      </c>
      <c r="G22" s="29"/>
      <c r="H22" s="29"/>
      <c r="I22" s="31">
        <v>102.92275552999999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3" t="s">
        <v>113</v>
      </c>
      <c r="B23" s="3" t="s">
        <v>25</v>
      </c>
      <c r="C23" s="19">
        <v>22.290217200000001</v>
      </c>
      <c r="D23" s="7"/>
      <c r="E23" s="28" t="s">
        <v>115</v>
      </c>
      <c r="F23" s="31">
        <v>43.624488189999994</v>
      </c>
      <c r="G23" s="31">
        <v>50.414559489999995</v>
      </c>
      <c r="H23" s="31">
        <v>26.878768919999999</v>
      </c>
      <c r="I23" s="31">
        <v>120.91781659999999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3" t="s">
        <v>124</v>
      </c>
      <c r="B24" s="3" t="s">
        <v>25</v>
      </c>
      <c r="C24" s="19">
        <v>22.1754006</v>
      </c>
      <c r="D24" s="7"/>
      <c r="E24" s="28" t="s">
        <v>85</v>
      </c>
      <c r="F24" s="31">
        <v>760.54680633999999</v>
      </c>
      <c r="G24" s="29"/>
      <c r="H24" s="29"/>
      <c r="I24" s="31">
        <v>760.54680633999999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3" t="s">
        <v>121</v>
      </c>
      <c r="B25" s="3" t="s">
        <v>25</v>
      </c>
      <c r="C25" s="19">
        <v>15.1854692</v>
      </c>
      <c r="D25" s="7"/>
      <c r="E25" s="28" t="s">
        <v>99</v>
      </c>
      <c r="F25" s="31">
        <v>497.08017840000008</v>
      </c>
      <c r="G25" s="31">
        <v>32.415602790000001</v>
      </c>
      <c r="H25" s="31">
        <v>43.216534980000006</v>
      </c>
      <c r="I25" s="31">
        <v>572.71231617000001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3" t="s">
        <v>117</v>
      </c>
      <c r="B26" s="3" t="s">
        <v>25</v>
      </c>
      <c r="C26" s="19">
        <v>14.9455533</v>
      </c>
      <c r="D26" s="7"/>
      <c r="E26" s="28" t="s">
        <v>130</v>
      </c>
      <c r="F26" s="29"/>
      <c r="G26" s="31">
        <v>36.042707249999999</v>
      </c>
      <c r="H26" s="31">
        <v>68.240855950000011</v>
      </c>
      <c r="I26" s="31">
        <v>104.28356319999999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3" t="s">
        <v>187</v>
      </c>
      <c r="B27" s="3" t="s">
        <v>25</v>
      </c>
      <c r="C27" s="19">
        <v>12.0165554</v>
      </c>
      <c r="D27" s="7"/>
      <c r="E27" s="28" t="s">
        <v>134</v>
      </c>
      <c r="F27" s="29"/>
      <c r="G27" s="31">
        <v>25.976632260000002</v>
      </c>
      <c r="H27" s="31">
        <v>74.887764939999983</v>
      </c>
      <c r="I27" s="31">
        <v>100.86439719999998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3" t="s">
        <v>123</v>
      </c>
      <c r="B28" s="3" t="s">
        <v>25</v>
      </c>
      <c r="C28" s="19">
        <v>11.349848100000001</v>
      </c>
      <c r="D28" s="7"/>
      <c r="E28" s="28" t="s">
        <v>123</v>
      </c>
      <c r="F28" s="31">
        <v>44.044182429999999</v>
      </c>
      <c r="G28" s="29"/>
      <c r="H28" s="29"/>
      <c r="I28" s="31">
        <v>44.044182429999999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3" t="s">
        <v>122</v>
      </c>
      <c r="B29" s="3" t="s">
        <v>25</v>
      </c>
      <c r="C29" s="19">
        <v>11.258187400000001</v>
      </c>
      <c r="D29" s="7"/>
      <c r="E29" s="28" t="s">
        <v>139</v>
      </c>
      <c r="F29" s="29"/>
      <c r="G29" s="31">
        <v>19.3777489</v>
      </c>
      <c r="H29" s="31">
        <v>15.662164619999999</v>
      </c>
      <c r="I29" s="31">
        <v>35.039913519999999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3" t="s">
        <v>116</v>
      </c>
      <c r="B30" s="3" t="s">
        <v>25</v>
      </c>
      <c r="C30" s="19">
        <v>8.7460449899999997</v>
      </c>
      <c r="D30" s="7"/>
      <c r="E30" s="28" t="s">
        <v>144</v>
      </c>
      <c r="F30" s="29"/>
      <c r="G30" s="31">
        <v>2376.4700961000003</v>
      </c>
      <c r="H30" s="29"/>
      <c r="I30" s="31">
        <v>2376.4700961000003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3" t="s">
        <v>115</v>
      </c>
      <c r="B31" s="3" t="s">
        <v>25</v>
      </c>
      <c r="C31" s="19">
        <v>7.6983422700000004</v>
      </c>
      <c r="D31" s="7"/>
      <c r="E31" s="28" t="s">
        <v>145</v>
      </c>
      <c r="F31" s="29"/>
      <c r="G31" s="31">
        <v>17.574471589999998</v>
      </c>
      <c r="H31" s="29"/>
      <c r="I31" s="31">
        <v>17.574471589999998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3" t="s">
        <v>114</v>
      </c>
      <c r="B32" s="3" t="s">
        <v>25</v>
      </c>
      <c r="C32" s="19">
        <v>4.7637608399999998</v>
      </c>
      <c r="D32" s="7"/>
      <c r="E32" s="28" t="s">
        <v>146</v>
      </c>
      <c r="F32" s="29"/>
      <c r="G32" s="31">
        <v>32.810098509999996</v>
      </c>
      <c r="H32" s="29"/>
      <c r="I32" s="31">
        <v>32.810098509999996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3" t="s">
        <v>112</v>
      </c>
      <c r="B33" s="3" t="s">
        <v>25</v>
      </c>
      <c r="C33" s="19">
        <v>3.3915012099999999</v>
      </c>
      <c r="D33" s="7"/>
      <c r="E33" s="28" t="s">
        <v>147</v>
      </c>
      <c r="F33" s="29"/>
      <c r="G33" s="31">
        <v>20.12483271</v>
      </c>
      <c r="H33" s="31">
        <v>24.885148259999998</v>
      </c>
      <c r="I33" s="31">
        <v>45.009980970000008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3" t="s">
        <v>175</v>
      </c>
      <c r="B34" s="3" t="s">
        <v>25</v>
      </c>
      <c r="C34" s="19">
        <v>2.4389621899999998</v>
      </c>
      <c r="D34" s="7"/>
      <c r="E34" s="28" t="s">
        <v>148</v>
      </c>
      <c r="F34" s="29"/>
      <c r="G34" s="31">
        <v>51.5716149</v>
      </c>
      <c r="H34" s="31">
        <v>54.903673599999998</v>
      </c>
      <c r="I34" s="31">
        <v>106.4752885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3" t="s">
        <v>120</v>
      </c>
      <c r="B35" s="3" t="s">
        <v>25</v>
      </c>
      <c r="C35" s="19">
        <v>1.8303210999999999</v>
      </c>
      <c r="D35" s="7"/>
      <c r="E35" s="28" t="s">
        <v>73</v>
      </c>
      <c r="F35" s="31">
        <v>877.71190679999995</v>
      </c>
      <c r="G35" s="31">
        <v>402.00737099999998</v>
      </c>
      <c r="H35" s="31">
        <v>109.0467891</v>
      </c>
      <c r="I35" s="31">
        <v>1388.7660668999997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3" t="s">
        <v>73</v>
      </c>
      <c r="B36" s="3" t="s">
        <v>25</v>
      </c>
      <c r="C36" s="19">
        <v>137.764376</v>
      </c>
      <c r="D36" s="7"/>
      <c r="E36" s="28" t="s">
        <v>77</v>
      </c>
      <c r="F36" s="31">
        <v>812.1207885</v>
      </c>
      <c r="G36" s="29"/>
      <c r="H36" s="29"/>
      <c r="I36" s="31">
        <v>812.1207885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3" t="s">
        <v>85</v>
      </c>
      <c r="B37" s="3" t="s">
        <v>25</v>
      </c>
      <c r="C37" s="19">
        <v>74.970005499999999</v>
      </c>
      <c r="D37" s="7"/>
      <c r="E37" s="28" t="s">
        <v>117</v>
      </c>
      <c r="F37" s="31">
        <v>45.094468420000005</v>
      </c>
      <c r="G37" s="31">
        <v>30.080364070000005</v>
      </c>
      <c r="H37" s="31">
        <v>9.2124862900000011</v>
      </c>
      <c r="I37" s="31">
        <v>84.387318780000015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3" t="s">
        <v>99</v>
      </c>
      <c r="B38" s="3" t="s">
        <v>25</v>
      </c>
      <c r="C38" s="19">
        <v>68.5275915</v>
      </c>
      <c r="D38" s="7"/>
      <c r="E38" s="28" t="s">
        <v>150</v>
      </c>
      <c r="F38" s="29"/>
      <c r="G38" s="31">
        <v>60.510332569999996</v>
      </c>
      <c r="H38" s="31">
        <v>32.067947719999999</v>
      </c>
      <c r="I38" s="31">
        <v>92.578280289999995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3" t="s">
        <v>77</v>
      </c>
      <c r="B39" s="3" t="s">
        <v>25</v>
      </c>
      <c r="C39" s="19">
        <v>66.565410999999997</v>
      </c>
      <c r="D39" s="7"/>
      <c r="E39" s="28" t="s">
        <v>151</v>
      </c>
      <c r="F39" s="29"/>
      <c r="G39" s="31">
        <v>19.633229239999999</v>
      </c>
      <c r="H39" s="29"/>
      <c r="I39" s="31">
        <v>19.633229239999999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3" t="s">
        <v>111</v>
      </c>
      <c r="B40" s="3" t="s">
        <v>25</v>
      </c>
      <c r="C40" s="19">
        <v>59.217142000000003</v>
      </c>
      <c r="D40" s="7"/>
      <c r="E40" s="28" t="s">
        <v>153</v>
      </c>
      <c r="F40" s="29"/>
      <c r="G40" s="29"/>
      <c r="H40" s="31">
        <v>44.163077700000002</v>
      </c>
      <c r="I40" s="31">
        <v>44.163077700000002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3" t="s">
        <v>109</v>
      </c>
      <c r="B41" s="3" t="s">
        <v>25</v>
      </c>
      <c r="C41" s="19">
        <v>49.9157388</v>
      </c>
      <c r="D41" s="7"/>
      <c r="E41" s="28" t="s">
        <v>154</v>
      </c>
      <c r="F41" s="29"/>
      <c r="G41" s="31">
        <v>8.7793320500000007</v>
      </c>
      <c r="H41" s="31">
        <v>5.3456389399999997</v>
      </c>
      <c r="I41" s="31">
        <v>14.12497099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3" t="s">
        <v>118</v>
      </c>
      <c r="B42" s="3" t="s">
        <v>25</v>
      </c>
      <c r="C42" s="19">
        <v>28.157676599999999</v>
      </c>
      <c r="D42" s="7"/>
      <c r="E42" s="28" t="s">
        <v>156</v>
      </c>
      <c r="F42" s="29"/>
      <c r="G42" s="31">
        <v>151.32867555999997</v>
      </c>
      <c r="H42" s="31">
        <v>4845.3877520000005</v>
      </c>
      <c r="I42" s="31">
        <v>4996.7164275600007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3" t="s">
        <v>105</v>
      </c>
      <c r="B43" s="3" t="s">
        <v>25</v>
      </c>
      <c r="C43" s="19">
        <v>25.239215900000001</v>
      </c>
      <c r="D43" s="7"/>
      <c r="E43" s="28" t="s">
        <v>157</v>
      </c>
      <c r="F43" s="29"/>
      <c r="G43" s="31">
        <v>21.532598700000001</v>
      </c>
      <c r="H43" s="31">
        <v>7.8661297799999996</v>
      </c>
      <c r="I43" s="31">
        <v>29.398728480000003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3" t="s">
        <v>113</v>
      </c>
      <c r="B44" s="3" t="s">
        <v>25</v>
      </c>
      <c r="C44" s="19">
        <v>18.3962094</v>
      </c>
      <c r="D44" s="7"/>
      <c r="E44" s="28" t="s">
        <v>162</v>
      </c>
      <c r="F44" s="29"/>
      <c r="G44" s="31">
        <v>21.477504060000001</v>
      </c>
      <c r="H44" s="29"/>
      <c r="I44" s="31">
        <v>21.477504060000001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3" t="s">
        <v>117</v>
      </c>
      <c r="B45" s="3" t="s">
        <v>25</v>
      </c>
      <c r="C45" s="19">
        <v>15.1842656</v>
      </c>
      <c r="D45" s="7"/>
      <c r="E45" s="28" t="s">
        <v>163</v>
      </c>
      <c r="F45" s="29"/>
      <c r="G45" s="31">
        <v>547.96788917000003</v>
      </c>
      <c r="H45" s="29"/>
      <c r="I45" s="31">
        <v>547.96788917000003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3" t="s">
        <v>121</v>
      </c>
      <c r="B46" s="3" t="s">
        <v>25</v>
      </c>
      <c r="C46" s="19">
        <v>13.5893768</v>
      </c>
      <c r="D46" s="7"/>
      <c r="E46" s="28" t="s">
        <v>164</v>
      </c>
      <c r="F46" s="31">
        <v>2.6453834299999999</v>
      </c>
      <c r="G46" s="29"/>
      <c r="H46" s="29"/>
      <c r="I46" s="31">
        <v>2.6453834299999999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3" t="s">
        <v>187</v>
      </c>
      <c r="B47" s="3" t="s">
        <v>25</v>
      </c>
      <c r="C47" s="19">
        <v>12.871063700000001</v>
      </c>
      <c r="D47" s="7"/>
      <c r="E47" s="28" t="s">
        <v>165</v>
      </c>
      <c r="F47" s="29"/>
      <c r="G47" s="31">
        <v>4.0927794799999999</v>
      </c>
      <c r="H47" s="29"/>
      <c r="I47" s="31">
        <v>4.0927794799999999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3" t="s">
        <v>189</v>
      </c>
      <c r="B48" s="3" t="s">
        <v>25</v>
      </c>
      <c r="C48" s="19">
        <v>11.607398399999999</v>
      </c>
      <c r="D48" s="7"/>
      <c r="E48" s="28" t="s">
        <v>166</v>
      </c>
      <c r="F48" s="29"/>
      <c r="G48" s="31">
        <v>686.49322480000001</v>
      </c>
      <c r="H48" s="31">
        <v>688.94389869999998</v>
      </c>
      <c r="I48" s="31">
        <v>1375.4371235000003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3" t="s">
        <v>124</v>
      </c>
      <c r="B49" s="3" t="s">
        <v>25</v>
      </c>
      <c r="C49" s="19">
        <v>8.99872023</v>
      </c>
      <c r="D49" s="7"/>
      <c r="E49" s="28" t="s">
        <v>119</v>
      </c>
      <c r="F49" s="31">
        <v>2.6884664699999998</v>
      </c>
      <c r="G49" s="29"/>
      <c r="H49" s="29"/>
      <c r="I49" s="31">
        <v>2.6884664699999998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3" t="s">
        <v>116</v>
      </c>
      <c r="B50" s="3" t="s">
        <v>25</v>
      </c>
      <c r="C50" s="19">
        <v>8.4576813299999998</v>
      </c>
      <c r="D50" s="7"/>
      <c r="E50" s="28" t="s">
        <v>105</v>
      </c>
      <c r="F50" s="31">
        <v>569.75903862000007</v>
      </c>
      <c r="G50" s="29"/>
      <c r="H50" s="29"/>
      <c r="I50" s="31">
        <v>569.75903862000007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3" t="s">
        <v>122</v>
      </c>
      <c r="B51" s="3" t="s">
        <v>25</v>
      </c>
      <c r="C51" s="19">
        <v>7.7895535999999996</v>
      </c>
      <c r="D51" s="7"/>
      <c r="E51" s="28" t="s">
        <v>168</v>
      </c>
      <c r="F51" s="29"/>
      <c r="G51" s="31">
        <v>48.902585709999997</v>
      </c>
      <c r="H51" s="31">
        <v>77.791553810000011</v>
      </c>
      <c r="I51" s="31">
        <v>126.69413951999999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3" t="s">
        <v>115</v>
      </c>
      <c r="B52" s="3" t="s">
        <v>25</v>
      </c>
      <c r="C52" s="19">
        <v>6.6279752500000004</v>
      </c>
      <c r="D52" s="7"/>
      <c r="E52" s="28" t="s">
        <v>169</v>
      </c>
      <c r="F52" s="29"/>
      <c r="G52" s="31">
        <v>9.4817174400000006</v>
      </c>
      <c r="H52" s="31">
        <v>70.051593629999999</v>
      </c>
      <c r="I52" s="31">
        <v>79.533311070000011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3" t="s">
        <v>123</v>
      </c>
      <c r="B53" s="3" t="s">
        <v>25</v>
      </c>
      <c r="C53" s="19">
        <v>6.1204355899999996</v>
      </c>
      <c r="D53" s="7"/>
      <c r="E53" s="28" t="s">
        <v>170</v>
      </c>
      <c r="F53" s="29"/>
      <c r="G53" s="31">
        <v>13.070138099999999</v>
      </c>
      <c r="H53" s="31">
        <v>5.7891150099999997</v>
      </c>
      <c r="I53" s="31">
        <v>18.859253109999997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3" t="s">
        <v>114</v>
      </c>
      <c r="B54" s="3" t="s">
        <v>25</v>
      </c>
      <c r="C54" s="19">
        <v>4.1935247999999996</v>
      </c>
      <c r="D54" s="7"/>
      <c r="E54" s="28" t="s">
        <v>171</v>
      </c>
      <c r="F54" s="29"/>
      <c r="G54" s="31">
        <v>3.6655464800000002</v>
      </c>
      <c r="H54" s="31">
        <v>3.0650513699999999</v>
      </c>
      <c r="I54" s="31">
        <v>6.7305978500000005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3" t="s">
        <v>112</v>
      </c>
      <c r="B55" s="3" t="s">
        <v>25</v>
      </c>
      <c r="C55" s="19">
        <v>2.9908561499999999</v>
      </c>
      <c r="D55" s="7"/>
      <c r="E55" s="28" t="s">
        <v>172</v>
      </c>
      <c r="F55" s="29"/>
      <c r="G55" s="29"/>
      <c r="H55" s="31">
        <v>61.808753599999996</v>
      </c>
      <c r="I55" s="31">
        <v>61.808753599999996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3" t="s">
        <v>175</v>
      </c>
      <c r="B56" s="3" t="s">
        <v>25</v>
      </c>
      <c r="C56" s="19">
        <v>2.9789116199999999</v>
      </c>
      <c r="D56" s="7"/>
      <c r="E56" s="28" t="s">
        <v>173</v>
      </c>
      <c r="F56" s="29"/>
      <c r="G56" s="31">
        <v>4.3510254699999997</v>
      </c>
      <c r="H56" s="29"/>
      <c r="I56" s="31">
        <v>4.3510254699999997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3" t="s">
        <v>110</v>
      </c>
      <c r="B57" s="3" t="s">
        <v>25</v>
      </c>
      <c r="C57" s="19">
        <v>2.5615229400000001</v>
      </c>
      <c r="D57" s="7"/>
      <c r="E57" s="28" t="s">
        <v>174</v>
      </c>
      <c r="F57" s="29"/>
      <c r="G57" s="31">
        <v>3.2623231800000001</v>
      </c>
      <c r="H57" s="31">
        <v>2.9157618900000002</v>
      </c>
      <c r="I57" s="31">
        <v>6.1780850699999998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3" t="s">
        <v>120</v>
      </c>
      <c r="B58" s="3" t="s">
        <v>25</v>
      </c>
      <c r="C58" s="19">
        <v>2.3463240299999999</v>
      </c>
      <c r="D58" s="7"/>
      <c r="E58" s="28" t="s">
        <v>175</v>
      </c>
      <c r="F58" s="31">
        <v>5.4178738099999997</v>
      </c>
      <c r="G58" s="29"/>
      <c r="H58" s="29"/>
      <c r="I58" s="31">
        <v>5.4178738099999997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3" t="s">
        <v>164</v>
      </c>
      <c r="B59" s="3" t="s">
        <v>25</v>
      </c>
      <c r="C59" s="19">
        <v>0.84417779999999998</v>
      </c>
      <c r="D59" s="7"/>
      <c r="E59" s="28" t="s">
        <v>177</v>
      </c>
      <c r="F59" s="29"/>
      <c r="G59" s="31">
        <v>5.3586699500000003</v>
      </c>
      <c r="H59" s="31">
        <v>5.7600154399999992</v>
      </c>
      <c r="I59" s="31">
        <v>11.118685390000001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3" t="s">
        <v>73</v>
      </c>
      <c r="B60" s="3" t="s">
        <v>25</v>
      </c>
      <c r="C60" s="19">
        <v>160.20440400000001</v>
      </c>
      <c r="D60" s="7"/>
      <c r="E60" s="28" t="s">
        <v>178</v>
      </c>
      <c r="F60" s="29"/>
      <c r="G60" s="31">
        <v>11.463933879999999</v>
      </c>
      <c r="H60" s="31">
        <v>11.03075385</v>
      </c>
      <c r="I60" s="31">
        <v>22.494687729999999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3" t="s">
        <v>77</v>
      </c>
      <c r="B61" s="3" t="s">
        <v>25</v>
      </c>
      <c r="C61" s="19">
        <v>81.583448099999998</v>
      </c>
      <c r="D61" s="7"/>
      <c r="E61" s="28" t="s">
        <v>179</v>
      </c>
      <c r="F61" s="29"/>
      <c r="G61" s="29"/>
      <c r="H61" s="31">
        <v>4.2727645399999998</v>
      </c>
      <c r="I61" s="31">
        <v>4.2727645399999998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3" t="s">
        <v>105</v>
      </c>
      <c r="B62" s="3" t="s">
        <v>25</v>
      </c>
      <c r="C62" s="19">
        <v>65.752065999999999</v>
      </c>
      <c r="D62" s="7"/>
      <c r="E62" s="28" t="s">
        <v>180</v>
      </c>
      <c r="F62" s="29"/>
      <c r="G62" s="31">
        <v>8.7026846300000003</v>
      </c>
      <c r="H62" s="31">
        <v>28.438154040000001</v>
      </c>
      <c r="I62" s="31">
        <v>37.140838670000001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3" t="s">
        <v>85</v>
      </c>
      <c r="B63" s="3" t="s">
        <v>25</v>
      </c>
      <c r="C63" s="19">
        <v>48.881312100000002</v>
      </c>
      <c r="D63" s="7"/>
      <c r="E63" s="28" t="s">
        <v>109</v>
      </c>
      <c r="F63" s="31">
        <v>190.21873169</v>
      </c>
      <c r="G63" s="29"/>
      <c r="H63" s="29"/>
      <c r="I63" s="31">
        <v>190.21873169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3" t="s">
        <v>99</v>
      </c>
      <c r="B64" s="3" t="s">
        <v>25</v>
      </c>
      <c r="C64" s="19">
        <v>30.914817899999999</v>
      </c>
      <c r="D64" s="7"/>
      <c r="E64" s="28" t="s">
        <v>111</v>
      </c>
      <c r="F64" s="31">
        <v>130.11198811</v>
      </c>
      <c r="G64" s="29"/>
      <c r="H64" s="29"/>
      <c r="I64" s="31">
        <v>130.11198811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3" t="s">
        <v>109</v>
      </c>
      <c r="B65" s="3" t="s">
        <v>25</v>
      </c>
      <c r="C65" s="19">
        <v>5.5503292699999998</v>
      </c>
      <c r="D65" s="7"/>
      <c r="E65" s="28" t="s">
        <v>185</v>
      </c>
      <c r="F65" s="31">
        <v>6.21509891</v>
      </c>
      <c r="G65" s="29"/>
      <c r="H65" s="29"/>
      <c r="I65" s="31">
        <v>6.21509891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3" t="s">
        <v>113</v>
      </c>
      <c r="B66" s="3" t="s">
        <v>25</v>
      </c>
      <c r="C66" s="19">
        <v>4.2304386000000003</v>
      </c>
      <c r="D66" s="7"/>
      <c r="E66" s="28" t="s">
        <v>187</v>
      </c>
      <c r="F66" s="31">
        <v>44.727405189999999</v>
      </c>
      <c r="G66" s="29"/>
      <c r="H66" s="29"/>
      <c r="I66" s="31">
        <v>44.727405189999999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3" t="s">
        <v>121</v>
      </c>
      <c r="B67" s="3" t="s">
        <v>25</v>
      </c>
      <c r="C67" s="19">
        <v>3.5225413400000001</v>
      </c>
      <c r="D67" s="7"/>
      <c r="E67" s="33" t="s">
        <v>189</v>
      </c>
      <c r="F67" s="34">
        <v>35.603327589999999</v>
      </c>
      <c r="G67" s="35"/>
      <c r="H67" s="35"/>
      <c r="I67" s="34">
        <v>35.603327589999999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3" t="s">
        <v>122</v>
      </c>
      <c r="B68" s="3" t="s">
        <v>25</v>
      </c>
      <c r="C68" s="19">
        <v>3.41933132</v>
      </c>
      <c r="D68" s="7"/>
      <c r="E68" s="36" t="s">
        <v>103</v>
      </c>
      <c r="F68" s="37">
        <v>4540.8601589399987</v>
      </c>
      <c r="G68" s="37">
        <v>5324.3881029899985</v>
      </c>
      <c r="H68" s="37">
        <v>6661.6046419300019</v>
      </c>
      <c r="I68" s="37">
        <v>16526.852903859999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3" t="s">
        <v>124</v>
      </c>
      <c r="B69" s="3" t="s">
        <v>25</v>
      </c>
      <c r="C69" s="19">
        <v>2.7396741499999999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3" t="s">
        <v>187</v>
      </c>
      <c r="B70" s="3" t="s">
        <v>25</v>
      </c>
      <c r="C70" s="19">
        <v>2.2919218099999998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3" t="s">
        <v>117</v>
      </c>
      <c r="B71" s="3" t="s">
        <v>25</v>
      </c>
      <c r="C71" s="19">
        <v>1.10669716</v>
      </c>
      <c r="D71" s="7"/>
      <c r="E71" s="38"/>
      <c r="F71" s="38"/>
      <c r="G71" s="38"/>
      <c r="H71" s="3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3" t="s">
        <v>73</v>
      </c>
      <c r="B72" s="3" t="s">
        <v>25</v>
      </c>
      <c r="C72" s="19">
        <v>260.70892900000001</v>
      </c>
      <c r="D72" s="39" t="s">
        <v>190</v>
      </c>
      <c r="E72" s="40" t="s">
        <v>191</v>
      </c>
      <c r="F72" s="40" t="s">
        <v>25</v>
      </c>
      <c r="G72" s="40" t="s">
        <v>27</v>
      </c>
      <c r="H72" s="40" t="s">
        <v>28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3" t="s">
        <v>85</v>
      </c>
      <c r="B73" s="3" t="s">
        <v>25</v>
      </c>
      <c r="C73" s="19">
        <v>175.91705099999999</v>
      </c>
      <c r="D73" s="23" t="s">
        <v>192</v>
      </c>
      <c r="E73" s="7" t="s">
        <v>101</v>
      </c>
      <c r="F73" s="11">
        <v>0</v>
      </c>
      <c r="G73" s="11">
        <v>0</v>
      </c>
      <c r="H73" s="11">
        <v>2.7946788100000002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3" t="s">
        <v>99</v>
      </c>
      <c r="B74" s="3" t="s">
        <v>25</v>
      </c>
      <c r="C74" s="19">
        <v>121.07162099999999</v>
      </c>
      <c r="D74" s="23" t="s">
        <v>193</v>
      </c>
      <c r="E74" s="7" t="s">
        <v>102</v>
      </c>
      <c r="F74" s="11">
        <v>0</v>
      </c>
      <c r="G74" s="11">
        <v>0</v>
      </c>
      <c r="H74" s="11">
        <v>10.9127873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3" t="s">
        <v>105</v>
      </c>
      <c r="B75" s="3" t="s">
        <v>25</v>
      </c>
      <c r="C75" s="19">
        <v>39.2108341</v>
      </c>
      <c r="D75" s="23" t="s">
        <v>193</v>
      </c>
      <c r="E75" s="7" t="s">
        <v>104</v>
      </c>
      <c r="F75" s="11">
        <v>0</v>
      </c>
      <c r="G75" s="11">
        <v>0</v>
      </c>
      <c r="H75" s="11">
        <v>5.4385813899999995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3" t="s">
        <v>109</v>
      </c>
      <c r="B76" s="3" t="s">
        <v>25</v>
      </c>
      <c r="C76" s="19">
        <v>36.310465399999998</v>
      </c>
      <c r="D76" s="23" t="s">
        <v>193</v>
      </c>
      <c r="E76" s="7" t="s">
        <v>106</v>
      </c>
      <c r="F76" s="11">
        <v>0</v>
      </c>
      <c r="G76" s="11">
        <v>15.026496979999999</v>
      </c>
      <c r="H76" s="11">
        <v>20.94301093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3" t="s">
        <v>116</v>
      </c>
      <c r="B77" s="3" t="s">
        <v>25</v>
      </c>
      <c r="C77" s="19">
        <v>29.9397831</v>
      </c>
      <c r="D77" s="23" t="s">
        <v>194</v>
      </c>
      <c r="E77" s="7" t="s">
        <v>107</v>
      </c>
      <c r="F77" s="11">
        <v>0</v>
      </c>
      <c r="G77" s="11">
        <v>34.093830560000001</v>
      </c>
      <c r="H77" s="11">
        <v>96.425821520000014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3" t="s">
        <v>113</v>
      </c>
      <c r="B78" s="3" t="s">
        <v>25</v>
      </c>
      <c r="C78" s="19">
        <v>15.198043800000001</v>
      </c>
      <c r="D78" s="7"/>
      <c r="E78" s="7" t="s">
        <v>108</v>
      </c>
      <c r="F78" s="11">
        <v>0</v>
      </c>
      <c r="G78" s="11">
        <v>322.25237231</v>
      </c>
      <c r="H78" s="11">
        <v>104.0489803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3" t="s">
        <v>118</v>
      </c>
      <c r="B79" s="3" t="s">
        <v>25</v>
      </c>
      <c r="C79" s="19">
        <v>14.7711817</v>
      </c>
      <c r="D79" s="23" t="s">
        <v>193</v>
      </c>
      <c r="E79" s="7" t="s">
        <v>110</v>
      </c>
      <c r="F79" s="11">
        <v>14.963693339999999</v>
      </c>
      <c r="G79" s="11">
        <v>0</v>
      </c>
      <c r="H79" s="11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3" t="s">
        <v>115</v>
      </c>
      <c r="B80" s="3" t="s">
        <v>25</v>
      </c>
      <c r="C80" s="19">
        <v>12.7812363</v>
      </c>
      <c r="D80" s="23" t="s">
        <v>193</v>
      </c>
      <c r="E80" s="7" t="s">
        <v>112</v>
      </c>
      <c r="F80" s="11">
        <v>10.427027690000001</v>
      </c>
      <c r="G80" s="11">
        <v>0</v>
      </c>
      <c r="H80" s="11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3" t="s">
        <v>121</v>
      </c>
      <c r="B81" s="3" t="s">
        <v>25</v>
      </c>
      <c r="C81" s="19">
        <v>9.3819981600000002</v>
      </c>
      <c r="D81" s="23" t="s">
        <v>193</v>
      </c>
      <c r="E81" s="7" t="s">
        <v>114</v>
      </c>
      <c r="F81" s="11">
        <v>21.430028969999999</v>
      </c>
      <c r="G81" s="11">
        <v>0</v>
      </c>
      <c r="H81" s="11">
        <v>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3" t="s">
        <v>189</v>
      </c>
      <c r="B82" s="3" t="s">
        <v>25</v>
      </c>
      <c r="C82" s="19">
        <v>7.8385358900000002</v>
      </c>
      <c r="D82" s="23" t="s">
        <v>193</v>
      </c>
      <c r="E82" s="7" t="s">
        <v>116</v>
      </c>
      <c r="F82" s="11">
        <v>72.547980600000002</v>
      </c>
      <c r="G82" s="11">
        <v>0</v>
      </c>
      <c r="H82" s="11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3" t="s">
        <v>117</v>
      </c>
      <c r="B83" s="3" t="s">
        <v>25</v>
      </c>
      <c r="C83" s="19">
        <v>3.88978957</v>
      </c>
      <c r="D83" s="23" t="s">
        <v>193</v>
      </c>
      <c r="E83" s="7" t="s">
        <v>118</v>
      </c>
      <c r="F83" s="11">
        <v>76.530892899999998</v>
      </c>
      <c r="G83" s="11">
        <v>228.07511309999998</v>
      </c>
      <c r="H83" s="11">
        <v>99.408632999999995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3" t="s">
        <v>124</v>
      </c>
      <c r="B84" s="3" t="s">
        <v>25</v>
      </c>
      <c r="C84" s="19">
        <v>3.8784355599999998</v>
      </c>
      <c r="D84" s="23" t="s">
        <v>193</v>
      </c>
      <c r="E84" s="7" t="s">
        <v>120</v>
      </c>
      <c r="F84" s="11">
        <v>11.719583419999999</v>
      </c>
      <c r="G84" s="11">
        <v>0</v>
      </c>
      <c r="H84" s="11"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3" t="s">
        <v>120</v>
      </c>
      <c r="B85" s="3" t="s">
        <v>25</v>
      </c>
      <c r="C85" s="19">
        <v>3.7435479800000002</v>
      </c>
      <c r="D85" s="23" t="s">
        <v>193</v>
      </c>
      <c r="E85" s="7" t="s">
        <v>122</v>
      </c>
      <c r="F85" s="11">
        <v>36.084172000000002</v>
      </c>
      <c r="G85" s="11">
        <v>0</v>
      </c>
      <c r="H85" s="11">
        <v>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3" t="s">
        <v>111</v>
      </c>
      <c r="B86" s="3" t="s">
        <v>25</v>
      </c>
      <c r="C86" s="19">
        <v>3.2169632099999999</v>
      </c>
      <c r="D86" s="23" t="s">
        <v>193</v>
      </c>
      <c r="E86" s="7" t="s">
        <v>124</v>
      </c>
      <c r="F86" s="11">
        <v>54.174961150000001</v>
      </c>
      <c r="G86" s="11">
        <v>0</v>
      </c>
      <c r="H86" s="11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3" t="s">
        <v>112</v>
      </c>
      <c r="B87" s="3" t="s">
        <v>25</v>
      </c>
      <c r="C87" s="19">
        <v>1.3780860100000001</v>
      </c>
      <c r="D87" s="7"/>
      <c r="E87" s="7" t="s">
        <v>127</v>
      </c>
      <c r="F87" s="11">
        <v>2.7344658800000001</v>
      </c>
      <c r="G87" s="11">
        <v>0</v>
      </c>
      <c r="H87" s="11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3" t="s">
        <v>164</v>
      </c>
      <c r="B88" s="3" t="s">
        <v>25</v>
      </c>
      <c r="C88" s="19">
        <v>0.96019737000000005</v>
      </c>
      <c r="D88" s="23" t="s">
        <v>193</v>
      </c>
      <c r="E88" s="7" t="s">
        <v>121</v>
      </c>
      <c r="F88" s="11">
        <v>69.71446456000001</v>
      </c>
      <c r="G88" s="11">
        <v>0</v>
      </c>
      <c r="H88" s="11">
        <v>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3" t="s">
        <v>85</v>
      </c>
      <c r="B89" s="3" t="s">
        <v>25</v>
      </c>
      <c r="C89" s="19">
        <v>182.41272799999999</v>
      </c>
      <c r="D89" s="23" t="s">
        <v>193</v>
      </c>
      <c r="E89" s="7" t="s">
        <v>113</v>
      </c>
      <c r="F89" s="11">
        <v>102.92275552999999</v>
      </c>
      <c r="G89" s="11">
        <v>0</v>
      </c>
      <c r="H89" s="11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3" t="s">
        <v>99</v>
      </c>
      <c r="B90" s="3" t="s">
        <v>25</v>
      </c>
      <c r="C90" s="19">
        <v>82.182158700000002</v>
      </c>
      <c r="D90" s="23" t="s">
        <v>193</v>
      </c>
      <c r="E90" s="7" t="s">
        <v>115</v>
      </c>
      <c r="F90" s="11">
        <v>43.624488189999994</v>
      </c>
      <c r="G90" s="11">
        <v>50.414559489999995</v>
      </c>
      <c r="H90" s="11">
        <v>26.878768919999999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3" t="s">
        <v>116</v>
      </c>
      <c r="B91" s="3" t="s">
        <v>25</v>
      </c>
      <c r="C91" s="19">
        <v>19.663778799999999</v>
      </c>
      <c r="D91" s="23" t="s">
        <v>193</v>
      </c>
      <c r="E91" s="7" t="s">
        <v>85</v>
      </c>
      <c r="F91" s="11">
        <v>760.54680633999999</v>
      </c>
      <c r="G91" s="11">
        <v>0</v>
      </c>
      <c r="H91" s="11">
        <v>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3" t="s">
        <v>113</v>
      </c>
      <c r="B92" s="3" t="s">
        <v>25</v>
      </c>
      <c r="C92" s="19">
        <v>16.9335755</v>
      </c>
      <c r="D92" s="23" t="s">
        <v>193</v>
      </c>
      <c r="E92" s="7" t="s">
        <v>99</v>
      </c>
      <c r="F92" s="11">
        <v>497.08017840000008</v>
      </c>
      <c r="G92" s="11">
        <v>32.415602790000001</v>
      </c>
      <c r="H92" s="11">
        <v>43.216534980000006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3" t="s">
        <v>121</v>
      </c>
      <c r="B93" s="3" t="s">
        <v>25</v>
      </c>
      <c r="C93" s="19">
        <v>12.960669599999999</v>
      </c>
      <c r="D93" s="7"/>
      <c r="E93" s="7" t="s">
        <v>130</v>
      </c>
      <c r="F93" s="11">
        <v>0</v>
      </c>
      <c r="G93" s="11">
        <v>36.042707249999999</v>
      </c>
      <c r="H93" s="11">
        <v>68.240855950000011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3" t="s">
        <v>110</v>
      </c>
      <c r="B94" s="3" t="s">
        <v>25</v>
      </c>
      <c r="C94" s="19">
        <v>10.6823727</v>
      </c>
      <c r="D94" s="7"/>
      <c r="E94" s="7" t="s">
        <v>134</v>
      </c>
      <c r="F94" s="11">
        <v>0</v>
      </c>
      <c r="G94" s="11">
        <v>25.976632260000002</v>
      </c>
      <c r="H94" s="11">
        <v>74.887764939999983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3" t="s">
        <v>124</v>
      </c>
      <c r="B95" s="3" t="s">
        <v>25</v>
      </c>
      <c r="C95" s="19">
        <v>8.0115024399999992</v>
      </c>
      <c r="D95" s="7"/>
      <c r="E95" s="7" t="s">
        <v>123</v>
      </c>
      <c r="F95" s="11">
        <v>44.044182429999999</v>
      </c>
      <c r="G95" s="11">
        <v>0</v>
      </c>
      <c r="H95" s="11"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3" t="s">
        <v>122</v>
      </c>
      <c r="B96" s="3" t="s">
        <v>25</v>
      </c>
      <c r="C96" s="19">
        <v>6.5623198199999999</v>
      </c>
      <c r="D96" s="7"/>
      <c r="E96" s="7" t="s">
        <v>139</v>
      </c>
      <c r="F96" s="11">
        <v>0</v>
      </c>
      <c r="G96" s="11">
        <v>19.3777489</v>
      </c>
      <c r="H96" s="11">
        <v>15.662164619999999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3" t="s">
        <v>187</v>
      </c>
      <c r="B97" s="3" t="s">
        <v>25</v>
      </c>
      <c r="C97" s="19">
        <v>6.3999235800000003</v>
      </c>
      <c r="D97" s="7"/>
      <c r="E97" s="7" t="s">
        <v>144</v>
      </c>
      <c r="F97" s="11">
        <v>0</v>
      </c>
      <c r="G97" s="11">
        <v>2376.4700961000003</v>
      </c>
      <c r="H97" s="11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3" t="s">
        <v>114</v>
      </c>
      <c r="B98" s="3" t="s">
        <v>25</v>
      </c>
      <c r="C98" s="19">
        <v>5.85517982</v>
      </c>
      <c r="D98" s="7"/>
      <c r="E98" s="7" t="s">
        <v>145</v>
      </c>
      <c r="F98" s="11">
        <v>0</v>
      </c>
      <c r="G98" s="11">
        <v>17.574471589999998</v>
      </c>
      <c r="H98" s="11">
        <v>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3" t="s">
        <v>115</v>
      </c>
      <c r="B99" s="3" t="s">
        <v>25</v>
      </c>
      <c r="C99" s="19">
        <v>4.8613212499999996</v>
      </c>
      <c r="D99" s="7"/>
      <c r="E99" s="7" t="s">
        <v>146</v>
      </c>
      <c r="F99" s="11">
        <v>0</v>
      </c>
      <c r="G99" s="11">
        <v>32.810098509999996</v>
      </c>
      <c r="H99" s="11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3" t="s">
        <v>117</v>
      </c>
      <c r="B100" s="3" t="s">
        <v>25</v>
      </c>
      <c r="C100" s="19">
        <v>4.7756974999999997</v>
      </c>
      <c r="D100" s="7"/>
      <c r="E100" s="7" t="s">
        <v>147</v>
      </c>
      <c r="F100" s="11">
        <v>0</v>
      </c>
      <c r="G100" s="11">
        <v>20.12483271</v>
      </c>
      <c r="H100" s="11">
        <v>24.885148259999998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3" t="s">
        <v>109</v>
      </c>
      <c r="B101" s="3" t="s">
        <v>25</v>
      </c>
      <c r="C101" s="19">
        <v>3.6164306800000001</v>
      </c>
      <c r="D101" s="7"/>
      <c r="E101" s="7" t="s">
        <v>148</v>
      </c>
      <c r="F101" s="11">
        <v>0</v>
      </c>
      <c r="G101" s="11">
        <v>51.5716149</v>
      </c>
      <c r="H101" s="11">
        <v>54.903673599999998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3" t="s">
        <v>127</v>
      </c>
      <c r="B102" s="3" t="s">
        <v>25</v>
      </c>
      <c r="C102" s="19">
        <v>2.7344658800000001</v>
      </c>
      <c r="D102" s="7"/>
      <c r="E102" s="7" t="s">
        <v>73</v>
      </c>
      <c r="F102" s="11">
        <v>877.71190679999995</v>
      </c>
      <c r="G102" s="11">
        <v>402.00737099999998</v>
      </c>
      <c r="H102" s="11">
        <v>109.0467891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3" t="s">
        <v>185</v>
      </c>
      <c r="B103" s="3" t="s">
        <v>25</v>
      </c>
      <c r="C103" s="19">
        <v>2.6070508499999998</v>
      </c>
      <c r="D103" s="7"/>
      <c r="E103" s="7" t="s">
        <v>77</v>
      </c>
      <c r="F103" s="11">
        <v>812.1207885</v>
      </c>
      <c r="G103" s="11">
        <v>0</v>
      </c>
      <c r="H103" s="11"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3" t="s">
        <v>164</v>
      </c>
      <c r="B104" s="3" t="s">
        <v>25</v>
      </c>
      <c r="C104" s="19">
        <v>0.84100825999999995</v>
      </c>
      <c r="D104" s="7"/>
      <c r="E104" s="7" t="s">
        <v>117</v>
      </c>
      <c r="F104" s="11">
        <v>45.094468420000005</v>
      </c>
      <c r="G104" s="11">
        <v>30.080364070000005</v>
      </c>
      <c r="H104" s="11">
        <v>9.2124862900000011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3" t="s">
        <v>73</v>
      </c>
      <c r="B105" s="3" t="s">
        <v>25</v>
      </c>
      <c r="C105" s="19">
        <v>36.513527600000003</v>
      </c>
      <c r="D105" s="7"/>
      <c r="E105" s="7" t="s">
        <v>150</v>
      </c>
      <c r="F105" s="11">
        <v>0</v>
      </c>
      <c r="G105" s="11">
        <v>60.510332569999996</v>
      </c>
      <c r="H105" s="11">
        <v>32.067947719999999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3" t="s">
        <v>77</v>
      </c>
      <c r="B106" s="3" t="s">
        <v>25</v>
      </c>
      <c r="C106" s="19">
        <v>19.839805800000001</v>
      </c>
      <c r="D106" s="7"/>
      <c r="E106" s="7" t="s">
        <v>151</v>
      </c>
      <c r="F106" s="11">
        <v>0</v>
      </c>
      <c r="G106" s="11">
        <v>19.633229239999999</v>
      </c>
      <c r="H106" s="11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3" t="s">
        <v>105</v>
      </c>
      <c r="B107" s="3" t="s">
        <v>25</v>
      </c>
      <c r="C107" s="19">
        <v>15.2437611</v>
      </c>
      <c r="D107" s="7"/>
      <c r="E107" s="7" t="s">
        <v>153</v>
      </c>
      <c r="F107" s="11">
        <v>0</v>
      </c>
      <c r="G107" s="11">
        <v>0</v>
      </c>
      <c r="H107" s="11">
        <v>44.163077700000002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3" t="s">
        <v>85</v>
      </c>
      <c r="B108" s="3" t="s">
        <v>25</v>
      </c>
      <c r="C108" s="19">
        <v>9.2922997200000008</v>
      </c>
      <c r="D108" s="7"/>
      <c r="E108" s="7" t="s">
        <v>154</v>
      </c>
      <c r="F108" s="11">
        <v>0</v>
      </c>
      <c r="G108" s="11">
        <v>8.7793320500000007</v>
      </c>
      <c r="H108" s="11">
        <v>5.3456389399999997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3" t="s">
        <v>99</v>
      </c>
      <c r="B109" s="3" t="s">
        <v>25</v>
      </c>
      <c r="C109" s="19">
        <v>7.1881574400000003</v>
      </c>
      <c r="D109" s="7"/>
      <c r="E109" s="7" t="s">
        <v>156</v>
      </c>
      <c r="F109" s="11">
        <v>0</v>
      </c>
      <c r="G109" s="11">
        <v>151.32867555999997</v>
      </c>
      <c r="H109" s="11">
        <v>4845.3877520000005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3" t="s">
        <v>115</v>
      </c>
      <c r="B110" s="3" t="s">
        <v>25</v>
      </c>
      <c r="C110" s="19">
        <v>1.49025104</v>
      </c>
      <c r="D110" s="7"/>
      <c r="E110" s="7" t="s">
        <v>157</v>
      </c>
      <c r="F110" s="11">
        <v>0</v>
      </c>
      <c r="G110" s="11">
        <v>21.532598700000001</v>
      </c>
      <c r="H110" s="11">
        <v>7.8661297799999996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3" t="s">
        <v>119</v>
      </c>
      <c r="B111" s="3" t="s">
        <v>25</v>
      </c>
      <c r="C111" s="19">
        <v>0.88382141000000003</v>
      </c>
      <c r="D111" s="7"/>
      <c r="E111" s="7" t="s">
        <v>162</v>
      </c>
      <c r="F111" s="11">
        <v>0</v>
      </c>
      <c r="G111" s="11">
        <v>21.477504060000001</v>
      </c>
      <c r="H111" s="11">
        <v>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3" t="s">
        <v>77</v>
      </c>
      <c r="B112" s="3" t="s">
        <v>25</v>
      </c>
      <c r="C112" s="19">
        <v>523.79285900000002</v>
      </c>
      <c r="D112" s="7"/>
      <c r="E112" s="7" t="s">
        <v>163</v>
      </c>
      <c r="F112" s="11">
        <v>0</v>
      </c>
      <c r="G112" s="11">
        <v>547.96788917000003</v>
      </c>
      <c r="H112" s="11">
        <v>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3" t="s">
        <v>105</v>
      </c>
      <c r="B113" s="3" t="s">
        <v>25</v>
      </c>
      <c r="C113" s="19">
        <v>332.48604</v>
      </c>
      <c r="D113" s="7"/>
      <c r="E113" s="7" t="s">
        <v>164</v>
      </c>
      <c r="F113" s="11">
        <v>2.6453834299999999</v>
      </c>
      <c r="G113" s="11">
        <v>0</v>
      </c>
      <c r="H113" s="11">
        <v>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3" t="s">
        <v>85</v>
      </c>
      <c r="B114" s="3" t="s">
        <v>25</v>
      </c>
      <c r="C114" s="19">
        <v>162.03996900000001</v>
      </c>
      <c r="D114" s="7"/>
      <c r="E114" s="7" t="s">
        <v>165</v>
      </c>
      <c r="F114" s="11">
        <v>0</v>
      </c>
      <c r="G114" s="11">
        <v>4.0927794799999999</v>
      </c>
      <c r="H114" s="11"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3" t="s">
        <v>99</v>
      </c>
      <c r="B115" s="3" t="s">
        <v>25</v>
      </c>
      <c r="C115" s="19">
        <v>86.434461600000006</v>
      </c>
      <c r="D115" s="7"/>
      <c r="E115" s="7" t="s">
        <v>166</v>
      </c>
      <c r="F115" s="11">
        <v>0</v>
      </c>
      <c r="G115" s="11">
        <v>686.49322480000001</v>
      </c>
      <c r="H115" s="11">
        <v>688.94389869999998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3" t="s">
        <v>109</v>
      </c>
      <c r="B116" s="3" t="s">
        <v>25</v>
      </c>
      <c r="C116" s="19">
        <v>33.3745318</v>
      </c>
      <c r="D116" s="7"/>
      <c r="E116" s="7" t="s">
        <v>119</v>
      </c>
      <c r="F116" s="11">
        <v>2.6884664699999998</v>
      </c>
      <c r="G116" s="11">
        <v>0</v>
      </c>
      <c r="H116" s="11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3" t="s">
        <v>123</v>
      </c>
      <c r="B117" s="3" t="s">
        <v>25</v>
      </c>
      <c r="C117" s="19">
        <v>25.423484599999998</v>
      </c>
      <c r="D117" s="7"/>
      <c r="E117" s="7" t="s">
        <v>105</v>
      </c>
      <c r="F117" s="11">
        <v>569.75903862000007</v>
      </c>
      <c r="G117" s="11">
        <v>0</v>
      </c>
      <c r="H117" s="11">
        <v>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3" t="s">
        <v>113</v>
      </c>
      <c r="B118" s="3" t="s">
        <v>25</v>
      </c>
      <c r="C118" s="19">
        <v>22.8686188</v>
      </c>
      <c r="D118" s="7"/>
      <c r="E118" s="7" t="s">
        <v>168</v>
      </c>
      <c r="F118" s="11">
        <v>0</v>
      </c>
      <c r="G118" s="11">
        <v>48.902585709999997</v>
      </c>
      <c r="H118" s="11">
        <v>77.791553810000011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3" t="s">
        <v>189</v>
      </c>
      <c r="B119" s="3" t="s">
        <v>25</v>
      </c>
      <c r="C119" s="19">
        <v>16.157393299999999</v>
      </c>
      <c r="D119" s="7"/>
      <c r="E119" s="7" t="s">
        <v>169</v>
      </c>
      <c r="F119" s="11">
        <v>0</v>
      </c>
      <c r="G119" s="11">
        <v>9.4817174400000006</v>
      </c>
      <c r="H119" s="11">
        <v>70.051593629999999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3" t="s">
        <v>121</v>
      </c>
      <c r="B120" s="3" t="s">
        <v>25</v>
      </c>
      <c r="C120" s="19">
        <v>13.4657085</v>
      </c>
      <c r="D120" s="7"/>
      <c r="E120" s="7" t="s">
        <v>170</v>
      </c>
      <c r="F120" s="11">
        <v>0</v>
      </c>
      <c r="G120" s="11">
        <v>13.070138099999999</v>
      </c>
      <c r="H120" s="11">
        <v>5.7891150099999997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3" t="s">
        <v>187</v>
      </c>
      <c r="B121" s="3" t="s">
        <v>25</v>
      </c>
      <c r="C121" s="19">
        <v>11.147940699999999</v>
      </c>
      <c r="D121" s="7"/>
      <c r="E121" s="7" t="s">
        <v>171</v>
      </c>
      <c r="F121" s="11">
        <v>0</v>
      </c>
      <c r="G121" s="11">
        <v>3.6655464800000002</v>
      </c>
      <c r="H121" s="11">
        <v>3.0650513699999999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3" t="s">
        <v>124</v>
      </c>
      <c r="B122" s="3" t="s">
        <v>25</v>
      </c>
      <c r="C122" s="19">
        <v>8.3712281700000002</v>
      </c>
      <c r="D122" s="7"/>
      <c r="E122" s="7" t="s">
        <v>172</v>
      </c>
      <c r="F122" s="11">
        <v>0</v>
      </c>
      <c r="G122" s="11">
        <v>0</v>
      </c>
      <c r="H122" s="11">
        <v>61.808753599999996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3" t="s">
        <v>115</v>
      </c>
      <c r="B123" s="3" t="s">
        <v>25</v>
      </c>
      <c r="C123" s="19">
        <v>7.68289855</v>
      </c>
      <c r="D123" s="7"/>
      <c r="E123" s="7" t="s">
        <v>173</v>
      </c>
      <c r="F123" s="11">
        <v>0</v>
      </c>
      <c r="G123" s="11">
        <v>4.3510254699999997</v>
      </c>
      <c r="H123" s="11">
        <v>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3" t="s">
        <v>122</v>
      </c>
      <c r="B124" s="3" t="s">
        <v>25</v>
      </c>
      <c r="C124" s="19">
        <v>7.05477986</v>
      </c>
      <c r="D124" s="7"/>
      <c r="E124" s="7" t="s">
        <v>174</v>
      </c>
      <c r="F124" s="11">
        <v>0</v>
      </c>
      <c r="G124" s="11">
        <v>3.2623231800000001</v>
      </c>
      <c r="H124" s="11">
        <v>2.9157618900000002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3" t="s">
        <v>114</v>
      </c>
      <c r="B125" s="3" t="s">
        <v>25</v>
      </c>
      <c r="C125" s="19">
        <v>6.6175635100000001</v>
      </c>
      <c r="D125" s="7"/>
      <c r="E125" s="7" t="s">
        <v>175</v>
      </c>
      <c r="F125" s="11">
        <v>5.4178738099999997</v>
      </c>
      <c r="G125" s="11">
        <v>0</v>
      </c>
      <c r="H125" s="11">
        <v>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3" t="s">
        <v>116</v>
      </c>
      <c r="B126" s="3" t="s">
        <v>25</v>
      </c>
      <c r="C126" s="19">
        <v>5.7406923799999996</v>
      </c>
      <c r="D126" s="7"/>
      <c r="E126" s="7" t="s">
        <v>177</v>
      </c>
      <c r="F126" s="11">
        <v>0</v>
      </c>
      <c r="G126" s="11">
        <v>5.3586699500000003</v>
      </c>
      <c r="H126" s="11">
        <v>5.7600154399999992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3" t="s">
        <v>120</v>
      </c>
      <c r="B127" s="3" t="s">
        <v>25</v>
      </c>
      <c r="C127" s="19">
        <v>3.7993903100000002</v>
      </c>
      <c r="D127" s="7"/>
      <c r="E127" s="7" t="s">
        <v>178</v>
      </c>
      <c r="F127" s="11">
        <v>0</v>
      </c>
      <c r="G127" s="11">
        <v>11.463933879999999</v>
      </c>
      <c r="H127" s="11">
        <v>11.03075385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3" t="s">
        <v>185</v>
      </c>
      <c r="B128" s="3" t="s">
        <v>25</v>
      </c>
      <c r="C128" s="19">
        <v>3.6080480599999998</v>
      </c>
      <c r="D128" s="7"/>
      <c r="E128" s="7" t="s">
        <v>179</v>
      </c>
      <c r="F128" s="11">
        <v>0</v>
      </c>
      <c r="G128" s="11">
        <v>0</v>
      </c>
      <c r="H128" s="11">
        <v>4.2727645399999998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3" t="s">
        <v>117</v>
      </c>
      <c r="B129" s="3" t="s">
        <v>25</v>
      </c>
      <c r="C129" s="19">
        <v>3.2587531799999998</v>
      </c>
      <c r="D129" s="7"/>
      <c r="E129" s="7" t="s">
        <v>180</v>
      </c>
      <c r="F129" s="11">
        <v>0</v>
      </c>
      <c r="G129" s="11">
        <v>8.7026846300000003</v>
      </c>
      <c r="H129" s="11">
        <v>28.438154040000001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3" t="s">
        <v>112</v>
      </c>
      <c r="B130" s="3" t="s">
        <v>25</v>
      </c>
      <c r="C130" s="19">
        <v>2.6665843200000001</v>
      </c>
      <c r="D130" s="7"/>
      <c r="E130" s="7" t="s">
        <v>109</v>
      </c>
      <c r="F130" s="11">
        <v>190.21873169</v>
      </c>
      <c r="G130" s="11">
        <v>0</v>
      </c>
      <c r="H130" s="11">
        <v>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3" t="s">
        <v>110</v>
      </c>
      <c r="B131" s="3" t="s">
        <v>25</v>
      </c>
      <c r="C131" s="19">
        <v>1.7197977</v>
      </c>
      <c r="D131" s="7"/>
      <c r="E131" s="7" t="s">
        <v>111</v>
      </c>
      <c r="F131" s="11">
        <v>130.11198811</v>
      </c>
      <c r="G131" s="11">
        <v>0</v>
      </c>
      <c r="H131" s="11">
        <v>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3" t="s">
        <v>73</v>
      </c>
      <c r="B132" s="3" t="s">
        <v>25</v>
      </c>
      <c r="C132" s="19">
        <v>35.215138600000003</v>
      </c>
      <c r="D132" s="7"/>
      <c r="E132" s="7" t="s">
        <v>185</v>
      </c>
      <c r="F132" s="11">
        <v>6.21509891</v>
      </c>
      <c r="G132" s="11">
        <v>0</v>
      </c>
      <c r="H132" s="11">
        <v>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3" t="s">
        <v>77</v>
      </c>
      <c r="B133" s="3" t="s">
        <v>25</v>
      </c>
      <c r="C133" s="19">
        <v>16.8744853</v>
      </c>
      <c r="D133" s="7"/>
      <c r="E133" s="7" t="s">
        <v>187</v>
      </c>
      <c r="F133" s="11">
        <v>44.727405189999999</v>
      </c>
      <c r="G133" s="11">
        <v>0</v>
      </c>
      <c r="H133" s="11">
        <v>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3" t="s">
        <v>105</v>
      </c>
      <c r="B134" s="3" t="s">
        <v>25</v>
      </c>
      <c r="C134" s="19">
        <v>15.423592899999999</v>
      </c>
      <c r="D134" s="7"/>
      <c r="E134" s="7" t="s">
        <v>189</v>
      </c>
      <c r="F134" s="11">
        <v>35.603327589999999</v>
      </c>
      <c r="G134" s="11">
        <v>0</v>
      </c>
      <c r="H134" s="11">
        <v>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3" t="s">
        <v>85</v>
      </c>
      <c r="B135" s="3" t="s">
        <v>25</v>
      </c>
      <c r="C135" s="19">
        <v>4.9163400199999998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3" t="s">
        <v>99</v>
      </c>
      <c r="B136" s="3" t="s">
        <v>25</v>
      </c>
      <c r="C136" s="19">
        <v>3.15244926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3" t="s">
        <v>109</v>
      </c>
      <c r="B137" s="3" t="s">
        <v>25</v>
      </c>
      <c r="C137" s="19">
        <v>1.0922866899999999</v>
      </c>
      <c r="D137" s="7"/>
      <c r="E137" s="38"/>
      <c r="F137" s="38"/>
      <c r="G137" s="38"/>
      <c r="H137" s="3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3" t="s">
        <v>144</v>
      </c>
      <c r="B138" s="3" t="s">
        <v>27</v>
      </c>
      <c r="C138" s="19">
        <v>367.79726199999999</v>
      </c>
      <c r="D138" s="30"/>
      <c r="E138" s="40" t="s">
        <v>191</v>
      </c>
      <c r="F138" s="40" t="s">
        <v>25</v>
      </c>
      <c r="G138" s="40" t="s">
        <v>27</v>
      </c>
      <c r="H138" s="40" t="s">
        <v>28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3" t="s">
        <v>166</v>
      </c>
      <c r="B139" s="3" t="s">
        <v>27</v>
      </c>
      <c r="C139" s="19">
        <v>113.150918</v>
      </c>
      <c r="D139" s="7"/>
      <c r="E139" s="7" t="s">
        <v>156</v>
      </c>
      <c r="F139" s="11">
        <v>0</v>
      </c>
      <c r="G139" s="11">
        <v>151.32867555999997</v>
      </c>
      <c r="H139" s="11">
        <v>4845.3877520000005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3" t="s">
        <v>163</v>
      </c>
      <c r="B140" s="3" t="s">
        <v>27</v>
      </c>
      <c r="C140" s="19">
        <v>76.358855000000005</v>
      </c>
      <c r="D140" s="7"/>
      <c r="E140" s="7" t="s">
        <v>144</v>
      </c>
      <c r="F140" s="11">
        <v>0</v>
      </c>
      <c r="G140" s="11">
        <v>2376.4700961000003</v>
      </c>
      <c r="H140" s="11">
        <v>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3" t="s">
        <v>108</v>
      </c>
      <c r="B141" s="3" t="s">
        <v>27</v>
      </c>
      <c r="C141" s="19">
        <v>55.162449000000002</v>
      </c>
      <c r="D141" s="7"/>
      <c r="E141" s="7" t="s">
        <v>99</v>
      </c>
      <c r="F141" s="11">
        <v>497.08017840000008</v>
      </c>
      <c r="G141" s="11">
        <v>32.415602790000001</v>
      </c>
      <c r="H141" s="11">
        <v>43.216534980000006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3" t="s">
        <v>156</v>
      </c>
      <c r="B142" s="3" t="s">
        <v>27</v>
      </c>
      <c r="C142" s="19">
        <v>47.403297299999998</v>
      </c>
      <c r="D142" s="7"/>
      <c r="E142" s="7" t="s">
        <v>195</v>
      </c>
      <c r="F142" s="11">
        <v>0</v>
      </c>
      <c r="G142" s="11">
        <v>36.042707249999999</v>
      </c>
      <c r="H142" s="11">
        <v>68.240855950000011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3" t="s">
        <v>118</v>
      </c>
      <c r="B143" s="3" t="s">
        <v>27</v>
      </c>
      <c r="C143" s="19">
        <v>46.626303</v>
      </c>
      <c r="D143" s="7"/>
      <c r="E143" s="7" t="s">
        <v>196</v>
      </c>
      <c r="F143" s="11">
        <v>0</v>
      </c>
      <c r="G143" s="11">
        <v>0</v>
      </c>
      <c r="H143" s="11">
        <v>4.2727645399999998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3" t="s">
        <v>168</v>
      </c>
      <c r="B144" s="3" t="s">
        <v>27</v>
      </c>
      <c r="C144" s="19">
        <v>13.2746412</v>
      </c>
      <c r="D144" s="7"/>
      <c r="E144" s="7" t="s">
        <v>168</v>
      </c>
      <c r="F144" s="11">
        <v>0</v>
      </c>
      <c r="G144" s="11">
        <v>48.902585709999997</v>
      </c>
      <c r="H144" s="11">
        <v>77.791553810000011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3" t="s">
        <v>134</v>
      </c>
      <c r="B145" s="3" t="s">
        <v>27</v>
      </c>
      <c r="C145" s="19">
        <v>10.5643019</v>
      </c>
      <c r="D145" s="7"/>
      <c r="E145" s="38"/>
      <c r="F145" s="38"/>
      <c r="G145" s="38"/>
      <c r="H145" s="3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3" t="s">
        <v>115</v>
      </c>
      <c r="B146" s="3" t="s">
        <v>27</v>
      </c>
      <c r="C146" s="19">
        <v>9.5443690500000002</v>
      </c>
      <c r="D146" s="30"/>
      <c r="E146" s="40" t="s">
        <v>191</v>
      </c>
      <c r="F146" s="40" t="s">
        <v>25</v>
      </c>
      <c r="G146" s="40" t="s">
        <v>27</v>
      </c>
      <c r="H146" s="40" t="s">
        <v>28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3" t="s">
        <v>180</v>
      </c>
      <c r="B147" s="3" t="s">
        <v>27</v>
      </c>
      <c r="C147" s="19">
        <v>8.7026846300000003</v>
      </c>
      <c r="D147" s="7"/>
      <c r="E147" s="7" t="s">
        <v>156</v>
      </c>
      <c r="F147" s="9">
        <f t="shared" ref="F147:F152" si="0">(F139/4500)*100</f>
        <v>0</v>
      </c>
      <c r="G147" s="9">
        <f t="shared" ref="G147:G152" si="1">(G139/5300)*100</f>
        <v>2.8552580294339616</v>
      </c>
      <c r="H147" s="9">
        <f t="shared" ref="H147:H152" si="2">(H139/6600)*100</f>
        <v>73.414965939393952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3" t="s">
        <v>130</v>
      </c>
      <c r="B148" s="3" t="s">
        <v>27</v>
      </c>
      <c r="C148" s="19">
        <v>7.3334537800000001</v>
      </c>
      <c r="D148" s="7"/>
      <c r="E148" s="7" t="s">
        <v>144</v>
      </c>
      <c r="F148" s="9">
        <f t="shared" si="0"/>
        <v>0</v>
      </c>
      <c r="G148" s="9">
        <f t="shared" si="1"/>
        <v>44.839058416981139</v>
      </c>
      <c r="H148" s="9">
        <f t="shared" si="2"/>
        <v>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3" t="s">
        <v>107</v>
      </c>
      <c r="B149" s="3" t="s">
        <v>27</v>
      </c>
      <c r="C149" s="19">
        <v>6.6933264899999996</v>
      </c>
      <c r="D149" s="7"/>
      <c r="E149" s="7" t="s">
        <v>99</v>
      </c>
      <c r="F149" s="9">
        <f t="shared" si="0"/>
        <v>11.046226186666669</v>
      </c>
      <c r="G149" s="9">
        <f t="shared" si="1"/>
        <v>0.61161514698113206</v>
      </c>
      <c r="H149" s="9">
        <f t="shared" si="2"/>
        <v>0.65479598454545462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3" t="s">
        <v>99</v>
      </c>
      <c r="B150" s="3" t="s">
        <v>27</v>
      </c>
      <c r="C150" s="19">
        <v>6.5397853399999999</v>
      </c>
      <c r="D150" s="7"/>
      <c r="E150" s="7" t="s">
        <v>195</v>
      </c>
      <c r="F150" s="9">
        <f t="shared" si="0"/>
        <v>0</v>
      </c>
      <c r="G150" s="9">
        <f t="shared" si="1"/>
        <v>0.68005108018867921</v>
      </c>
      <c r="H150" s="9">
        <f t="shared" si="2"/>
        <v>1.0339523628787881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3" t="s">
        <v>146</v>
      </c>
      <c r="B151" s="3" t="s">
        <v>27</v>
      </c>
      <c r="C151" s="19">
        <v>6.4062250399999998</v>
      </c>
      <c r="D151" s="7"/>
      <c r="E151" s="7" t="s">
        <v>196</v>
      </c>
      <c r="F151" s="9">
        <f t="shared" si="0"/>
        <v>0</v>
      </c>
      <c r="G151" s="9">
        <f t="shared" si="1"/>
        <v>0</v>
      </c>
      <c r="H151" s="9">
        <f t="shared" si="2"/>
        <v>6.4738856666666664E-2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3" t="s">
        <v>150</v>
      </c>
      <c r="B152" s="3" t="s">
        <v>27</v>
      </c>
      <c r="C152" s="19">
        <v>5.1531197500000001</v>
      </c>
      <c r="D152" s="7"/>
      <c r="E152" s="7" t="s">
        <v>168</v>
      </c>
      <c r="F152" s="9">
        <f t="shared" si="0"/>
        <v>0</v>
      </c>
      <c r="G152" s="9">
        <f t="shared" si="1"/>
        <v>0.92269029641509437</v>
      </c>
      <c r="H152" s="9">
        <f t="shared" si="2"/>
        <v>1.1786599062121215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3" t="s">
        <v>162</v>
      </c>
      <c r="B153" s="3" t="s">
        <v>27</v>
      </c>
      <c r="C153" s="19">
        <v>4.4869374799999999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3" t="s">
        <v>145</v>
      </c>
      <c r="B154" s="3" t="s">
        <v>27</v>
      </c>
      <c r="C154" s="19">
        <v>3.87067425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3" t="s">
        <v>177</v>
      </c>
      <c r="B155" s="3" t="s">
        <v>27</v>
      </c>
      <c r="C155" s="19">
        <v>3.7654477800000001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3" t="s">
        <v>147</v>
      </c>
      <c r="B156" s="3" t="s">
        <v>27</v>
      </c>
      <c r="C156" s="19">
        <v>3.5268136700000001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3" t="s">
        <v>117</v>
      </c>
      <c r="B157" s="3" t="s">
        <v>27</v>
      </c>
      <c r="C157" s="19">
        <v>3.1866196499999999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3" t="s">
        <v>165</v>
      </c>
      <c r="B158" s="3" t="s">
        <v>27</v>
      </c>
      <c r="C158" s="19">
        <v>2.7857561999999998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3" t="s">
        <v>169</v>
      </c>
      <c r="B159" s="3" t="s">
        <v>27</v>
      </c>
      <c r="C159" s="19">
        <v>2.6710127199999998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3" t="s">
        <v>106</v>
      </c>
      <c r="B160" s="3" t="s">
        <v>27</v>
      </c>
      <c r="C160" s="19">
        <v>2.5056610300000002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3" t="s">
        <v>171</v>
      </c>
      <c r="B161" s="3" t="s">
        <v>27</v>
      </c>
      <c r="C161" s="19">
        <v>2.1521575400000001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3" t="s">
        <v>144</v>
      </c>
      <c r="B162" s="3" t="s">
        <v>27</v>
      </c>
      <c r="C162" s="19">
        <v>226.54950099999999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3" t="s">
        <v>166</v>
      </c>
      <c r="B163" s="3" t="s">
        <v>27</v>
      </c>
      <c r="C163" s="19">
        <v>90.216075500000002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3" t="s">
        <v>108</v>
      </c>
      <c r="B164" s="3" t="s">
        <v>27</v>
      </c>
      <c r="C164" s="19">
        <v>68.511248600000002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3" t="s">
        <v>163</v>
      </c>
      <c r="B165" s="3" t="s">
        <v>27</v>
      </c>
      <c r="C165" s="19">
        <v>41.121738499999999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3" t="s">
        <v>156</v>
      </c>
      <c r="B166" s="3" t="s">
        <v>27</v>
      </c>
      <c r="C166" s="19">
        <v>19.079722700000001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3" t="s">
        <v>150</v>
      </c>
      <c r="B167" s="3" t="s">
        <v>27</v>
      </c>
      <c r="C167" s="19">
        <v>9.9140539499999996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3" t="s">
        <v>115</v>
      </c>
      <c r="B168" s="3" t="s">
        <v>27</v>
      </c>
      <c r="C168" s="19">
        <v>8.8200978800000005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3" t="s">
        <v>151</v>
      </c>
      <c r="B169" s="3" t="s">
        <v>27</v>
      </c>
      <c r="C169" s="19">
        <v>7.4275414399999997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3" t="s">
        <v>99</v>
      </c>
      <c r="B170" s="3" t="s">
        <v>27</v>
      </c>
      <c r="C170" s="19">
        <v>7.2373808500000001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3" t="s">
        <v>130</v>
      </c>
      <c r="B171" s="3" t="s">
        <v>27</v>
      </c>
      <c r="C171" s="19">
        <v>6.1522332899999999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3" t="s">
        <v>117</v>
      </c>
      <c r="B172" s="3" t="s">
        <v>27</v>
      </c>
      <c r="C172" s="19">
        <v>4.2748982800000004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3" t="s">
        <v>107</v>
      </c>
      <c r="B173" s="3" t="s">
        <v>27</v>
      </c>
      <c r="C173" s="19">
        <v>3.9668882399999998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3" t="s">
        <v>146</v>
      </c>
      <c r="B174" s="3" t="s">
        <v>27</v>
      </c>
      <c r="C174" s="19">
        <v>3.7315439100000001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3" t="s">
        <v>106</v>
      </c>
      <c r="B175" s="3" t="s">
        <v>27</v>
      </c>
      <c r="C175" s="19">
        <v>3.2148242200000001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3" t="s">
        <v>162</v>
      </c>
      <c r="B176" s="3" t="s">
        <v>27</v>
      </c>
      <c r="C176" s="19">
        <v>3.1026463999999998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3" t="s">
        <v>139</v>
      </c>
      <c r="B177" s="3" t="s">
        <v>27</v>
      </c>
      <c r="C177" s="19">
        <v>2.7740454400000001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3" t="s">
        <v>147</v>
      </c>
      <c r="B178" s="3" t="s">
        <v>27</v>
      </c>
      <c r="C178" s="19">
        <v>2.6637477899999999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3" t="s">
        <v>145</v>
      </c>
      <c r="B179" s="3" t="s">
        <v>27</v>
      </c>
      <c r="C179" s="19">
        <v>2.1735738599999999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3" t="s">
        <v>154</v>
      </c>
      <c r="B180" s="3" t="s">
        <v>27</v>
      </c>
      <c r="C180" s="19">
        <v>2.1187460900000001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3" t="s">
        <v>169</v>
      </c>
      <c r="B181" s="3" t="s">
        <v>27</v>
      </c>
      <c r="C181" s="19">
        <v>2.0141918599999999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3" t="s">
        <v>177</v>
      </c>
      <c r="B182" s="3" t="s">
        <v>27</v>
      </c>
      <c r="C182" s="19">
        <v>1.59322217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3" t="s">
        <v>171</v>
      </c>
      <c r="B183" s="3" t="s">
        <v>27</v>
      </c>
      <c r="C183" s="19">
        <v>1.51338894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3" t="s">
        <v>165</v>
      </c>
      <c r="B184" s="3" t="s">
        <v>27</v>
      </c>
      <c r="C184" s="19">
        <v>1.3070232799999999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3" t="s">
        <v>144</v>
      </c>
      <c r="B185" s="3" t="s">
        <v>27</v>
      </c>
      <c r="C185" s="19">
        <v>810.05072500000006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3" t="s">
        <v>73</v>
      </c>
      <c r="B186" s="3" t="s">
        <v>27</v>
      </c>
      <c r="C186" s="19">
        <v>402.00737099999998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3" t="s">
        <v>163</v>
      </c>
      <c r="B187" s="3" t="s">
        <v>27</v>
      </c>
      <c r="C187" s="19">
        <v>293.170795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3" t="s">
        <v>166</v>
      </c>
      <c r="B188" s="3" t="s">
        <v>27</v>
      </c>
      <c r="C188" s="19">
        <v>69.493384800000001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3" t="s">
        <v>118</v>
      </c>
      <c r="B189" s="3" t="s">
        <v>27</v>
      </c>
      <c r="C189" s="19">
        <v>54.281734700000001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3" t="s">
        <v>108</v>
      </c>
      <c r="B190" s="3" t="s">
        <v>27</v>
      </c>
      <c r="C190" s="19">
        <v>36.710371799999997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3" t="s">
        <v>156</v>
      </c>
      <c r="B191" s="3" t="s">
        <v>27</v>
      </c>
      <c r="C191" s="19">
        <v>28.525931100000001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3" t="s">
        <v>157</v>
      </c>
      <c r="B192" s="3" t="s">
        <v>27</v>
      </c>
      <c r="C192" s="19">
        <v>21.532598700000001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3" t="s">
        <v>130</v>
      </c>
      <c r="B193" s="3" t="s">
        <v>27</v>
      </c>
      <c r="C193" s="19">
        <v>14.176523400000001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3" t="s">
        <v>168</v>
      </c>
      <c r="B194" s="3" t="s">
        <v>27</v>
      </c>
      <c r="C194" s="19">
        <v>14.0394326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3" t="s">
        <v>151</v>
      </c>
      <c r="B195" s="3" t="s">
        <v>27</v>
      </c>
      <c r="C195" s="19">
        <v>12.2056878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3" t="s">
        <v>146</v>
      </c>
      <c r="B196" s="3" t="s">
        <v>27</v>
      </c>
      <c r="C196" s="19">
        <v>10.258145300000001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3" t="s">
        <v>115</v>
      </c>
      <c r="B197" s="3" t="s">
        <v>27</v>
      </c>
      <c r="C197" s="19">
        <v>9.6367174200000001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3" t="s">
        <v>134</v>
      </c>
      <c r="B198" s="3" t="s">
        <v>27</v>
      </c>
      <c r="C198" s="19">
        <v>8.6892046300000008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3" t="s">
        <v>107</v>
      </c>
      <c r="B199" s="3" t="s">
        <v>27</v>
      </c>
      <c r="C199" s="19">
        <v>7.2028135000000004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3" t="s">
        <v>117</v>
      </c>
      <c r="B200" s="3" t="s">
        <v>27</v>
      </c>
      <c r="C200" s="19">
        <v>5.8368554499999998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3" t="s">
        <v>154</v>
      </c>
      <c r="B201" s="3" t="s">
        <v>27</v>
      </c>
      <c r="C201" s="19">
        <v>4.7708663099999997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3" t="s">
        <v>106</v>
      </c>
      <c r="B202" s="3" t="s">
        <v>27</v>
      </c>
      <c r="C202" s="19">
        <v>4.0450926100000002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3" t="s">
        <v>145</v>
      </c>
      <c r="B203" s="3" t="s">
        <v>27</v>
      </c>
      <c r="C203" s="19">
        <v>3.6591179999999999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3" t="s">
        <v>147</v>
      </c>
      <c r="B204" s="3" t="s">
        <v>27</v>
      </c>
      <c r="C204" s="19">
        <v>3.5479017800000001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3" t="s">
        <v>169</v>
      </c>
      <c r="B205" s="3" t="s">
        <v>27</v>
      </c>
      <c r="C205" s="19">
        <v>3.4157985000000002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3" t="s">
        <v>174</v>
      </c>
      <c r="B206" s="3" t="s">
        <v>27</v>
      </c>
      <c r="C206" s="19">
        <v>3.2623231800000001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3" t="s">
        <v>166</v>
      </c>
      <c r="B207" s="3" t="s">
        <v>27</v>
      </c>
      <c r="C207" s="19">
        <v>31.7864988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3" t="s">
        <v>108</v>
      </c>
      <c r="B208" s="3" t="s">
        <v>27</v>
      </c>
      <c r="C208" s="19">
        <v>5.3352272300000001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3" t="s">
        <v>144</v>
      </c>
      <c r="B209" s="3" t="s">
        <v>27</v>
      </c>
      <c r="C209" s="19">
        <v>543.315426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3" t="s">
        <v>163</v>
      </c>
      <c r="B210" s="3" t="s">
        <v>27</v>
      </c>
      <c r="C210" s="19">
        <v>83.016072899999998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3" t="s">
        <v>166</v>
      </c>
      <c r="B211" s="3" t="s">
        <v>27</v>
      </c>
      <c r="C211" s="19">
        <v>46.3640246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3" t="s">
        <v>118</v>
      </c>
      <c r="B212" s="3" t="s">
        <v>27</v>
      </c>
      <c r="C212" s="19">
        <v>33.770638300000002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3" t="s">
        <v>156</v>
      </c>
      <c r="B213" s="3" t="s">
        <v>27</v>
      </c>
      <c r="C213" s="19">
        <v>31.5108499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3" t="s">
        <v>108</v>
      </c>
      <c r="B214" s="3" t="s">
        <v>27</v>
      </c>
      <c r="C214" s="19">
        <v>27.5670988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3" t="s">
        <v>170</v>
      </c>
      <c r="B215" s="3" t="s">
        <v>27</v>
      </c>
      <c r="C215" s="19">
        <v>13.070138099999999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3" t="s">
        <v>168</v>
      </c>
      <c r="B216" s="3" t="s">
        <v>27</v>
      </c>
      <c r="C216" s="19">
        <v>12.6567524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3" t="s">
        <v>107</v>
      </c>
      <c r="B217" s="3" t="s">
        <v>27</v>
      </c>
      <c r="C217" s="19">
        <v>7.1440538900000004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3" t="s">
        <v>134</v>
      </c>
      <c r="B218" s="3" t="s">
        <v>27</v>
      </c>
      <c r="C218" s="19">
        <v>6.7231257299999996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3" t="s">
        <v>146</v>
      </c>
      <c r="B219" s="3" t="s">
        <v>27</v>
      </c>
      <c r="C219" s="19">
        <v>6.3422287199999996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3" t="s">
        <v>99</v>
      </c>
      <c r="B220" s="3" t="s">
        <v>27</v>
      </c>
      <c r="C220" s="19">
        <v>5.7931287300000003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3" t="s">
        <v>130</v>
      </c>
      <c r="B221" s="3" t="s">
        <v>27</v>
      </c>
      <c r="C221" s="19">
        <v>5.6333373900000003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3" t="s">
        <v>139</v>
      </c>
      <c r="B222" s="3" t="s">
        <v>27</v>
      </c>
      <c r="C222" s="19">
        <v>5.5234757500000002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3" t="s">
        <v>115</v>
      </c>
      <c r="B223" s="3" t="s">
        <v>27</v>
      </c>
      <c r="C223" s="19">
        <v>4.2978601100000002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3" t="s">
        <v>150</v>
      </c>
      <c r="B224" s="3" t="s">
        <v>27</v>
      </c>
      <c r="C224" s="19">
        <v>3.8624865700000002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3" t="s">
        <v>117</v>
      </c>
      <c r="B225" s="3" t="s">
        <v>27</v>
      </c>
      <c r="C225" s="19">
        <v>3.85527314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3" t="s">
        <v>147</v>
      </c>
      <c r="B226" s="3" t="s">
        <v>27</v>
      </c>
      <c r="C226" s="19">
        <v>2.1382167299999999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3" t="s">
        <v>154</v>
      </c>
      <c r="B227" s="3" t="s">
        <v>27</v>
      </c>
      <c r="C227" s="19">
        <v>1.88971965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3" t="s">
        <v>169</v>
      </c>
      <c r="B228" s="3" t="s">
        <v>27</v>
      </c>
      <c r="C228" s="19">
        <v>1.38071436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3" t="s">
        <v>144</v>
      </c>
      <c r="B229" s="3" t="s">
        <v>27</v>
      </c>
      <c r="C229" s="19">
        <v>67.834795099999994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3" t="s">
        <v>166</v>
      </c>
      <c r="B230" s="3" t="s">
        <v>27</v>
      </c>
      <c r="C230" s="19">
        <v>16.036956100000001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3" t="s">
        <v>108</v>
      </c>
      <c r="B231" s="3" t="s">
        <v>27</v>
      </c>
      <c r="C231" s="19">
        <v>5.47107308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3" t="s">
        <v>163</v>
      </c>
      <c r="B232" s="3" t="s">
        <v>27</v>
      </c>
      <c r="C232" s="19">
        <v>4.1047580699999999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3" t="s">
        <v>106</v>
      </c>
      <c r="B233" s="3" t="s">
        <v>27</v>
      </c>
      <c r="C233" s="19">
        <v>2.1751421500000001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3" t="s">
        <v>144</v>
      </c>
      <c r="B234" s="3" t="s">
        <v>27</v>
      </c>
      <c r="C234" s="19">
        <v>208.13713799999999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3" t="s">
        <v>166</v>
      </c>
      <c r="B235" s="3" t="s">
        <v>27</v>
      </c>
      <c r="C235" s="19">
        <v>151.48785599999999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3" t="s">
        <v>108</v>
      </c>
      <c r="B236" s="3" t="s">
        <v>27</v>
      </c>
      <c r="C236" s="19">
        <v>63.7192261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3" t="s">
        <v>118</v>
      </c>
      <c r="B237" s="3" t="s">
        <v>27</v>
      </c>
      <c r="C237" s="19">
        <v>46.080233100000001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3" t="s">
        <v>150</v>
      </c>
      <c r="B238" s="3" t="s">
        <v>27</v>
      </c>
      <c r="C238" s="19">
        <v>25.557092000000001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3" t="s">
        <v>163</v>
      </c>
      <c r="B239" s="3" t="s">
        <v>27</v>
      </c>
      <c r="C239" s="19">
        <v>23.5048256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3" t="s">
        <v>156</v>
      </c>
      <c r="B240" s="3" t="s">
        <v>27</v>
      </c>
      <c r="C240" s="19">
        <v>16.5988069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3" t="s">
        <v>168</v>
      </c>
      <c r="B241" s="3" t="s">
        <v>27</v>
      </c>
      <c r="C241" s="19">
        <v>8.9317595099999991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3" t="s">
        <v>117</v>
      </c>
      <c r="B242" s="3" t="s">
        <v>27</v>
      </c>
      <c r="C242" s="19">
        <v>7.6574182799999999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3" t="s">
        <v>115</v>
      </c>
      <c r="B243" s="3" t="s">
        <v>27</v>
      </c>
      <c r="C243" s="19">
        <v>7.4793008299999997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3" t="s">
        <v>139</v>
      </c>
      <c r="B244" s="3" t="s">
        <v>27</v>
      </c>
      <c r="C244" s="19">
        <v>5.9365354000000004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3" t="s">
        <v>99</v>
      </c>
      <c r="B245" s="3" t="s">
        <v>27</v>
      </c>
      <c r="C245" s="19">
        <v>5.4763681599999998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3" t="s">
        <v>162</v>
      </c>
      <c r="B246" s="3" t="s">
        <v>27</v>
      </c>
      <c r="C246" s="19">
        <v>5.4626840400000001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3" t="s">
        <v>178</v>
      </c>
      <c r="B247" s="3" t="s">
        <v>27</v>
      </c>
      <c r="C247" s="19">
        <v>5.2197124500000003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3" t="s">
        <v>173</v>
      </c>
      <c r="B248" s="3" t="s">
        <v>27</v>
      </c>
      <c r="C248" s="19">
        <v>4.3510254699999997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3" t="s">
        <v>145</v>
      </c>
      <c r="B249" s="3" t="s">
        <v>27</v>
      </c>
      <c r="C249" s="19">
        <v>3.9281839299999999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3" t="s">
        <v>107</v>
      </c>
      <c r="B250" s="3" t="s">
        <v>27</v>
      </c>
      <c r="C250" s="19">
        <v>3.8162348499999998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3" t="s">
        <v>147</v>
      </c>
      <c r="B251" s="3" t="s">
        <v>27</v>
      </c>
      <c r="C251" s="19">
        <v>3.3279597600000002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3" t="s">
        <v>106</v>
      </c>
      <c r="B252" s="3" t="s">
        <v>27</v>
      </c>
      <c r="C252" s="19">
        <v>3.08577697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3" t="s">
        <v>146</v>
      </c>
      <c r="B253" s="3" t="s">
        <v>27</v>
      </c>
      <c r="C253" s="19">
        <v>2.9121869399999998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3" t="s">
        <v>130</v>
      </c>
      <c r="B254" s="3" t="s">
        <v>27</v>
      </c>
      <c r="C254" s="19">
        <v>1.3460471300000001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3" t="s">
        <v>166</v>
      </c>
      <c r="B255" s="3" t="s">
        <v>27</v>
      </c>
      <c r="C255" s="19">
        <v>167.95751100000001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3" t="s">
        <v>144</v>
      </c>
      <c r="B256" s="3" t="s">
        <v>27</v>
      </c>
      <c r="C256" s="19">
        <v>152.78524899999999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3" t="s">
        <v>108</v>
      </c>
      <c r="B257" s="3" t="s">
        <v>27</v>
      </c>
      <c r="C257" s="19">
        <v>59.775677700000003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3" t="s">
        <v>148</v>
      </c>
      <c r="B258" s="3" t="s">
        <v>27</v>
      </c>
      <c r="C258" s="19">
        <v>51.5716149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3" t="s">
        <v>118</v>
      </c>
      <c r="B259" s="3" t="s">
        <v>27</v>
      </c>
      <c r="C259" s="19">
        <v>47.316203999999999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3" t="s">
        <v>163</v>
      </c>
      <c r="B260" s="3" t="s">
        <v>27</v>
      </c>
      <c r="C260" s="19">
        <v>26.6908441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3" t="s">
        <v>150</v>
      </c>
      <c r="B261" s="3" t="s">
        <v>27</v>
      </c>
      <c r="C261" s="19">
        <v>16.023580299999999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3" t="s">
        <v>115</v>
      </c>
      <c r="B262" s="3" t="s">
        <v>27</v>
      </c>
      <c r="C262" s="19">
        <v>10.6362142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3" t="s">
        <v>162</v>
      </c>
      <c r="B263" s="3" t="s">
        <v>27</v>
      </c>
      <c r="C263" s="19">
        <v>8.4252361400000009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3" t="s">
        <v>156</v>
      </c>
      <c r="B264" s="3" t="s">
        <v>27</v>
      </c>
      <c r="C264" s="19">
        <v>8.21006766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3" t="s">
        <v>99</v>
      </c>
      <c r="B265" s="3" t="s">
        <v>27</v>
      </c>
      <c r="C265" s="19">
        <v>7.3689397100000003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3" t="s">
        <v>178</v>
      </c>
      <c r="B266" s="3" t="s">
        <v>27</v>
      </c>
      <c r="C266" s="19">
        <v>6.2442214299999996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3" t="s">
        <v>107</v>
      </c>
      <c r="B267" s="3" t="s">
        <v>27</v>
      </c>
      <c r="C267" s="19">
        <v>5.2705135900000002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3" t="s">
        <v>117</v>
      </c>
      <c r="B268" s="3" t="s">
        <v>27</v>
      </c>
      <c r="C268" s="19">
        <v>5.2692992700000003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3" t="s">
        <v>139</v>
      </c>
      <c r="B269" s="3" t="s">
        <v>27</v>
      </c>
      <c r="C269" s="19">
        <v>5.1436923099999996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3" t="s">
        <v>147</v>
      </c>
      <c r="B270" s="3" t="s">
        <v>27</v>
      </c>
      <c r="C270" s="19">
        <v>4.9201929800000004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3" t="s">
        <v>145</v>
      </c>
      <c r="B271" s="3" t="s">
        <v>27</v>
      </c>
      <c r="C271" s="19">
        <v>3.9429215499999999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3" t="s">
        <v>146</v>
      </c>
      <c r="B272" s="3" t="s">
        <v>27</v>
      </c>
      <c r="C272" s="19">
        <v>3.1597686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3" t="s">
        <v>130</v>
      </c>
      <c r="B273" s="3" t="s">
        <v>27</v>
      </c>
      <c r="C273" s="19">
        <v>1.4011122600000001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3" t="s">
        <v>156</v>
      </c>
      <c r="B274" s="3" t="s">
        <v>28</v>
      </c>
      <c r="C274" s="19">
        <v>1361.59283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3" t="s">
        <v>73</v>
      </c>
      <c r="B275" s="3" t="s">
        <v>28</v>
      </c>
      <c r="C275" s="19">
        <v>57.094988999999998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3" t="s">
        <v>166</v>
      </c>
      <c r="B276" s="3" t="s">
        <v>28</v>
      </c>
      <c r="C276" s="19">
        <v>56.072412700000001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3" t="s">
        <v>172</v>
      </c>
      <c r="B277" s="3" t="s">
        <v>28</v>
      </c>
      <c r="C277" s="19">
        <v>21.381016299999999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3" t="s">
        <v>153</v>
      </c>
      <c r="B278" s="3" t="s">
        <v>28</v>
      </c>
      <c r="C278" s="19">
        <v>15.590919400000001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3" t="s">
        <v>130</v>
      </c>
      <c r="B279" s="3" t="s">
        <v>28</v>
      </c>
      <c r="C279" s="19">
        <v>9.3120965299999998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3" t="s">
        <v>168</v>
      </c>
      <c r="B280" s="3" t="s">
        <v>28</v>
      </c>
      <c r="C280" s="19">
        <v>9.2770374100000002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3" t="s">
        <v>134</v>
      </c>
      <c r="B281" s="3" t="s">
        <v>28</v>
      </c>
      <c r="C281" s="19">
        <v>8.2626016799999995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3" t="s">
        <v>107</v>
      </c>
      <c r="B282" s="3" t="s">
        <v>28</v>
      </c>
      <c r="C282" s="19">
        <v>8.0436000300000003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3" t="s">
        <v>154</v>
      </c>
      <c r="B283" s="3" t="s">
        <v>28</v>
      </c>
      <c r="C283" s="19">
        <v>4.0096184499999996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3" t="s">
        <v>99</v>
      </c>
      <c r="B284" s="3" t="s">
        <v>28</v>
      </c>
      <c r="C284" s="19">
        <v>3.2270525800000001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3" t="s">
        <v>174</v>
      </c>
      <c r="B285" s="3" t="s">
        <v>28</v>
      </c>
      <c r="C285" s="19">
        <v>2.9157618900000002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3" t="s">
        <v>179</v>
      </c>
      <c r="B286" s="3" t="s">
        <v>28</v>
      </c>
      <c r="C286" s="19">
        <v>2.8240983900000001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3" t="s">
        <v>150</v>
      </c>
      <c r="B287" s="3" t="s">
        <v>28</v>
      </c>
      <c r="C287" s="19">
        <v>2.7017694300000001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3" t="s">
        <v>147</v>
      </c>
      <c r="B288" s="3" t="s">
        <v>28</v>
      </c>
      <c r="C288" s="19">
        <v>2.48973033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3" t="s">
        <v>156</v>
      </c>
      <c r="B289" s="3" t="s">
        <v>28</v>
      </c>
      <c r="C289" s="19">
        <v>452.80238300000002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3" t="s">
        <v>166</v>
      </c>
      <c r="B290" s="3" t="s">
        <v>28</v>
      </c>
      <c r="C290" s="19">
        <v>66.328189699999996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3" t="s">
        <v>168</v>
      </c>
      <c r="B291" s="3" t="s">
        <v>28</v>
      </c>
      <c r="C291" s="19">
        <v>41.077064700000001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3" t="s">
        <v>107</v>
      </c>
      <c r="B292" s="3" t="s">
        <v>28</v>
      </c>
      <c r="C292" s="19">
        <v>16.0341895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3" t="s">
        <v>118</v>
      </c>
      <c r="B293" s="3" t="s">
        <v>28</v>
      </c>
      <c r="C293" s="19">
        <v>13.4478379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3" t="s">
        <v>153</v>
      </c>
      <c r="B294" s="3" t="s">
        <v>28</v>
      </c>
      <c r="C294" s="19">
        <v>11.534236699999999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3" t="s">
        <v>134</v>
      </c>
      <c r="B295" s="3" t="s">
        <v>28</v>
      </c>
      <c r="C295" s="19">
        <v>6.8311967600000001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3" t="s">
        <v>130</v>
      </c>
      <c r="B296" s="3" t="s">
        <v>28</v>
      </c>
      <c r="C296" s="19">
        <v>6.41814588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3" t="s">
        <v>115</v>
      </c>
      <c r="B297" s="3" t="s">
        <v>28</v>
      </c>
      <c r="C297" s="19">
        <v>3.95926607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3" t="s">
        <v>99</v>
      </c>
      <c r="B298" s="3" t="s">
        <v>28</v>
      </c>
      <c r="C298" s="19">
        <v>3.70196507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3" t="s">
        <v>147</v>
      </c>
      <c r="B299" s="3" t="s">
        <v>28</v>
      </c>
      <c r="C299" s="19">
        <v>2.3334344499999999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3" t="s">
        <v>106</v>
      </c>
      <c r="B300" s="3" t="s">
        <v>28</v>
      </c>
      <c r="C300" s="19">
        <v>2.1876282200000001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3" t="s">
        <v>150</v>
      </c>
      <c r="B301" s="3" t="s">
        <v>28</v>
      </c>
      <c r="C301" s="19">
        <v>1.9961112000000001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3" t="s">
        <v>179</v>
      </c>
      <c r="B302" s="3" t="s">
        <v>28</v>
      </c>
      <c r="C302" s="19">
        <v>1.44866615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3" t="s">
        <v>104</v>
      </c>
      <c r="B303" s="3" t="s">
        <v>28</v>
      </c>
      <c r="C303" s="19">
        <v>1.41346354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3" t="s">
        <v>117</v>
      </c>
      <c r="B304" s="3" t="s">
        <v>28</v>
      </c>
      <c r="C304" s="19">
        <v>0.93809471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3" t="s">
        <v>156</v>
      </c>
      <c r="B305" s="3" t="s">
        <v>28</v>
      </c>
      <c r="C305" s="19">
        <v>499.11252300000001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3" t="s">
        <v>166</v>
      </c>
      <c r="B306" s="3" t="s">
        <v>28</v>
      </c>
      <c r="C306" s="19">
        <v>97.238162599999995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3" t="s">
        <v>169</v>
      </c>
      <c r="B307" s="3" t="s">
        <v>28</v>
      </c>
      <c r="C307" s="19">
        <v>49.168810700000002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3" t="s">
        <v>172</v>
      </c>
      <c r="B308" s="3" t="s">
        <v>28</v>
      </c>
      <c r="C308" s="19">
        <v>40.427737299999997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3" t="s">
        <v>107</v>
      </c>
      <c r="B309" s="3" t="s">
        <v>28</v>
      </c>
      <c r="C309" s="19">
        <v>28.536138900000001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3" t="s">
        <v>130</v>
      </c>
      <c r="B310" s="3" t="s">
        <v>28</v>
      </c>
      <c r="C310" s="19">
        <v>21.1968779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3" t="s">
        <v>118</v>
      </c>
      <c r="B311" s="3" t="s">
        <v>28</v>
      </c>
      <c r="C311" s="19">
        <v>20.188451499999999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3" t="s">
        <v>73</v>
      </c>
      <c r="B312" s="3" t="s">
        <v>28</v>
      </c>
      <c r="C312" s="19">
        <v>20.037349299999999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3" t="s">
        <v>134</v>
      </c>
      <c r="B313" s="3" t="s">
        <v>28</v>
      </c>
      <c r="C313" s="19">
        <v>18.590981500000002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3" t="s">
        <v>153</v>
      </c>
      <c r="B314" s="3" t="s">
        <v>28</v>
      </c>
      <c r="C314" s="19">
        <v>17.037921600000001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3" t="s">
        <v>106</v>
      </c>
      <c r="B315" s="3" t="s">
        <v>28</v>
      </c>
      <c r="C315" s="19">
        <v>7.0943358999999999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3" t="s">
        <v>150</v>
      </c>
      <c r="B316" s="3" t="s">
        <v>28</v>
      </c>
      <c r="C316" s="19">
        <v>6.8727823099999998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3" t="s">
        <v>115</v>
      </c>
      <c r="B317" s="3" t="s">
        <v>28</v>
      </c>
      <c r="C317" s="19">
        <v>5.0589554799999998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3" t="s">
        <v>147</v>
      </c>
      <c r="B318" s="3" t="s">
        <v>28</v>
      </c>
      <c r="C318" s="19">
        <v>5.03059104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3" t="s">
        <v>139</v>
      </c>
      <c r="B319" s="3" t="s">
        <v>28</v>
      </c>
      <c r="C319" s="19">
        <v>4.9406353799999998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3" t="s">
        <v>101</v>
      </c>
      <c r="B320" s="3" t="s">
        <v>28</v>
      </c>
      <c r="C320" s="19">
        <v>2.7946788100000002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3" t="s">
        <v>178</v>
      </c>
      <c r="B321" s="3" t="s">
        <v>28</v>
      </c>
      <c r="C321" s="19">
        <v>2.7430919600000001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3" t="s">
        <v>177</v>
      </c>
      <c r="B322" s="3" t="s">
        <v>28</v>
      </c>
      <c r="C322" s="19">
        <v>1.69287505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3" t="s">
        <v>156</v>
      </c>
      <c r="B323" s="3" t="s">
        <v>28</v>
      </c>
      <c r="C323" s="19">
        <v>1066.02559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3" t="s">
        <v>166</v>
      </c>
      <c r="B324" s="3" t="s">
        <v>28</v>
      </c>
      <c r="C324" s="19">
        <v>123.857896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3" t="s">
        <v>169</v>
      </c>
      <c r="B325" s="3" t="s">
        <v>28</v>
      </c>
      <c r="C325" s="19">
        <v>19.939805499999999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3" t="s">
        <v>134</v>
      </c>
      <c r="B326" s="3" t="s">
        <v>28</v>
      </c>
      <c r="C326" s="19">
        <v>12.9560937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3" t="s">
        <v>107</v>
      </c>
      <c r="B327" s="3" t="s">
        <v>28</v>
      </c>
      <c r="C327" s="19">
        <v>10.6676982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3" t="s">
        <v>130</v>
      </c>
      <c r="B328" s="3" t="s">
        <v>28</v>
      </c>
      <c r="C328" s="19">
        <v>10.0232949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3" t="s">
        <v>99</v>
      </c>
      <c r="B329" s="3" t="s">
        <v>28</v>
      </c>
      <c r="C329" s="19">
        <v>9.8770497400000004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3" t="s">
        <v>115</v>
      </c>
      <c r="B330" s="3" t="s">
        <v>28</v>
      </c>
      <c r="C330" s="19">
        <v>6.4475995800000003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3" t="s">
        <v>139</v>
      </c>
      <c r="B331" s="3" t="s">
        <v>28</v>
      </c>
      <c r="C331" s="19">
        <v>4.6681483400000001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3" t="s">
        <v>104</v>
      </c>
      <c r="B332" s="3" t="s">
        <v>28</v>
      </c>
      <c r="C332" s="19">
        <v>4.02511785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3" t="s">
        <v>147</v>
      </c>
      <c r="B333" s="3" t="s">
        <v>28</v>
      </c>
      <c r="C333" s="19">
        <v>3.6325771699999998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3" t="s">
        <v>106</v>
      </c>
      <c r="B334" s="3" t="s">
        <v>28</v>
      </c>
      <c r="C334" s="19">
        <v>3.5231417399999998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3" t="s">
        <v>150</v>
      </c>
      <c r="B335" s="3" t="s">
        <v>28</v>
      </c>
      <c r="C335" s="19">
        <v>3.0850532199999998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3" t="s">
        <v>177</v>
      </c>
      <c r="B336" s="3" t="s">
        <v>28</v>
      </c>
      <c r="C336" s="19">
        <v>2.9492564899999998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3" t="s">
        <v>102</v>
      </c>
      <c r="B337" s="3" t="s">
        <v>28</v>
      </c>
      <c r="C337" s="19">
        <v>2.6500113399999998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3" t="s">
        <v>178</v>
      </c>
      <c r="B338" s="3" t="s">
        <v>28</v>
      </c>
      <c r="C338" s="19">
        <v>2.5788477099999998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3" t="s">
        <v>117</v>
      </c>
      <c r="B339" s="3" t="s">
        <v>28</v>
      </c>
      <c r="C339" s="19">
        <v>2.30688782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3" t="s">
        <v>171</v>
      </c>
      <c r="B340" s="3" t="s">
        <v>28</v>
      </c>
      <c r="C340" s="19">
        <v>1.4643618700000001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3" t="s">
        <v>156</v>
      </c>
      <c r="B341" s="3" t="s">
        <v>28</v>
      </c>
      <c r="C341" s="19">
        <v>811.77258700000004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3" t="s">
        <v>166</v>
      </c>
      <c r="B342" s="3" t="s">
        <v>28</v>
      </c>
      <c r="C342" s="19">
        <v>97.528323400000005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3" t="s">
        <v>168</v>
      </c>
      <c r="B343" s="3" t="s">
        <v>28</v>
      </c>
      <c r="C343" s="19">
        <v>13.0539375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3" t="s">
        <v>107</v>
      </c>
      <c r="B344" s="3" t="s">
        <v>28</v>
      </c>
      <c r="C344" s="19">
        <v>12.401782799999999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3" t="s">
        <v>134</v>
      </c>
      <c r="B345" s="3" t="s">
        <v>28</v>
      </c>
      <c r="C345" s="19">
        <v>8.7974009100000004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3" t="s">
        <v>130</v>
      </c>
      <c r="B346" s="3" t="s">
        <v>28</v>
      </c>
      <c r="C346" s="19">
        <v>7.5248277699999999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3" t="s">
        <v>99</v>
      </c>
      <c r="B347" s="3" t="s">
        <v>28</v>
      </c>
      <c r="C347" s="19">
        <v>7.2888000599999998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3" t="s">
        <v>170</v>
      </c>
      <c r="B348" s="3" t="s">
        <v>28</v>
      </c>
      <c r="C348" s="19">
        <v>5.7891150099999997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3" t="s">
        <v>106</v>
      </c>
      <c r="B349" s="3" t="s">
        <v>28</v>
      </c>
      <c r="C349" s="19">
        <v>2.8903300299999999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3" t="s">
        <v>102</v>
      </c>
      <c r="B350" s="3" t="s">
        <v>28</v>
      </c>
      <c r="C350" s="19">
        <v>2.6377822900000001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3" t="s">
        <v>147</v>
      </c>
      <c r="B351" s="3" t="s">
        <v>28</v>
      </c>
      <c r="C351" s="19">
        <v>2.4054570200000001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3" t="s">
        <v>150</v>
      </c>
      <c r="B352" s="3" t="s">
        <v>28</v>
      </c>
      <c r="C352" s="19">
        <v>2.3363970599999999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3" t="s">
        <v>178</v>
      </c>
      <c r="B353" s="3" t="s">
        <v>28</v>
      </c>
      <c r="C353" s="19">
        <v>1.5521971800000001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3" t="s">
        <v>156</v>
      </c>
      <c r="B354" s="3" t="s">
        <v>28</v>
      </c>
      <c r="C354" s="19">
        <v>188.30749299999999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3" t="s">
        <v>166</v>
      </c>
      <c r="B355" s="3" t="s">
        <v>28</v>
      </c>
      <c r="C355" s="19">
        <v>60.858884099999997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3" t="s">
        <v>180</v>
      </c>
      <c r="B356" s="3" t="s">
        <v>28</v>
      </c>
      <c r="C356" s="19">
        <v>9.9687440400000007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3" t="s">
        <v>107</v>
      </c>
      <c r="B357" s="3" t="s">
        <v>28</v>
      </c>
      <c r="C357" s="19">
        <v>6.2908560400000004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3" t="s">
        <v>130</v>
      </c>
      <c r="B358" s="3" t="s">
        <v>28</v>
      </c>
      <c r="C358" s="19">
        <v>2.81431955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3" t="s">
        <v>99</v>
      </c>
      <c r="B359" s="3" t="s">
        <v>28</v>
      </c>
      <c r="C359" s="19">
        <v>2.5697304000000001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3" t="s">
        <v>147</v>
      </c>
      <c r="B360" s="3" t="s">
        <v>28</v>
      </c>
      <c r="C360" s="19">
        <v>1.77613463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3" t="s">
        <v>154</v>
      </c>
      <c r="B361" s="3" t="s">
        <v>28</v>
      </c>
      <c r="C361" s="19">
        <v>1.3360204899999999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3" t="s">
        <v>102</v>
      </c>
      <c r="B362" s="3" t="s">
        <v>28</v>
      </c>
      <c r="C362" s="19">
        <v>1.1934277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3" t="s">
        <v>166</v>
      </c>
      <c r="B363" s="3" t="s">
        <v>28</v>
      </c>
      <c r="C363" s="19">
        <v>141.39393999999999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3" t="s">
        <v>108</v>
      </c>
      <c r="B364" s="3" t="s">
        <v>28</v>
      </c>
      <c r="C364" s="19">
        <v>102.679569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3" t="s">
        <v>156</v>
      </c>
      <c r="B365" s="3" t="s">
        <v>28</v>
      </c>
      <c r="C365" s="19">
        <v>78.403559999999999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3" t="s">
        <v>118</v>
      </c>
      <c r="B366" s="3" t="s">
        <v>28</v>
      </c>
      <c r="C366" s="19">
        <v>65.772343599999999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3" t="s">
        <v>148</v>
      </c>
      <c r="B367" s="3" t="s">
        <v>28</v>
      </c>
      <c r="C367" s="19">
        <v>54.903673599999998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3" t="s">
        <v>73</v>
      </c>
      <c r="B368" s="3" t="s">
        <v>28</v>
      </c>
      <c r="C368" s="19">
        <v>31.914450800000001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3" t="s">
        <v>150</v>
      </c>
      <c r="B369" s="3" t="s">
        <v>28</v>
      </c>
      <c r="C369" s="19">
        <v>15.075834499999999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3" t="s">
        <v>134</v>
      </c>
      <c r="B370" s="3" t="s">
        <v>28</v>
      </c>
      <c r="C370" s="19">
        <v>14.6823009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3" t="s">
        <v>168</v>
      </c>
      <c r="B371" s="3" t="s">
        <v>28</v>
      </c>
      <c r="C371" s="19">
        <v>14.3835142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3" t="s">
        <v>99</v>
      </c>
      <c r="B372" s="3" t="s">
        <v>28</v>
      </c>
      <c r="C372" s="19">
        <v>11.4420708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3" t="s">
        <v>107</v>
      </c>
      <c r="B373" s="3" t="s">
        <v>28</v>
      </c>
      <c r="C373" s="19">
        <v>10.844720799999999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3" t="s">
        <v>130</v>
      </c>
      <c r="B374" s="3" t="s">
        <v>28</v>
      </c>
      <c r="C374" s="19">
        <v>10.411517399999999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3" t="s">
        <v>115</v>
      </c>
      <c r="B375" s="3" t="s">
        <v>28</v>
      </c>
      <c r="C375" s="19">
        <v>8.7167994800000006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3" t="s">
        <v>157</v>
      </c>
      <c r="B376" s="3" t="s">
        <v>28</v>
      </c>
      <c r="C376" s="19">
        <v>7.8661297799999996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3" t="s">
        <v>139</v>
      </c>
      <c r="B377" s="3" t="s">
        <v>28</v>
      </c>
      <c r="C377" s="19">
        <v>6.0533808999999996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3" t="s">
        <v>147</v>
      </c>
      <c r="B378" s="3" t="s">
        <v>28</v>
      </c>
      <c r="C378" s="19">
        <v>5.6200465199999998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3" t="s">
        <v>106</v>
      </c>
      <c r="B379" s="3" t="s">
        <v>28</v>
      </c>
      <c r="C379" s="19">
        <v>5.2475750400000001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3" t="s">
        <v>117</v>
      </c>
      <c r="B380" s="3" t="s">
        <v>28</v>
      </c>
      <c r="C380" s="19">
        <v>4.6642679100000004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3" t="s">
        <v>102</v>
      </c>
      <c r="B381" s="3" t="s">
        <v>28</v>
      </c>
      <c r="C381" s="19">
        <v>4.4315659700000003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3" t="s">
        <v>178</v>
      </c>
      <c r="B382" s="3" t="s">
        <v>28</v>
      </c>
      <c r="C382" s="19">
        <v>2.64268423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3" t="s">
        <v>171</v>
      </c>
      <c r="B383" s="3" t="s">
        <v>28</v>
      </c>
      <c r="C383" s="19">
        <v>1.6006895000000001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3" t="s">
        <v>177</v>
      </c>
      <c r="B384" s="3" t="s">
        <v>28</v>
      </c>
      <c r="C384" s="19">
        <v>1.1178839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3" t="s">
        <v>169</v>
      </c>
      <c r="B385" s="3" t="s">
        <v>28</v>
      </c>
      <c r="C385" s="19">
        <v>0.94297743000000001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3" t="s">
        <v>156</v>
      </c>
      <c r="B386" s="3" t="s">
        <v>28</v>
      </c>
      <c r="C386" s="19">
        <v>387.37078600000001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3" t="s">
        <v>166</v>
      </c>
      <c r="B387" s="3" t="s">
        <v>28</v>
      </c>
      <c r="C387" s="19">
        <v>45.666090199999999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3" t="s">
        <v>180</v>
      </c>
      <c r="B388" s="3" t="s">
        <v>28</v>
      </c>
      <c r="C388" s="19">
        <v>18.46941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3" t="s">
        <v>99</v>
      </c>
      <c r="B389" s="3" t="s">
        <v>28</v>
      </c>
      <c r="C389" s="19">
        <v>5.10986633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3" t="s">
        <v>134</v>
      </c>
      <c r="B390" s="3" t="s">
        <v>28</v>
      </c>
      <c r="C390" s="19">
        <v>4.7671894899999998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3" t="s">
        <v>107</v>
      </c>
      <c r="B391" s="3" t="s">
        <v>28</v>
      </c>
      <c r="C391" s="19">
        <v>3.60683525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3" t="s">
        <v>115</v>
      </c>
      <c r="B392" s="3" t="s">
        <v>28</v>
      </c>
      <c r="C392" s="19">
        <v>2.6961483099999999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3" t="s">
        <v>147</v>
      </c>
      <c r="B393" s="3" t="s">
        <v>28</v>
      </c>
      <c r="C393" s="19">
        <v>1.5971770999999999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3" t="s">
        <v>178</v>
      </c>
      <c r="B394" s="3" t="s">
        <v>28</v>
      </c>
      <c r="C394" s="19">
        <v>1.51393277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3" t="s">
        <v>108</v>
      </c>
      <c r="B395" s="3" t="s">
        <v>28</v>
      </c>
      <c r="C395" s="19">
        <v>1.3694113000000001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3" t="s">
        <v>117</v>
      </c>
      <c r="B396" s="3" t="s">
        <v>28</v>
      </c>
      <c r="C396" s="19">
        <v>1.3032358500000001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3" t="s">
        <v>130</v>
      </c>
      <c r="B397" s="3" t="s">
        <v>28</v>
      </c>
      <c r="C397" s="19">
        <v>0.53977602000000002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42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H1000"/>
  <sheetViews>
    <sheetView workbookViewId="0"/>
  </sheetViews>
  <sheetFormatPr baseColWidth="10" defaultColWidth="14.5" defaultRowHeight="15" customHeight="1"/>
  <sheetData>
    <row r="1" spans="1:112">
      <c r="A1" s="10" t="s">
        <v>101</v>
      </c>
      <c r="B1" s="10" t="s">
        <v>102</v>
      </c>
      <c r="C1" s="10" t="s">
        <v>104</v>
      </c>
      <c r="D1" s="10" t="s">
        <v>106</v>
      </c>
      <c r="E1" s="10" t="s">
        <v>107</v>
      </c>
      <c r="F1" s="10" t="s">
        <v>108</v>
      </c>
      <c r="G1" s="10" t="s">
        <v>110</v>
      </c>
      <c r="H1" s="10" t="s">
        <v>112</v>
      </c>
      <c r="I1" s="10" t="s">
        <v>114</v>
      </c>
      <c r="J1" s="10" t="s">
        <v>116</v>
      </c>
      <c r="K1" s="10" t="s">
        <v>125</v>
      </c>
      <c r="L1" s="10" t="s">
        <v>118</v>
      </c>
      <c r="M1" s="10" t="s">
        <v>120</v>
      </c>
      <c r="N1" s="10" t="s">
        <v>122</v>
      </c>
      <c r="O1" s="10" t="s">
        <v>124</v>
      </c>
      <c r="P1" s="10" t="s">
        <v>126</v>
      </c>
      <c r="Q1" s="10" t="s">
        <v>127</v>
      </c>
      <c r="R1" s="10" t="s">
        <v>128</v>
      </c>
      <c r="S1" s="10" t="s">
        <v>121</v>
      </c>
      <c r="T1" s="10" t="s">
        <v>113</v>
      </c>
      <c r="U1" s="10" t="s">
        <v>129</v>
      </c>
      <c r="V1" s="10" t="s">
        <v>115</v>
      </c>
      <c r="W1" s="10" t="s">
        <v>85</v>
      </c>
      <c r="X1" s="10" t="s">
        <v>99</v>
      </c>
      <c r="Y1" s="10" t="s">
        <v>130</v>
      </c>
      <c r="Z1" s="10" t="s">
        <v>131</v>
      </c>
      <c r="AA1" s="10" t="s">
        <v>132</v>
      </c>
      <c r="AB1" s="10" t="s">
        <v>133</v>
      </c>
      <c r="AC1" s="10" t="s">
        <v>134</v>
      </c>
      <c r="AD1" s="10" t="s">
        <v>123</v>
      </c>
      <c r="AE1" s="10" t="s">
        <v>135</v>
      </c>
      <c r="AF1" s="10" t="s">
        <v>136</v>
      </c>
      <c r="AG1" s="10" t="s">
        <v>137</v>
      </c>
      <c r="AH1" s="10" t="s">
        <v>138</v>
      </c>
      <c r="AI1" s="10" t="s">
        <v>139</v>
      </c>
      <c r="AJ1" s="10" t="s">
        <v>140</v>
      </c>
      <c r="AK1" s="10" t="s">
        <v>141</v>
      </c>
      <c r="AL1" s="10" t="s">
        <v>142</v>
      </c>
      <c r="AM1" s="10" t="s">
        <v>143</v>
      </c>
      <c r="AN1" s="10" t="s">
        <v>144</v>
      </c>
      <c r="AO1" s="10" t="s">
        <v>145</v>
      </c>
      <c r="AP1" s="10" t="s">
        <v>146</v>
      </c>
      <c r="AQ1" s="10" t="s">
        <v>147</v>
      </c>
      <c r="AR1" s="10" t="s">
        <v>148</v>
      </c>
      <c r="AS1" s="10" t="s">
        <v>149</v>
      </c>
      <c r="AT1" s="10" t="s">
        <v>73</v>
      </c>
      <c r="AU1" s="10" t="s">
        <v>77</v>
      </c>
      <c r="AV1" s="10" t="s">
        <v>117</v>
      </c>
      <c r="AW1" s="10" t="s">
        <v>150</v>
      </c>
      <c r="AX1" s="10" t="s">
        <v>151</v>
      </c>
      <c r="AY1" s="10" t="s">
        <v>152</v>
      </c>
      <c r="AZ1" s="10" t="s">
        <v>153</v>
      </c>
      <c r="BA1" s="10" t="s">
        <v>154</v>
      </c>
      <c r="BB1" s="10" t="s">
        <v>155</v>
      </c>
      <c r="BC1" s="10" t="s">
        <v>156</v>
      </c>
      <c r="BD1" s="10" t="s">
        <v>157</v>
      </c>
      <c r="BE1" s="10" t="s">
        <v>158</v>
      </c>
      <c r="BF1" s="10" t="s">
        <v>159</v>
      </c>
      <c r="BG1" s="10" t="s">
        <v>160</v>
      </c>
      <c r="BH1" s="10" t="s">
        <v>161</v>
      </c>
      <c r="BI1" s="10" t="s">
        <v>162</v>
      </c>
      <c r="BJ1" s="10" t="s">
        <v>163</v>
      </c>
      <c r="BK1" s="10" t="s">
        <v>164</v>
      </c>
      <c r="BL1" s="10" t="s">
        <v>165</v>
      </c>
      <c r="BM1" s="10" t="s">
        <v>166</v>
      </c>
      <c r="BN1" s="10" t="s">
        <v>119</v>
      </c>
      <c r="BO1" s="10" t="s">
        <v>105</v>
      </c>
      <c r="BP1" s="10" t="s">
        <v>167</v>
      </c>
      <c r="BQ1" s="10" t="s">
        <v>168</v>
      </c>
      <c r="BR1" s="10" t="s">
        <v>169</v>
      </c>
      <c r="BS1" s="10" t="s">
        <v>170</v>
      </c>
      <c r="BT1" s="10" t="s">
        <v>171</v>
      </c>
      <c r="BU1" s="10" t="s">
        <v>172</v>
      </c>
      <c r="BV1" s="10" t="s">
        <v>173</v>
      </c>
      <c r="BW1" s="10" t="s">
        <v>174</v>
      </c>
      <c r="BX1" s="10" t="s">
        <v>175</v>
      </c>
      <c r="BY1" s="10" t="s">
        <v>176</v>
      </c>
      <c r="BZ1" s="10" t="s">
        <v>177</v>
      </c>
      <c r="CA1" s="10" t="s">
        <v>178</v>
      </c>
      <c r="CB1" s="10" t="s">
        <v>179</v>
      </c>
      <c r="CC1" s="10" t="s">
        <v>180</v>
      </c>
      <c r="CD1" s="10" t="s">
        <v>181</v>
      </c>
      <c r="CE1" s="10" t="s">
        <v>182</v>
      </c>
      <c r="CF1" s="10" t="s">
        <v>183</v>
      </c>
      <c r="CG1" s="10" t="s">
        <v>184</v>
      </c>
      <c r="CH1" s="10" t="s">
        <v>109</v>
      </c>
      <c r="CI1" s="10" t="s">
        <v>111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24" t="s">
        <v>189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</row>
    <row r="2" spans="1:112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5.2151370603553939</v>
      </c>
      <c r="H2" s="11">
        <v>3.3915012120642132</v>
      </c>
      <c r="I2" s="11">
        <v>4.7637608445740609</v>
      </c>
      <c r="J2" s="11">
        <v>8.7460449915291534</v>
      </c>
      <c r="K2" s="11">
        <v>0</v>
      </c>
      <c r="L2" s="11">
        <v>33.602034554556596</v>
      </c>
      <c r="M2" s="11">
        <v>1.8303211017469949</v>
      </c>
      <c r="N2" s="11">
        <v>11.258187374272122</v>
      </c>
      <c r="O2" s="11">
        <v>22.175400550741291</v>
      </c>
      <c r="P2" s="11">
        <v>23.877752539865128</v>
      </c>
      <c r="Q2" s="11">
        <v>2.3696636971332055</v>
      </c>
      <c r="R2" s="11">
        <v>0</v>
      </c>
      <c r="S2" s="11">
        <v>15.185469173956184</v>
      </c>
      <c r="T2" s="11">
        <v>22.290217183287336</v>
      </c>
      <c r="U2" s="11">
        <v>0</v>
      </c>
      <c r="V2" s="11">
        <v>7.6983422716037211</v>
      </c>
      <c r="W2" s="11">
        <v>88.759861591275012</v>
      </c>
      <c r="X2" s="11">
        <v>84.609413933680685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11.349848112508537</v>
      </c>
      <c r="AE2" s="11">
        <v>3.298210283123522</v>
      </c>
      <c r="AF2" s="11">
        <v>0</v>
      </c>
      <c r="AG2" s="11">
        <v>19.628542518006814</v>
      </c>
      <c r="AH2" s="11">
        <v>11.444822587788781</v>
      </c>
      <c r="AI2" s="11">
        <v>0</v>
      </c>
      <c r="AJ2" s="11">
        <v>0</v>
      </c>
      <c r="AK2" s="11">
        <v>1.8658833097622025</v>
      </c>
      <c r="AL2" s="11">
        <v>0</v>
      </c>
      <c r="AM2" s="11">
        <v>3.7931767890038541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210.73863249715328</v>
      </c>
      <c r="AU2" s="11">
        <v>85.067105253840609</v>
      </c>
      <c r="AV2" s="11">
        <v>14.945553348059185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2.9789532733631914</v>
      </c>
      <c r="BI2" s="11">
        <v>0</v>
      </c>
      <c r="BJ2" s="11">
        <v>0</v>
      </c>
      <c r="BK2" s="11">
        <v>1.0693976087431598</v>
      </c>
      <c r="BL2" s="11">
        <v>0</v>
      </c>
      <c r="BM2" s="11">
        <v>0</v>
      </c>
      <c r="BN2" s="11">
        <v>0</v>
      </c>
      <c r="BO2" s="11">
        <v>66.610016403666435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2.4389621948497271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31.327460440038628</v>
      </c>
      <c r="CE2" s="11">
        <v>9.3528016647077372</v>
      </c>
      <c r="CF2" s="11">
        <v>2.2218432186574462</v>
      </c>
      <c r="CG2" s="11">
        <v>8.5394000605790481</v>
      </c>
      <c r="CH2" s="11">
        <v>54.53710003456257</v>
      </c>
      <c r="CI2" s="11">
        <v>62.24164790058618</v>
      </c>
      <c r="CJ2" s="11">
        <v>5.0142736774310865</v>
      </c>
      <c r="CK2" s="11">
        <v>0</v>
      </c>
      <c r="CL2" s="11">
        <v>12.016555394158871</v>
      </c>
      <c r="CM2" s="11">
        <v>3.3891851622039093</v>
      </c>
      <c r="CN2" s="11">
        <v>12.746052688824355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</row>
    <row r="3" spans="1:112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2.5615229362208032</v>
      </c>
      <c r="H3" s="11">
        <v>2.9908561507255502</v>
      </c>
      <c r="I3" s="11">
        <v>4.1935247995800635</v>
      </c>
      <c r="J3" s="11">
        <v>8.4576813275142388</v>
      </c>
      <c r="K3" s="11">
        <v>0</v>
      </c>
      <c r="L3" s="11">
        <v>28.157676577657664</v>
      </c>
      <c r="M3" s="11">
        <v>2.3463240309023217</v>
      </c>
      <c r="N3" s="11">
        <v>7.7895535988436588</v>
      </c>
      <c r="O3" s="11">
        <v>8.998720231072129</v>
      </c>
      <c r="P3" s="11">
        <v>21.034919792776044</v>
      </c>
      <c r="Q3" s="11">
        <v>3.9682243024867088</v>
      </c>
      <c r="R3" s="11">
        <v>0</v>
      </c>
      <c r="S3" s="11">
        <v>13.589376823123844</v>
      </c>
      <c r="T3" s="11">
        <v>18.396209364479059</v>
      </c>
      <c r="U3" s="11">
        <v>0</v>
      </c>
      <c r="V3" s="11">
        <v>6.6279752546598818</v>
      </c>
      <c r="W3" s="11">
        <v>74.970005471914263</v>
      </c>
      <c r="X3" s="11">
        <v>68.527591466126609</v>
      </c>
      <c r="Y3" s="11">
        <v>0</v>
      </c>
      <c r="Z3" s="11">
        <v>1.4574460753694443</v>
      </c>
      <c r="AA3" s="11">
        <v>0</v>
      </c>
      <c r="AB3" s="11">
        <v>0</v>
      </c>
      <c r="AC3" s="11">
        <v>0</v>
      </c>
      <c r="AD3" s="11">
        <v>6.1204355929963583</v>
      </c>
      <c r="AE3" s="11">
        <v>2.4280883097777695</v>
      </c>
      <c r="AF3" s="11">
        <v>0</v>
      </c>
      <c r="AG3" s="11">
        <v>18.472269190324734</v>
      </c>
      <c r="AH3" s="11">
        <v>8.3213469685306727</v>
      </c>
      <c r="AI3" s="11">
        <v>0</v>
      </c>
      <c r="AJ3" s="11">
        <v>0</v>
      </c>
      <c r="AK3" s="11">
        <v>2.2503744731136708</v>
      </c>
      <c r="AL3" s="11">
        <v>0</v>
      </c>
      <c r="AM3" s="11">
        <v>3.2617637209695656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137.76437607664175</v>
      </c>
      <c r="AU3" s="11">
        <v>66.565410992121357</v>
      </c>
      <c r="AV3" s="11">
        <v>15.184265595774013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2.0970932465368159</v>
      </c>
      <c r="BD3" s="11">
        <v>0</v>
      </c>
      <c r="BE3" s="11">
        <v>0</v>
      </c>
      <c r="BF3" s="11">
        <v>0</v>
      </c>
      <c r="BG3" s="11">
        <v>0</v>
      </c>
      <c r="BH3" s="11">
        <v>11.833547401271979</v>
      </c>
      <c r="BI3" s="11">
        <v>0</v>
      </c>
      <c r="BJ3" s="11">
        <v>0</v>
      </c>
      <c r="BK3" s="11">
        <v>0.84417780326870706</v>
      </c>
      <c r="BL3" s="11">
        <v>0</v>
      </c>
      <c r="BM3" s="11">
        <v>0</v>
      </c>
      <c r="BN3" s="11">
        <v>0</v>
      </c>
      <c r="BO3" s="11">
        <v>25.239215947884436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5.4946110815856768</v>
      </c>
      <c r="BX3" s="11">
        <v>2.9789116235517112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26.304280629895064</v>
      </c>
      <c r="CE3" s="11">
        <v>2.5144689129442055</v>
      </c>
      <c r="CF3" s="11">
        <v>4.3209797703493891</v>
      </c>
      <c r="CG3" s="11">
        <v>7.8894756911995669</v>
      </c>
      <c r="CH3" s="11">
        <v>49.915738789496707</v>
      </c>
      <c r="CI3" s="11">
        <v>59.217141984504593</v>
      </c>
      <c r="CJ3" s="11">
        <v>0</v>
      </c>
      <c r="CK3" s="11">
        <v>0</v>
      </c>
      <c r="CL3" s="11">
        <v>12.871063742522516</v>
      </c>
      <c r="CM3" s="11">
        <v>1.4157563334957097</v>
      </c>
      <c r="CN3" s="11">
        <v>11.607398441813345</v>
      </c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1:11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7.8132354777160256</v>
      </c>
      <c r="K4" s="11">
        <v>0</v>
      </c>
      <c r="L4" s="11">
        <v>0</v>
      </c>
      <c r="M4" s="11">
        <v>1.0762900756716964</v>
      </c>
      <c r="N4" s="11">
        <v>3.4193313176447804</v>
      </c>
      <c r="O4" s="11">
        <v>2.739674151362574</v>
      </c>
      <c r="P4" s="11">
        <v>0</v>
      </c>
      <c r="Q4" s="11">
        <v>0</v>
      </c>
      <c r="R4" s="11">
        <v>0</v>
      </c>
      <c r="S4" s="11">
        <v>3.5225413356192643</v>
      </c>
      <c r="T4" s="11">
        <v>4.2304386002272345</v>
      </c>
      <c r="U4" s="11">
        <v>0</v>
      </c>
      <c r="V4" s="11">
        <v>1.2901984064265992</v>
      </c>
      <c r="W4" s="11">
        <v>48.881312144901941</v>
      </c>
      <c r="X4" s="11">
        <v>30.914817875301758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1.5729046777122877</v>
      </c>
      <c r="AF4" s="11">
        <v>0</v>
      </c>
      <c r="AG4" s="11">
        <v>4.8339616290543139</v>
      </c>
      <c r="AH4" s="11">
        <v>4.4617663026842278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160.20440445229832</v>
      </c>
      <c r="AU4" s="11">
        <v>81.583448064634993</v>
      </c>
      <c r="AV4" s="11">
        <v>1.1066971592108288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65.752065968889895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2.1202899349210815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4.7934173036269216</v>
      </c>
      <c r="CE4" s="11">
        <v>0</v>
      </c>
      <c r="CF4" s="11">
        <v>0</v>
      </c>
      <c r="CG4" s="11">
        <v>1.7472309683804275</v>
      </c>
      <c r="CH4" s="11">
        <v>5.5503292711094145</v>
      </c>
      <c r="CI4" s="11">
        <v>1.1015587357155636</v>
      </c>
      <c r="CJ4" s="11">
        <v>0</v>
      </c>
      <c r="CK4" s="11">
        <v>1.9228319321388239</v>
      </c>
      <c r="CL4" s="11">
        <v>2.2919218129821455</v>
      </c>
      <c r="CM4" s="11">
        <v>0</v>
      </c>
      <c r="CN4" s="11">
        <v>2.9503747050267495</v>
      </c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 spans="1:11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1.3780860056832855</v>
      </c>
      <c r="I5" s="11">
        <v>0</v>
      </c>
      <c r="J5" s="11">
        <v>29.939783075595443</v>
      </c>
      <c r="K5" s="11">
        <v>0</v>
      </c>
      <c r="L5" s="11">
        <v>14.771181729767886</v>
      </c>
      <c r="M5" s="11">
        <v>3.7435479779773635</v>
      </c>
      <c r="N5" s="11">
        <v>0</v>
      </c>
      <c r="O5" s="11">
        <v>3.87843556287367</v>
      </c>
      <c r="P5" s="11">
        <v>21.321922020369314</v>
      </c>
      <c r="Q5" s="11">
        <v>5.0734840647925399</v>
      </c>
      <c r="R5" s="11">
        <v>0</v>
      </c>
      <c r="S5" s="11">
        <v>9.3819981557194527</v>
      </c>
      <c r="T5" s="11">
        <v>15.198043836864544</v>
      </c>
      <c r="U5" s="11">
        <v>0</v>
      </c>
      <c r="V5" s="11">
        <v>12.78123632263514</v>
      </c>
      <c r="W5" s="11">
        <v>175.91705133724213</v>
      </c>
      <c r="X5" s="11">
        <v>121.07162149133828</v>
      </c>
      <c r="Y5" s="11">
        <v>0</v>
      </c>
      <c r="Z5" s="11">
        <v>3.006459900890829</v>
      </c>
      <c r="AA5" s="11">
        <v>0</v>
      </c>
      <c r="AB5" s="11">
        <v>0</v>
      </c>
      <c r="AC5" s="11">
        <v>0</v>
      </c>
      <c r="AD5" s="11">
        <v>0</v>
      </c>
      <c r="AE5" s="11">
        <v>4.5698312927431441</v>
      </c>
      <c r="AF5" s="11">
        <v>0</v>
      </c>
      <c r="AG5" s="11">
        <v>11.037145297057316</v>
      </c>
      <c r="AH5" s="11">
        <v>14.19126987039864</v>
      </c>
      <c r="AI5" s="11">
        <v>0</v>
      </c>
      <c r="AJ5" s="11">
        <v>0</v>
      </c>
      <c r="AK5" s="11">
        <v>1.7009920520197026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260.70892916131487</v>
      </c>
      <c r="AU5" s="11">
        <v>0</v>
      </c>
      <c r="AV5" s="11">
        <v>3.8897895685305981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2.9780670875399964</v>
      </c>
      <c r="BF5" s="11">
        <v>0</v>
      </c>
      <c r="BG5" s="11">
        <v>0</v>
      </c>
      <c r="BH5" s="11">
        <v>42.308036940481117</v>
      </c>
      <c r="BI5" s="11">
        <v>0</v>
      </c>
      <c r="BJ5" s="11">
        <v>0</v>
      </c>
      <c r="BK5" s="11">
        <v>0.96019736688010349</v>
      </c>
      <c r="BL5" s="11">
        <v>0</v>
      </c>
      <c r="BM5" s="11">
        <v>0</v>
      </c>
      <c r="BN5" s="11">
        <v>1.8910677257405064</v>
      </c>
      <c r="BO5" s="11">
        <v>39.210834069505786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4.6793478471029157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3.2013648582059737</v>
      </c>
      <c r="CE5" s="11">
        <v>13.524827092440916</v>
      </c>
      <c r="CF5" s="11">
        <v>0</v>
      </c>
      <c r="CG5" s="11">
        <v>2.9927327465943043</v>
      </c>
      <c r="CH5" s="11">
        <v>36.31046536532692</v>
      </c>
      <c r="CI5" s="11">
        <v>3.2169632068187357</v>
      </c>
      <c r="CJ5" s="11">
        <v>2.1605088978492373</v>
      </c>
      <c r="CK5" s="11">
        <v>6.6484521955632356</v>
      </c>
      <c r="CL5" s="11">
        <v>3.4640841387877699</v>
      </c>
      <c r="CM5" s="11">
        <v>0</v>
      </c>
      <c r="CN5" s="11">
        <v>7.8385358855363156</v>
      </c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1:112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10.682372727994805</v>
      </c>
      <c r="H6" s="11">
        <v>6.0732655825630388</v>
      </c>
      <c r="I6" s="11">
        <v>5.8551798246918052</v>
      </c>
      <c r="J6" s="11">
        <v>19.663778813342159</v>
      </c>
      <c r="K6" s="11">
        <v>0</v>
      </c>
      <c r="L6" s="11">
        <v>0</v>
      </c>
      <c r="M6" s="11">
        <v>3.276871348341861</v>
      </c>
      <c r="N6" s="11">
        <v>6.5623198215788134</v>
      </c>
      <c r="O6" s="11">
        <v>8.0115024387174145</v>
      </c>
      <c r="P6" s="11">
        <v>17.724121333179969</v>
      </c>
      <c r="Q6" s="11">
        <v>2.734465877011508</v>
      </c>
      <c r="R6" s="11">
        <v>0</v>
      </c>
      <c r="S6" s="11">
        <v>12.960669641142877</v>
      </c>
      <c r="T6" s="11">
        <v>16.933575530693034</v>
      </c>
      <c r="U6" s="11">
        <v>0</v>
      </c>
      <c r="V6" s="11">
        <v>4.8613212515498878</v>
      </c>
      <c r="W6" s="11">
        <v>182.41272773071643</v>
      </c>
      <c r="X6" s="11">
        <v>82.182158655624363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17.80558007414723</v>
      </c>
      <c r="AE6" s="11">
        <v>5.0395058727745576</v>
      </c>
      <c r="AF6" s="11">
        <v>0</v>
      </c>
      <c r="AG6" s="11">
        <v>17.767353030245115</v>
      </c>
      <c r="AH6" s="11">
        <v>14.783142723976578</v>
      </c>
      <c r="AI6" s="11">
        <v>0</v>
      </c>
      <c r="AJ6" s="11">
        <v>0</v>
      </c>
      <c r="AK6" s="11">
        <v>0</v>
      </c>
      <c r="AL6" s="11">
        <v>0</v>
      </c>
      <c r="AM6" s="11">
        <v>3.3489380938474902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1164.482155858728</v>
      </c>
      <c r="AU6" s="11">
        <v>660.85778038937019</v>
      </c>
      <c r="AV6" s="11">
        <v>4.7756975042120313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9.0263701679100006</v>
      </c>
      <c r="BD6" s="11">
        <v>0</v>
      </c>
      <c r="BE6" s="11">
        <v>2.7568781764674628</v>
      </c>
      <c r="BF6" s="11">
        <v>0</v>
      </c>
      <c r="BG6" s="11">
        <v>0</v>
      </c>
      <c r="BH6" s="11">
        <v>2.2044158689083102</v>
      </c>
      <c r="BI6" s="11">
        <v>0</v>
      </c>
      <c r="BJ6" s="11">
        <v>0</v>
      </c>
      <c r="BK6" s="11">
        <v>0.84100825688314618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5.7302593217046587</v>
      </c>
      <c r="BX6" s="11">
        <v>0</v>
      </c>
      <c r="BY6" s="11">
        <v>3.0742088272073067</v>
      </c>
      <c r="BZ6" s="11">
        <v>0</v>
      </c>
      <c r="CA6" s="11">
        <v>0</v>
      </c>
      <c r="CB6" s="11">
        <v>0</v>
      </c>
      <c r="CC6" s="11">
        <v>0</v>
      </c>
      <c r="CD6" s="11">
        <v>20.136211816477019</v>
      </c>
      <c r="CE6" s="11">
        <v>0</v>
      </c>
      <c r="CF6" s="11">
        <v>3.2329103778754407</v>
      </c>
      <c r="CG6" s="11">
        <v>1.7364609338438364</v>
      </c>
      <c r="CH6" s="11">
        <v>3.6164306799772352</v>
      </c>
      <c r="CI6" s="11">
        <v>0</v>
      </c>
      <c r="CJ6" s="11">
        <v>2.6070508487034783</v>
      </c>
      <c r="CK6" s="11">
        <v>0</v>
      </c>
      <c r="CL6" s="11">
        <v>6.399923579428723</v>
      </c>
      <c r="CM6" s="11">
        <v>1.3133481505276934</v>
      </c>
      <c r="CN6" s="11">
        <v>4.7421585123123116</v>
      </c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 spans="1:112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1.7197977010139376</v>
      </c>
      <c r="H7" s="11">
        <v>2.6665843159073956</v>
      </c>
      <c r="I7" s="11">
        <v>6.6175635058090778</v>
      </c>
      <c r="J7" s="11">
        <v>5.740692379106493</v>
      </c>
      <c r="K7" s="11">
        <v>0</v>
      </c>
      <c r="L7" s="11">
        <v>973.41551272195886</v>
      </c>
      <c r="M7" s="11">
        <v>3.7993903105439659</v>
      </c>
      <c r="N7" s="11">
        <v>7.0547798591793427</v>
      </c>
      <c r="O7" s="11">
        <v>8.3712281653532035</v>
      </c>
      <c r="P7" s="11">
        <v>0</v>
      </c>
      <c r="Q7" s="11">
        <v>3.598019774483467</v>
      </c>
      <c r="R7" s="11">
        <v>0</v>
      </c>
      <c r="S7" s="11">
        <v>13.465708545758673</v>
      </c>
      <c r="T7" s="11">
        <v>22.868618835130768</v>
      </c>
      <c r="U7" s="11">
        <v>0</v>
      </c>
      <c r="V7" s="11">
        <v>7.6828985476651974</v>
      </c>
      <c r="W7" s="11">
        <v>162.03996881778249</v>
      </c>
      <c r="X7" s="11">
        <v>86.434461642089701</v>
      </c>
      <c r="Y7" s="11">
        <v>0</v>
      </c>
      <c r="Z7" s="11">
        <v>3.6562641596107261</v>
      </c>
      <c r="AA7" s="11">
        <v>0</v>
      </c>
      <c r="AB7" s="11">
        <v>0</v>
      </c>
      <c r="AC7" s="11">
        <v>0</v>
      </c>
      <c r="AD7" s="11">
        <v>25.423484627785086</v>
      </c>
      <c r="AE7" s="11">
        <v>5.7562852600282826</v>
      </c>
      <c r="AF7" s="11">
        <v>0</v>
      </c>
      <c r="AG7" s="11">
        <v>8.7123918014700585</v>
      </c>
      <c r="AH7" s="11">
        <v>16.061567701262454</v>
      </c>
      <c r="AI7" s="11">
        <v>0</v>
      </c>
      <c r="AJ7" s="11">
        <v>0</v>
      </c>
      <c r="AK7" s="11">
        <v>2.0356777062972444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523.79285892619953</v>
      </c>
      <c r="AV7" s="11">
        <v>3.2587531767541131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8.2621934690871033</v>
      </c>
      <c r="BD7" s="11">
        <v>0</v>
      </c>
      <c r="BE7" s="11">
        <v>3.3829383374190356</v>
      </c>
      <c r="BF7" s="11">
        <v>0</v>
      </c>
      <c r="BG7" s="11">
        <v>0</v>
      </c>
      <c r="BH7" s="11">
        <v>36.655413671218753</v>
      </c>
      <c r="BI7" s="11">
        <v>0</v>
      </c>
      <c r="BJ7" s="11">
        <v>0</v>
      </c>
      <c r="BK7" s="11">
        <v>1.0117114369115243</v>
      </c>
      <c r="BL7" s="11">
        <v>0</v>
      </c>
      <c r="BM7" s="11">
        <v>0</v>
      </c>
      <c r="BN7" s="11">
        <v>0</v>
      </c>
      <c r="BO7" s="11">
        <v>332.48604009873424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6.5698843797105431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2.6612060092169165</v>
      </c>
      <c r="CE7" s="11">
        <v>9.2015535623885665</v>
      </c>
      <c r="CF7" s="11">
        <v>3.7996190151615163</v>
      </c>
      <c r="CG7" s="11">
        <v>8.1740656495891209</v>
      </c>
      <c r="CH7" s="11">
        <v>33.374531777415115</v>
      </c>
      <c r="CI7" s="11">
        <v>1.937674687073752</v>
      </c>
      <c r="CJ7" s="11">
        <v>3.6080480576907643</v>
      </c>
      <c r="CK7" s="11">
        <v>5.1207479408515564</v>
      </c>
      <c r="CL7" s="11">
        <v>11.14794065914983</v>
      </c>
      <c r="CM7" s="11">
        <v>4.135160647258207</v>
      </c>
      <c r="CN7" s="11">
        <v>16.157393292078538</v>
      </c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 spans="1:112">
      <c r="A8" s="11">
        <v>0</v>
      </c>
      <c r="B8" s="11">
        <v>0</v>
      </c>
      <c r="C8" s="11">
        <v>0</v>
      </c>
      <c r="D8" s="11">
        <v>2.5056610346708479</v>
      </c>
      <c r="E8" s="11">
        <v>6.6933264866976385</v>
      </c>
      <c r="F8" s="11">
        <v>55.162448975773955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46.626302962724701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1.7903691056658428</v>
      </c>
      <c r="S8" s="11">
        <v>0</v>
      </c>
      <c r="T8" s="11">
        <v>0</v>
      </c>
      <c r="U8" s="11">
        <v>11.571169667652944</v>
      </c>
      <c r="V8" s="11">
        <v>9.5443690496659759</v>
      </c>
      <c r="W8" s="11">
        <v>0</v>
      </c>
      <c r="X8" s="11">
        <v>6.5397853353703503</v>
      </c>
      <c r="Y8" s="11">
        <v>7.3334537834554805</v>
      </c>
      <c r="Z8" s="11">
        <v>0</v>
      </c>
      <c r="AA8" s="11">
        <v>0</v>
      </c>
      <c r="AB8" s="11">
        <v>4.8497205320836043</v>
      </c>
      <c r="AC8" s="11">
        <v>10.564301863669648</v>
      </c>
      <c r="AD8" s="11">
        <v>0</v>
      </c>
      <c r="AE8" s="11">
        <v>0</v>
      </c>
      <c r="AF8" s="11">
        <v>3.36926074402326</v>
      </c>
      <c r="AG8" s="11">
        <v>0</v>
      </c>
      <c r="AH8" s="11">
        <v>0</v>
      </c>
      <c r="AI8" s="11">
        <v>2.4684993371685064</v>
      </c>
      <c r="AJ8" s="11">
        <v>0</v>
      </c>
      <c r="AK8" s="11">
        <v>0</v>
      </c>
      <c r="AL8" s="11">
        <v>3.0511695741149714</v>
      </c>
      <c r="AM8" s="11">
        <v>0</v>
      </c>
      <c r="AN8" s="11">
        <v>367.79726184068244</v>
      </c>
      <c r="AO8" s="11">
        <v>3.8706742499874434</v>
      </c>
      <c r="AP8" s="11">
        <v>6.4062250395282812</v>
      </c>
      <c r="AQ8" s="11">
        <v>3.5268136708866216</v>
      </c>
      <c r="AR8" s="11">
        <v>62.630901387790885</v>
      </c>
      <c r="AS8" s="11">
        <v>0</v>
      </c>
      <c r="AT8" s="11">
        <v>0</v>
      </c>
      <c r="AU8" s="11">
        <v>0</v>
      </c>
      <c r="AV8" s="11">
        <v>3.1866196513489347</v>
      </c>
      <c r="AW8" s="11">
        <v>5.1531197518795864</v>
      </c>
      <c r="AX8" s="11">
        <v>13.589087200798117</v>
      </c>
      <c r="AY8" s="11">
        <v>0</v>
      </c>
      <c r="AZ8" s="11">
        <v>0</v>
      </c>
      <c r="BA8" s="11">
        <v>3.3120375895944334</v>
      </c>
      <c r="BB8" s="11">
        <v>3.2733465603455336</v>
      </c>
      <c r="BC8" s="11">
        <v>47.403297310053944</v>
      </c>
      <c r="BD8" s="11">
        <v>0</v>
      </c>
      <c r="BE8" s="11">
        <v>0</v>
      </c>
      <c r="BF8" s="11">
        <v>1.5794890562400719</v>
      </c>
      <c r="BG8" s="11">
        <v>0</v>
      </c>
      <c r="BH8" s="11">
        <v>0</v>
      </c>
      <c r="BI8" s="11">
        <v>4.4869374750228097</v>
      </c>
      <c r="BJ8" s="11">
        <v>76.358854957910978</v>
      </c>
      <c r="BK8" s="11">
        <v>0</v>
      </c>
      <c r="BL8" s="11">
        <v>2.7857562015582631</v>
      </c>
      <c r="BM8" s="11">
        <v>113.15091795827847</v>
      </c>
      <c r="BN8" s="11">
        <v>0</v>
      </c>
      <c r="BO8" s="11">
        <v>0</v>
      </c>
      <c r="BP8" s="11">
        <v>5.2276353007202445</v>
      </c>
      <c r="BQ8" s="11">
        <v>13.274641150469591</v>
      </c>
      <c r="BR8" s="11">
        <v>2.6710127151866674</v>
      </c>
      <c r="BS8" s="11">
        <v>8.2512449046249845</v>
      </c>
      <c r="BT8" s="11">
        <v>2.1521575409414289</v>
      </c>
      <c r="BU8" s="11">
        <v>43.985746066330037</v>
      </c>
      <c r="BV8" s="11">
        <v>0</v>
      </c>
      <c r="BW8" s="11">
        <v>5.8449825345391799</v>
      </c>
      <c r="BX8" s="11">
        <v>0</v>
      </c>
      <c r="BY8" s="11">
        <v>0</v>
      </c>
      <c r="BZ8" s="11">
        <v>3.765447778793189</v>
      </c>
      <c r="CA8" s="11">
        <v>0</v>
      </c>
      <c r="CB8" s="11">
        <v>0</v>
      </c>
      <c r="CC8" s="11">
        <v>8.7026846303891396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</row>
    <row r="9" spans="1:112">
      <c r="A9" s="11">
        <v>0</v>
      </c>
      <c r="B9" s="11">
        <v>0</v>
      </c>
      <c r="C9" s="11">
        <v>0</v>
      </c>
      <c r="D9" s="11">
        <v>3.2148242204628459</v>
      </c>
      <c r="E9" s="11">
        <v>3.9668882428975878</v>
      </c>
      <c r="F9" s="11">
        <v>68.511248639739122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1.6862738310752541</v>
      </c>
      <c r="S9" s="11">
        <v>0</v>
      </c>
      <c r="T9" s="11">
        <v>0</v>
      </c>
      <c r="U9" s="11">
        <v>4.6452110009674383</v>
      </c>
      <c r="V9" s="11">
        <v>8.8200978750741914</v>
      </c>
      <c r="W9" s="11">
        <v>0</v>
      </c>
      <c r="X9" s="11">
        <v>7.2373808490106759</v>
      </c>
      <c r="Y9" s="11">
        <v>6.1522332852578545</v>
      </c>
      <c r="Z9" s="11">
        <v>0</v>
      </c>
      <c r="AA9" s="11">
        <v>0</v>
      </c>
      <c r="AB9" s="11">
        <v>1.1958654925834926</v>
      </c>
      <c r="AC9" s="11">
        <v>0</v>
      </c>
      <c r="AD9" s="11">
        <v>0</v>
      </c>
      <c r="AE9" s="11">
        <v>0</v>
      </c>
      <c r="AF9" s="11">
        <v>3.6407900899700132</v>
      </c>
      <c r="AG9" s="11">
        <v>0</v>
      </c>
      <c r="AH9" s="11">
        <v>0</v>
      </c>
      <c r="AI9" s="11">
        <v>2.7740454430611456</v>
      </c>
      <c r="AJ9" s="11">
        <v>0</v>
      </c>
      <c r="AK9" s="11">
        <v>0</v>
      </c>
      <c r="AL9" s="11">
        <v>2.4076114274999343</v>
      </c>
      <c r="AM9" s="11">
        <v>0</v>
      </c>
      <c r="AN9" s="11">
        <v>226.54950090863147</v>
      </c>
      <c r="AO9" s="11">
        <v>2.1735738593434175</v>
      </c>
      <c r="AP9" s="11">
        <v>3.7315439102161916</v>
      </c>
      <c r="AQ9" s="11">
        <v>2.6637477935596166</v>
      </c>
      <c r="AR9" s="11">
        <v>69.799527109734626</v>
      </c>
      <c r="AS9" s="11">
        <v>0</v>
      </c>
      <c r="AT9" s="11">
        <v>0</v>
      </c>
      <c r="AU9" s="11">
        <v>0</v>
      </c>
      <c r="AV9" s="11">
        <v>4.2748982805614881</v>
      </c>
      <c r="AW9" s="11">
        <v>9.9140539535088035</v>
      </c>
      <c r="AX9" s="11">
        <v>7.4275414395615078</v>
      </c>
      <c r="AY9" s="11">
        <v>0</v>
      </c>
      <c r="AZ9" s="11">
        <v>0</v>
      </c>
      <c r="BA9" s="11">
        <v>2.1187460865740557</v>
      </c>
      <c r="BB9" s="11">
        <v>3.2441396118990098</v>
      </c>
      <c r="BC9" s="11">
        <v>19.079722724944673</v>
      </c>
      <c r="BD9" s="11">
        <v>22.44551126959108</v>
      </c>
      <c r="BE9" s="11">
        <v>0</v>
      </c>
      <c r="BF9" s="11">
        <v>0</v>
      </c>
      <c r="BG9" s="11">
        <v>0</v>
      </c>
      <c r="BH9" s="11">
        <v>0</v>
      </c>
      <c r="BI9" s="11">
        <v>3.1026464025007279</v>
      </c>
      <c r="BJ9" s="11">
        <v>41.121738510371124</v>
      </c>
      <c r="BK9" s="11">
        <v>0</v>
      </c>
      <c r="BL9" s="11">
        <v>1.3070232750998838</v>
      </c>
      <c r="BM9" s="11">
        <v>90.216075528558193</v>
      </c>
      <c r="BN9" s="11">
        <v>0</v>
      </c>
      <c r="BO9" s="11">
        <v>0</v>
      </c>
      <c r="BP9" s="11">
        <v>2.5511519193947256</v>
      </c>
      <c r="BQ9" s="11">
        <v>0</v>
      </c>
      <c r="BR9" s="11">
        <v>2.014191856938452</v>
      </c>
      <c r="BS9" s="11">
        <v>7.6223283560885768</v>
      </c>
      <c r="BT9" s="11">
        <v>1.5133889386562989</v>
      </c>
      <c r="BU9" s="11">
        <v>0</v>
      </c>
      <c r="BV9" s="11">
        <v>0</v>
      </c>
      <c r="BW9" s="11">
        <v>4.9135796589866914</v>
      </c>
      <c r="BX9" s="11">
        <v>0</v>
      </c>
      <c r="BY9" s="11">
        <v>0</v>
      </c>
      <c r="BZ9" s="11">
        <v>1.5932221657238752</v>
      </c>
      <c r="CA9" s="11">
        <v>0</v>
      </c>
      <c r="CB9" s="11">
        <v>0</v>
      </c>
      <c r="CC9" s="11">
        <v>8.7932268381932808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</row>
    <row r="10" spans="1:112">
      <c r="A10" s="11">
        <v>0</v>
      </c>
      <c r="B10" s="11">
        <v>0</v>
      </c>
      <c r="C10" s="11">
        <v>0</v>
      </c>
      <c r="D10" s="11">
        <v>4.0450926105408485</v>
      </c>
      <c r="E10" s="11">
        <v>7.2028134958865033</v>
      </c>
      <c r="F10" s="11">
        <v>36.710371808566435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54.281734685405915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9.6367174232756998</v>
      </c>
      <c r="W10" s="11">
        <v>0</v>
      </c>
      <c r="X10" s="11">
        <v>0</v>
      </c>
      <c r="Y10" s="11">
        <v>14.176523385887513</v>
      </c>
      <c r="Z10" s="11">
        <v>0</v>
      </c>
      <c r="AA10" s="11">
        <v>0</v>
      </c>
      <c r="AB10" s="11">
        <v>4.160520647100272</v>
      </c>
      <c r="AC10" s="11">
        <v>8.6892046252648818</v>
      </c>
      <c r="AD10" s="11">
        <v>0</v>
      </c>
      <c r="AE10" s="11">
        <v>0</v>
      </c>
      <c r="AF10" s="11">
        <v>4.713180289961814</v>
      </c>
      <c r="AG10" s="11">
        <v>0</v>
      </c>
      <c r="AH10" s="11">
        <v>0</v>
      </c>
      <c r="AI10" s="11">
        <v>3.5722102984560826</v>
      </c>
      <c r="AJ10" s="11">
        <v>0</v>
      </c>
      <c r="AK10" s="11">
        <v>0</v>
      </c>
      <c r="AL10" s="11">
        <v>6.1602418490077415</v>
      </c>
      <c r="AM10" s="11">
        <v>0</v>
      </c>
      <c r="AN10" s="11">
        <v>810.05072464075261</v>
      </c>
      <c r="AO10" s="11">
        <v>3.6591179993702974</v>
      </c>
      <c r="AP10" s="11">
        <v>10.258145280973839</v>
      </c>
      <c r="AQ10" s="11">
        <v>3.5479017804293562</v>
      </c>
      <c r="AR10" s="11">
        <v>41.473022756333485</v>
      </c>
      <c r="AS10" s="11">
        <v>0</v>
      </c>
      <c r="AT10" s="11">
        <v>402.00737126330256</v>
      </c>
      <c r="AU10" s="11">
        <v>0</v>
      </c>
      <c r="AV10" s="11">
        <v>5.8368554487227282</v>
      </c>
      <c r="AW10" s="11">
        <v>7.9361214263479756</v>
      </c>
      <c r="AX10" s="11">
        <v>12.20568783958586</v>
      </c>
      <c r="AY10" s="11">
        <v>0</v>
      </c>
      <c r="AZ10" s="11">
        <v>0</v>
      </c>
      <c r="BA10" s="11">
        <v>4.7708663057843728</v>
      </c>
      <c r="BB10" s="11">
        <v>0</v>
      </c>
      <c r="BC10" s="11">
        <v>28.525931079977024</v>
      </c>
      <c r="BD10" s="11">
        <v>21.532598670869479</v>
      </c>
      <c r="BE10" s="11">
        <v>0</v>
      </c>
      <c r="BF10" s="11">
        <v>0</v>
      </c>
      <c r="BG10" s="11">
        <v>3.1170160938295401</v>
      </c>
      <c r="BH10" s="11">
        <v>0</v>
      </c>
      <c r="BI10" s="11">
        <v>0</v>
      </c>
      <c r="BJ10" s="11">
        <v>293.17079492966781</v>
      </c>
      <c r="BK10" s="11">
        <v>0</v>
      </c>
      <c r="BL10" s="11">
        <v>5.9464440904351337</v>
      </c>
      <c r="BM10" s="11">
        <v>69.493384785509249</v>
      </c>
      <c r="BN10" s="11">
        <v>0</v>
      </c>
      <c r="BO10" s="11">
        <v>0</v>
      </c>
      <c r="BP10" s="11">
        <v>0</v>
      </c>
      <c r="BQ10" s="11">
        <v>14.039432610310948</v>
      </c>
      <c r="BR10" s="11">
        <v>3.4157984953048524</v>
      </c>
      <c r="BS10" s="11">
        <v>20.099873415798825</v>
      </c>
      <c r="BT10" s="11">
        <v>0</v>
      </c>
      <c r="BU10" s="11">
        <v>0</v>
      </c>
      <c r="BV10" s="11">
        <v>0</v>
      </c>
      <c r="BW10" s="11">
        <v>3.2623231815105522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</row>
    <row r="11" spans="1:112">
      <c r="A11" s="11">
        <v>0</v>
      </c>
      <c r="B11" s="11">
        <v>0</v>
      </c>
      <c r="C11" s="11">
        <v>0</v>
      </c>
      <c r="D11" s="11">
        <v>0</v>
      </c>
      <c r="E11" s="11">
        <v>7.1440538897834429</v>
      </c>
      <c r="F11" s="11">
        <v>27.567098809094958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33.770638302789145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2.3810042344877731</v>
      </c>
      <c r="S11" s="11">
        <v>0</v>
      </c>
      <c r="T11" s="11">
        <v>0</v>
      </c>
      <c r="U11" s="11">
        <v>0</v>
      </c>
      <c r="V11" s="11">
        <v>4.2978601134881629</v>
      </c>
      <c r="W11" s="11">
        <v>0</v>
      </c>
      <c r="X11" s="11">
        <v>5.7931287294206326</v>
      </c>
      <c r="Y11" s="11">
        <v>5.6333373878374324</v>
      </c>
      <c r="Z11" s="11">
        <v>0</v>
      </c>
      <c r="AA11" s="11">
        <v>0</v>
      </c>
      <c r="AB11" s="11">
        <v>5.0405103382391676</v>
      </c>
      <c r="AC11" s="11">
        <v>6.7231257254677894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5.5234757466887645</v>
      </c>
      <c r="AJ11" s="11">
        <v>0</v>
      </c>
      <c r="AK11" s="11">
        <v>0</v>
      </c>
      <c r="AL11" s="11">
        <v>5.3072738585634482</v>
      </c>
      <c r="AM11" s="11">
        <v>0</v>
      </c>
      <c r="AN11" s="11">
        <v>543.31542617569937</v>
      </c>
      <c r="AO11" s="11">
        <v>0</v>
      </c>
      <c r="AP11" s="11">
        <v>6.3422287163182478</v>
      </c>
      <c r="AQ11" s="11">
        <v>2.1382167320693903</v>
      </c>
      <c r="AR11" s="11">
        <v>37.190869058525337</v>
      </c>
      <c r="AS11" s="11">
        <v>0</v>
      </c>
      <c r="AT11" s="11">
        <v>0</v>
      </c>
      <c r="AU11" s="11">
        <v>0</v>
      </c>
      <c r="AV11" s="11">
        <v>3.8552731371915137</v>
      </c>
      <c r="AW11" s="11">
        <v>3.8624865710557392</v>
      </c>
      <c r="AX11" s="11">
        <v>15.037056140920862</v>
      </c>
      <c r="AY11" s="11">
        <v>0</v>
      </c>
      <c r="AZ11" s="11">
        <v>0</v>
      </c>
      <c r="BA11" s="11">
        <v>1.8897196497234185</v>
      </c>
      <c r="BB11" s="11">
        <v>0</v>
      </c>
      <c r="BC11" s="11">
        <v>31.510849944808871</v>
      </c>
      <c r="BD11" s="11">
        <v>10.981978096453519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83.016072947983474</v>
      </c>
      <c r="BK11" s="11">
        <v>0</v>
      </c>
      <c r="BL11" s="11">
        <v>0</v>
      </c>
      <c r="BM11" s="11">
        <v>46.364024624891741</v>
      </c>
      <c r="BN11" s="11">
        <v>0</v>
      </c>
      <c r="BO11" s="11">
        <v>0</v>
      </c>
      <c r="BP11" s="11">
        <v>0</v>
      </c>
      <c r="BQ11" s="11">
        <v>12.656752354261751</v>
      </c>
      <c r="BR11" s="11">
        <v>1.3807143611159973</v>
      </c>
      <c r="BS11" s="11">
        <v>13.070138133931694</v>
      </c>
      <c r="BT11" s="11">
        <v>0</v>
      </c>
      <c r="BU11" s="11">
        <v>19.771118343924606</v>
      </c>
      <c r="BV11" s="11">
        <v>0</v>
      </c>
      <c r="BW11" s="11">
        <v>2.3431088650227325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2.2227728305550745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</row>
    <row r="12" spans="1:112">
      <c r="A12" s="11">
        <v>0</v>
      </c>
      <c r="B12" s="11">
        <v>0</v>
      </c>
      <c r="C12" s="11">
        <v>0</v>
      </c>
      <c r="D12" s="11">
        <v>3.0857769739325729</v>
      </c>
      <c r="E12" s="11">
        <v>3.816234849439522</v>
      </c>
      <c r="F12" s="11">
        <v>63.719226124766635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46.080233091376961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6.0171535702115717</v>
      </c>
      <c r="V12" s="11">
        <v>7.4793008336662306</v>
      </c>
      <c r="W12" s="11">
        <v>0</v>
      </c>
      <c r="X12" s="11">
        <v>5.476368162092685</v>
      </c>
      <c r="Y12" s="11">
        <v>1.3460471321891874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5.9365353970830492</v>
      </c>
      <c r="AJ12" s="11">
        <v>0</v>
      </c>
      <c r="AK12" s="11">
        <v>0</v>
      </c>
      <c r="AL12" s="11">
        <v>1.6326506380278161</v>
      </c>
      <c r="AM12" s="11">
        <v>0</v>
      </c>
      <c r="AN12" s="11">
        <v>208.13713803509296</v>
      </c>
      <c r="AO12" s="11">
        <v>3.9281839311165108</v>
      </c>
      <c r="AP12" s="11">
        <v>2.9121869433433378</v>
      </c>
      <c r="AQ12" s="11">
        <v>3.3279597569820263</v>
      </c>
      <c r="AR12" s="11">
        <v>58.416120350282185</v>
      </c>
      <c r="AS12" s="11">
        <v>0</v>
      </c>
      <c r="AT12" s="11">
        <v>0</v>
      </c>
      <c r="AU12" s="11">
        <v>0</v>
      </c>
      <c r="AV12" s="11">
        <v>7.6574182804318713</v>
      </c>
      <c r="AW12" s="11">
        <v>25.557091998724836</v>
      </c>
      <c r="AX12" s="11">
        <v>2.6961037982677483</v>
      </c>
      <c r="AY12" s="11">
        <v>0</v>
      </c>
      <c r="AZ12" s="11">
        <v>0</v>
      </c>
      <c r="BA12" s="11">
        <v>1.6138889459453791</v>
      </c>
      <c r="BB12" s="11">
        <v>3.5142103995929643</v>
      </c>
      <c r="BC12" s="11">
        <v>16.598806869580599</v>
      </c>
      <c r="BD12" s="11">
        <v>224.04068735244184</v>
      </c>
      <c r="BE12" s="11">
        <v>0</v>
      </c>
      <c r="BF12" s="11">
        <v>0</v>
      </c>
      <c r="BG12" s="11">
        <v>0</v>
      </c>
      <c r="BH12" s="11">
        <v>0</v>
      </c>
      <c r="BI12" s="11">
        <v>5.4626840439840096</v>
      </c>
      <c r="BJ12" s="11">
        <v>23.504825588939781</v>
      </c>
      <c r="BK12" s="11">
        <v>0</v>
      </c>
      <c r="BL12" s="11">
        <v>0</v>
      </c>
      <c r="BM12" s="11">
        <v>151.48785647249386</v>
      </c>
      <c r="BN12" s="11">
        <v>0</v>
      </c>
      <c r="BO12" s="11">
        <v>0</v>
      </c>
      <c r="BP12" s="11">
        <v>0</v>
      </c>
      <c r="BQ12" s="11">
        <v>8.9317595087438608</v>
      </c>
      <c r="BR12" s="11">
        <v>0</v>
      </c>
      <c r="BS12" s="11">
        <v>6.4657007680467036</v>
      </c>
      <c r="BT12" s="11">
        <v>0</v>
      </c>
      <c r="BU12" s="11">
        <v>0</v>
      </c>
      <c r="BV12" s="11">
        <v>4.3510254694427308</v>
      </c>
      <c r="BW12" s="11">
        <v>0</v>
      </c>
      <c r="BX12" s="11">
        <v>0</v>
      </c>
      <c r="BY12" s="11">
        <v>0</v>
      </c>
      <c r="BZ12" s="11">
        <v>0</v>
      </c>
      <c r="CA12" s="11">
        <v>5.2197124505656776</v>
      </c>
      <c r="CB12" s="11">
        <v>0</v>
      </c>
      <c r="CC12" s="11">
        <v>3.9862076953117471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</row>
    <row r="13" spans="1:112">
      <c r="A13" s="11">
        <v>0</v>
      </c>
      <c r="B13" s="11">
        <v>0</v>
      </c>
      <c r="C13" s="11">
        <v>0</v>
      </c>
      <c r="D13" s="11">
        <v>0</v>
      </c>
      <c r="E13" s="11">
        <v>5.2705135864859134</v>
      </c>
      <c r="F13" s="11">
        <v>59.775677698343131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47.316204018199706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4.9368759131766708</v>
      </c>
      <c r="V13" s="11">
        <v>10.63621421867632</v>
      </c>
      <c r="W13" s="11">
        <v>0</v>
      </c>
      <c r="X13" s="11">
        <v>7.3689397120845515</v>
      </c>
      <c r="Y13" s="11">
        <v>1.4011122566359635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5.1436923147627853</v>
      </c>
      <c r="AJ13" s="11">
        <v>0</v>
      </c>
      <c r="AK13" s="11">
        <v>0</v>
      </c>
      <c r="AL13" s="11">
        <v>2.4872426653335111</v>
      </c>
      <c r="AM13" s="11">
        <v>0</v>
      </c>
      <c r="AN13" s="11">
        <v>152.78524928617514</v>
      </c>
      <c r="AO13" s="11">
        <v>3.9429215463813123</v>
      </c>
      <c r="AP13" s="11">
        <v>3.1597686026909773</v>
      </c>
      <c r="AQ13" s="11">
        <v>4.9201929842199652</v>
      </c>
      <c r="AR13" s="11">
        <v>51.571614857030191</v>
      </c>
      <c r="AS13" s="11">
        <v>0</v>
      </c>
      <c r="AT13" s="11">
        <v>0</v>
      </c>
      <c r="AU13" s="11">
        <v>0</v>
      </c>
      <c r="AV13" s="11">
        <v>5.2692992728596133</v>
      </c>
      <c r="AW13" s="11">
        <v>16.023580307842863</v>
      </c>
      <c r="AX13" s="11">
        <v>0</v>
      </c>
      <c r="AY13" s="11">
        <v>0</v>
      </c>
      <c r="AZ13" s="11">
        <v>0</v>
      </c>
      <c r="BA13" s="11">
        <v>0</v>
      </c>
      <c r="BB13" s="11">
        <v>3.6651823357472657</v>
      </c>
      <c r="BC13" s="11">
        <v>8.210067656096335</v>
      </c>
      <c r="BD13" s="11">
        <v>523.13042873848451</v>
      </c>
      <c r="BE13" s="11">
        <v>0</v>
      </c>
      <c r="BF13" s="11">
        <v>0</v>
      </c>
      <c r="BG13" s="11">
        <v>0</v>
      </c>
      <c r="BH13" s="11">
        <v>0</v>
      </c>
      <c r="BI13" s="11">
        <v>8.4252361365081736</v>
      </c>
      <c r="BJ13" s="11">
        <v>26.690844115898937</v>
      </c>
      <c r="BK13" s="11">
        <v>0</v>
      </c>
      <c r="BL13" s="11">
        <v>0</v>
      </c>
      <c r="BM13" s="11">
        <v>167.95751106935478</v>
      </c>
      <c r="BN13" s="11">
        <v>0</v>
      </c>
      <c r="BO13" s="11">
        <v>0</v>
      </c>
      <c r="BP13" s="11">
        <v>0</v>
      </c>
      <c r="BQ13" s="11">
        <v>0</v>
      </c>
      <c r="BR13" s="11">
        <v>2.7500992694730311</v>
      </c>
      <c r="BS13" s="11">
        <v>7.9671845900336606</v>
      </c>
      <c r="BT13" s="11">
        <v>0</v>
      </c>
      <c r="BU13" s="11">
        <v>0</v>
      </c>
      <c r="BV13" s="11">
        <v>0</v>
      </c>
      <c r="BW13" s="11">
        <v>3.9565199379200799</v>
      </c>
      <c r="BX13" s="11">
        <v>0</v>
      </c>
      <c r="BY13" s="11">
        <v>0</v>
      </c>
      <c r="BZ13" s="11">
        <v>0</v>
      </c>
      <c r="CA13" s="11">
        <v>6.2442214287191726</v>
      </c>
      <c r="CB13" s="11">
        <v>0</v>
      </c>
      <c r="CC13" s="11">
        <v>3.9475752314258967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</row>
    <row r="14" spans="1:112">
      <c r="A14" s="11">
        <v>1.7452338636094391</v>
      </c>
      <c r="B14" s="11">
        <v>0</v>
      </c>
      <c r="C14" s="11">
        <v>0</v>
      </c>
      <c r="D14" s="11">
        <v>3.0794276430005523</v>
      </c>
      <c r="E14" s="11">
        <v>8.0436000341871399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4.2908889723052344</v>
      </c>
      <c r="L14" s="11">
        <v>12.424166347474705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4.6692161079678245</v>
      </c>
      <c r="W14" s="11">
        <v>0</v>
      </c>
      <c r="X14" s="11">
        <v>3.2270525800840812</v>
      </c>
      <c r="Y14" s="11">
        <v>9.3120965314640447</v>
      </c>
      <c r="Z14" s="11">
        <v>0</v>
      </c>
      <c r="AA14" s="11">
        <v>60.314128131217217</v>
      </c>
      <c r="AB14" s="11">
        <v>0</v>
      </c>
      <c r="AC14" s="11">
        <v>8.2626016838181702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1.9670022795636253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2.4897303324948625</v>
      </c>
      <c r="AR14" s="11">
        <v>2.4606661515211723</v>
      </c>
      <c r="AS14" s="11">
        <v>14.904865474664392</v>
      </c>
      <c r="AT14" s="11">
        <v>57.094988994182962</v>
      </c>
      <c r="AU14" s="11">
        <v>0</v>
      </c>
      <c r="AV14" s="11">
        <v>0</v>
      </c>
      <c r="AW14" s="11">
        <v>2.7017694260128811</v>
      </c>
      <c r="AX14" s="11">
        <v>2.3509117064593679</v>
      </c>
      <c r="AY14" s="11">
        <v>2.9415613213026517</v>
      </c>
      <c r="AZ14" s="11">
        <v>15.590919391096133</v>
      </c>
      <c r="BA14" s="11">
        <v>4.0096184495673963</v>
      </c>
      <c r="BB14" s="11">
        <v>0</v>
      </c>
      <c r="BC14" s="11">
        <v>1361.5928344025481</v>
      </c>
      <c r="BD14" s="11">
        <v>0</v>
      </c>
      <c r="BE14" s="11">
        <v>0</v>
      </c>
      <c r="BF14" s="11">
        <v>0</v>
      </c>
      <c r="BG14" s="11">
        <v>5.0030514111101905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56.072412666209544</v>
      </c>
      <c r="BN14" s="11">
        <v>0</v>
      </c>
      <c r="BO14" s="11">
        <v>0</v>
      </c>
      <c r="BP14" s="11">
        <v>0</v>
      </c>
      <c r="BQ14" s="11">
        <v>9.2770374066433625</v>
      </c>
      <c r="BR14" s="11">
        <v>0</v>
      </c>
      <c r="BS14" s="11">
        <v>5.9376668704462192</v>
      </c>
      <c r="BT14" s="11">
        <v>0</v>
      </c>
      <c r="BU14" s="11">
        <v>21.381016319609099</v>
      </c>
      <c r="BV14" s="11">
        <v>0</v>
      </c>
      <c r="BW14" s="11">
        <v>2.91576188679293</v>
      </c>
      <c r="BX14" s="11">
        <v>0</v>
      </c>
      <c r="BY14" s="11">
        <v>0</v>
      </c>
      <c r="BZ14" s="11">
        <v>2.1456179287614341</v>
      </c>
      <c r="CA14" s="11">
        <v>0</v>
      </c>
      <c r="CB14" s="11">
        <v>2.824098389343852</v>
      </c>
      <c r="CC14" s="11">
        <v>9.1769115540689388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</row>
    <row r="15" spans="1:112">
      <c r="A15" s="11">
        <v>1.4322766014390447</v>
      </c>
      <c r="B15" s="11">
        <v>0</v>
      </c>
      <c r="C15" s="11">
        <v>1.4134635447179746</v>
      </c>
      <c r="D15" s="11">
        <v>2.1876282184632121</v>
      </c>
      <c r="E15" s="11">
        <v>16.034189530769289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1.4441109620972687</v>
      </c>
      <c r="L15" s="11">
        <v>13.447837859367334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1.3646529908297476</v>
      </c>
      <c r="S15" s="11">
        <v>0</v>
      </c>
      <c r="T15" s="11">
        <v>0</v>
      </c>
      <c r="U15" s="11">
        <v>0</v>
      </c>
      <c r="V15" s="11">
        <v>3.9592660695181823</v>
      </c>
      <c r="W15" s="11">
        <v>0</v>
      </c>
      <c r="X15" s="11">
        <v>3.7019650692256434</v>
      </c>
      <c r="Y15" s="11">
        <v>6.4181458781899829</v>
      </c>
      <c r="Z15" s="11">
        <v>0</v>
      </c>
      <c r="AA15" s="11">
        <v>48.278925276687893</v>
      </c>
      <c r="AB15" s="11">
        <v>0</v>
      </c>
      <c r="AC15" s="11">
        <v>6.8311967634589337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1.5385456056861677</v>
      </c>
      <c r="AJ15" s="11">
        <v>1.2276158609013232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2.3334344478704669</v>
      </c>
      <c r="AR15" s="11">
        <v>2.3596032904216155</v>
      </c>
      <c r="AS15" s="11">
        <v>0</v>
      </c>
      <c r="AT15" s="11">
        <v>0</v>
      </c>
      <c r="AU15" s="11">
        <v>0</v>
      </c>
      <c r="AV15" s="11">
        <v>0.93809471052204219</v>
      </c>
      <c r="AW15" s="11">
        <v>1.9961112021014866</v>
      </c>
      <c r="AX15" s="11">
        <v>0</v>
      </c>
      <c r="AY15" s="11">
        <v>0</v>
      </c>
      <c r="AZ15" s="11">
        <v>11.534236656323094</v>
      </c>
      <c r="BA15" s="11">
        <v>1.7240495305628316</v>
      </c>
      <c r="BB15" s="11">
        <v>0</v>
      </c>
      <c r="BC15" s="11">
        <v>452.802383124713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66.328189704304179</v>
      </c>
      <c r="BN15" s="11">
        <v>0</v>
      </c>
      <c r="BO15" s="11">
        <v>0</v>
      </c>
      <c r="BP15" s="11">
        <v>1.1237552098970058</v>
      </c>
      <c r="BQ15" s="11">
        <v>41.077064669768696</v>
      </c>
      <c r="BR15" s="11">
        <v>0</v>
      </c>
      <c r="BS15" s="11">
        <v>12.223522677937277</v>
      </c>
      <c r="BT15" s="11">
        <v>1.53075750851422</v>
      </c>
      <c r="BU15" s="11">
        <v>0</v>
      </c>
      <c r="BV15" s="11">
        <v>0</v>
      </c>
      <c r="BW15" s="11">
        <v>5.2246110045803151</v>
      </c>
      <c r="BX15" s="11">
        <v>0</v>
      </c>
      <c r="BY15" s="11">
        <v>0</v>
      </c>
      <c r="BZ15" s="11">
        <v>0</v>
      </c>
      <c r="CA15" s="11">
        <v>0</v>
      </c>
      <c r="CB15" s="11">
        <v>1.4486661545412889</v>
      </c>
      <c r="CC15" s="11">
        <v>3.8354944233183428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</row>
    <row r="16" spans="1:112">
      <c r="A16" s="11">
        <v>2.7946788065759907</v>
      </c>
      <c r="B16" s="11">
        <v>0</v>
      </c>
      <c r="C16" s="11">
        <v>0</v>
      </c>
      <c r="D16" s="11">
        <v>7.0943358971608097</v>
      </c>
      <c r="E16" s="11">
        <v>28.536138874182861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5.9009718169381058</v>
      </c>
      <c r="L16" s="11">
        <v>20.188451501700637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1.3972911666509624</v>
      </c>
      <c r="S16" s="11">
        <v>0</v>
      </c>
      <c r="T16" s="11">
        <v>0</v>
      </c>
      <c r="U16" s="11">
        <v>0</v>
      </c>
      <c r="V16" s="11">
        <v>5.0589554766008575</v>
      </c>
      <c r="W16" s="11">
        <v>0</v>
      </c>
      <c r="X16" s="11">
        <v>4.4347787376659689</v>
      </c>
      <c r="Y16" s="11">
        <v>21.196877881963417</v>
      </c>
      <c r="Z16" s="11">
        <v>0</v>
      </c>
      <c r="AA16" s="11">
        <v>88.219422109553108</v>
      </c>
      <c r="AB16" s="11">
        <v>0</v>
      </c>
      <c r="AC16" s="11">
        <v>18.590981516353711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4.9406353827316805</v>
      </c>
      <c r="AJ16" s="11">
        <v>2.9263380121866902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5.0305910440295616</v>
      </c>
      <c r="AR16" s="11">
        <v>5.0700722016210937</v>
      </c>
      <c r="AS16" s="11">
        <v>6.7009468182894452</v>
      </c>
      <c r="AT16" s="11">
        <v>20.037349291734088</v>
      </c>
      <c r="AU16" s="11">
        <v>0</v>
      </c>
      <c r="AV16" s="11">
        <v>0</v>
      </c>
      <c r="AW16" s="11">
        <v>6.8727823050633585</v>
      </c>
      <c r="AX16" s="11">
        <v>0</v>
      </c>
      <c r="AY16" s="11">
        <v>3.9938578203036883</v>
      </c>
      <c r="AZ16" s="11">
        <v>17.037921579120109</v>
      </c>
      <c r="BA16" s="11">
        <v>3.3386527148657854</v>
      </c>
      <c r="BB16" s="11">
        <v>0</v>
      </c>
      <c r="BC16" s="11">
        <v>499.11252327835837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97.23816255719592</v>
      </c>
      <c r="BN16" s="11">
        <v>0</v>
      </c>
      <c r="BO16" s="11">
        <v>0</v>
      </c>
      <c r="BP16" s="11">
        <v>8.7824436752744877</v>
      </c>
      <c r="BQ16" s="11">
        <v>0</v>
      </c>
      <c r="BR16" s="11">
        <v>49.168810734504362</v>
      </c>
      <c r="BS16" s="11">
        <v>23.164262243538623</v>
      </c>
      <c r="BT16" s="11">
        <v>1.7471497904120885</v>
      </c>
      <c r="BU16" s="11">
        <v>40.427737323855681</v>
      </c>
      <c r="BV16" s="11">
        <v>0</v>
      </c>
      <c r="BW16" s="11">
        <v>9.2434921241683874</v>
      </c>
      <c r="BX16" s="11">
        <v>0</v>
      </c>
      <c r="BY16" s="11">
        <v>0</v>
      </c>
      <c r="BZ16" s="11">
        <v>1.6928750505622006</v>
      </c>
      <c r="CA16" s="11">
        <v>2.743091957726834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</row>
    <row r="17" spans="1:112">
      <c r="A17" s="11">
        <v>0</v>
      </c>
      <c r="B17" s="11">
        <v>2.6500113411676898</v>
      </c>
      <c r="C17" s="11">
        <v>4.0251178473872704</v>
      </c>
      <c r="D17" s="11">
        <v>3.5231417377957679</v>
      </c>
      <c r="E17" s="11">
        <v>10.667698158797638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6.961641959459838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2.126733775766136</v>
      </c>
      <c r="S17" s="11">
        <v>0</v>
      </c>
      <c r="T17" s="11">
        <v>0</v>
      </c>
      <c r="U17" s="11">
        <v>0</v>
      </c>
      <c r="V17" s="11">
        <v>6.447599581001481</v>
      </c>
      <c r="W17" s="11">
        <v>0</v>
      </c>
      <c r="X17" s="11">
        <v>9.8770497441413507</v>
      </c>
      <c r="Y17" s="11">
        <v>10.023294860633767</v>
      </c>
      <c r="Z17" s="11">
        <v>0</v>
      </c>
      <c r="AA17" s="11">
        <v>70.275135326967245</v>
      </c>
      <c r="AB17" s="11">
        <v>0</v>
      </c>
      <c r="AC17" s="11">
        <v>12.956093653605041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4.6681483402580817</v>
      </c>
      <c r="AJ17" s="11">
        <v>1.9154614768300402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3.6325771685141937</v>
      </c>
      <c r="AR17" s="11">
        <v>25.505935348487284</v>
      </c>
      <c r="AS17" s="11">
        <v>36.030627825860137</v>
      </c>
      <c r="AT17" s="11">
        <v>0</v>
      </c>
      <c r="AU17" s="11">
        <v>0</v>
      </c>
      <c r="AV17" s="11">
        <v>2.3068878164485325</v>
      </c>
      <c r="AW17" s="11">
        <v>3.0850532225535643</v>
      </c>
      <c r="AX17" s="11">
        <v>0</v>
      </c>
      <c r="AY17" s="11">
        <v>3.1943538440955543</v>
      </c>
      <c r="AZ17" s="11">
        <v>0</v>
      </c>
      <c r="BA17" s="11">
        <v>5.786126104328436</v>
      </c>
      <c r="BB17" s="11">
        <v>0</v>
      </c>
      <c r="BC17" s="11">
        <v>1066.0255889291773</v>
      </c>
      <c r="BD17" s="11">
        <v>0</v>
      </c>
      <c r="BE17" s="11">
        <v>0</v>
      </c>
      <c r="BF17" s="11">
        <v>0</v>
      </c>
      <c r="BG17" s="11">
        <v>2.2916404614229759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123.85789606616746</v>
      </c>
      <c r="BN17" s="11">
        <v>0</v>
      </c>
      <c r="BO17" s="11">
        <v>0</v>
      </c>
      <c r="BP17" s="11">
        <v>9.6296771358454514</v>
      </c>
      <c r="BQ17" s="11">
        <v>0</v>
      </c>
      <c r="BR17" s="11">
        <v>19.939805507946165</v>
      </c>
      <c r="BS17" s="11">
        <v>0</v>
      </c>
      <c r="BT17" s="11">
        <v>1.4643618686452387</v>
      </c>
      <c r="BU17" s="11">
        <v>25.808333119145701</v>
      </c>
      <c r="BV17" s="11">
        <v>0</v>
      </c>
      <c r="BW17" s="11">
        <v>5.7733146824228072</v>
      </c>
      <c r="BX17" s="11">
        <v>0</v>
      </c>
      <c r="BY17" s="11">
        <v>0</v>
      </c>
      <c r="BZ17" s="11">
        <v>2.9492564863737476</v>
      </c>
      <c r="CA17" s="11">
        <v>2.5788477092500064</v>
      </c>
      <c r="CB17" s="11">
        <v>0</v>
      </c>
      <c r="CC17" s="11">
        <v>16.301193688283789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</row>
    <row r="18" spans="1:112">
      <c r="A18" s="11">
        <v>0</v>
      </c>
      <c r="B18" s="11">
        <v>2.6377822891127312</v>
      </c>
      <c r="C18" s="11">
        <v>3.4017621251262966</v>
      </c>
      <c r="D18" s="11">
        <v>2.8903300266237846</v>
      </c>
      <c r="E18" s="11">
        <v>12.401782764351717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4.6541308734365288</v>
      </c>
      <c r="L18" s="11">
        <v>34.33229394912118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3.9830210149541925</v>
      </c>
      <c r="W18" s="11">
        <v>0</v>
      </c>
      <c r="X18" s="11">
        <v>7.2888000617637561</v>
      </c>
      <c r="Y18" s="11">
        <v>7.5248277679262534</v>
      </c>
      <c r="Z18" s="11">
        <v>0</v>
      </c>
      <c r="AA18" s="11">
        <v>93.117656887285449</v>
      </c>
      <c r="AB18" s="11">
        <v>0</v>
      </c>
      <c r="AC18" s="11">
        <v>8.7974009067873933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1.5870632906402664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2.4054570217962032</v>
      </c>
      <c r="AR18" s="11">
        <v>22.03435589478541</v>
      </c>
      <c r="AS18" s="11">
        <v>18.699542981577935</v>
      </c>
      <c r="AT18" s="11">
        <v>0</v>
      </c>
      <c r="AU18" s="11">
        <v>0</v>
      </c>
      <c r="AV18" s="11">
        <v>2.5322800840271755</v>
      </c>
      <c r="AW18" s="11">
        <v>2.3363970600863566</v>
      </c>
      <c r="AX18" s="11">
        <v>0</v>
      </c>
      <c r="AY18" s="11">
        <v>0</v>
      </c>
      <c r="AZ18" s="11">
        <v>0</v>
      </c>
      <c r="BA18" s="11">
        <v>5.6195203693968239</v>
      </c>
      <c r="BB18" s="11">
        <v>0</v>
      </c>
      <c r="BC18" s="11">
        <v>811.77258735191538</v>
      </c>
      <c r="BD18" s="11">
        <v>0</v>
      </c>
      <c r="BE18" s="11">
        <v>0</v>
      </c>
      <c r="BF18" s="11">
        <v>0</v>
      </c>
      <c r="BG18" s="11">
        <v>1.3862338317298062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97.52832339168765</v>
      </c>
      <c r="BN18" s="11">
        <v>0</v>
      </c>
      <c r="BO18" s="11">
        <v>0</v>
      </c>
      <c r="BP18" s="11">
        <v>0</v>
      </c>
      <c r="BQ18" s="11">
        <v>13.053937477335609</v>
      </c>
      <c r="BR18" s="11">
        <v>0</v>
      </c>
      <c r="BS18" s="11">
        <v>5.7891150083050338</v>
      </c>
      <c r="BT18" s="11">
        <v>1.3569839816323477</v>
      </c>
      <c r="BU18" s="11">
        <v>15.856584828907922</v>
      </c>
      <c r="BV18" s="11">
        <v>0</v>
      </c>
      <c r="BW18" s="11">
        <v>2.9539272142946866</v>
      </c>
      <c r="BX18" s="11">
        <v>0</v>
      </c>
      <c r="BY18" s="11">
        <v>0</v>
      </c>
      <c r="BZ18" s="11">
        <v>0</v>
      </c>
      <c r="CA18" s="11">
        <v>1.5521971839378932</v>
      </c>
      <c r="CB18" s="11">
        <v>0</v>
      </c>
      <c r="CC18" s="11">
        <v>5.7301832435086375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</row>
    <row r="19" spans="1:112">
      <c r="A19" s="11">
        <v>0</v>
      </c>
      <c r="B19" s="11">
        <v>1.1934277001856577</v>
      </c>
      <c r="C19" s="11">
        <v>0</v>
      </c>
      <c r="D19" s="11">
        <v>0</v>
      </c>
      <c r="E19" s="11">
        <v>6.2908560420455073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2.2831726099517677</v>
      </c>
      <c r="L19" s="11">
        <v>11.711003494351639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1.2594718234426647</v>
      </c>
      <c r="W19" s="11">
        <v>0</v>
      </c>
      <c r="X19" s="11">
        <v>2.5697304030085881</v>
      </c>
      <c r="Y19" s="11">
        <v>2.8143195457858146</v>
      </c>
      <c r="Z19" s="11">
        <v>0</v>
      </c>
      <c r="AA19" s="11">
        <v>69.725433896633788</v>
      </c>
      <c r="AB19" s="11">
        <v>0</v>
      </c>
      <c r="AC19" s="11">
        <v>4.3176016046743895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1.776134629129714</v>
      </c>
      <c r="AR19" s="11">
        <v>10.431727857504505</v>
      </c>
      <c r="AS19" s="11">
        <v>3.9403389098162953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1.3360204850215989</v>
      </c>
      <c r="BB19" s="11">
        <v>0</v>
      </c>
      <c r="BC19" s="11">
        <v>188.30749271959485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60.85888413921127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2.0697419205584673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9.9687440436911814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</row>
    <row r="20" spans="1:112">
      <c r="A20" s="11">
        <v>0</v>
      </c>
      <c r="B20" s="11">
        <v>4.4315659670753123</v>
      </c>
      <c r="C20" s="11">
        <v>4.3492256050746718</v>
      </c>
      <c r="D20" s="11">
        <v>5.2475750363936999</v>
      </c>
      <c r="E20" s="11">
        <v>10.844720834761148</v>
      </c>
      <c r="F20" s="11">
        <v>102.67956859592434</v>
      </c>
      <c r="G20" s="11">
        <v>0</v>
      </c>
      <c r="H20" s="11">
        <v>0</v>
      </c>
      <c r="I20" s="11">
        <v>0</v>
      </c>
      <c r="J20" s="11">
        <v>0</v>
      </c>
      <c r="K20" s="11">
        <v>7.8564031036758273</v>
      </c>
      <c r="L20" s="11">
        <v>65.772343641673331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8.7167994787329484</v>
      </c>
      <c r="W20" s="11">
        <v>0</v>
      </c>
      <c r="X20" s="11">
        <v>11.442070803487818</v>
      </c>
      <c r="Y20" s="11">
        <v>10.411517442544621</v>
      </c>
      <c r="Z20" s="11">
        <v>0</v>
      </c>
      <c r="AA20" s="11">
        <v>0</v>
      </c>
      <c r="AB20" s="11">
        <v>0</v>
      </c>
      <c r="AC20" s="11">
        <v>14.682300909980386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6.0533808960141799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5.6200465231008625</v>
      </c>
      <c r="AR20" s="11">
        <v>54.903673639541417</v>
      </c>
      <c r="AS20" s="11">
        <v>6.8920611939733156</v>
      </c>
      <c r="AT20" s="11">
        <v>31.914450809451406</v>
      </c>
      <c r="AU20" s="11">
        <v>0</v>
      </c>
      <c r="AV20" s="11">
        <v>4.6642679149192752</v>
      </c>
      <c r="AW20" s="11">
        <v>15.075834465896085</v>
      </c>
      <c r="AX20" s="11">
        <v>0</v>
      </c>
      <c r="AY20" s="11">
        <v>3.0930148934215302</v>
      </c>
      <c r="AZ20" s="11">
        <v>0</v>
      </c>
      <c r="BA20" s="11">
        <v>2.6168064709564627</v>
      </c>
      <c r="BB20" s="11">
        <v>2.55936856204745</v>
      </c>
      <c r="BC20" s="11">
        <v>78.403559980108867</v>
      </c>
      <c r="BD20" s="11">
        <v>7.8661297824626146</v>
      </c>
      <c r="BE20" s="11">
        <v>0</v>
      </c>
      <c r="BF20" s="11">
        <v>0</v>
      </c>
      <c r="BG20" s="11">
        <v>2.3028829825509538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141.39394049297636</v>
      </c>
      <c r="BN20" s="11">
        <v>0</v>
      </c>
      <c r="BO20" s="11">
        <v>0</v>
      </c>
      <c r="BP20" s="11">
        <v>9.2126677679385587</v>
      </c>
      <c r="BQ20" s="11">
        <v>14.383514162885744</v>
      </c>
      <c r="BR20" s="11">
        <v>0.94297742808178187</v>
      </c>
      <c r="BS20" s="11">
        <v>4.813351188868209</v>
      </c>
      <c r="BT20" s="11">
        <v>1.6006894964188938</v>
      </c>
      <c r="BU20" s="11">
        <v>0</v>
      </c>
      <c r="BV20" s="11">
        <v>0</v>
      </c>
      <c r="BW20" s="11">
        <v>4.4682193664403878</v>
      </c>
      <c r="BX20" s="11">
        <v>0</v>
      </c>
      <c r="BY20" s="11">
        <v>0</v>
      </c>
      <c r="BZ20" s="11">
        <v>1.1178839009094212</v>
      </c>
      <c r="CA20" s="11">
        <v>2.6426842264672792</v>
      </c>
      <c r="CB20" s="11">
        <v>0</v>
      </c>
      <c r="CC20" s="11">
        <v>8.7945505159431985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</row>
    <row r="21" spans="1:112">
      <c r="A21" s="11">
        <v>0</v>
      </c>
      <c r="B21" s="11">
        <v>0</v>
      </c>
      <c r="C21" s="11">
        <v>0</v>
      </c>
      <c r="D21" s="11">
        <v>3.2860461504947458</v>
      </c>
      <c r="E21" s="11">
        <v>3.6068352494986562</v>
      </c>
      <c r="F21" s="11">
        <v>1.3694113028123707</v>
      </c>
      <c r="G21" s="11">
        <v>0</v>
      </c>
      <c r="H21" s="11">
        <v>0</v>
      </c>
      <c r="I21" s="11">
        <v>0</v>
      </c>
      <c r="J21" s="11">
        <v>0</v>
      </c>
      <c r="K21" s="11">
        <v>0.8974331207235744</v>
      </c>
      <c r="L21" s="11">
        <v>15.650966139590547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2.6961483093388021</v>
      </c>
      <c r="W21" s="11">
        <v>0</v>
      </c>
      <c r="X21" s="11">
        <v>5.1098663343473971</v>
      </c>
      <c r="Y21" s="11">
        <v>0.53977601945842346</v>
      </c>
      <c r="Z21" s="11">
        <v>0</v>
      </c>
      <c r="AA21" s="11">
        <v>76.309945129871608</v>
      </c>
      <c r="AB21" s="11">
        <v>0</v>
      </c>
      <c r="AC21" s="11">
        <v>4.7671894883876336</v>
      </c>
      <c r="AD21" s="11">
        <v>0</v>
      </c>
      <c r="AE21" s="11">
        <v>0</v>
      </c>
      <c r="AF21" s="11">
        <v>3.2298754186197485</v>
      </c>
      <c r="AG21" s="11">
        <v>0</v>
      </c>
      <c r="AH21" s="11">
        <v>0</v>
      </c>
      <c r="AI21" s="11">
        <v>1.9876070650659767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1.5971770972160757</v>
      </c>
      <c r="AR21" s="11">
        <v>13.917595264093171</v>
      </c>
      <c r="AS21" s="11">
        <v>0</v>
      </c>
      <c r="AT21" s="11">
        <v>0</v>
      </c>
      <c r="AU21" s="11">
        <v>0</v>
      </c>
      <c r="AV21" s="11">
        <v>1.3032358469530945</v>
      </c>
      <c r="AW21" s="11">
        <v>0</v>
      </c>
      <c r="AX21" s="11">
        <v>0</v>
      </c>
      <c r="AY21" s="11">
        <v>0</v>
      </c>
      <c r="AZ21" s="11">
        <v>0</v>
      </c>
      <c r="BA21" s="11">
        <v>2.1739547402379271</v>
      </c>
      <c r="BB21" s="11">
        <v>0</v>
      </c>
      <c r="BC21" s="11">
        <v>387.3707860440698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45.666090163208274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3.5453144210140524</v>
      </c>
      <c r="BT21" s="11">
        <v>0</v>
      </c>
      <c r="BU21" s="11">
        <v>0</v>
      </c>
      <c r="BV21" s="11">
        <v>0.84970340916396703</v>
      </c>
      <c r="BW21" s="11">
        <v>0</v>
      </c>
      <c r="BX21" s="11">
        <v>0</v>
      </c>
      <c r="BY21" s="11">
        <v>0</v>
      </c>
      <c r="BZ21" s="11">
        <v>0</v>
      </c>
      <c r="CA21" s="11">
        <v>1.5139327741271702</v>
      </c>
      <c r="CB21" s="11">
        <v>0</v>
      </c>
      <c r="CC21" s="11">
        <v>18.469410015624227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</row>
    <row r="22" spans="1:1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</row>
    <row r="23" spans="1:1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</row>
    <row r="24" spans="1:1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</row>
    <row r="25" spans="1:1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</row>
    <row r="26" spans="1:1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</row>
    <row r="27" spans="1:1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</row>
    <row r="28" spans="1:1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</row>
    <row r="29" spans="1:1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</row>
    <row r="30" spans="1:1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</row>
    <row r="31" spans="1:1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</row>
    <row r="32" spans="1:1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</row>
    <row r="33" spans="1:1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</row>
    <row r="34" spans="1:1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</row>
    <row r="35" spans="1:1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</row>
    <row r="36" spans="1:1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</row>
    <row r="37" spans="1:1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</row>
    <row r="38" spans="1:1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</row>
    <row r="39" spans="1:1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</row>
    <row r="40" spans="1:1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</row>
    <row r="41" spans="1:1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</row>
    <row r="42" spans="1:1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</row>
    <row r="43" spans="1:11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</row>
    <row r="44" spans="1:1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</row>
    <row r="45" spans="1:1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</row>
    <row r="46" spans="1:11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</row>
    <row r="47" spans="1:1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</row>
    <row r="48" spans="1:1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</row>
    <row r="49" spans="1:1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</row>
    <row r="50" spans="1:11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</row>
    <row r="51" spans="1:11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</row>
    <row r="52" spans="1:1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</row>
    <row r="53" spans="1:1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</row>
    <row r="54" spans="1:11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</row>
    <row r="55" spans="1:11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</row>
    <row r="56" spans="1:11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</row>
    <row r="57" spans="1:1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</row>
    <row r="58" spans="1:11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</row>
    <row r="59" spans="1:11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</row>
    <row r="60" spans="1:11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</row>
    <row r="61" spans="1:11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</row>
    <row r="62" spans="1:11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</row>
    <row r="63" spans="1:11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</row>
    <row r="64" spans="1:11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</row>
    <row r="65" spans="1:11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</row>
    <row r="66" spans="1:1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</row>
    <row r="67" spans="1:11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</row>
    <row r="68" spans="1:1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</row>
    <row r="69" spans="1:11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</row>
    <row r="70" spans="1:1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</row>
    <row r="71" spans="1:1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</row>
    <row r="72" spans="1:11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</row>
    <row r="73" spans="1:1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</row>
    <row r="74" spans="1:11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</row>
    <row r="75" spans="1:1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</row>
    <row r="76" spans="1:11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</row>
    <row r="77" spans="1:1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</row>
    <row r="78" spans="1:1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</row>
    <row r="79" spans="1:11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</row>
    <row r="80" spans="1:11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</row>
    <row r="81" spans="1:11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</row>
    <row r="82" spans="1:11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</row>
    <row r="83" spans="1:11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</row>
    <row r="84" spans="1:11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</row>
    <row r="85" spans="1:11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</row>
    <row r="86" spans="1:11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</row>
    <row r="87" spans="1:11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</row>
    <row r="88" spans="1:11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</row>
    <row r="89" spans="1:11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</row>
    <row r="90" spans="1:11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</row>
    <row r="91" spans="1:11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</row>
    <row r="92" spans="1:11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</row>
    <row r="93" spans="1:11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</row>
    <row r="94" spans="1:11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</row>
    <row r="95" spans="1:11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</row>
    <row r="96" spans="1:11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</row>
    <row r="97" spans="1:11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</row>
    <row r="98" spans="1:11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</row>
    <row r="99" spans="1:11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</row>
    <row r="100" spans="1:11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</row>
    <row r="101" spans="1:11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</row>
    <row r="102" spans="1:11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</row>
    <row r="103" spans="1:11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</row>
    <row r="104" spans="1:11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</row>
    <row r="105" spans="1:11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</row>
    <row r="106" spans="1:11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</row>
    <row r="107" spans="1:11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</row>
    <row r="108" spans="1:11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</row>
    <row r="109" spans="1:11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</row>
    <row r="110" spans="1:11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</row>
    <row r="111" spans="1:11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</row>
    <row r="112" spans="1: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</row>
    <row r="113" spans="1:11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</row>
    <row r="114" spans="1:11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</row>
    <row r="115" spans="1:11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</row>
    <row r="116" spans="1:11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</row>
    <row r="117" spans="1:11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</row>
    <row r="118" spans="1:11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</row>
    <row r="119" spans="1:11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</row>
    <row r="120" spans="1:11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</row>
    <row r="121" spans="1:11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</row>
    <row r="122" spans="1:11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</row>
    <row r="123" spans="1:11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</row>
    <row r="124" spans="1:11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</row>
    <row r="125" spans="1:11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</row>
    <row r="126" spans="1:11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</row>
    <row r="127" spans="1:11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</row>
    <row r="128" spans="1:11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</row>
    <row r="129" spans="1:11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</row>
    <row r="130" spans="1:11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</row>
    <row r="131" spans="1:11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</row>
    <row r="132" spans="1:11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</row>
    <row r="133" spans="1:11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</row>
    <row r="134" spans="1:11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</row>
    <row r="135" spans="1:11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</row>
    <row r="136" spans="1:11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</row>
    <row r="137" spans="1:11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</row>
    <row r="138" spans="1:11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</row>
    <row r="139" spans="1:11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</row>
    <row r="140" spans="1:11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</row>
    <row r="141" spans="1:11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</row>
    <row r="142" spans="1:11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</row>
    <row r="143" spans="1:11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</row>
    <row r="144" spans="1:11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</row>
    <row r="145" spans="1:11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</row>
    <row r="146" spans="1:11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</row>
    <row r="147" spans="1:11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</row>
    <row r="148" spans="1:11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</row>
    <row r="149" spans="1:11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</row>
    <row r="150" spans="1:11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</row>
    <row r="151" spans="1:11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</row>
    <row r="152" spans="1:11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</row>
    <row r="153" spans="1:11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</row>
    <row r="154" spans="1:11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</row>
    <row r="155" spans="1:11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</row>
    <row r="156" spans="1:11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</row>
    <row r="157" spans="1:11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</row>
    <row r="158" spans="1:11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</row>
    <row r="159" spans="1:11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</row>
    <row r="160" spans="1:11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</row>
    <row r="161" spans="1:11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</row>
    <row r="162" spans="1:11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</row>
    <row r="163" spans="1:11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</row>
    <row r="164" spans="1:11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</row>
    <row r="165" spans="1:11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</row>
    <row r="166" spans="1:11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</row>
    <row r="167" spans="1:11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</row>
    <row r="168" spans="1:11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</row>
    <row r="169" spans="1:11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</row>
    <row r="170" spans="1:11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</row>
    <row r="171" spans="1:11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</row>
    <row r="172" spans="1:11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</row>
    <row r="173" spans="1:11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</row>
    <row r="174" spans="1:11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</row>
    <row r="175" spans="1:11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</row>
    <row r="176" spans="1:11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</row>
    <row r="177" spans="1:11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</row>
    <row r="178" spans="1:11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</row>
    <row r="179" spans="1:11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</row>
    <row r="180" spans="1:11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</row>
    <row r="181" spans="1:11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</row>
    <row r="182" spans="1:11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</row>
    <row r="183" spans="1:11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</row>
    <row r="184" spans="1:11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</row>
    <row r="185" spans="1:11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</row>
    <row r="186" spans="1:11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</row>
    <row r="187" spans="1:11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</row>
    <row r="188" spans="1:11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</row>
    <row r="189" spans="1:11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</row>
    <row r="190" spans="1:11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</row>
    <row r="191" spans="1:11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</row>
    <row r="192" spans="1:11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</row>
    <row r="193" spans="1:11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</row>
    <row r="194" spans="1:11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</row>
    <row r="195" spans="1:11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</row>
    <row r="196" spans="1:11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</row>
    <row r="197" spans="1:11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</row>
    <row r="198" spans="1:11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</row>
    <row r="199" spans="1:11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</row>
    <row r="200" spans="1:11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</row>
    <row r="201" spans="1:11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</row>
    <row r="202" spans="1:11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</row>
    <row r="203" spans="1:11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</row>
    <row r="204" spans="1:11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</row>
    <row r="205" spans="1:11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</row>
    <row r="206" spans="1:11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</row>
    <row r="207" spans="1:11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</row>
    <row r="208" spans="1:11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</row>
    <row r="209" spans="1:11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</row>
    <row r="210" spans="1:11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</row>
    <row r="211" spans="1:11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</row>
    <row r="212" spans="1:1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</row>
    <row r="213" spans="1:11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</row>
    <row r="214" spans="1:11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</row>
    <row r="215" spans="1:11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</row>
    <row r="216" spans="1:11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</row>
    <row r="217" spans="1:11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</row>
    <row r="218" spans="1:11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</row>
    <row r="219" spans="1:11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</row>
    <row r="220" spans="1:11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</row>
    <row r="221" spans="1:11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</row>
    <row r="222" spans="1:11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</row>
    <row r="223" spans="1:11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</row>
    <row r="224" spans="1:11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</row>
    <row r="225" spans="1:11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</row>
    <row r="226" spans="1:11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</row>
    <row r="227" spans="1:11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</row>
    <row r="228" spans="1:11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</row>
    <row r="229" spans="1:11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</row>
    <row r="230" spans="1:11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</row>
    <row r="231" spans="1:11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</row>
    <row r="232" spans="1:11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</row>
    <row r="233" spans="1:11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</row>
    <row r="234" spans="1:11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</row>
    <row r="235" spans="1:11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</row>
    <row r="236" spans="1:11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</row>
    <row r="237" spans="1:11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</row>
    <row r="238" spans="1:11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</row>
    <row r="239" spans="1:11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</row>
    <row r="240" spans="1:11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</row>
    <row r="241" spans="1:11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</row>
    <row r="242" spans="1:11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</row>
    <row r="243" spans="1:11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</row>
    <row r="244" spans="1:11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</row>
    <row r="245" spans="1:11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</row>
    <row r="246" spans="1:11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</row>
    <row r="247" spans="1:11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</row>
    <row r="248" spans="1:11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</row>
    <row r="249" spans="1:11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</row>
    <row r="250" spans="1:11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</row>
    <row r="251" spans="1:11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</row>
    <row r="252" spans="1:11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</row>
    <row r="253" spans="1:11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</row>
    <row r="254" spans="1:11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</row>
    <row r="255" spans="1:11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</row>
    <row r="256" spans="1:11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</row>
    <row r="257" spans="1:11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</row>
    <row r="258" spans="1:11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</row>
    <row r="259" spans="1:11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</row>
    <row r="260" spans="1:11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</row>
    <row r="261" spans="1:11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</row>
    <row r="262" spans="1:11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</row>
    <row r="263" spans="1:11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</row>
    <row r="264" spans="1:11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</row>
    <row r="265" spans="1:11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</row>
    <row r="266" spans="1:11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</row>
    <row r="267" spans="1:11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</row>
    <row r="268" spans="1:11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</row>
    <row r="269" spans="1:11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</row>
    <row r="270" spans="1:11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</row>
    <row r="271" spans="1:11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</row>
    <row r="272" spans="1:11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</row>
    <row r="273" spans="1:11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</row>
    <row r="274" spans="1:11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</row>
    <row r="275" spans="1:11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</row>
    <row r="276" spans="1:11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</row>
    <row r="277" spans="1:11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</row>
    <row r="278" spans="1:11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</row>
    <row r="279" spans="1:11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</row>
    <row r="280" spans="1:11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</row>
    <row r="281" spans="1:11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</row>
    <row r="282" spans="1:11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</row>
    <row r="283" spans="1:11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</row>
    <row r="284" spans="1:11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</row>
    <row r="285" spans="1:11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</row>
    <row r="286" spans="1:11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</row>
    <row r="287" spans="1:11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</row>
    <row r="288" spans="1:11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</row>
    <row r="289" spans="1:11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</row>
    <row r="290" spans="1:11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</row>
    <row r="291" spans="1:11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</row>
    <row r="292" spans="1:11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</row>
    <row r="293" spans="1:11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</row>
    <row r="294" spans="1:11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</row>
    <row r="295" spans="1:11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</row>
    <row r="296" spans="1:11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</row>
    <row r="297" spans="1:11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</row>
    <row r="298" spans="1:11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</row>
    <row r="299" spans="1:11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</row>
    <row r="300" spans="1:11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</row>
    <row r="301" spans="1:11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</row>
    <row r="302" spans="1:11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</row>
    <row r="303" spans="1:11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</row>
    <row r="304" spans="1:11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</row>
    <row r="305" spans="1:11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</row>
    <row r="306" spans="1:11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</row>
    <row r="307" spans="1:11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</row>
    <row r="308" spans="1:11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</row>
    <row r="309" spans="1:11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</row>
    <row r="310" spans="1:11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</row>
    <row r="311" spans="1:11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</row>
    <row r="312" spans="1:1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</row>
    <row r="313" spans="1:11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</row>
    <row r="314" spans="1:11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</row>
    <row r="315" spans="1:11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</row>
    <row r="316" spans="1:11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</row>
    <row r="317" spans="1:11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</row>
    <row r="318" spans="1:11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</row>
    <row r="319" spans="1:11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</row>
    <row r="320" spans="1:11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</row>
    <row r="321" spans="1:11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</row>
    <row r="322" spans="1:11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</row>
    <row r="323" spans="1:11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</row>
    <row r="324" spans="1:11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</row>
    <row r="325" spans="1:11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</row>
    <row r="326" spans="1:11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</row>
    <row r="327" spans="1:11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</row>
    <row r="328" spans="1:11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</row>
    <row r="329" spans="1:11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</row>
    <row r="330" spans="1:11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</row>
    <row r="331" spans="1:11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</row>
    <row r="332" spans="1:11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</row>
    <row r="333" spans="1:11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</row>
    <row r="334" spans="1:11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</row>
    <row r="335" spans="1:11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</row>
    <row r="336" spans="1:11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</row>
    <row r="337" spans="1:11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</row>
    <row r="338" spans="1:11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</row>
    <row r="339" spans="1:11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</row>
    <row r="340" spans="1:11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</row>
    <row r="341" spans="1:11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</row>
    <row r="342" spans="1:11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</row>
    <row r="343" spans="1:11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</row>
    <row r="344" spans="1:11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</row>
    <row r="345" spans="1:11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</row>
    <row r="346" spans="1:11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</row>
    <row r="347" spans="1:11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</row>
    <row r="348" spans="1:11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</row>
    <row r="349" spans="1:11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</row>
    <row r="350" spans="1:11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</row>
    <row r="351" spans="1:11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</row>
    <row r="352" spans="1:11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</row>
    <row r="353" spans="1:11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</row>
    <row r="354" spans="1:11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</row>
    <row r="355" spans="1:11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</row>
    <row r="356" spans="1:11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</row>
    <row r="357" spans="1:11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</row>
    <row r="358" spans="1:11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</row>
    <row r="359" spans="1:11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</row>
    <row r="360" spans="1:11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</row>
    <row r="361" spans="1:11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</row>
    <row r="362" spans="1:11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</row>
    <row r="363" spans="1:11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</row>
    <row r="364" spans="1:11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</row>
    <row r="365" spans="1:11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</row>
    <row r="366" spans="1:11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</row>
    <row r="367" spans="1:11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</row>
    <row r="368" spans="1:11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</row>
    <row r="369" spans="1:11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</row>
    <row r="370" spans="1:11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</row>
    <row r="371" spans="1:11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</row>
    <row r="372" spans="1:11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</row>
    <row r="373" spans="1:11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</row>
    <row r="374" spans="1:11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</row>
    <row r="375" spans="1:11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</row>
    <row r="376" spans="1:11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</row>
    <row r="377" spans="1:11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</row>
    <row r="378" spans="1:11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</row>
    <row r="379" spans="1:11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</row>
    <row r="380" spans="1:11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</row>
    <row r="381" spans="1:11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</row>
    <row r="382" spans="1:11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</row>
    <row r="383" spans="1:11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</row>
    <row r="384" spans="1:11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</row>
    <row r="385" spans="1:11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</row>
    <row r="386" spans="1:11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</row>
    <row r="387" spans="1:11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</row>
    <row r="388" spans="1:11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</row>
    <row r="389" spans="1:11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</row>
    <row r="390" spans="1:11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</row>
    <row r="391" spans="1:11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</row>
    <row r="392" spans="1:11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</row>
    <row r="393" spans="1:11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</row>
    <row r="394" spans="1:11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</row>
    <row r="395" spans="1:11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</row>
    <row r="396" spans="1:11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</row>
    <row r="397" spans="1:11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</row>
    <row r="398" spans="1:11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</row>
    <row r="399" spans="1:11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</row>
    <row r="400" spans="1:11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</row>
    <row r="401" spans="1:11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</row>
    <row r="402" spans="1:11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</row>
    <row r="403" spans="1:11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</row>
    <row r="404" spans="1:11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</row>
    <row r="405" spans="1:11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</row>
    <row r="406" spans="1:11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</row>
    <row r="407" spans="1:11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</row>
    <row r="408" spans="1:11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</row>
    <row r="409" spans="1:11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</row>
    <row r="410" spans="1:11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</row>
    <row r="411" spans="1:11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</row>
    <row r="412" spans="1:1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</row>
    <row r="413" spans="1:11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</row>
    <row r="414" spans="1:11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</row>
    <row r="415" spans="1:11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</row>
    <row r="416" spans="1:11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</row>
    <row r="417" spans="1:11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</row>
    <row r="418" spans="1:11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</row>
    <row r="419" spans="1:11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</row>
    <row r="420" spans="1:11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</row>
    <row r="421" spans="1:11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</row>
    <row r="422" spans="1:11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</row>
    <row r="423" spans="1:11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</row>
    <row r="424" spans="1:11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</row>
    <row r="425" spans="1:11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</row>
    <row r="426" spans="1:11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</row>
    <row r="427" spans="1:11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</row>
    <row r="428" spans="1:11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</row>
    <row r="429" spans="1:11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</row>
    <row r="430" spans="1:11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</row>
    <row r="431" spans="1:11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</row>
    <row r="432" spans="1:11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</row>
    <row r="433" spans="1:11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</row>
    <row r="434" spans="1:11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</row>
    <row r="435" spans="1:11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</row>
    <row r="436" spans="1:11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</row>
    <row r="437" spans="1:11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</row>
    <row r="438" spans="1:11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</row>
    <row r="439" spans="1:11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</row>
    <row r="440" spans="1:11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</row>
    <row r="441" spans="1:11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</row>
    <row r="442" spans="1:11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</row>
    <row r="443" spans="1:11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</row>
    <row r="444" spans="1:11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</row>
    <row r="445" spans="1:11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</row>
    <row r="446" spans="1:11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</row>
    <row r="447" spans="1:11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</row>
    <row r="448" spans="1:11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</row>
    <row r="449" spans="1:11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</row>
    <row r="450" spans="1:11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</row>
    <row r="451" spans="1:11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</row>
    <row r="452" spans="1:11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</row>
    <row r="453" spans="1:11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</row>
    <row r="454" spans="1:11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</row>
    <row r="455" spans="1:11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</row>
    <row r="456" spans="1:11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</row>
    <row r="457" spans="1:11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</row>
    <row r="458" spans="1:11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</row>
    <row r="459" spans="1:11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</row>
    <row r="460" spans="1:11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</row>
    <row r="461" spans="1:11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</row>
    <row r="462" spans="1:11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</row>
    <row r="463" spans="1:11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</row>
    <row r="464" spans="1:11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</row>
    <row r="465" spans="1:11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</row>
    <row r="466" spans="1:11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</row>
    <row r="467" spans="1:11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</row>
    <row r="468" spans="1:11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</row>
    <row r="469" spans="1:11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</row>
    <row r="470" spans="1:11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</row>
    <row r="471" spans="1:11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</row>
    <row r="472" spans="1:11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</row>
    <row r="473" spans="1:11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</row>
    <row r="474" spans="1:11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</row>
    <row r="475" spans="1:11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</row>
    <row r="476" spans="1:11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</row>
    <row r="477" spans="1:11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</row>
    <row r="478" spans="1:11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</row>
    <row r="479" spans="1:11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</row>
    <row r="480" spans="1:11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</row>
    <row r="481" spans="1:11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</row>
    <row r="482" spans="1:11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</row>
    <row r="483" spans="1:11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</row>
    <row r="484" spans="1:11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</row>
    <row r="485" spans="1:11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</row>
    <row r="486" spans="1:11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</row>
    <row r="487" spans="1:11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</row>
    <row r="488" spans="1:11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</row>
    <row r="489" spans="1:11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</row>
    <row r="490" spans="1:11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</row>
    <row r="491" spans="1:11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</row>
    <row r="492" spans="1:11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</row>
    <row r="493" spans="1:11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</row>
    <row r="494" spans="1:11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</row>
    <row r="495" spans="1:11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</row>
    <row r="496" spans="1:11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</row>
    <row r="497" spans="1:11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</row>
    <row r="498" spans="1:11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</row>
    <row r="499" spans="1:11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</row>
    <row r="500" spans="1:11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</row>
    <row r="501" spans="1:11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</row>
    <row r="502" spans="1:11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</row>
    <row r="503" spans="1:11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</row>
    <row r="504" spans="1:11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</row>
    <row r="505" spans="1:11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</row>
    <row r="506" spans="1:11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</row>
    <row r="507" spans="1:11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</row>
    <row r="508" spans="1:11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</row>
    <row r="509" spans="1:11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</row>
    <row r="510" spans="1:11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</row>
    <row r="511" spans="1:11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</row>
    <row r="512" spans="1:1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</row>
    <row r="513" spans="1:11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</row>
    <row r="514" spans="1:11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</row>
    <row r="515" spans="1:11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</row>
    <row r="516" spans="1:11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</row>
    <row r="517" spans="1:11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</row>
    <row r="518" spans="1:11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</row>
    <row r="519" spans="1:11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</row>
    <row r="520" spans="1:11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</row>
    <row r="521" spans="1:11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</row>
    <row r="522" spans="1:11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</row>
    <row r="523" spans="1:11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</row>
    <row r="524" spans="1:11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</row>
    <row r="525" spans="1:11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</row>
    <row r="526" spans="1:11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</row>
    <row r="527" spans="1:11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</row>
    <row r="528" spans="1:11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</row>
    <row r="529" spans="1:11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</row>
    <row r="530" spans="1:11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</row>
    <row r="531" spans="1:11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</row>
    <row r="532" spans="1:11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</row>
    <row r="533" spans="1:11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</row>
    <row r="534" spans="1:11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</row>
    <row r="535" spans="1:11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</row>
    <row r="536" spans="1:11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</row>
    <row r="537" spans="1:11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</row>
    <row r="538" spans="1:11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</row>
    <row r="539" spans="1:11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</row>
    <row r="540" spans="1:11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</row>
    <row r="541" spans="1:11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</row>
    <row r="542" spans="1:11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</row>
    <row r="543" spans="1:11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</row>
    <row r="544" spans="1:11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</row>
    <row r="545" spans="1:11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</row>
    <row r="546" spans="1:11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</row>
    <row r="547" spans="1:11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</row>
    <row r="548" spans="1:11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</row>
    <row r="549" spans="1:11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</row>
    <row r="550" spans="1:11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</row>
    <row r="551" spans="1:11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</row>
    <row r="552" spans="1:11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</row>
    <row r="553" spans="1:11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</row>
    <row r="554" spans="1:11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</row>
    <row r="555" spans="1:11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</row>
    <row r="556" spans="1:11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</row>
    <row r="557" spans="1:11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</row>
    <row r="558" spans="1:11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</row>
    <row r="559" spans="1:11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</row>
    <row r="560" spans="1:11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</row>
    <row r="561" spans="1:11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</row>
    <row r="562" spans="1:11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</row>
    <row r="563" spans="1:11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</row>
    <row r="564" spans="1:11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</row>
    <row r="565" spans="1:11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</row>
    <row r="566" spans="1:11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</row>
    <row r="567" spans="1:11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</row>
    <row r="568" spans="1:11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</row>
    <row r="569" spans="1:11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</row>
    <row r="570" spans="1:11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</row>
    <row r="571" spans="1:11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</row>
    <row r="572" spans="1:11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</row>
    <row r="573" spans="1:11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</row>
    <row r="574" spans="1:11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</row>
    <row r="575" spans="1:11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</row>
    <row r="576" spans="1:11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</row>
    <row r="577" spans="1:11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</row>
    <row r="578" spans="1:11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</row>
    <row r="579" spans="1:11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</row>
    <row r="580" spans="1:11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</row>
    <row r="581" spans="1:11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</row>
    <row r="582" spans="1:11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</row>
    <row r="583" spans="1:11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</row>
    <row r="584" spans="1:11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</row>
    <row r="585" spans="1:11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</row>
    <row r="586" spans="1:11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</row>
    <row r="587" spans="1:11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</row>
    <row r="588" spans="1:11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</row>
    <row r="589" spans="1:11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</row>
    <row r="590" spans="1:11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</row>
    <row r="591" spans="1:11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</row>
    <row r="592" spans="1:11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</row>
    <row r="593" spans="1:11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</row>
    <row r="594" spans="1:11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</row>
    <row r="595" spans="1:11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</row>
    <row r="596" spans="1:11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</row>
    <row r="597" spans="1:11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</row>
    <row r="598" spans="1:11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</row>
    <row r="599" spans="1:11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</row>
    <row r="600" spans="1:11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</row>
    <row r="601" spans="1:11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</row>
    <row r="602" spans="1:11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</row>
    <row r="603" spans="1:11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</row>
    <row r="604" spans="1:11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</row>
    <row r="605" spans="1:11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</row>
    <row r="606" spans="1:11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</row>
    <row r="607" spans="1:11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</row>
    <row r="608" spans="1:11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</row>
    <row r="609" spans="1:11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</row>
    <row r="610" spans="1:11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</row>
    <row r="611" spans="1:11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</row>
    <row r="612" spans="1:1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</row>
    <row r="613" spans="1:11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</row>
    <row r="614" spans="1:11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</row>
    <row r="615" spans="1:11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</row>
    <row r="616" spans="1:11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</row>
    <row r="617" spans="1:11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</row>
    <row r="618" spans="1:11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</row>
    <row r="619" spans="1:11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</row>
    <row r="620" spans="1:11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</row>
    <row r="621" spans="1:11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</row>
    <row r="622" spans="1:11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</row>
    <row r="623" spans="1:11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</row>
    <row r="624" spans="1:11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</row>
    <row r="625" spans="1:11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</row>
    <row r="626" spans="1:11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</row>
    <row r="627" spans="1:11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</row>
    <row r="628" spans="1:11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</row>
    <row r="629" spans="1:11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</row>
    <row r="630" spans="1:11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</row>
    <row r="631" spans="1:11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</row>
    <row r="632" spans="1:11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</row>
    <row r="633" spans="1:11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</row>
    <row r="634" spans="1:11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</row>
    <row r="635" spans="1:11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</row>
    <row r="636" spans="1:11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</row>
    <row r="637" spans="1:11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</row>
    <row r="638" spans="1:11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</row>
    <row r="639" spans="1:11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</row>
    <row r="640" spans="1:11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</row>
    <row r="641" spans="1:11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</row>
    <row r="642" spans="1:11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</row>
    <row r="643" spans="1:11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</row>
    <row r="644" spans="1:11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</row>
    <row r="645" spans="1:11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</row>
    <row r="646" spans="1:11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</row>
    <row r="647" spans="1:11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</row>
    <row r="648" spans="1:11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</row>
    <row r="649" spans="1:11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</row>
    <row r="650" spans="1:11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</row>
    <row r="651" spans="1:11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</row>
    <row r="652" spans="1:11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</row>
    <row r="653" spans="1:11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</row>
    <row r="654" spans="1:11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</row>
    <row r="655" spans="1:11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</row>
    <row r="656" spans="1:11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</row>
    <row r="657" spans="1:11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</row>
    <row r="658" spans="1:11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</row>
    <row r="659" spans="1:11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</row>
    <row r="660" spans="1:11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</row>
    <row r="661" spans="1:11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</row>
    <row r="662" spans="1:11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</row>
    <row r="663" spans="1:11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</row>
    <row r="664" spans="1:11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</row>
    <row r="665" spans="1:11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</row>
    <row r="666" spans="1:11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</row>
    <row r="667" spans="1:11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</row>
    <row r="668" spans="1:11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</row>
    <row r="669" spans="1:11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</row>
    <row r="670" spans="1:11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</row>
    <row r="671" spans="1:11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</row>
    <row r="672" spans="1:11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</row>
    <row r="673" spans="1:11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</row>
    <row r="674" spans="1:11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</row>
    <row r="675" spans="1:11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</row>
    <row r="676" spans="1:11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</row>
    <row r="677" spans="1:11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</row>
    <row r="678" spans="1:11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</row>
    <row r="679" spans="1:11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</row>
    <row r="680" spans="1:11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</row>
    <row r="681" spans="1:11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</row>
    <row r="682" spans="1:11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</row>
    <row r="683" spans="1:11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</row>
    <row r="684" spans="1:11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</row>
    <row r="685" spans="1:11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</row>
    <row r="686" spans="1:11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</row>
    <row r="687" spans="1:11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</row>
    <row r="688" spans="1:11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</row>
    <row r="689" spans="1:11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</row>
    <row r="690" spans="1:11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</row>
    <row r="691" spans="1:11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</row>
    <row r="692" spans="1:11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</row>
    <row r="693" spans="1:11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</row>
    <row r="694" spans="1:11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</row>
    <row r="695" spans="1:11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</row>
    <row r="696" spans="1:11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</row>
    <row r="697" spans="1:11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</row>
    <row r="698" spans="1:11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</row>
    <row r="699" spans="1:11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</row>
    <row r="700" spans="1:11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</row>
    <row r="701" spans="1:11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</row>
    <row r="702" spans="1:11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</row>
    <row r="703" spans="1:11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</row>
    <row r="704" spans="1:11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</row>
    <row r="705" spans="1:11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</row>
    <row r="706" spans="1:11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</row>
    <row r="707" spans="1:11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</row>
    <row r="708" spans="1:11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</row>
    <row r="709" spans="1:11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</row>
    <row r="710" spans="1:11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</row>
    <row r="711" spans="1:11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</row>
    <row r="712" spans="1:1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</row>
    <row r="713" spans="1:11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</row>
    <row r="714" spans="1:11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</row>
    <row r="715" spans="1:11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</row>
    <row r="716" spans="1:11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</row>
    <row r="717" spans="1:11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</row>
    <row r="718" spans="1:11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</row>
    <row r="719" spans="1:11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</row>
    <row r="720" spans="1:11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</row>
    <row r="721" spans="1:11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</row>
    <row r="722" spans="1:11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</row>
    <row r="723" spans="1:11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</row>
    <row r="724" spans="1:11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</row>
    <row r="725" spans="1:11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</row>
    <row r="726" spans="1:11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</row>
    <row r="727" spans="1:11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</row>
    <row r="728" spans="1:11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</row>
    <row r="729" spans="1:11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</row>
    <row r="730" spans="1:11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</row>
    <row r="731" spans="1:11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</row>
    <row r="732" spans="1:11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</row>
    <row r="733" spans="1:11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</row>
    <row r="734" spans="1:11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</row>
    <row r="735" spans="1:11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</row>
    <row r="736" spans="1:11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</row>
    <row r="737" spans="1:11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</row>
    <row r="738" spans="1:11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</row>
    <row r="739" spans="1:11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</row>
    <row r="740" spans="1:11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</row>
    <row r="741" spans="1:11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</row>
    <row r="742" spans="1:11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</row>
    <row r="743" spans="1:11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</row>
    <row r="744" spans="1:11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</row>
    <row r="745" spans="1:11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</row>
    <row r="746" spans="1:11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</row>
    <row r="747" spans="1:11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</row>
    <row r="748" spans="1:11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</row>
    <row r="749" spans="1:11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</row>
    <row r="750" spans="1:11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</row>
    <row r="751" spans="1:11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</row>
    <row r="752" spans="1:11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</row>
    <row r="753" spans="1:11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</row>
    <row r="754" spans="1:11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</row>
    <row r="755" spans="1:11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</row>
    <row r="756" spans="1:11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</row>
    <row r="757" spans="1:11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</row>
    <row r="758" spans="1:11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</row>
    <row r="759" spans="1:11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</row>
    <row r="760" spans="1:11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</row>
    <row r="761" spans="1:11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</row>
    <row r="762" spans="1:11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</row>
    <row r="763" spans="1:11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</row>
    <row r="764" spans="1:11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</row>
    <row r="765" spans="1:11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</row>
    <row r="766" spans="1:11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</row>
    <row r="767" spans="1:11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</row>
    <row r="768" spans="1:11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</row>
    <row r="769" spans="1:11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</row>
    <row r="770" spans="1:11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</row>
    <row r="771" spans="1:11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</row>
    <row r="772" spans="1:11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</row>
    <row r="773" spans="1:11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</row>
    <row r="774" spans="1:11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</row>
    <row r="775" spans="1:11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</row>
    <row r="776" spans="1:11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</row>
    <row r="777" spans="1:11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</row>
    <row r="778" spans="1:11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</row>
    <row r="779" spans="1:11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</row>
    <row r="780" spans="1:11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</row>
    <row r="781" spans="1:11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</row>
    <row r="782" spans="1:11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</row>
    <row r="783" spans="1:11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</row>
    <row r="784" spans="1:11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</row>
    <row r="785" spans="1:11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</row>
    <row r="786" spans="1:11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</row>
    <row r="787" spans="1:11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</row>
    <row r="788" spans="1:11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</row>
    <row r="789" spans="1:11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</row>
    <row r="790" spans="1:11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</row>
    <row r="791" spans="1:11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</row>
    <row r="792" spans="1:11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</row>
    <row r="793" spans="1:11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</row>
    <row r="794" spans="1:11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</row>
    <row r="795" spans="1:11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</row>
    <row r="796" spans="1:11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</row>
    <row r="797" spans="1:11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</row>
    <row r="798" spans="1:11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</row>
    <row r="799" spans="1:11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</row>
    <row r="800" spans="1:11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</row>
    <row r="801" spans="1:11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</row>
    <row r="802" spans="1:11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</row>
    <row r="803" spans="1:11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</row>
    <row r="804" spans="1:11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</row>
    <row r="805" spans="1:11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</row>
    <row r="806" spans="1:11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</row>
    <row r="807" spans="1:11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</row>
    <row r="808" spans="1:11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</row>
    <row r="809" spans="1:11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</row>
    <row r="810" spans="1:11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</row>
    <row r="811" spans="1:11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</row>
    <row r="812" spans="1:1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</row>
    <row r="813" spans="1:11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</row>
    <row r="814" spans="1:11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</row>
    <row r="815" spans="1:11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</row>
    <row r="816" spans="1:11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</row>
    <row r="817" spans="1:11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</row>
    <row r="818" spans="1:11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</row>
    <row r="819" spans="1:11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</row>
    <row r="820" spans="1:11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</row>
    <row r="821" spans="1:11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</row>
    <row r="822" spans="1:11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</row>
    <row r="823" spans="1:11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</row>
    <row r="824" spans="1:11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</row>
    <row r="825" spans="1:11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</row>
    <row r="826" spans="1:11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</row>
    <row r="827" spans="1:11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</row>
    <row r="828" spans="1:11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</row>
    <row r="829" spans="1:11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</row>
    <row r="830" spans="1:11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</row>
    <row r="831" spans="1:11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</row>
    <row r="832" spans="1:11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</row>
    <row r="833" spans="1:11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</row>
    <row r="834" spans="1:11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</row>
    <row r="835" spans="1:11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</row>
    <row r="836" spans="1:11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</row>
    <row r="837" spans="1:11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</row>
    <row r="838" spans="1:11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</row>
    <row r="839" spans="1:11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</row>
    <row r="840" spans="1:11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</row>
    <row r="841" spans="1:11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</row>
    <row r="842" spans="1:11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</row>
    <row r="843" spans="1:11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</row>
    <row r="844" spans="1:11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</row>
    <row r="845" spans="1:11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</row>
    <row r="846" spans="1:11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</row>
    <row r="847" spans="1:11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</row>
    <row r="848" spans="1:11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</row>
    <row r="849" spans="1:11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</row>
    <row r="850" spans="1:11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</row>
    <row r="851" spans="1:11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</row>
    <row r="852" spans="1:11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</row>
    <row r="853" spans="1:11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</row>
    <row r="854" spans="1:11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</row>
    <row r="855" spans="1:11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</row>
    <row r="856" spans="1:11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</row>
    <row r="857" spans="1:11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</row>
    <row r="858" spans="1:11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</row>
    <row r="859" spans="1:11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</row>
    <row r="860" spans="1:11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</row>
    <row r="861" spans="1:11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</row>
    <row r="862" spans="1:11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</row>
    <row r="863" spans="1:11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</row>
    <row r="864" spans="1:11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</row>
    <row r="865" spans="1:11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</row>
    <row r="866" spans="1:11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</row>
    <row r="867" spans="1:11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</row>
    <row r="868" spans="1:11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</row>
    <row r="869" spans="1:11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</row>
    <row r="870" spans="1:11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</row>
    <row r="871" spans="1:11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</row>
    <row r="872" spans="1:11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</row>
    <row r="873" spans="1:11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</row>
    <row r="874" spans="1:11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</row>
    <row r="875" spans="1:11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</row>
    <row r="876" spans="1:11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</row>
    <row r="877" spans="1:11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</row>
    <row r="878" spans="1:11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</row>
    <row r="879" spans="1:11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</row>
    <row r="880" spans="1:11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</row>
    <row r="881" spans="1:11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</row>
    <row r="882" spans="1:11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</row>
    <row r="883" spans="1:11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</row>
    <row r="884" spans="1:11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</row>
    <row r="885" spans="1:11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</row>
    <row r="886" spans="1:11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</row>
    <row r="887" spans="1:11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</row>
    <row r="888" spans="1:11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</row>
    <row r="889" spans="1:11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</row>
    <row r="890" spans="1:11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</row>
    <row r="891" spans="1:11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</row>
    <row r="892" spans="1:11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</row>
    <row r="893" spans="1:11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</row>
    <row r="894" spans="1:11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</row>
    <row r="895" spans="1:11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</row>
    <row r="896" spans="1:11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</row>
    <row r="897" spans="1:11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</row>
    <row r="898" spans="1:11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</row>
    <row r="899" spans="1:11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</row>
    <row r="900" spans="1:11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</row>
    <row r="901" spans="1:11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</row>
    <row r="902" spans="1:11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</row>
    <row r="903" spans="1:11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</row>
    <row r="904" spans="1:11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</row>
    <row r="905" spans="1:11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</row>
    <row r="906" spans="1:11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</row>
    <row r="907" spans="1:11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</row>
    <row r="908" spans="1:11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</row>
    <row r="909" spans="1:11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</row>
    <row r="910" spans="1:11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</row>
    <row r="911" spans="1:11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</row>
    <row r="912" spans="1:1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</row>
    <row r="913" spans="1:11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</row>
    <row r="914" spans="1:11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</row>
    <row r="915" spans="1:11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</row>
    <row r="916" spans="1:11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</row>
    <row r="917" spans="1:11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</row>
    <row r="918" spans="1:11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</row>
    <row r="919" spans="1:11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</row>
    <row r="920" spans="1:11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</row>
    <row r="921" spans="1:11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</row>
    <row r="922" spans="1:11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</row>
    <row r="923" spans="1:11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</row>
    <row r="924" spans="1:11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</row>
    <row r="925" spans="1:11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</row>
    <row r="926" spans="1:11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</row>
    <row r="927" spans="1:11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</row>
    <row r="928" spans="1:11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</row>
    <row r="929" spans="1:11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</row>
    <row r="930" spans="1:11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</row>
    <row r="931" spans="1:11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</row>
    <row r="932" spans="1:11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</row>
    <row r="933" spans="1:11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</row>
    <row r="934" spans="1:11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</row>
    <row r="935" spans="1:11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</row>
    <row r="936" spans="1:11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</row>
    <row r="937" spans="1:11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</row>
    <row r="938" spans="1:11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</row>
    <row r="939" spans="1:11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</row>
    <row r="940" spans="1:11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</row>
    <row r="941" spans="1:11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</row>
    <row r="942" spans="1:11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</row>
    <row r="943" spans="1:11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</row>
    <row r="944" spans="1:11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</row>
    <row r="945" spans="1:11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</row>
    <row r="946" spans="1:11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</row>
    <row r="947" spans="1:11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</row>
    <row r="948" spans="1:11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</row>
    <row r="949" spans="1:11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</row>
    <row r="950" spans="1:11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</row>
    <row r="951" spans="1:11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</row>
    <row r="952" spans="1:11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</row>
    <row r="953" spans="1:11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</row>
    <row r="954" spans="1:11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</row>
    <row r="955" spans="1:11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</row>
    <row r="956" spans="1:11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</row>
    <row r="957" spans="1:11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</row>
    <row r="958" spans="1:11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</row>
    <row r="959" spans="1:11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</row>
    <row r="960" spans="1:11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</row>
    <row r="961" spans="1:11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</row>
    <row r="962" spans="1:11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</row>
    <row r="963" spans="1:11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</row>
    <row r="964" spans="1:11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</row>
    <row r="965" spans="1:11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</row>
    <row r="966" spans="1:11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</row>
    <row r="967" spans="1:11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</row>
    <row r="968" spans="1:11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</row>
    <row r="969" spans="1:11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</row>
    <row r="970" spans="1:11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</row>
    <row r="971" spans="1:11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</row>
    <row r="972" spans="1:11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</row>
    <row r="973" spans="1:11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</row>
    <row r="974" spans="1:11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</row>
    <row r="975" spans="1:11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</row>
    <row r="976" spans="1:11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</row>
    <row r="977" spans="1:11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</row>
    <row r="978" spans="1:11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</row>
    <row r="979" spans="1:11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</row>
    <row r="980" spans="1:11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</row>
    <row r="981" spans="1:11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</row>
    <row r="982" spans="1:11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</row>
    <row r="983" spans="1:11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</row>
    <row r="984" spans="1:11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</row>
    <row r="985" spans="1:11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</row>
    <row r="986" spans="1:11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</row>
    <row r="987" spans="1:11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</row>
    <row r="988" spans="1:11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</row>
    <row r="989" spans="1:11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</row>
    <row r="990" spans="1:11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</row>
    <row r="991" spans="1:11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</row>
    <row r="992" spans="1:11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</row>
    <row r="993" spans="1:11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</row>
    <row r="994" spans="1:11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</row>
    <row r="995" spans="1:11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</row>
    <row r="996" spans="1:11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</row>
    <row r="997" spans="1:11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</row>
    <row r="998" spans="1:11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</row>
    <row r="999" spans="1:11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</row>
    <row r="1000" spans="1:11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16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7"/>
      <c r="W1" s="7"/>
      <c r="X1" s="7"/>
      <c r="Y1" s="7"/>
      <c r="Z1" s="7"/>
    </row>
    <row r="2" spans="1:26">
      <c r="A2" s="41" t="s">
        <v>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1" t="s">
        <v>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1" t="s">
        <v>84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1" t="s">
        <v>92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1" t="s">
        <v>95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1" t="s">
        <v>96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1" t="s">
        <v>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1" t="s">
        <v>94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1" t="s">
        <v>82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1" t="s">
        <v>72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1" t="s">
        <v>88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1" t="s">
        <v>90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1" t="s">
        <v>76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1" t="s">
        <v>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1" t="s">
        <v>93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1" t="s">
        <v>98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1" t="s">
        <v>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1" t="s">
        <v>100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1" t="s">
        <v>75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1" t="s">
        <v>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10" t="s">
        <v>67</v>
      </c>
      <c r="B1" s="10" t="s">
        <v>197</v>
      </c>
      <c r="C1" s="10" t="s">
        <v>198</v>
      </c>
      <c r="D1" s="24" t="s">
        <v>199</v>
      </c>
      <c r="E1" s="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121</v>
      </c>
      <c r="B2" s="43">
        <v>1.0681E-7</v>
      </c>
      <c r="C2" s="43">
        <v>6.2756999999999999E-6</v>
      </c>
      <c r="D2" s="24" t="s">
        <v>200</v>
      </c>
      <c r="E2" s="1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0" t="s">
        <v>138</v>
      </c>
      <c r="B3" s="43">
        <v>1.3643000000000001E-7</v>
      </c>
      <c r="C3" s="43">
        <v>6.2756999999999999E-6</v>
      </c>
      <c r="D3" s="24" t="s">
        <v>200</v>
      </c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0" t="s">
        <v>99</v>
      </c>
      <c r="B4" s="43">
        <v>2.0548000000000001E-7</v>
      </c>
      <c r="C4" s="43">
        <v>6.3013000000000001E-6</v>
      </c>
      <c r="D4" s="24" t="s">
        <v>200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0" t="s">
        <v>113</v>
      </c>
      <c r="B5" s="43">
        <v>2.7959999999999999E-7</v>
      </c>
      <c r="C5" s="43">
        <v>6.4308000000000003E-6</v>
      </c>
      <c r="D5" s="24" t="s">
        <v>200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0" t="s">
        <v>120</v>
      </c>
      <c r="B6" s="43">
        <v>1.2137999999999999E-6</v>
      </c>
      <c r="C6" s="43">
        <v>1.6990000000000002E-5</v>
      </c>
      <c r="D6" s="24" t="s">
        <v>200</v>
      </c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0" t="s">
        <v>135</v>
      </c>
      <c r="B7" s="43">
        <v>1.2246000000000001E-6</v>
      </c>
      <c r="C7" s="43">
        <v>1.6990000000000002E-5</v>
      </c>
      <c r="D7" s="24" t="s">
        <v>200</v>
      </c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0" t="s">
        <v>137</v>
      </c>
      <c r="B8" s="43">
        <v>1.2926999999999999E-6</v>
      </c>
      <c r="C8" s="43">
        <v>1.6990000000000002E-5</v>
      </c>
      <c r="D8" s="24" t="s">
        <v>200</v>
      </c>
      <c r="E8" s="1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10" t="s">
        <v>85</v>
      </c>
      <c r="B9" s="43">
        <v>1.9042999999999999E-6</v>
      </c>
      <c r="C9" s="43">
        <v>2.19E-5</v>
      </c>
      <c r="D9" s="24" t="s">
        <v>200</v>
      </c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0" t="s">
        <v>201</v>
      </c>
      <c r="B10" s="43">
        <v>5.1209999999999998E-6</v>
      </c>
      <c r="C10" s="43">
        <v>5.0470999999999998E-5</v>
      </c>
      <c r="D10" s="24" t="s">
        <v>202</v>
      </c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0" t="s">
        <v>164</v>
      </c>
      <c r="B11" s="43">
        <v>5.4859999999999997E-6</v>
      </c>
      <c r="C11" s="43">
        <v>5.0470999999999998E-5</v>
      </c>
      <c r="D11" s="24" t="s">
        <v>200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0" t="s">
        <v>203</v>
      </c>
      <c r="B12" s="43">
        <v>6.9071999999999997E-6</v>
      </c>
      <c r="C12" s="43">
        <v>5.7769999999999997E-5</v>
      </c>
      <c r="D12" s="24" t="s">
        <v>204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0" t="s">
        <v>146</v>
      </c>
      <c r="B13" s="43">
        <v>9.9719000000000002E-6</v>
      </c>
      <c r="C13" s="43">
        <v>7.6452000000000006E-5</v>
      </c>
      <c r="D13" s="24" t="s">
        <v>204</v>
      </c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0" t="s">
        <v>145</v>
      </c>
      <c r="B14" s="43">
        <v>1.2536E-5</v>
      </c>
      <c r="C14" s="43">
        <v>8.8715999999999996E-5</v>
      </c>
      <c r="D14" s="24" t="s">
        <v>204</v>
      </c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0" t="s">
        <v>189</v>
      </c>
      <c r="B15" s="43">
        <v>1.4418E-5</v>
      </c>
      <c r="C15" s="43">
        <v>8.8815999999999998E-5</v>
      </c>
      <c r="D15" s="24" t="s">
        <v>200</v>
      </c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0" t="s">
        <v>142</v>
      </c>
      <c r="B16" s="43">
        <v>1.4481000000000001E-5</v>
      </c>
      <c r="C16" s="43">
        <v>8.8815999999999998E-5</v>
      </c>
      <c r="D16" s="24" t="s">
        <v>204</v>
      </c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0" t="s">
        <v>187</v>
      </c>
      <c r="B17" s="43">
        <v>3.0446E-5</v>
      </c>
      <c r="C17" s="11">
        <v>1.7505999999999999E-4</v>
      </c>
      <c r="D17" s="24" t="s">
        <v>200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0" t="s">
        <v>127</v>
      </c>
      <c r="B18" s="43">
        <v>3.7175999999999998E-5</v>
      </c>
      <c r="C18" s="11">
        <v>2.0118999999999999E-4</v>
      </c>
      <c r="D18" s="24" t="s">
        <v>200</v>
      </c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0" t="s">
        <v>166</v>
      </c>
      <c r="B19" s="43">
        <v>8.5791000000000006E-5</v>
      </c>
      <c r="C19" s="11">
        <v>4.3848999999999998E-4</v>
      </c>
      <c r="D19" s="24" t="s">
        <v>200</v>
      </c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10" t="s">
        <v>144</v>
      </c>
      <c r="B20" s="43">
        <v>9.7817000000000002E-5</v>
      </c>
      <c r="C20" s="11">
        <v>4.5148999999999998E-4</v>
      </c>
      <c r="D20" s="24" t="s">
        <v>204</v>
      </c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10" t="s">
        <v>122</v>
      </c>
      <c r="B21" s="43">
        <v>9.8148999999999998E-5</v>
      </c>
      <c r="C21" s="11">
        <v>4.5148999999999998E-4</v>
      </c>
      <c r="D21" s="24" t="s">
        <v>200</v>
      </c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10" t="s">
        <v>184</v>
      </c>
      <c r="B22" s="11">
        <v>1.5459999999999999E-4</v>
      </c>
      <c r="C22" s="11">
        <v>6.5059000000000004E-4</v>
      </c>
      <c r="D22" s="24" t="s">
        <v>200</v>
      </c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10" t="s">
        <v>147</v>
      </c>
      <c r="B23" s="11">
        <v>1.5558E-4</v>
      </c>
      <c r="C23" s="11">
        <v>6.5059000000000004E-4</v>
      </c>
      <c r="D23" s="24" t="s">
        <v>200</v>
      </c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10" t="s">
        <v>125</v>
      </c>
      <c r="B24" s="11">
        <v>2.3314000000000001E-4</v>
      </c>
      <c r="C24" s="11">
        <v>9.3258000000000002E-4</v>
      </c>
      <c r="D24" s="24" t="s">
        <v>202</v>
      </c>
      <c r="E24" s="1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10" t="s">
        <v>109</v>
      </c>
      <c r="B25" s="11">
        <v>2.5717999999999997E-4</v>
      </c>
      <c r="C25" s="11">
        <v>9.8586000000000008E-4</v>
      </c>
      <c r="D25" s="24" t="s">
        <v>200</v>
      </c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10" t="s">
        <v>116</v>
      </c>
      <c r="B26" s="11">
        <v>2.8566000000000003E-4</v>
      </c>
      <c r="C26" s="11">
        <v>1.0512E-3</v>
      </c>
      <c r="D26" s="24" t="s">
        <v>200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10" t="s">
        <v>151</v>
      </c>
      <c r="B27" s="11">
        <v>4.6197000000000002E-4</v>
      </c>
      <c r="C27" s="11">
        <v>1.6347E-3</v>
      </c>
      <c r="D27" s="24" t="s">
        <v>204</v>
      </c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10" t="s">
        <v>112</v>
      </c>
      <c r="B28" s="11">
        <v>6.5154000000000004E-4</v>
      </c>
      <c r="C28" s="11">
        <v>2.2201E-3</v>
      </c>
      <c r="D28" s="24" t="s">
        <v>200</v>
      </c>
      <c r="E28" s="1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0" t="s">
        <v>126</v>
      </c>
      <c r="B29" s="11">
        <v>6.8939000000000001E-4</v>
      </c>
      <c r="C29" s="11">
        <v>2.2255999999999999E-3</v>
      </c>
      <c r="D29" s="24" t="s">
        <v>200</v>
      </c>
      <c r="E29" s="1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10" t="s">
        <v>141</v>
      </c>
      <c r="B30" s="11">
        <v>7.2258000000000001E-4</v>
      </c>
      <c r="C30" s="11">
        <v>2.2255999999999999E-3</v>
      </c>
      <c r="D30" s="24" t="s">
        <v>200</v>
      </c>
      <c r="E30" s="1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10" t="s">
        <v>124</v>
      </c>
      <c r="B31" s="11">
        <v>7.2575000000000005E-4</v>
      </c>
      <c r="C31" s="11">
        <v>2.2255999999999999E-3</v>
      </c>
      <c r="D31" s="24" t="s">
        <v>200</v>
      </c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0" t="s">
        <v>114</v>
      </c>
      <c r="B32" s="11">
        <v>9.4260000000000004E-4</v>
      </c>
      <c r="C32" s="11">
        <v>2.7973999999999998E-3</v>
      </c>
      <c r="D32" s="24" t="s">
        <v>200</v>
      </c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10" t="s">
        <v>156</v>
      </c>
      <c r="B33" s="11">
        <v>1.078E-3</v>
      </c>
      <c r="C33" s="11">
        <v>3.0994E-3</v>
      </c>
      <c r="D33" s="24" t="s">
        <v>202</v>
      </c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10" t="s">
        <v>139</v>
      </c>
      <c r="B34" s="11">
        <v>1.1758000000000001E-3</v>
      </c>
      <c r="C34" s="11">
        <v>3.2780000000000001E-3</v>
      </c>
      <c r="D34" s="24" t="s">
        <v>200</v>
      </c>
      <c r="E34" s="1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10" t="s">
        <v>183</v>
      </c>
      <c r="B35" s="11">
        <v>1.3269E-3</v>
      </c>
      <c r="C35" s="11">
        <v>3.5902999999999998E-3</v>
      </c>
      <c r="D35" s="24" t="s">
        <v>200</v>
      </c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10" t="s">
        <v>107</v>
      </c>
      <c r="B36" s="11">
        <v>1.5493E-3</v>
      </c>
      <c r="C36" s="11">
        <v>4.0724999999999997E-3</v>
      </c>
      <c r="D36" s="10" t="s">
        <v>205</v>
      </c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10" t="s">
        <v>206</v>
      </c>
      <c r="B37" s="11">
        <v>1.7133000000000001E-3</v>
      </c>
      <c r="C37" s="11">
        <v>4.3784999999999996E-3</v>
      </c>
      <c r="D37" s="10" t="s">
        <v>205</v>
      </c>
      <c r="E37" s="1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10" t="s">
        <v>181</v>
      </c>
      <c r="B38" s="11">
        <v>2.0005999999999999E-3</v>
      </c>
      <c r="C38" s="11">
        <v>4.9744000000000003E-3</v>
      </c>
      <c r="D38" s="24" t="s">
        <v>200</v>
      </c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10" t="s">
        <v>185</v>
      </c>
      <c r="B39" s="11">
        <v>2.6004999999999999E-3</v>
      </c>
      <c r="C39" s="11">
        <v>6.2033000000000001E-3</v>
      </c>
      <c r="D39" s="24" t="s">
        <v>200</v>
      </c>
      <c r="E39" s="1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10" t="s">
        <v>154</v>
      </c>
      <c r="B40" s="11">
        <v>2.6297E-3</v>
      </c>
      <c r="C40" s="11">
        <v>6.2033000000000001E-3</v>
      </c>
      <c r="D40" s="24" t="s">
        <v>200</v>
      </c>
      <c r="E40" s="1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10" t="s">
        <v>162</v>
      </c>
      <c r="B41" s="11">
        <v>3.1128000000000002E-3</v>
      </c>
      <c r="C41" s="11">
        <v>7.1595000000000001E-3</v>
      </c>
      <c r="D41" s="24" t="s">
        <v>204</v>
      </c>
      <c r="E41" s="1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10" t="s">
        <v>129</v>
      </c>
      <c r="B42" s="11">
        <v>4.2668999999999997E-3</v>
      </c>
      <c r="C42" s="11">
        <v>9.5113999999999997E-3</v>
      </c>
      <c r="D42" s="24" t="s">
        <v>204</v>
      </c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10" t="s">
        <v>155</v>
      </c>
      <c r="B43" s="11">
        <v>4.3788000000000004E-3</v>
      </c>
      <c r="C43" s="11">
        <v>9.5113999999999997E-3</v>
      </c>
      <c r="D43" s="24" t="s">
        <v>204</v>
      </c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10" t="s">
        <v>207</v>
      </c>
      <c r="B44" s="11">
        <v>4.4454999999999998E-3</v>
      </c>
      <c r="C44" s="11">
        <v>9.5113999999999997E-3</v>
      </c>
      <c r="D44" s="24" t="s">
        <v>204</v>
      </c>
      <c r="E44" s="1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10" t="s">
        <v>180</v>
      </c>
      <c r="B45" s="11">
        <v>5.5491000000000004E-3</v>
      </c>
      <c r="C45" s="11">
        <v>1.1132E-2</v>
      </c>
      <c r="D45" s="10" t="s">
        <v>205</v>
      </c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10" t="s">
        <v>182</v>
      </c>
      <c r="B46" s="11">
        <v>5.5842000000000001E-3</v>
      </c>
      <c r="C46" s="11">
        <v>1.1132E-2</v>
      </c>
      <c r="D46" s="24" t="s">
        <v>200</v>
      </c>
      <c r="E46" s="1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10" t="s">
        <v>108</v>
      </c>
      <c r="B47" s="11">
        <v>5.5897000000000004E-3</v>
      </c>
      <c r="C47" s="11">
        <v>1.1132E-2</v>
      </c>
      <c r="D47" s="24" t="s">
        <v>204</v>
      </c>
      <c r="E47" s="1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10" t="s">
        <v>106</v>
      </c>
      <c r="B48" s="11">
        <v>5.6871999999999999E-3</v>
      </c>
      <c r="C48" s="11">
        <v>1.1132E-2</v>
      </c>
      <c r="D48" s="10" t="s">
        <v>205</v>
      </c>
      <c r="E48" s="1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10" t="s">
        <v>123</v>
      </c>
      <c r="B49" s="11">
        <v>6.1133000000000003E-3</v>
      </c>
      <c r="C49" s="11">
        <v>1.1717E-2</v>
      </c>
      <c r="D49" s="24" t="s">
        <v>200</v>
      </c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10" t="s">
        <v>150</v>
      </c>
      <c r="B50" s="11">
        <v>7.6407999999999997E-3</v>
      </c>
      <c r="C50" s="11">
        <v>1.4345999999999999E-2</v>
      </c>
      <c r="D50" s="10" t="s">
        <v>208</v>
      </c>
      <c r="E50" s="1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10" t="s">
        <v>188</v>
      </c>
      <c r="B51" s="11">
        <v>8.4836000000000009E-3</v>
      </c>
      <c r="C51" s="11">
        <v>1.5610000000000001E-2</v>
      </c>
      <c r="D51" s="24" t="s">
        <v>200</v>
      </c>
      <c r="E51" s="1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10" t="s">
        <v>143</v>
      </c>
      <c r="B52" s="11">
        <v>1.1405999999999999E-2</v>
      </c>
      <c r="C52" s="11">
        <v>2.0576000000000001E-2</v>
      </c>
      <c r="D52" s="24" t="s">
        <v>200</v>
      </c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10" t="s">
        <v>158</v>
      </c>
      <c r="B53" s="11">
        <v>1.1679999999999999E-2</v>
      </c>
      <c r="C53" s="11">
        <v>2.0664999999999999E-2</v>
      </c>
      <c r="D53" s="24" t="s">
        <v>200</v>
      </c>
      <c r="E53" s="1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10" t="s">
        <v>163</v>
      </c>
      <c r="B54" s="11">
        <v>1.3774E-2</v>
      </c>
      <c r="C54" s="11">
        <v>2.3719E-2</v>
      </c>
      <c r="D54" s="24" t="s">
        <v>204</v>
      </c>
      <c r="E54" s="1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10" t="s">
        <v>170</v>
      </c>
      <c r="B55" s="11">
        <v>1.3922E-2</v>
      </c>
      <c r="C55" s="11">
        <v>2.3719E-2</v>
      </c>
      <c r="D55" s="10" t="s">
        <v>208</v>
      </c>
      <c r="E55" s="1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10" t="s">
        <v>130</v>
      </c>
      <c r="B56" s="11">
        <v>1.6018999999999999E-2</v>
      </c>
      <c r="C56" s="11">
        <v>2.6794999999999999E-2</v>
      </c>
      <c r="D56" s="10" t="s">
        <v>205</v>
      </c>
      <c r="E56" s="1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0" t="s">
        <v>161</v>
      </c>
      <c r="B57" s="11">
        <v>1.848E-2</v>
      </c>
      <c r="C57" s="11">
        <v>3.0359000000000001E-2</v>
      </c>
      <c r="D57" s="24" t="s">
        <v>200</v>
      </c>
      <c r="E57" s="1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0" t="s">
        <v>77</v>
      </c>
      <c r="B58" s="11">
        <v>1.9023999999999999E-2</v>
      </c>
      <c r="C58" s="11">
        <v>3.0706000000000001E-2</v>
      </c>
      <c r="D58" s="24" t="s">
        <v>200</v>
      </c>
      <c r="E58" s="1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10" t="s">
        <v>152</v>
      </c>
      <c r="B59" s="11">
        <v>2.0579E-2</v>
      </c>
      <c r="C59" s="11">
        <v>3.2641999999999997E-2</v>
      </c>
      <c r="D59" s="24" t="s">
        <v>202</v>
      </c>
      <c r="E59" s="1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10" t="s">
        <v>131</v>
      </c>
      <c r="B60" s="11">
        <v>2.4903000000000002E-2</v>
      </c>
      <c r="C60" s="11">
        <v>3.8831999999999998E-2</v>
      </c>
      <c r="D60" s="24" t="s">
        <v>200</v>
      </c>
      <c r="E60" s="1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10" t="s">
        <v>209</v>
      </c>
      <c r="B61" s="11">
        <v>2.5475999999999999E-2</v>
      </c>
      <c r="C61" s="11">
        <v>3.9063000000000001E-2</v>
      </c>
      <c r="D61" s="10"/>
      <c r="E61" s="1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10" t="s">
        <v>110</v>
      </c>
      <c r="B62" s="11">
        <v>2.6074E-2</v>
      </c>
      <c r="C62" s="11">
        <v>3.9324999999999999E-2</v>
      </c>
      <c r="D62" s="10" t="s">
        <v>205</v>
      </c>
      <c r="E62" s="1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10" t="s">
        <v>117</v>
      </c>
      <c r="B63" s="11">
        <v>3.0632E-2</v>
      </c>
      <c r="C63" s="11">
        <v>4.5454000000000001E-2</v>
      </c>
      <c r="D63" s="10" t="s">
        <v>205</v>
      </c>
      <c r="E63" s="1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10" t="s">
        <v>186</v>
      </c>
      <c r="B64" s="11">
        <v>3.3190999999999998E-2</v>
      </c>
      <c r="C64" s="11">
        <v>4.8469999999999999E-2</v>
      </c>
      <c r="D64" s="10" t="s">
        <v>205</v>
      </c>
      <c r="E64" s="1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10"/>
      <c r="B65" s="10"/>
      <c r="C65" s="10"/>
      <c r="D65" s="10"/>
      <c r="E65" s="1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10"/>
      <c r="B66" s="10"/>
      <c r="C66" s="10"/>
      <c r="D66" s="10"/>
      <c r="E66" s="1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0"/>
      <c r="B67" s="10"/>
      <c r="C67" s="10"/>
      <c r="D67" s="10"/>
      <c r="E67" s="1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0"/>
      <c r="B68" s="10"/>
      <c r="C68" s="10"/>
      <c r="D68" s="10"/>
      <c r="E68" s="1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0"/>
      <c r="B69" s="10"/>
      <c r="C69" s="10"/>
      <c r="D69" s="10"/>
      <c r="E69" s="1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10"/>
      <c r="B70" s="10"/>
      <c r="C70" s="10"/>
      <c r="D70" s="10"/>
      <c r="E70" s="1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10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10"/>
      <c r="B72" s="10"/>
      <c r="C72" s="10"/>
      <c r="D72" s="10"/>
      <c r="E72" s="1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10"/>
      <c r="B73" s="10"/>
      <c r="C73" s="10"/>
      <c r="D73" s="10"/>
      <c r="E73" s="1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10"/>
      <c r="B74" s="10"/>
      <c r="C74" s="10"/>
      <c r="D74" s="10"/>
      <c r="E74" s="1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0"/>
      <c r="B75" s="10"/>
      <c r="C75" s="10"/>
      <c r="D75" s="10"/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10"/>
      <c r="B76" s="10"/>
      <c r="C76" s="10"/>
      <c r="D76" s="10"/>
      <c r="E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10"/>
      <c r="B77" s="10"/>
      <c r="C77" s="10"/>
      <c r="D77" s="10"/>
      <c r="E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10"/>
      <c r="B78" s="10"/>
      <c r="C78" s="10"/>
      <c r="D78" s="10"/>
      <c r="E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10"/>
      <c r="B79" s="10"/>
      <c r="C79" s="10"/>
      <c r="D79" s="10"/>
      <c r="E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10"/>
      <c r="B80" s="10"/>
      <c r="C80" s="10"/>
      <c r="D80" s="10"/>
      <c r="E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10"/>
      <c r="B81" s="10"/>
      <c r="C81" s="10"/>
      <c r="D81" s="10"/>
      <c r="E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10"/>
      <c r="B82" s="10"/>
      <c r="C82" s="10"/>
      <c r="D82" s="10"/>
      <c r="E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10"/>
      <c r="B83" s="10"/>
      <c r="C83" s="10"/>
      <c r="D83" s="10"/>
      <c r="E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10"/>
      <c r="B84" s="10"/>
      <c r="C84" s="10"/>
      <c r="D84" s="10"/>
      <c r="E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10"/>
      <c r="B85" s="10"/>
      <c r="C85" s="10"/>
      <c r="D85" s="10"/>
      <c r="E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0"/>
      <c r="B86" s="10"/>
      <c r="C86" s="10"/>
      <c r="D86" s="10"/>
      <c r="E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10"/>
      <c r="B87" s="10"/>
      <c r="C87" s="10"/>
      <c r="D87" s="10"/>
      <c r="E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10"/>
      <c r="B88" s="10"/>
      <c r="C88" s="10"/>
      <c r="D88" s="10"/>
      <c r="E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10"/>
      <c r="B89" s="10"/>
      <c r="C89" s="10"/>
      <c r="D89" s="10"/>
      <c r="E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10"/>
      <c r="B90" s="10"/>
      <c r="C90" s="10"/>
      <c r="D90" s="10"/>
      <c r="E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10"/>
      <c r="B91" s="10"/>
      <c r="C91" s="10"/>
      <c r="D91" s="10"/>
      <c r="E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10"/>
      <c r="B92" s="10"/>
      <c r="C92" s="10"/>
      <c r="D92" s="10"/>
      <c r="E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10"/>
      <c r="B93" s="10"/>
      <c r="C93" s="10"/>
      <c r="D93" s="10"/>
      <c r="E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10"/>
      <c r="B94" s="10"/>
      <c r="C94" s="10"/>
      <c r="D94" s="10"/>
      <c r="E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10"/>
      <c r="B95" s="10"/>
      <c r="C95" s="10"/>
      <c r="D95" s="10"/>
      <c r="E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10"/>
      <c r="B96" s="10"/>
      <c r="C96" s="10"/>
      <c r="D96" s="10"/>
      <c r="E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10"/>
      <c r="B97" s="10"/>
      <c r="C97" s="10"/>
      <c r="D97" s="10"/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10"/>
      <c r="B98" s="10"/>
      <c r="C98" s="10"/>
      <c r="D98" s="10"/>
      <c r="E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0"/>
      <c r="B99" s="10"/>
      <c r="C99" s="10"/>
      <c r="D99" s="10"/>
      <c r="E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10"/>
      <c r="B100" s="10"/>
      <c r="C100" s="10"/>
      <c r="D100" s="10"/>
      <c r="E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10"/>
      <c r="B101" s="10"/>
      <c r="C101" s="10"/>
      <c r="D101" s="10"/>
      <c r="E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0"/>
      <c r="B102" s="10"/>
      <c r="C102" s="10"/>
      <c r="D102" s="10"/>
      <c r="E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10"/>
      <c r="B103" s="10"/>
      <c r="C103" s="10"/>
      <c r="D103" s="10"/>
      <c r="E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10"/>
      <c r="B104" s="10"/>
      <c r="C104" s="10"/>
      <c r="D104" s="10"/>
      <c r="E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0"/>
      <c r="B105" s="10"/>
      <c r="C105" s="10"/>
      <c r="D105" s="10"/>
      <c r="E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10"/>
      <c r="B106" s="10"/>
      <c r="C106" s="10"/>
      <c r="D106" s="10"/>
      <c r="E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10"/>
      <c r="B107" s="10"/>
      <c r="C107" s="10"/>
      <c r="D107" s="10"/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0"/>
      <c r="B108" s="10"/>
      <c r="C108" s="10"/>
      <c r="D108" s="10"/>
      <c r="E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10"/>
      <c r="B109" s="10"/>
      <c r="C109" s="10"/>
      <c r="D109" s="10"/>
      <c r="E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10"/>
      <c r="B110" s="10"/>
      <c r="C110" s="10"/>
      <c r="D110" s="10"/>
      <c r="E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0"/>
      <c r="B111" s="10"/>
      <c r="C111" s="10"/>
      <c r="D111" s="10"/>
      <c r="E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0"/>
      <c r="B112" s="10"/>
      <c r="C112" s="10"/>
      <c r="D112" s="10"/>
      <c r="E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0"/>
      <c r="B113" s="10"/>
      <c r="C113" s="10"/>
      <c r="D113" s="10"/>
      <c r="E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0"/>
      <c r="B114" s="10"/>
      <c r="C114" s="10"/>
      <c r="D114" s="10"/>
      <c r="E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0"/>
      <c r="B115" s="10"/>
      <c r="C115" s="10"/>
      <c r="D115" s="10"/>
      <c r="E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0"/>
      <c r="B116" s="10"/>
      <c r="C116" s="10"/>
      <c r="D116" s="10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0"/>
      <c r="B117" s="10"/>
      <c r="C117" s="10"/>
      <c r="D117" s="10"/>
      <c r="E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0"/>
      <c r="B118" s="10"/>
      <c r="C118" s="10"/>
      <c r="D118" s="10"/>
      <c r="E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0"/>
      <c r="B119" s="10"/>
      <c r="C119" s="10"/>
      <c r="D119" s="10"/>
      <c r="E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0"/>
      <c r="B120" s="10"/>
      <c r="C120" s="10"/>
      <c r="D120" s="10"/>
      <c r="E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0"/>
      <c r="B121" s="10"/>
      <c r="C121" s="10"/>
      <c r="D121" s="10"/>
      <c r="E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0"/>
      <c r="B122" s="10"/>
      <c r="C122" s="10"/>
      <c r="D122" s="10"/>
      <c r="E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0"/>
      <c r="B123" s="10"/>
      <c r="C123" s="10"/>
      <c r="D123" s="10"/>
      <c r="E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0"/>
      <c r="B124" s="10"/>
      <c r="C124" s="10"/>
      <c r="D124" s="10"/>
      <c r="E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0"/>
      <c r="B125" s="10"/>
      <c r="C125" s="10"/>
      <c r="D125" s="10"/>
      <c r="E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0"/>
      <c r="B126" s="10"/>
      <c r="C126" s="10"/>
      <c r="D126" s="10"/>
      <c r="E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0"/>
      <c r="B127" s="10"/>
      <c r="C127" s="10"/>
      <c r="D127" s="10"/>
      <c r="E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0"/>
      <c r="B128" s="10"/>
      <c r="C128" s="10"/>
      <c r="D128" s="10"/>
      <c r="E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0"/>
      <c r="B129" s="10"/>
      <c r="C129" s="10"/>
      <c r="D129" s="10"/>
      <c r="E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10"/>
      <c r="B130" s="10"/>
      <c r="C130" s="10"/>
      <c r="D130" s="10"/>
      <c r="E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10"/>
      <c r="B131" s="10"/>
      <c r="C131" s="10"/>
      <c r="D131" s="10"/>
      <c r="E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10"/>
      <c r="B132" s="10"/>
      <c r="C132" s="10"/>
      <c r="D132" s="10"/>
      <c r="E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10"/>
      <c r="B133" s="10"/>
      <c r="C133" s="10"/>
      <c r="D133" s="10"/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10"/>
      <c r="B134" s="10"/>
      <c r="C134" s="10"/>
      <c r="D134" s="10"/>
      <c r="E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10"/>
      <c r="B135" s="10"/>
      <c r="C135" s="10"/>
      <c r="D135" s="10"/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10"/>
      <c r="B136" s="10"/>
      <c r="C136" s="10"/>
      <c r="D136" s="10"/>
      <c r="E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10"/>
      <c r="B137" s="10"/>
      <c r="C137" s="10"/>
      <c r="D137" s="10"/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10"/>
      <c r="B138" s="10"/>
      <c r="C138" s="10"/>
      <c r="D138" s="10"/>
      <c r="E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10"/>
      <c r="B139" s="10"/>
      <c r="C139" s="10"/>
      <c r="D139" s="10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10"/>
      <c r="B140" s="10"/>
      <c r="C140" s="10"/>
      <c r="D140" s="10"/>
      <c r="E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10"/>
      <c r="B141" s="10"/>
      <c r="C141" s="10"/>
      <c r="D141" s="10"/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10"/>
      <c r="B142" s="10"/>
      <c r="C142" s="10"/>
      <c r="D142" s="10"/>
      <c r="E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10"/>
      <c r="B143" s="10"/>
      <c r="C143" s="10"/>
      <c r="D143" s="10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10"/>
      <c r="B144" s="10"/>
      <c r="C144" s="10"/>
      <c r="D144" s="10"/>
      <c r="E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10"/>
      <c r="B145" s="10"/>
      <c r="C145" s="10"/>
      <c r="D145" s="10"/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10"/>
      <c r="B146" s="10"/>
      <c r="C146" s="10"/>
      <c r="D146" s="10"/>
      <c r="E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10"/>
      <c r="B147" s="10"/>
      <c r="C147" s="10"/>
      <c r="D147" s="10"/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10"/>
      <c r="B148" s="10"/>
      <c r="C148" s="10"/>
      <c r="D148" s="10"/>
      <c r="E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10"/>
      <c r="B149" s="10"/>
      <c r="C149" s="10"/>
      <c r="D149" s="10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0"/>
      <c r="B150" s="10"/>
      <c r="C150" s="10"/>
      <c r="D150" s="10"/>
      <c r="E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10"/>
      <c r="B151" s="10"/>
      <c r="C151" s="10"/>
      <c r="D151" s="10"/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10"/>
      <c r="B152" s="10"/>
      <c r="C152" s="10"/>
      <c r="D152" s="10"/>
      <c r="E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10"/>
      <c r="B153" s="10"/>
      <c r="C153" s="10"/>
      <c r="D153" s="10"/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10"/>
      <c r="B154" s="10"/>
      <c r="C154" s="10"/>
      <c r="D154" s="10"/>
      <c r="E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10"/>
      <c r="B155" s="10"/>
      <c r="C155" s="10"/>
      <c r="D155" s="10"/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10"/>
      <c r="B156" s="10"/>
      <c r="C156" s="10"/>
      <c r="D156" s="10"/>
      <c r="E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10"/>
      <c r="B157" s="10"/>
      <c r="C157" s="10"/>
      <c r="D157" s="10"/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10"/>
      <c r="B158" s="10"/>
      <c r="C158" s="10"/>
      <c r="D158" s="10"/>
      <c r="E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10"/>
      <c r="B159" s="10"/>
      <c r="C159" s="10"/>
      <c r="D159" s="10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10"/>
      <c r="B160" s="10"/>
      <c r="C160" s="10"/>
      <c r="D160" s="10"/>
      <c r="E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10"/>
      <c r="B161" s="10"/>
      <c r="C161" s="10"/>
      <c r="D161" s="10"/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10"/>
      <c r="B162" s="10"/>
      <c r="C162" s="10"/>
      <c r="D162" s="10"/>
      <c r="E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10"/>
      <c r="B163" s="10"/>
      <c r="C163" s="10"/>
      <c r="D163" s="10"/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10"/>
      <c r="B164" s="10"/>
      <c r="C164" s="10"/>
      <c r="D164" s="10"/>
      <c r="E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10"/>
      <c r="B165" s="10"/>
      <c r="C165" s="10"/>
      <c r="D165" s="10"/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10"/>
      <c r="B166" s="10"/>
      <c r="C166" s="10"/>
      <c r="D166" s="10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10"/>
      <c r="B167" s="10"/>
      <c r="C167" s="10"/>
      <c r="D167" s="10"/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10"/>
      <c r="B168" s="10"/>
      <c r="C168" s="10"/>
      <c r="D168" s="10"/>
      <c r="E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10"/>
      <c r="B169" s="10"/>
      <c r="C169" s="10"/>
      <c r="D169" s="10"/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10"/>
      <c r="B170" s="10"/>
      <c r="C170" s="10"/>
      <c r="D170" s="10"/>
      <c r="E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0"/>
      <c r="B171" s="10"/>
      <c r="C171" s="10"/>
      <c r="D171" s="10"/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10"/>
      <c r="B172" s="10"/>
      <c r="C172" s="10"/>
      <c r="D172" s="10"/>
      <c r="E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10"/>
      <c r="B173" s="10"/>
      <c r="C173" s="10"/>
      <c r="D173" s="10"/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0"/>
      <c r="B174" s="10"/>
      <c r="C174" s="10"/>
      <c r="D174" s="10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10"/>
      <c r="B175" s="10"/>
      <c r="C175" s="10"/>
      <c r="D175" s="10"/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10"/>
      <c r="B176" s="10"/>
      <c r="C176" s="10"/>
      <c r="D176" s="10"/>
      <c r="E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10"/>
      <c r="B177" s="10"/>
      <c r="C177" s="10"/>
      <c r="D177" s="10"/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0"/>
      <c r="B178" s="10"/>
      <c r="C178" s="10"/>
      <c r="D178" s="10"/>
      <c r="E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0"/>
      <c r="B179" s="10"/>
      <c r="C179" s="10"/>
      <c r="D179" s="10"/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0"/>
      <c r="B180" s="10"/>
      <c r="C180" s="10"/>
      <c r="D180" s="10"/>
      <c r="E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0"/>
      <c r="B181" s="10"/>
      <c r="C181" s="10"/>
      <c r="D181" s="10"/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0"/>
      <c r="B182" s="10"/>
      <c r="C182" s="10"/>
      <c r="D182" s="10"/>
      <c r="E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10"/>
      <c r="B183" s="10"/>
      <c r="C183" s="10"/>
      <c r="D183" s="10"/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10"/>
      <c r="B184" s="10"/>
      <c r="C184" s="10"/>
      <c r="D184" s="10"/>
      <c r="E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0"/>
      <c r="B185" s="10"/>
      <c r="C185" s="10"/>
      <c r="D185" s="10"/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0"/>
      <c r="B186" s="10"/>
      <c r="C186" s="10"/>
      <c r="D186" s="10"/>
      <c r="E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0"/>
      <c r="B187" s="10"/>
      <c r="C187" s="10"/>
      <c r="D187" s="10"/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0"/>
      <c r="B188" s="10"/>
      <c r="C188" s="10"/>
      <c r="D188" s="10"/>
      <c r="E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0"/>
      <c r="B189" s="10"/>
      <c r="C189" s="10"/>
      <c r="D189" s="10"/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0"/>
      <c r="B190" s="10"/>
      <c r="C190" s="10"/>
      <c r="D190" s="10"/>
      <c r="E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0"/>
      <c r="B191" s="10"/>
      <c r="C191" s="10"/>
      <c r="D191" s="10"/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0"/>
      <c r="B192" s="10"/>
      <c r="C192" s="10"/>
      <c r="D192" s="10"/>
      <c r="E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0"/>
      <c r="B193" s="10"/>
      <c r="C193" s="10"/>
      <c r="D193" s="10"/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10"/>
      <c r="B194" s="10"/>
      <c r="C194" s="10"/>
      <c r="D194" s="10"/>
      <c r="E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10"/>
      <c r="B195" s="10"/>
      <c r="C195" s="10"/>
      <c r="D195" s="10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10"/>
      <c r="B196" s="10"/>
      <c r="C196" s="10"/>
      <c r="D196" s="10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10"/>
      <c r="B197" s="10"/>
      <c r="C197" s="10"/>
      <c r="D197" s="10"/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10"/>
      <c r="B198" s="10"/>
      <c r="C198" s="10"/>
      <c r="D198" s="10"/>
      <c r="E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0"/>
      <c r="B199" s="10"/>
      <c r="C199" s="10"/>
      <c r="D199" s="10"/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0"/>
      <c r="B200" s="10"/>
      <c r="C200" s="10"/>
      <c r="D200" s="10"/>
      <c r="E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0"/>
      <c r="B201" s="10"/>
      <c r="C201" s="10"/>
      <c r="D201" s="10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10"/>
      <c r="B202" s="10"/>
      <c r="C202" s="10"/>
      <c r="D202" s="10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10"/>
      <c r="B203" s="10"/>
      <c r="C203" s="10"/>
      <c r="D203" s="10"/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10"/>
      <c r="B204" s="10"/>
      <c r="C204" s="10"/>
      <c r="D204" s="10"/>
      <c r="E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10"/>
      <c r="B205" s="10"/>
      <c r="C205" s="10"/>
      <c r="D205" s="10"/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10"/>
      <c r="B206" s="10"/>
      <c r="C206" s="10"/>
      <c r="D206" s="10"/>
      <c r="E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10"/>
      <c r="B207" s="10"/>
      <c r="C207" s="10"/>
      <c r="D207" s="10"/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10"/>
      <c r="B208" s="10"/>
      <c r="C208" s="10"/>
      <c r="D208" s="10"/>
      <c r="E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0"/>
      <c r="B209" s="10"/>
      <c r="C209" s="10"/>
      <c r="D209" s="10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0"/>
      <c r="B210" s="10"/>
      <c r="C210" s="10"/>
      <c r="D210" s="10"/>
      <c r="E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0"/>
      <c r="B211" s="10"/>
      <c r="C211" s="10"/>
      <c r="D211" s="10"/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0"/>
      <c r="B212" s="10"/>
      <c r="C212" s="10"/>
      <c r="D212" s="10"/>
      <c r="E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0"/>
      <c r="B213" s="10"/>
      <c r="C213" s="10"/>
      <c r="D213" s="10"/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0"/>
      <c r="B214" s="10"/>
      <c r="C214" s="10"/>
      <c r="D214" s="10"/>
      <c r="E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0"/>
      <c r="B215" s="10"/>
      <c r="C215" s="10"/>
      <c r="D215" s="10"/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0"/>
      <c r="B216" s="10"/>
      <c r="C216" s="10"/>
      <c r="D216" s="10"/>
      <c r="E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0"/>
      <c r="B217" s="10"/>
      <c r="C217" s="10"/>
      <c r="D217" s="10"/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0"/>
      <c r="B218" s="10"/>
      <c r="C218" s="10"/>
      <c r="D218" s="10"/>
      <c r="E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0"/>
      <c r="B219" s="10"/>
      <c r="C219" s="10"/>
      <c r="D219" s="10"/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0"/>
      <c r="B220" s="10"/>
      <c r="C220" s="10"/>
      <c r="D220" s="10"/>
      <c r="E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0"/>
      <c r="B221" s="10"/>
      <c r="C221" s="10"/>
      <c r="D221" s="10"/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0"/>
      <c r="B222" s="10"/>
      <c r="C222" s="10"/>
      <c r="D222" s="10"/>
      <c r="E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0"/>
      <c r="B223" s="10"/>
      <c r="C223" s="10"/>
      <c r="D223" s="10"/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0"/>
      <c r="B224" s="10"/>
      <c r="C224" s="10"/>
      <c r="D224" s="10"/>
      <c r="E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0"/>
      <c r="B225" s="10"/>
      <c r="C225" s="10"/>
      <c r="D225" s="10"/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0"/>
      <c r="B226" s="10"/>
      <c r="C226" s="10"/>
      <c r="D226" s="10"/>
      <c r="E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10"/>
      <c r="B227" s="10"/>
      <c r="C227" s="10"/>
      <c r="D227" s="10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10"/>
      <c r="B228" s="10"/>
      <c r="C228" s="10"/>
      <c r="D228" s="10"/>
      <c r="E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10"/>
      <c r="B229" s="10"/>
      <c r="C229" s="10"/>
      <c r="D229" s="10"/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0"/>
      <c r="B230" s="10"/>
      <c r="C230" s="10"/>
      <c r="D230" s="10"/>
      <c r="E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10"/>
      <c r="B231" s="10"/>
      <c r="C231" s="10"/>
      <c r="D231" s="10"/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10"/>
      <c r="B232" s="10"/>
      <c r="C232" s="10"/>
      <c r="D232" s="10"/>
      <c r="E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10"/>
      <c r="B233" s="10"/>
      <c r="C233" s="10"/>
      <c r="D233" s="10"/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0"/>
      <c r="B234" s="10"/>
      <c r="C234" s="10"/>
      <c r="D234" s="10"/>
      <c r="E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10"/>
      <c r="B235" s="10"/>
      <c r="C235" s="10"/>
      <c r="D235" s="10"/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10"/>
      <c r="B236" s="10"/>
      <c r="C236" s="10"/>
      <c r="D236" s="10"/>
      <c r="E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10"/>
      <c r="B237" s="10"/>
      <c r="C237" s="10"/>
      <c r="D237" s="10"/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10"/>
      <c r="B238" s="10"/>
      <c r="C238" s="10"/>
      <c r="D238" s="10"/>
      <c r="E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10"/>
      <c r="B239" s="10"/>
      <c r="C239" s="10"/>
      <c r="D239" s="10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10"/>
      <c r="B240" s="10"/>
      <c r="C240" s="10"/>
      <c r="D240" s="10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10"/>
      <c r="B241" s="10"/>
      <c r="C241" s="10"/>
      <c r="D241" s="10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10"/>
      <c r="B242" s="10"/>
      <c r="C242" s="10"/>
      <c r="D242" s="10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10"/>
      <c r="B243" s="10"/>
      <c r="C243" s="10"/>
      <c r="D243" s="10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10"/>
      <c r="B244" s="10"/>
      <c r="C244" s="10"/>
      <c r="D244" s="10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10"/>
      <c r="B245" s="10"/>
      <c r="C245" s="10"/>
      <c r="D245" s="10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10"/>
      <c r="B246" s="10"/>
      <c r="C246" s="10"/>
      <c r="D246" s="10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10"/>
      <c r="B247" s="10"/>
      <c r="C247" s="10"/>
      <c r="D247" s="10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10"/>
      <c r="B248" s="10"/>
      <c r="C248" s="10"/>
      <c r="D248" s="10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10"/>
      <c r="B249" s="10"/>
      <c r="C249" s="10"/>
      <c r="D249" s="10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10"/>
      <c r="B250" s="10"/>
      <c r="C250" s="10"/>
      <c r="D250" s="10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10"/>
      <c r="B251" s="10"/>
      <c r="C251" s="10"/>
      <c r="D251" s="10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10"/>
      <c r="B252" s="10"/>
      <c r="C252" s="10"/>
      <c r="D252" s="10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10"/>
      <c r="B253" s="10"/>
      <c r="C253" s="10"/>
      <c r="D253" s="10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10"/>
      <c r="B254" s="10"/>
      <c r="C254" s="10"/>
      <c r="D254" s="10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10"/>
      <c r="B255" s="10"/>
      <c r="C255" s="10"/>
      <c r="D255" s="10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10"/>
      <c r="B256" s="10"/>
      <c r="C256" s="10"/>
      <c r="D256" s="10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10"/>
      <c r="B257" s="10"/>
      <c r="C257" s="10"/>
      <c r="D257" s="10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10"/>
      <c r="B258" s="10"/>
      <c r="C258" s="10"/>
      <c r="D258" s="10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10"/>
      <c r="B259" s="10"/>
      <c r="C259" s="10"/>
      <c r="D259" s="10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10"/>
      <c r="B260" s="10"/>
      <c r="C260" s="10"/>
      <c r="D260" s="10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10"/>
      <c r="B261" s="10"/>
      <c r="C261" s="10"/>
      <c r="D261" s="10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10"/>
      <c r="B262" s="10"/>
      <c r="C262" s="10"/>
      <c r="D262" s="10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10"/>
      <c r="B263" s="10"/>
      <c r="C263" s="10"/>
      <c r="D263" s="10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10"/>
      <c r="B264" s="10"/>
      <c r="C264" s="10"/>
      <c r="D264" s="10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10"/>
      <c r="B265" s="10"/>
      <c r="C265" s="10"/>
      <c r="D265" s="10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10"/>
      <c r="B266" s="10"/>
      <c r="C266" s="10"/>
      <c r="D266" s="10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10"/>
      <c r="B267" s="10"/>
      <c r="C267" s="10"/>
      <c r="D267" s="10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10"/>
      <c r="B268" s="10"/>
      <c r="C268" s="10"/>
      <c r="D268" s="10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10"/>
      <c r="B269" s="10"/>
      <c r="C269" s="10"/>
      <c r="D269" s="10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10"/>
      <c r="B270" s="10"/>
      <c r="C270" s="10"/>
      <c r="D270" s="10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10"/>
      <c r="B271" s="10"/>
      <c r="C271" s="10"/>
      <c r="D271" s="10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10"/>
      <c r="B272" s="10"/>
      <c r="C272" s="10"/>
      <c r="D272" s="10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10"/>
      <c r="B273" s="10"/>
      <c r="C273" s="10"/>
      <c r="D273" s="10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10"/>
      <c r="B274" s="10"/>
      <c r="C274" s="10"/>
      <c r="D274" s="10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10"/>
      <c r="B275" s="10"/>
      <c r="C275" s="10"/>
      <c r="D275" s="10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10"/>
      <c r="B276" s="10"/>
      <c r="C276" s="10"/>
      <c r="D276" s="10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10"/>
      <c r="B277" s="10"/>
      <c r="C277" s="10"/>
      <c r="D277" s="10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10"/>
      <c r="B278" s="10"/>
      <c r="C278" s="10"/>
      <c r="D278" s="10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10"/>
      <c r="B279" s="10"/>
      <c r="C279" s="10"/>
      <c r="D279" s="10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10"/>
      <c r="B280" s="10"/>
      <c r="C280" s="10"/>
      <c r="D280" s="10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10"/>
      <c r="B281" s="10"/>
      <c r="C281" s="10"/>
      <c r="D281" s="10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10"/>
      <c r="B282" s="10"/>
      <c r="C282" s="10"/>
      <c r="D282" s="10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10"/>
      <c r="B283" s="10"/>
      <c r="C283" s="10"/>
      <c r="D283" s="10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10"/>
      <c r="B284" s="10"/>
      <c r="C284" s="10"/>
      <c r="D284" s="10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10"/>
      <c r="B285" s="10"/>
      <c r="C285" s="10"/>
      <c r="D285" s="10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10"/>
      <c r="B286" s="10"/>
      <c r="C286" s="10"/>
      <c r="D286" s="10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10"/>
      <c r="B287" s="10"/>
      <c r="C287" s="10"/>
      <c r="D287" s="10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10"/>
      <c r="B288" s="10"/>
      <c r="C288" s="10"/>
      <c r="D288" s="10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10"/>
      <c r="B289" s="10"/>
      <c r="C289" s="10"/>
      <c r="D289" s="10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10"/>
      <c r="B290" s="10"/>
      <c r="C290" s="10"/>
      <c r="D290" s="10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10"/>
      <c r="B291" s="10"/>
      <c r="C291" s="10"/>
      <c r="D291" s="10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10"/>
      <c r="B292" s="10"/>
      <c r="C292" s="10"/>
      <c r="D292" s="10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10"/>
      <c r="B293" s="10"/>
      <c r="C293" s="10"/>
      <c r="D293" s="10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10"/>
      <c r="B294" s="10"/>
      <c r="C294" s="10"/>
      <c r="D294" s="10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10"/>
      <c r="B295" s="10"/>
      <c r="C295" s="10"/>
      <c r="D295" s="10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10"/>
      <c r="B296" s="10"/>
      <c r="C296" s="10"/>
      <c r="D296" s="10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10"/>
      <c r="B297" s="10"/>
      <c r="C297" s="10"/>
      <c r="D297" s="10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10"/>
      <c r="B298" s="10"/>
      <c r="C298" s="10"/>
      <c r="D298" s="10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10"/>
      <c r="B299" s="10"/>
      <c r="C299" s="10"/>
      <c r="D299" s="10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10"/>
      <c r="B300" s="10"/>
      <c r="C300" s="10"/>
      <c r="D300" s="10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10"/>
      <c r="B301" s="10"/>
      <c r="C301" s="10"/>
      <c r="D301" s="10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10"/>
      <c r="B302" s="10"/>
      <c r="C302" s="10"/>
      <c r="D302" s="10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10"/>
      <c r="B303" s="10"/>
      <c r="C303" s="10"/>
      <c r="D303" s="10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10"/>
      <c r="B304" s="10"/>
      <c r="C304" s="10"/>
      <c r="D304" s="10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10"/>
      <c r="B305" s="10"/>
      <c r="C305" s="10"/>
      <c r="D305" s="10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10"/>
      <c r="B306" s="10"/>
      <c r="C306" s="10"/>
      <c r="D306" s="10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10"/>
      <c r="B307" s="10"/>
      <c r="C307" s="10"/>
      <c r="D307" s="10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10"/>
      <c r="B308" s="10"/>
      <c r="C308" s="10"/>
      <c r="D308" s="10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10"/>
      <c r="B309" s="10"/>
      <c r="C309" s="10"/>
      <c r="D309" s="10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10"/>
      <c r="B310" s="10"/>
      <c r="C310" s="10"/>
      <c r="D310" s="10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10"/>
      <c r="B311" s="10"/>
      <c r="C311" s="10"/>
      <c r="D311" s="10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10"/>
      <c r="B312" s="10"/>
      <c r="C312" s="10"/>
      <c r="D312" s="10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10"/>
      <c r="B313" s="10"/>
      <c r="C313" s="10"/>
      <c r="D313" s="10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10"/>
      <c r="B314" s="10"/>
      <c r="C314" s="10"/>
      <c r="D314" s="10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10"/>
      <c r="B315" s="10"/>
      <c r="C315" s="10"/>
      <c r="D315" s="10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10"/>
      <c r="B316" s="10"/>
      <c r="C316" s="10"/>
      <c r="D316" s="10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10"/>
      <c r="B317" s="10"/>
      <c r="C317" s="10"/>
      <c r="D317" s="10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10"/>
      <c r="B318" s="10"/>
      <c r="C318" s="10"/>
      <c r="D318" s="10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10"/>
      <c r="B319" s="10"/>
      <c r="C319" s="10"/>
      <c r="D319" s="10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10"/>
      <c r="B320" s="10"/>
      <c r="C320" s="10"/>
      <c r="D320" s="10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10"/>
      <c r="B321" s="10"/>
      <c r="C321" s="10"/>
      <c r="D321" s="10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10"/>
      <c r="B322" s="10"/>
      <c r="C322" s="10"/>
      <c r="D322" s="10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10"/>
      <c r="B323" s="10"/>
      <c r="C323" s="10"/>
      <c r="D323" s="10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10"/>
      <c r="B324" s="10"/>
      <c r="C324" s="10"/>
      <c r="D324" s="10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10"/>
      <c r="B325" s="10"/>
      <c r="C325" s="10"/>
      <c r="D325" s="10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10"/>
      <c r="B326" s="10"/>
      <c r="C326" s="10"/>
      <c r="D326" s="10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10"/>
      <c r="B327" s="10"/>
      <c r="C327" s="10"/>
      <c r="D327" s="10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10"/>
      <c r="B328" s="10"/>
      <c r="C328" s="10"/>
      <c r="D328" s="10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10"/>
      <c r="B329" s="10"/>
      <c r="C329" s="10"/>
      <c r="D329" s="10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10"/>
      <c r="B330" s="10"/>
      <c r="C330" s="10"/>
      <c r="D330" s="10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10"/>
      <c r="B331" s="10"/>
      <c r="C331" s="10"/>
      <c r="D331" s="10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10"/>
      <c r="B332" s="10"/>
      <c r="C332" s="10"/>
      <c r="D332" s="10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10"/>
      <c r="B333" s="10"/>
      <c r="C333" s="10"/>
      <c r="D333" s="10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10"/>
      <c r="B334" s="10"/>
      <c r="C334" s="10"/>
      <c r="D334" s="10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10"/>
      <c r="B335" s="10"/>
      <c r="C335" s="10"/>
      <c r="D335" s="10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10"/>
      <c r="B336" s="10"/>
      <c r="C336" s="10"/>
      <c r="D336" s="10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10"/>
      <c r="B337" s="10"/>
      <c r="C337" s="10"/>
      <c r="D337" s="10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10"/>
      <c r="B338" s="10"/>
      <c r="C338" s="10"/>
      <c r="D338" s="10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10"/>
      <c r="B339" s="10"/>
      <c r="C339" s="10"/>
      <c r="D339" s="10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10"/>
      <c r="B340" s="10"/>
      <c r="C340" s="10"/>
      <c r="D340" s="10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10"/>
      <c r="B341" s="10"/>
      <c r="C341" s="10"/>
      <c r="D341" s="10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10"/>
      <c r="B342" s="10"/>
      <c r="C342" s="10"/>
      <c r="D342" s="10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10"/>
      <c r="B343" s="10"/>
      <c r="C343" s="10"/>
      <c r="D343" s="10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10"/>
      <c r="B344" s="10"/>
      <c r="C344" s="10"/>
      <c r="D344" s="10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10"/>
      <c r="B345" s="10"/>
      <c r="C345" s="10"/>
      <c r="D345" s="10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10"/>
      <c r="B346" s="10"/>
      <c r="C346" s="10"/>
      <c r="D346" s="10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10"/>
      <c r="B347" s="10"/>
      <c r="C347" s="10"/>
      <c r="D347" s="10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10"/>
      <c r="B348" s="10"/>
      <c r="C348" s="10"/>
      <c r="D348" s="10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10"/>
      <c r="B349" s="10"/>
      <c r="C349" s="10"/>
      <c r="D349" s="10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10"/>
      <c r="B350" s="10"/>
      <c r="C350" s="10"/>
      <c r="D350" s="10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10"/>
      <c r="B351" s="10"/>
      <c r="C351" s="10"/>
      <c r="D351" s="10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10"/>
      <c r="B352" s="10"/>
      <c r="C352" s="10"/>
      <c r="D352" s="10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10"/>
      <c r="B353" s="10"/>
      <c r="C353" s="10"/>
      <c r="D353" s="10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10"/>
      <c r="B354" s="10"/>
      <c r="C354" s="10"/>
      <c r="D354" s="10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10"/>
      <c r="B355" s="10"/>
      <c r="C355" s="10"/>
      <c r="D355" s="10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10"/>
      <c r="B356" s="10"/>
      <c r="C356" s="10"/>
      <c r="D356" s="10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10"/>
      <c r="B357" s="10"/>
      <c r="C357" s="10"/>
      <c r="D357" s="10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10"/>
      <c r="B358" s="10"/>
      <c r="C358" s="10"/>
      <c r="D358" s="10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10"/>
      <c r="B359" s="10"/>
      <c r="C359" s="10"/>
      <c r="D359" s="10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10"/>
      <c r="B360" s="10"/>
      <c r="C360" s="10"/>
      <c r="D360" s="10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10"/>
      <c r="B361" s="10"/>
      <c r="C361" s="10"/>
      <c r="D361" s="10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10"/>
      <c r="B362" s="10"/>
      <c r="C362" s="10"/>
      <c r="D362" s="10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10"/>
      <c r="B363" s="10"/>
      <c r="C363" s="10"/>
      <c r="D363" s="10"/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10"/>
      <c r="B364" s="10"/>
      <c r="C364" s="10"/>
      <c r="D364" s="10"/>
      <c r="E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10"/>
      <c r="B365" s="10"/>
      <c r="C365" s="10"/>
      <c r="D365" s="10"/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10"/>
      <c r="B366" s="10"/>
      <c r="C366" s="10"/>
      <c r="D366" s="10"/>
      <c r="E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10"/>
      <c r="B367" s="10"/>
      <c r="C367" s="10"/>
      <c r="D367" s="10"/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10"/>
      <c r="B368" s="10"/>
      <c r="C368" s="10"/>
      <c r="D368" s="10"/>
      <c r="E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10"/>
      <c r="B369" s="10"/>
      <c r="C369" s="10"/>
      <c r="D369" s="10"/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10"/>
      <c r="B370" s="10"/>
      <c r="C370" s="10"/>
      <c r="D370" s="10"/>
      <c r="E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10"/>
      <c r="B371" s="10"/>
      <c r="C371" s="10"/>
      <c r="D371" s="10"/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10"/>
      <c r="B372" s="10"/>
      <c r="C372" s="10"/>
      <c r="D372" s="10"/>
      <c r="E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10"/>
      <c r="B373" s="10"/>
      <c r="C373" s="10"/>
      <c r="D373" s="10"/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10"/>
      <c r="B374" s="10"/>
      <c r="C374" s="10"/>
      <c r="D374" s="10"/>
      <c r="E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10"/>
      <c r="B375" s="10"/>
      <c r="C375" s="10"/>
      <c r="D375" s="10"/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10"/>
      <c r="B376" s="10"/>
      <c r="C376" s="10"/>
      <c r="D376" s="10"/>
      <c r="E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10"/>
      <c r="B377" s="10"/>
      <c r="C377" s="10"/>
      <c r="D377" s="10"/>
      <c r="E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10"/>
      <c r="B378" s="10"/>
      <c r="C378" s="10"/>
      <c r="D378" s="10"/>
      <c r="E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10"/>
      <c r="B379" s="10"/>
      <c r="C379" s="10"/>
      <c r="D379" s="10"/>
      <c r="E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10"/>
      <c r="B380" s="10"/>
      <c r="C380" s="10"/>
      <c r="D380" s="10"/>
      <c r="E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10"/>
      <c r="B381" s="10"/>
      <c r="C381" s="10"/>
      <c r="D381" s="10"/>
      <c r="E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10"/>
      <c r="B382" s="10"/>
      <c r="C382" s="10"/>
      <c r="D382" s="10"/>
      <c r="E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10"/>
      <c r="B383" s="10"/>
      <c r="C383" s="10"/>
      <c r="D383" s="10"/>
      <c r="E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10"/>
      <c r="B384" s="10"/>
      <c r="C384" s="10"/>
      <c r="D384" s="10"/>
      <c r="E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10"/>
      <c r="B385" s="10"/>
      <c r="C385" s="10"/>
      <c r="D385" s="10"/>
      <c r="E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10"/>
      <c r="B386" s="10"/>
      <c r="C386" s="10"/>
      <c r="D386" s="10"/>
      <c r="E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10"/>
      <c r="B387" s="10"/>
      <c r="C387" s="10"/>
      <c r="D387" s="10"/>
      <c r="E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10"/>
      <c r="B388" s="10"/>
      <c r="C388" s="10"/>
      <c r="D388" s="10"/>
      <c r="E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10"/>
      <c r="B389" s="10"/>
      <c r="C389" s="10"/>
      <c r="D389" s="10"/>
      <c r="E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10"/>
      <c r="B390" s="10"/>
      <c r="C390" s="10"/>
      <c r="D390" s="10"/>
      <c r="E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10"/>
      <c r="B391" s="10"/>
      <c r="C391" s="10"/>
      <c r="D391" s="10"/>
      <c r="E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10"/>
      <c r="B392" s="10"/>
      <c r="C392" s="10"/>
      <c r="D392" s="10"/>
      <c r="E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10"/>
      <c r="B393" s="10"/>
      <c r="C393" s="10"/>
      <c r="D393" s="10"/>
      <c r="E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10"/>
      <c r="B394" s="10"/>
      <c r="C394" s="10"/>
      <c r="D394" s="10"/>
      <c r="E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10"/>
      <c r="B395" s="10"/>
      <c r="C395" s="10"/>
      <c r="D395" s="10"/>
      <c r="E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10"/>
      <c r="B396" s="10"/>
      <c r="C396" s="10"/>
      <c r="D396" s="10"/>
      <c r="E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10"/>
      <c r="B397" s="10"/>
      <c r="C397" s="10"/>
      <c r="D397" s="10"/>
      <c r="E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10"/>
      <c r="B398" s="10"/>
      <c r="C398" s="10"/>
      <c r="D398" s="10"/>
      <c r="E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10"/>
      <c r="B399" s="10"/>
      <c r="C399" s="10"/>
      <c r="D399" s="10"/>
      <c r="E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10"/>
      <c r="B400" s="10"/>
      <c r="C400" s="10"/>
      <c r="D400" s="10"/>
      <c r="E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10"/>
      <c r="B401" s="10"/>
      <c r="C401" s="10"/>
      <c r="D401" s="10"/>
      <c r="E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10"/>
      <c r="B402" s="10"/>
      <c r="C402" s="10"/>
      <c r="D402" s="10"/>
      <c r="E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10"/>
      <c r="B403" s="10"/>
      <c r="C403" s="10"/>
      <c r="D403" s="10"/>
      <c r="E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10"/>
      <c r="B404" s="10"/>
      <c r="C404" s="10"/>
      <c r="D404" s="10"/>
      <c r="E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10"/>
      <c r="B405" s="10"/>
      <c r="C405" s="10"/>
      <c r="D405" s="10"/>
      <c r="E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10"/>
      <c r="B406" s="10"/>
      <c r="C406" s="10"/>
      <c r="D406" s="10"/>
      <c r="E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10"/>
      <c r="B407" s="10"/>
      <c r="C407" s="10"/>
      <c r="D407" s="10"/>
      <c r="E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10"/>
      <c r="B408" s="10"/>
      <c r="C408" s="10"/>
      <c r="D408" s="10"/>
      <c r="E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10"/>
      <c r="B409" s="10"/>
      <c r="C409" s="10"/>
      <c r="D409" s="10"/>
      <c r="E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10"/>
      <c r="B410" s="10"/>
      <c r="C410" s="10"/>
      <c r="D410" s="10"/>
      <c r="E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10"/>
      <c r="B411" s="10"/>
      <c r="C411" s="10"/>
      <c r="D411" s="10"/>
      <c r="E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10"/>
      <c r="B412" s="10"/>
      <c r="C412" s="10"/>
      <c r="D412" s="10"/>
      <c r="E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10"/>
      <c r="B413" s="10"/>
      <c r="C413" s="10"/>
      <c r="D413" s="10"/>
      <c r="E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10"/>
      <c r="B414" s="10"/>
      <c r="C414" s="10"/>
      <c r="D414" s="10"/>
      <c r="E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10"/>
      <c r="B415" s="10"/>
      <c r="C415" s="10"/>
      <c r="D415" s="10"/>
      <c r="E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10"/>
      <c r="B416" s="10"/>
      <c r="C416" s="10"/>
      <c r="D416" s="10"/>
      <c r="E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10"/>
      <c r="B417" s="10"/>
      <c r="C417" s="10"/>
      <c r="D417" s="10"/>
      <c r="E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10"/>
      <c r="B418" s="10"/>
      <c r="C418" s="10"/>
      <c r="D418" s="10"/>
      <c r="E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10"/>
      <c r="B419" s="10"/>
      <c r="C419" s="10"/>
      <c r="D419" s="10"/>
      <c r="E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10"/>
      <c r="B420" s="10"/>
      <c r="C420" s="10"/>
      <c r="D420" s="10"/>
      <c r="E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10"/>
      <c r="B421" s="10"/>
      <c r="C421" s="10"/>
      <c r="D421" s="10"/>
      <c r="E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0"/>
      <c r="B422" s="10"/>
      <c r="C422" s="10"/>
      <c r="D422" s="10"/>
      <c r="E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10"/>
      <c r="B423" s="10"/>
      <c r="C423" s="10"/>
      <c r="D423" s="10"/>
      <c r="E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10"/>
      <c r="B424" s="10"/>
      <c r="C424" s="10"/>
      <c r="D424" s="10"/>
      <c r="E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10"/>
      <c r="B425" s="10"/>
      <c r="C425" s="10"/>
      <c r="D425" s="10"/>
      <c r="E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10"/>
      <c r="B426" s="10"/>
      <c r="C426" s="10"/>
      <c r="D426" s="10"/>
      <c r="E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10"/>
      <c r="B427" s="10"/>
      <c r="C427" s="10"/>
      <c r="D427" s="10"/>
      <c r="E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10"/>
      <c r="B428" s="10"/>
      <c r="C428" s="10"/>
      <c r="D428" s="10"/>
      <c r="E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10"/>
      <c r="B429" s="10"/>
      <c r="C429" s="10"/>
      <c r="D429" s="10"/>
      <c r="E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10"/>
      <c r="B430" s="10"/>
      <c r="C430" s="10"/>
      <c r="D430" s="10"/>
      <c r="E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10"/>
      <c r="B431" s="10"/>
      <c r="C431" s="10"/>
      <c r="D431" s="10"/>
      <c r="E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10"/>
      <c r="B432" s="10"/>
      <c r="C432" s="10"/>
      <c r="D432" s="10"/>
      <c r="E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10"/>
      <c r="B433" s="10"/>
      <c r="C433" s="10"/>
      <c r="D433" s="10"/>
      <c r="E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10"/>
      <c r="B434" s="10"/>
      <c r="C434" s="10"/>
      <c r="D434" s="10"/>
      <c r="E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10"/>
      <c r="B435" s="10"/>
      <c r="C435" s="10"/>
      <c r="D435" s="10"/>
      <c r="E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10"/>
      <c r="B436" s="10"/>
      <c r="C436" s="10"/>
      <c r="D436" s="10"/>
      <c r="E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10"/>
      <c r="B437" s="10"/>
      <c r="C437" s="10"/>
      <c r="D437" s="10"/>
      <c r="E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10"/>
      <c r="B438" s="10"/>
      <c r="C438" s="10"/>
      <c r="D438" s="10"/>
      <c r="E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10"/>
      <c r="B439" s="10"/>
      <c r="C439" s="10"/>
      <c r="D439" s="10"/>
      <c r="E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10"/>
      <c r="B440" s="10"/>
      <c r="C440" s="10"/>
      <c r="D440" s="10"/>
      <c r="E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10"/>
      <c r="B441" s="10"/>
      <c r="C441" s="10"/>
      <c r="D441" s="10"/>
      <c r="E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10"/>
      <c r="B442" s="10"/>
      <c r="C442" s="10"/>
      <c r="D442" s="10"/>
      <c r="E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10"/>
      <c r="B443" s="10"/>
      <c r="C443" s="10"/>
      <c r="D443" s="10"/>
      <c r="E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10"/>
      <c r="B444" s="10"/>
      <c r="C444" s="10"/>
      <c r="D444" s="10"/>
      <c r="E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10"/>
      <c r="B445" s="10"/>
      <c r="C445" s="10"/>
      <c r="D445" s="10"/>
      <c r="E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10"/>
      <c r="B446" s="10"/>
      <c r="C446" s="10"/>
      <c r="D446" s="10"/>
      <c r="E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10"/>
      <c r="B447" s="10"/>
      <c r="C447" s="10"/>
      <c r="D447" s="10"/>
      <c r="E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10"/>
      <c r="B448" s="10"/>
      <c r="C448" s="10"/>
      <c r="D448" s="10"/>
      <c r="E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10"/>
      <c r="B449" s="10"/>
      <c r="C449" s="10"/>
      <c r="D449" s="10"/>
      <c r="E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10"/>
      <c r="B450" s="10"/>
      <c r="C450" s="10"/>
      <c r="D450" s="10"/>
      <c r="E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10"/>
      <c r="B451" s="10"/>
      <c r="C451" s="10"/>
      <c r="D451" s="10"/>
      <c r="E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10"/>
      <c r="B452" s="10"/>
      <c r="C452" s="10"/>
      <c r="D452" s="10"/>
      <c r="E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10"/>
      <c r="B453" s="10"/>
      <c r="C453" s="10"/>
      <c r="D453" s="10"/>
      <c r="E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10"/>
      <c r="B454" s="10"/>
      <c r="C454" s="10"/>
      <c r="D454" s="10"/>
      <c r="E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10"/>
      <c r="B455" s="10"/>
      <c r="C455" s="10"/>
      <c r="D455" s="10"/>
      <c r="E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10"/>
      <c r="B456" s="10"/>
      <c r="C456" s="10"/>
      <c r="D456" s="10"/>
      <c r="E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10"/>
      <c r="B457" s="10"/>
      <c r="C457" s="10"/>
      <c r="D457" s="10"/>
      <c r="E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10"/>
      <c r="B458" s="10"/>
      <c r="C458" s="10"/>
      <c r="D458" s="10"/>
      <c r="E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10"/>
      <c r="B459" s="10"/>
      <c r="C459" s="10"/>
      <c r="D459" s="10"/>
      <c r="E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10"/>
      <c r="B460" s="10"/>
      <c r="C460" s="10"/>
      <c r="D460" s="10"/>
      <c r="E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10"/>
      <c r="B461" s="10"/>
      <c r="C461" s="10"/>
      <c r="D461" s="10"/>
      <c r="E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10"/>
      <c r="B462" s="10"/>
      <c r="C462" s="10"/>
      <c r="D462" s="10"/>
      <c r="E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10"/>
      <c r="B463" s="10"/>
      <c r="C463" s="10"/>
      <c r="D463" s="10"/>
      <c r="E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10"/>
      <c r="B464" s="10"/>
      <c r="C464" s="10"/>
      <c r="D464" s="10"/>
      <c r="E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10"/>
      <c r="B465" s="10"/>
      <c r="C465" s="10"/>
      <c r="D465" s="10"/>
      <c r="E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10"/>
      <c r="B466" s="10"/>
      <c r="C466" s="10"/>
      <c r="D466" s="10"/>
      <c r="E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10"/>
      <c r="B467" s="10"/>
      <c r="C467" s="10"/>
      <c r="D467" s="10"/>
      <c r="E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10"/>
      <c r="B468" s="10"/>
      <c r="C468" s="10"/>
      <c r="D468" s="10"/>
      <c r="E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10"/>
      <c r="B469" s="10"/>
      <c r="C469" s="10"/>
      <c r="D469" s="10"/>
      <c r="E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10"/>
      <c r="B470" s="10"/>
      <c r="C470" s="10"/>
      <c r="D470" s="10"/>
      <c r="E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10"/>
      <c r="B471" s="10"/>
      <c r="C471" s="10"/>
      <c r="D471" s="10"/>
      <c r="E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10"/>
      <c r="B472" s="10"/>
      <c r="C472" s="10"/>
      <c r="D472" s="10"/>
      <c r="E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10"/>
      <c r="B473" s="10"/>
      <c r="C473" s="10"/>
      <c r="D473" s="10"/>
      <c r="E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10"/>
      <c r="B474" s="10"/>
      <c r="C474" s="10"/>
      <c r="D474" s="10"/>
      <c r="E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10"/>
      <c r="B475" s="10"/>
      <c r="C475" s="10"/>
      <c r="D475" s="10"/>
      <c r="E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10"/>
      <c r="B476" s="10"/>
      <c r="C476" s="10"/>
      <c r="D476" s="10"/>
      <c r="E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10"/>
      <c r="B477" s="10"/>
      <c r="C477" s="10"/>
      <c r="D477" s="10"/>
      <c r="E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10"/>
      <c r="B478" s="10"/>
      <c r="C478" s="10"/>
      <c r="D478" s="10"/>
      <c r="E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10"/>
      <c r="B479" s="10"/>
      <c r="C479" s="10"/>
      <c r="D479" s="10"/>
      <c r="E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10"/>
      <c r="B480" s="10"/>
      <c r="C480" s="10"/>
      <c r="D480" s="10"/>
      <c r="E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10"/>
      <c r="B481" s="10"/>
      <c r="C481" s="10"/>
      <c r="D481" s="10"/>
      <c r="E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10"/>
      <c r="B482" s="10"/>
      <c r="C482" s="10"/>
      <c r="D482" s="10"/>
      <c r="E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10"/>
      <c r="B483" s="10"/>
      <c r="C483" s="10"/>
      <c r="D483" s="10"/>
      <c r="E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10"/>
      <c r="B484" s="10"/>
      <c r="C484" s="10"/>
      <c r="D484" s="10"/>
      <c r="E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10"/>
      <c r="B485" s="10"/>
      <c r="C485" s="10"/>
      <c r="D485" s="10"/>
      <c r="E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10"/>
      <c r="B486" s="10"/>
      <c r="C486" s="10"/>
      <c r="D486" s="10"/>
      <c r="E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10"/>
      <c r="B487" s="10"/>
      <c r="C487" s="10"/>
      <c r="D487" s="10"/>
      <c r="E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10"/>
      <c r="B488" s="10"/>
      <c r="C488" s="10"/>
      <c r="D488" s="10"/>
      <c r="E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10"/>
      <c r="B489" s="10"/>
      <c r="C489" s="10"/>
      <c r="D489" s="10"/>
      <c r="E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10"/>
      <c r="B490" s="10"/>
      <c r="C490" s="10"/>
      <c r="D490" s="10"/>
      <c r="E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10"/>
      <c r="B491" s="10"/>
      <c r="C491" s="10"/>
      <c r="D491" s="10"/>
      <c r="E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10"/>
      <c r="B492" s="10"/>
      <c r="C492" s="10"/>
      <c r="D492" s="10"/>
      <c r="E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10"/>
      <c r="B493" s="10"/>
      <c r="C493" s="10"/>
      <c r="D493" s="10"/>
      <c r="E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10"/>
      <c r="B494" s="10"/>
      <c r="C494" s="10"/>
      <c r="D494" s="10"/>
      <c r="E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10"/>
      <c r="B495" s="10"/>
      <c r="C495" s="10"/>
      <c r="D495" s="10"/>
      <c r="E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10"/>
      <c r="B496" s="10"/>
      <c r="C496" s="10"/>
      <c r="D496" s="10"/>
      <c r="E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10"/>
      <c r="B497" s="10"/>
      <c r="C497" s="10"/>
      <c r="D497" s="10"/>
      <c r="E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10"/>
      <c r="B498" s="10"/>
      <c r="C498" s="10"/>
      <c r="D498" s="10"/>
      <c r="E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10"/>
      <c r="B499" s="10"/>
      <c r="C499" s="10"/>
      <c r="D499" s="10"/>
      <c r="E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10"/>
      <c r="B500" s="10"/>
      <c r="C500" s="10"/>
      <c r="D500" s="10"/>
      <c r="E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10"/>
      <c r="B501" s="10"/>
      <c r="C501" s="10"/>
      <c r="D501" s="10"/>
      <c r="E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10"/>
      <c r="B502" s="10"/>
      <c r="C502" s="10"/>
      <c r="D502" s="10"/>
      <c r="E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10"/>
      <c r="B503" s="10"/>
      <c r="C503" s="10"/>
      <c r="D503" s="10"/>
      <c r="E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10"/>
      <c r="B504" s="10"/>
      <c r="C504" s="10"/>
      <c r="D504" s="10"/>
      <c r="E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10"/>
      <c r="B505" s="10"/>
      <c r="C505" s="10"/>
      <c r="D505" s="10"/>
      <c r="E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10"/>
      <c r="B506" s="10"/>
      <c r="C506" s="10"/>
      <c r="D506" s="10"/>
      <c r="E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10"/>
      <c r="B507" s="10"/>
      <c r="C507" s="10"/>
      <c r="D507" s="10"/>
      <c r="E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10"/>
      <c r="B508" s="10"/>
      <c r="C508" s="10"/>
      <c r="D508" s="10"/>
      <c r="E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10"/>
      <c r="B509" s="10"/>
      <c r="C509" s="10"/>
      <c r="D509" s="10"/>
      <c r="E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10"/>
      <c r="B510" s="10"/>
      <c r="C510" s="10"/>
      <c r="D510" s="10"/>
      <c r="E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10"/>
      <c r="B511" s="10"/>
      <c r="C511" s="10"/>
      <c r="D511" s="10"/>
      <c r="E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10"/>
      <c r="B512" s="10"/>
      <c r="C512" s="10"/>
      <c r="D512" s="10"/>
      <c r="E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10"/>
      <c r="B513" s="10"/>
      <c r="C513" s="10"/>
      <c r="D513" s="10"/>
      <c r="E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10"/>
      <c r="B514" s="10"/>
      <c r="C514" s="10"/>
      <c r="D514" s="10"/>
      <c r="E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10"/>
      <c r="B515" s="10"/>
      <c r="C515" s="10"/>
      <c r="D515" s="10"/>
      <c r="E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10"/>
      <c r="B516" s="10"/>
      <c r="C516" s="10"/>
      <c r="D516" s="10"/>
      <c r="E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10"/>
      <c r="B517" s="10"/>
      <c r="C517" s="10"/>
      <c r="D517" s="10"/>
      <c r="E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10"/>
      <c r="B518" s="10"/>
      <c r="C518" s="10"/>
      <c r="D518" s="10"/>
      <c r="E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10"/>
      <c r="B519" s="10"/>
      <c r="C519" s="10"/>
      <c r="D519" s="10"/>
      <c r="E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10"/>
      <c r="B520" s="10"/>
      <c r="C520" s="10"/>
      <c r="D520" s="10"/>
      <c r="E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10"/>
      <c r="B521" s="10"/>
      <c r="C521" s="10"/>
      <c r="D521" s="10"/>
      <c r="E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10"/>
      <c r="B522" s="10"/>
      <c r="C522" s="10"/>
      <c r="D522" s="10"/>
      <c r="E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10"/>
      <c r="B523" s="10"/>
      <c r="C523" s="10"/>
      <c r="D523" s="10"/>
      <c r="E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10"/>
      <c r="B524" s="10"/>
      <c r="C524" s="10"/>
      <c r="D524" s="10"/>
      <c r="E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10"/>
      <c r="B525" s="10"/>
      <c r="C525" s="10"/>
      <c r="D525" s="10"/>
      <c r="E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10"/>
      <c r="B526" s="10"/>
      <c r="C526" s="10"/>
      <c r="D526" s="10"/>
      <c r="E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10"/>
      <c r="B527" s="10"/>
      <c r="C527" s="10"/>
      <c r="D527" s="10"/>
      <c r="E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10"/>
      <c r="B528" s="10"/>
      <c r="C528" s="10"/>
      <c r="D528" s="10"/>
      <c r="E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10"/>
      <c r="B529" s="10"/>
      <c r="C529" s="10"/>
      <c r="D529" s="10"/>
      <c r="E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10"/>
      <c r="B530" s="10"/>
      <c r="C530" s="10"/>
      <c r="D530" s="10"/>
      <c r="E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10"/>
      <c r="B531" s="10"/>
      <c r="C531" s="10"/>
      <c r="D531" s="10"/>
      <c r="E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10"/>
      <c r="B532" s="10"/>
      <c r="C532" s="10"/>
      <c r="D532" s="10"/>
      <c r="E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10"/>
      <c r="B533" s="10"/>
      <c r="C533" s="10"/>
      <c r="D533" s="10"/>
      <c r="E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10"/>
      <c r="B534" s="10"/>
      <c r="C534" s="10"/>
      <c r="D534" s="10"/>
      <c r="E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10"/>
      <c r="B535" s="10"/>
      <c r="C535" s="10"/>
      <c r="D535" s="10"/>
      <c r="E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10"/>
      <c r="B536" s="10"/>
      <c r="C536" s="10"/>
      <c r="D536" s="10"/>
      <c r="E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10"/>
      <c r="B537" s="10"/>
      <c r="C537" s="10"/>
      <c r="D537" s="10"/>
      <c r="E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10"/>
      <c r="B538" s="10"/>
      <c r="C538" s="10"/>
      <c r="D538" s="10"/>
      <c r="E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10"/>
      <c r="B539" s="10"/>
      <c r="C539" s="10"/>
      <c r="D539" s="10"/>
      <c r="E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10"/>
      <c r="B540" s="10"/>
      <c r="C540" s="10"/>
      <c r="D540" s="10"/>
      <c r="E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10"/>
      <c r="B541" s="10"/>
      <c r="C541" s="10"/>
      <c r="D541" s="10"/>
      <c r="E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10"/>
      <c r="B542" s="10"/>
      <c r="C542" s="10"/>
      <c r="D542" s="10"/>
      <c r="E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10"/>
      <c r="B543" s="10"/>
      <c r="C543" s="10"/>
      <c r="D543" s="10"/>
      <c r="E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10"/>
      <c r="B544" s="10"/>
      <c r="C544" s="10"/>
      <c r="D544" s="10"/>
      <c r="E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10"/>
      <c r="B545" s="10"/>
      <c r="C545" s="10"/>
      <c r="D545" s="10"/>
      <c r="E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10"/>
      <c r="B546" s="10"/>
      <c r="C546" s="10"/>
      <c r="D546" s="10"/>
      <c r="E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10"/>
      <c r="B547" s="10"/>
      <c r="C547" s="10"/>
      <c r="D547" s="10"/>
      <c r="E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10"/>
      <c r="B548" s="10"/>
      <c r="C548" s="10"/>
      <c r="D548" s="10"/>
      <c r="E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10"/>
      <c r="B549" s="10"/>
      <c r="C549" s="10"/>
      <c r="D549" s="10"/>
      <c r="E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10"/>
      <c r="B550" s="10"/>
      <c r="C550" s="10"/>
      <c r="D550" s="10"/>
      <c r="E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10"/>
      <c r="B551" s="10"/>
      <c r="C551" s="10"/>
      <c r="D551" s="10"/>
      <c r="E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10"/>
      <c r="B552" s="10"/>
      <c r="C552" s="10"/>
      <c r="D552" s="10"/>
      <c r="E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10"/>
      <c r="B553" s="10"/>
      <c r="C553" s="10"/>
      <c r="D553" s="10"/>
      <c r="E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10"/>
      <c r="B554" s="10"/>
      <c r="C554" s="10"/>
      <c r="D554" s="10"/>
      <c r="E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10"/>
      <c r="B555" s="10"/>
      <c r="C555" s="10"/>
      <c r="D555" s="10"/>
      <c r="E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10"/>
      <c r="B556" s="10"/>
      <c r="C556" s="10"/>
      <c r="D556" s="10"/>
      <c r="E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10"/>
      <c r="B557" s="10"/>
      <c r="C557" s="10"/>
      <c r="D557" s="10"/>
      <c r="E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10"/>
      <c r="B558" s="10"/>
      <c r="C558" s="10"/>
      <c r="D558" s="10"/>
      <c r="E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10"/>
      <c r="B559" s="10"/>
      <c r="C559" s="10"/>
      <c r="D559" s="10"/>
      <c r="E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10"/>
      <c r="B560" s="10"/>
      <c r="C560" s="10"/>
      <c r="D560" s="10"/>
      <c r="E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10"/>
      <c r="B561" s="10"/>
      <c r="C561" s="10"/>
      <c r="D561" s="10"/>
      <c r="E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10"/>
      <c r="B562" s="10"/>
      <c r="C562" s="10"/>
      <c r="D562" s="10"/>
      <c r="E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10"/>
      <c r="B563" s="10"/>
      <c r="C563" s="10"/>
      <c r="D563" s="10"/>
      <c r="E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10"/>
      <c r="B564" s="10"/>
      <c r="C564" s="10"/>
      <c r="D564" s="10"/>
      <c r="E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10"/>
      <c r="B565" s="10"/>
      <c r="C565" s="10"/>
      <c r="D565" s="10"/>
      <c r="E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10"/>
      <c r="B566" s="10"/>
      <c r="C566" s="10"/>
      <c r="D566" s="10"/>
      <c r="E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10"/>
      <c r="B567" s="10"/>
      <c r="C567" s="10"/>
      <c r="D567" s="10"/>
      <c r="E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10"/>
      <c r="B568" s="10"/>
      <c r="C568" s="10"/>
      <c r="D568" s="10"/>
      <c r="E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10"/>
      <c r="B569" s="10"/>
      <c r="C569" s="10"/>
      <c r="D569" s="10"/>
      <c r="E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10"/>
      <c r="B570" s="10"/>
      <c r="C570" s="10"/>
      <c r="D570" s="10"/>
      <c r="E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10"/>
      <c r="B571" s="10"/>
      <c r="C571" s="10"/>
      <c r="D571" s="10"/>
      <c r="E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10"/>
      <c r="B572" s="10"/>
      <c r="C572" s="10"/>
      <c r="D572" s="10"/>
      <c r="E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10"/>
      <c r="B573" s="10"/>
      <c r="C573" s="10"/>
      <c r="D573" s="10"/>
      <c r="E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10"/>
      <c r="B574" s="10"/>
      <c r="C574" s="10"/>
      <c r="D574" s="10"/>
      <c r="E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10"/>
      <c r="B575" s="10"/>
      <c r="C575" s="10"/>
      <c r="D575" s="10"/>
      <c r="E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10"/>
      <c r="B576" s="10"/>
      <c r="C576" s="10"/>
      <c r="D576" s="10"/>
      <c r="E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10"/>
      <c r="B577" s="10"/>
      <c r="C577" s="10"/>
      <c r="D577" s="10"/>
      <c r="E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10"/>
      <c r="B578" s="10"/>
      <c r="C578" s="10"/>
      <c r="D578" s="10"/>
      <c r="E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10"/>
      <c r="B579" s="10"/>
      <c r="C579" s="10"/>
      <c r="D579" s="10"/>
      <c r="E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10"/>
      <c r="B580" s="10"/>
      <c r="C580" s="10"/>
      <c r="D580" s="10"/>
      <c r="E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10"/>
      <c r="B581" s="10"/>
      <c r="C581" s="10"/>
      <c r="D581" s="10"/>
      <c r="E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10"/>
      <c r="B582" s="10"/>
      <c r="C582" s="10"/>
      <c r="D582" s="10"/>
      <c r="E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10"/>
      <c r="B583" s="10"/>
      <c r="C583" s="10"/>
      <c r="D583" s="10"/>
      <c r="E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10"/>
      <c r="B584" s="10"/>
      <c r="C584" s="10"/>
      <c r="D584" s="10"/>
      <c r="E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10"/>
      <c r="B585" s="10"/>
      <c r="C585" s="10"/>
      <c r="D585" s="10"/>
      <c r="E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10"/>
      <c r="B586" s="10"/>
      <c r="C586" s="10"/>
      <c r="D586" s="10"/>
      <c r="E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10"/>
      <c r="B587" s="10"/>
      <c r="C587" s="10"/>
      <c r="D587" s="10"/>
      <c r="E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10"/>
      <c r="B588" s="10"/>
      <c r="C588" s="10"/>
      <c r="D588" s="10"/>
      <c r="E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10"/>
      <c r="B589" s="10"/>
      <c r="C589" s="10"/>
      <c r="D589" s="10"/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10"/>
      <c r="B590" s="10"/>
      <c r="C590" s="10"/>
      <c r="D590" s="10"/>
      <c r="E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10"/>
      <c r="B591" s="10"/>
      <c r="C591" s="10"/>
      <c r="D591" s="10"/>
      <c r="E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10"/>
      <c r="B592" s="10"/>
      <c r="C592" s="10"/>
      <c r="D592" s="10"/>
      <c r="E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10"/>
      <c r="B593" s="10"/>
      <c r="C593" s="10"/>
      <c r="D593" s="10"/>
      <c r="E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10"/>
      <c r="B594" s="10"/>
      <c r="C594" s="10"/>
      <c r="D594" s="10"/>
      <c r="E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10"/>
      <c r="B595" s="10"/>
      <c r="C595" s="10"/>
      <c r="D595" s="10"/>
      <c r="E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10"/>
      <c r="B596" s="10"/>
      <c r="C596" s="10"/>
      <c r="D596" s="10"/>
      <c r="E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10"/>
      <c r="B597" s="10"/>
      <c r="C597" s="10"/>
      <c r="D597" s="10"/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10"/>
      <c r="B598" s="10"/>
      <c r="C598" s="10"/>
      <c r="D598" s="10"/>
      <c r="E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10"/>
      <c r="B599" s="10"/>
      <c r="C599" s="10"/>
      <c r="D599" s="10"/>
      <c r="E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10"/>
      <c r="B600" s="10"/>
      <c r="C600" s="10"/>
      <c r="D600" s="10"/>
      <c r="E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10"/>
      <c r="B601" s="10"/>
      <c r="C601" s="10"/>
      <c r="D601" s="10"/>
      <c r="E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10"/>
      <c r="B602" s="10"/>
      <c r="C602" s="10"/>
      <c r="D602" s="10"/>
      <c r="E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10"/>
      <c r="B603" s="10"/>
      <c r="C603" s="10"/>
      <c r="D603" s="10"/>
      <c r="E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10"/>
      <c r="B604" s="10"/>
      <c r="C604" s="10"/>
      <c r="D604" s="10"/>
      <c r="E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10"/>
      <c r="B605" s="10"/>
      <c r="C605" s="10"/>
      <c r="D605" s="10"/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10"/>
      <c r="B606" s="10"/>
      <c r="C606" s="10"/>
      <c r="D606" s="10"/>
      <c r="E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10"/>
      <c r="B607" s="10"/>
      <c r="C607" s="10"/>
      <c r="D607" s="10"/>
      <c r="E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10"/>
      <c r="B608" s="10"/>
      <c r="C608" s="10"/>
      <c r="D608" s="10"/>
      <c r="E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10"/>
      <c r="B609" s="10"/>
      <c r="C609" s="10"/>
      <c r="D609" s="10"/>
      <c r="E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10"/>
      <c r="B610" s="10"/>
      <c r="C610" s="10"/>
      <c r="D610" s="10"/>
      <c r="E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10"/>
      <c r="B611" s="10"/>
      <c r="C611" s="10"/>
      <c r="D611" s="10"/>
      <c r="E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10"/>
      <c r="B612" s="10"/>
      <c r="C612" s="10"/>
      <c r="D612" s="10"/>
      <c r="E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10"/>
      <c r="B613" s="10"/>
      <c r="C613" s="10"/>
      <c r="D613" s="10"/>
      <c r="E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10"/>
      <c r="B614" s="10"/>
      <c r="C614" s="10"/>
      <c r="D614" s="10"/>
      <c r="E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10"/>
      <c r="B615" s="10"/>
      <c r="C615" s="10"/>
      <c r="D615" s="10"/>
      <c r="E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10"/>
      <c r="B616" s="10"/>
      <c r="C616" s="10"/>
      <c r="D616" s="10"/>
      <c r="E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10"/>
      <c r="B617" s="10"/>
      <c r="C617" s="10"/>
      <c r="D617" s="10"/>
      <c r="E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10"/>
      <c r="B618" s="10"/>
      <c r="C618" s="10"/>
      <c r="D618" s="10"/>
      <c r="E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10"/>
      <c r="B619" s="10"/>
      <c r="C619" s="10"/>
      <c r="D619" s="10"/>
      <c r="E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10"/>
      <c r="B620" s="10"/>
      <c r="C620" s="10"/>
      <c r="D620" s="10"/>
      <c r="E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10"/>
      <c r="B621" s="10"/>
      <c r="C621" s="10"/>
      <c r="D621" s="10"/>
      <c r="E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10"/>
      <c r="B622" s="10"/>
      <c r="C622" s="10"/>
      <c r="D622" s="10"/>
      <c r="E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10"/>
      <c r="B623" s="10"/>
      <c r="C623" s="10"/>
      <c r="D623" s="10"/>
      <c r="E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10"/>
      <c r="B624" s="10"/>
      <c r="C624" s="10"/>
      <c r="D624" s="10"/>
      <c r="E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10"/>
      <c r="B625" s="10"/>
      <c r="C625" s="10"/>
      <c r="D625" s="10"/>
      <c r="E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10"/>
      <c r="B626" s="10"/>
      <c r="C626" s="10"/>
      <c r="D626" s="10"/>
      <c r="E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10"/>
      <c r="B627" s="10"/>
      <c r="C627" s="10"/>
      <c r="D627" s="10"/>
      <c r="E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10"/>
      <c r="B628" s="10"/>
      <c r="C628" s="10"/>
      <c r="D628" s="10"/>
      <c r="E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10"/>
      <c r="B629" s="10"/>
      <c r="C629" s="10"/>
      <c r="D629" s="10"/>
      <c r="E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10"/>
      <c r="B630" s="10"/>
      <c r="C630" s="10"/>
      <c r="D630" s="10"/>
      <c r="E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10"/>
      <c r="B631" s="10"/>
      <c r="C631" s="10"/>
      <c r="D631" s="10"/>
      <c r="E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10"/>
      <c r="B632" s="10"/>
      <c r="C632" s="10"/>
      <c r="D632" s="10"/>
      <c r="E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10"/>
      <c r="B633" s="10"/>
      <c r="C633" s="10"/>
      <c r="D633" s="10"/>
      <c r="E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10"/>
      <c r="B634" s="10"/>
      <c r="C634" s="10"/>
      <c r="D634" s="10"/>
      <c r="E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10"/>
      <c r="B635" s="10"/>
      <c r="C635" s="10"/>
      <c r="D635" s="10"/>
      <c r="E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10"/>
      <c r="B636" s="10"/>
      <c r="C636" s="10"/>
      <c r="D636" s="10"/>
      <c r="E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10"/>
      <c r="B637" s="10"/>
      <c r="C637" s="10"/>
      <c r="D637" s="10"/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10"/>
      <c r="B638" s="10"/>
      <c r="C638" s="10"/>
      <c r="D638" s="10"/>
      <c r="E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10"/>
      <c r="B639" s="10"/>
      <c r="C639" s="10"/>
      <c r="D639" s="10"/>
      <c r="E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10"/>
      <c r="B640" s="10"/>
      <c r="C640" s="10"/>
      <c r="D640" s="10"/>
      <c r="E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10"/>
      <c r="B641" s="10"/>
      <c r="C641" s="10"/>
      <c r="D641" s="10"/>
      <c r="E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10"/>
      <c r="B642" s="10"/>
      <c r="C642" s="10"/>
      <c r="D642" s="10"/>
      <c r="E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10"/>
      <c r="B643" s="10"/>
      <c r="C643" s="10"/>
      <c r="D643" s="10"/>
      <c r="E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10"/>
      <c r="B644" s="10"/>
      <c r="C644" s="10"/>
      <c r="D644" s="10"/>
      <c r="E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10"/>
      <c r="B645" s="10"/>
      <c r="C645" s="10"/>
      <c r="D645" s="10"/>
      <c r="E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10"/>
      <c r="B646" s="10"/>
      <c r="C646" s="10"/>
      <c r="D646" s="10"/>
      <c r="E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10"/>
      <c r="B647" s="10"/>
      <c r="C647" s="10"/>
      <c r="D647" s="10"/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10"/>
      <c r="B648" s="10"/>
      <c r="C648" s="10"/>
      <c r="D648" s="10"/>
      <c r="E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10"/>
      <c r="B649" s="10"/>
      <c r="C649" s="10"/>
      <c r="D649" s="10"/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10"/>
      <c r="B650" s="10"/>
      <c r="C650" s="10"/>
      <c r="D650" s="10"/>
      <c r="E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10"/>
      <c r="B651" s="10"/>
      <c r="C651" s="10"/>
      <c r="D651" s="10"/>
      <c r="E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10"/>
      <c r="B652" s="10"/>
      <c r="C652" s="10"/>
      <c r="D652" s="10"/>
      <c r="E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10"/>
      <c r="B653" s="10"/>
      <c r="C653" s="10"/>
      <c r="D653" s="10"/>
      <c r="E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10"/>
      <c r="B654" s="10"/>
      <c r="C654" s="10"/>
      <c r="D654" s="10"/>
      <c r="E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10"/>
      <c r="B655" s="10"/>
      <c r="C655" s="10"/>
      <c r="D655" s="10"/>
      <c r="E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10"/>
      <c r="B656" s="10"/>
      <c r="C656" s="10"/>
      <c r="D656" s="10"/>
      <c r="E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10"/>
      <c r="B657" s="10"/>
      <c r="C657" s="10"/>
      <c r="D657" s="10"/>
      <c r="E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10"/>
      <c r="B658" s="10"/>
      <c r="C658" s="10"/>
      <c r="D658" s="10"/>
      <c r="E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10"/>
      <c r="B659" s="10"/>
      <c r="C659" s="10"/>
      <c r="D659" s="10"/>
      <c r="E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10"/>
      <c r="B660" s="10"/>
      <c r="C660" s="10"/>
      <c r="D660" s="10"/>
      <c r="E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10"/>
      <c r="B661" s="10"/>
      <c r="C661" s="10"/>
      <c r="D661" s="10"/>
      <c r="E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10"/>
      <c r="B662" s="10"/>
      <c r="C662" s="10"/>
      <c r="D662" s="10"/>
      <c r="E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10"/>
      <c r="B663" s="10"/>
      <c r="C663" s="10"/>
      <c r="D663" s="10"/>
      <c r="E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10"/>
      <c r="B664" s="10"/>
      <c r="C664" s="10"/>
      <c r="D664" s="10"/>
      <c r="E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10"/>
      <c r="B665" s="10"/>
      <c r="C665" s="10"/>
      <c r="D665" s="10"/>
      <c r="E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10"/>
      <c r="B666" s="10"/>
      <c r="C666" s="10"/>
      <c r="D666" s="10"/>
      <c r="E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10"/>
      <c r="B667" s="10"/>
      <c r="C667" s="10"/>
      <c r="D667" s="10"/>
      <c r="E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10"/>
      <c r="B668" s="10"/>
      <c r="C668" s="10"/>
      <c r="D668" s="10"/>
      <c r="E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10"/>
      <c r="B669" s="10"/>
      <c r="C669" s="10"/>
      <c r="D669" s="10"/>
      <c r="E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10"/>
      <c r="B670" s="10"/>
      <c r="C670" s="10"/>
      <c r="D670" s="10"/>
      <c r="E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10"/>
      <c r="B671" s="10"/>
      <c r="C671" s="10"/>
      <c r="D671" s="10"/>
      <c r="E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10"/>
      <c r="B672" s="10"/>
      <c r="C672" s="10"/>
      <c r="D672" s="10"/>
      <c r="E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10"/>
      <c r="B673" s="10"/>
      <c r="C673" s="10"/>
      <c r="D673" s="10"/>
      <c r="E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10"/>
      <c r="B674" s="10"/>
      <c r="C674" s="10"/>
      <c r="D674" s="10"/>
      <c r="E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10"/>
      <c r="B675" s="10"/>
      <c r="C675" s="10"/>
      <c r="D675" s="10"/>
      <c r="E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10"/>
      <c r="B676" s="10"/>
      <c r="C676" s="10"/>
      <c r="D676" s="10"/>
      <c r="E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10"/>
      <c r="B677" s="10"/>
      <c r="C677" s="10"/>
      <c r="D677" s="10"/>
      <c r="E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10"/>
      <c r="B678" s="10"/>
      <c r="C678" s="10"/>
      <c r="D678" s="10"/>
      <c r="E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10"/>
      <c r="B679" s="10"/>
      <c r="C679" s="10"/>
      <c r="D679" s="10"/>
      <c r="E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10"/>
      <c r="B680" s="10"/>
      <c r="C680" s="10"/>
      <c r="D680" s="10"/>
      <c r="E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10"/>
      <c r="B681" s="10"/>
      <c r="C681" s="10"/>
      <c r="D681" s="10"/>
      <c r="E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10"/>
      <c r="B682" s="10"/>
      <c r="C682" s="10"/>
      <c r="D682" s="10"/>
      <c r="E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10"/>
      <c r="B683" s="10"/>
      <c r="C683" s="10"/>
      <c r="D683" s="10"/>
      <c r="E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10"/>
      <c r="B684" s="10"/>
      <c r="C684" s="10"/>
      <c r="D684" s="10"/>
      <c r="E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10"/>
      <c r="B685" s="10"/>
      <c r="C685" s="10"/>
      <c r="D685" s="10"/>
      <c r="E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10"/>
      <c r="B686" s="10"/>
      <c r="C686" s="10"/>
      <c r="D686" s="10"/>
      <c r="E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10"/>
      <c r="B687" s="10"/>
      <c r="C687" s="10"/>
      <c r="D687" s="10"/>
      <c r="E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10"/>
      <c r="B688" s="10"/>
      <c r="C688" s="10"/>
      <c r="D688" s="10"/>
      <c r="E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10"/>
      <c r="B689" s="10"/>
      <c r="C689" s="10"/>
      <c r="D689" s="10"/>
      <c r="E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10"/>
      <c r="B690" s="10"/>
      <c r="C690" s="10"/>
      <c r="D690" s="10"/>
      <c r="E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10"/>
      <c r="B691" s="10"/>
      <c r="C691" s="10"/>
      <c r="D691" s="10"/>
      <c r="E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10"/>
      <c r="B692" s="10"/>
      <c r="C692" s="10"/>
      <c r="D692" s="10"/>
      <c r="E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10"/>
      <c r="B693" s="10"/>
      <c r="C693" s="10"/>
      <c r="D693" s="10"/>
      <c r="E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10"/>
      <c r="B694" s="10"/>
      <c r="C694" s="10"/>
      <c r="D694" s="10"/>
      <c r="E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10"/>
      <c r="B695" s="10"/>
      <c r="C695" s="10"/>
      <c r="D695" s="10"/>
      <c r="E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10"/>
      <c r="B696" s="10"/>
      <c r="C696" s="10"/>
      <c r="D696" s="10"/>
      <c r="E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10"/>
      <c r="B697" s="10"/>
      <c r="C697" s="10"/>
      <c r="D697" s="10"/>
      <c r="E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10"/>
      <c r="B698" s="10"/>
      <c r="C698" s="10"/>
      <c r="D698" s="10"/>
      <c r="E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10"/>
      <c r="B699" s="10"/>
      <c r="C699" s="10"/>
      <c r="D699" s="10"/>
      <c r="E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10"/>
      <c r="B700" s="10"/>
      <c r="C700" s="10"/>
      <c r="D700" s="10"/>
      <c r="E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10"/>
      <c r="B701" s="10"/>
      <c r="C701" s="10"/>
      <c r="D701" s="10"/>
      <c r="E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10"/>
      <c r="B702" s="10"/>
      <c r="C702" s="10"/>
      <c r="D702" s="10"/>
      <c r="E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10"/>
      <c r="B703" s="10"/>
      <c r="C703" s="10"/>
      <c r="D703" s="10"/>
      <c r="E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10"/>
      <c r="B704" s="10"/>
      <c r="C704" s="10"/>
      <c r="D704" s="10"/>
      <c r="E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10"/>
      <c r="B705" s="10"/>
      <c r="C705" s="10"/>
      <c r="D705" s="10"/>
      <c r="E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10"/>
      <c r="B706" s="10"/>
      <c r="C706" s="10"/>
      <c r="D706" s="10"/>
      <c r="E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10"/>
      <c r="B707" s="10"/>
      <c r="C707" s="10"/>
      <c r="D707" s="10"/>
      <c r="E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10"/>
      <c r="B708" s="10"/>
      <c r="C708" s="10"/>
      <c r="D708" s="10"/>
      <c r="E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10"/>
      <c r="B709" s="10"/>
      <c r="C709" s="10"/>
      <c r="D709" s="10"/>
      <c r="E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10"/>
      <c r="B710" s="10"/>
      <c r="C710" s="10"/>
      <c r="D710" s="10"/>
      <c r="E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10"/>
      <c r="B711" s="10"/>
      <c r="C711" s="10"/>
      <c r="D711" s="10"/>
      <c r="E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10"/>
      <c r="B712" s="10"/>
      <c r="C712" s="10"/>
      <c r="D712" s="10"/>
      <c r="E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10"/>
      <c r="B713" s="10"/>
      <c r="C713" s="10"/>
      <c r="D713" s="10"/>
      <c r="E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10"/>
      <c r="B714" s="10"/>
      <c r="C714" s="10"/>
      <c r="D714" s="10"/>
      <c r="E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10"/>
      <c r="B715" s="10"/>
      <c r="C715" s="10"/>
      <c r="D715" s="10"/>
      <c r="E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10"/>
      <c r="B716" s="10"/>
      <c r="C716" s="10"/>
      <c r="D716" s="10"/>
      <c r="E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10"/>
      <c r="B717" s="10"/>
      <c r="C717" s="10"/>
      <c r="D717" s="10"/>
      <c r="E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10"/>
      <c r="B718" s="10"/>
      <c r="C718" s="10"/>
      <c r="D718" s="10"/>
      <c r="E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10"/>
      <c r="B719" s="10"/>
      <c r="C719" s="10"/>
      <c r="D719" s="10"/>
      <c r="E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10"/>
      <c r="B720" s="10"/>
      <c r="C720" s="10"/>
      <c r="D720" s="10"/>
      <c r="E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10"/>
      <c r="B721" s="10"/>
      <c r="C721" s="10"/>
      <c r="D721" s="10"/>
      <c r="E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10"/>
      <c r="B722" s="10"/>
      <c r="C722" s="10"/>
      <c r="D722" s="10"/>
      <c r="E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10"/>
      <c r="B723" s="10"/>
      <c r="C723" s="10"/>
      <c r="D723" s="10"/>
      <c r="E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10"/>
      <c r="B724" s="10"/>
      <c r="C724" s="10"/>
      <c r="D724" s="10"/>
      <c r="E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10"/>
      <c r="B725" s="10"/>
      <c r="C725" s="10"/>
      <c r="D725" s="10"/>
      <c r="E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10"/>
      <c r="B726" s="10"/>
      <c r="C726" s="10"/>
      <c r="D726" s="10"/>
      <c r="E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10"/>
      <c r="B727" s="10"/>
      <c r="C727" s="10"/>
      <c r="D727" s="10"/>
      <c r="E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10"/>
      <c r="B728" s="10"/>
      <c r="C728" s="10"/>
      <c r="D728" s="10"/>
      <c r="E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10"/>
      <c r="B729" s="10"/>
      <c r="C729" s="10"/>
      <c r="D729" s="10"/>
      <c r="E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10"/>
      <c r="B730" s="10"/>
      <c r="C730" s="10"/>
      <c r="D730" s="10"/>
      <c r="E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10"/>
      <c r="B731" s="10"/>
      <c r="C731" s="10"/>
      <c r="D731" s="10"/>
      <c r="E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10"/>
      <c r="B732" s="10"/>
      <c r="C732" s="10"/>
      <c r="D732" s="10"/>
      <c r="E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10"/>
      <c r="B733" s="10"/>
      <c r="C733" s="10"/>
      <c r="D733" s="10"/>
      <c r="E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10"/>
      <c r="B734" s="10"/>
      <c r="C734" s="10"/>
      <c r="D734" s="10"/>
      <c r="E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10"/>
      <c r="B735" s="10"/>
      <c r="C735" s="10"/>
      <c r="D735" s="10"/>
      <c r="E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10"/>
      <c r="B736" s="10"/>
      <c r="C736" s="10"/>
      <c r="D736" s="10"/>
      <c r="E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10"/>
      <c r="B737" s="10"/>
      <c r="C737" s="10"/>
      <c r="D737" s="10"/>
      <c r="E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10"/>
      <c r="B738" s="10"/>
      <c r="C738" s="10"/>
      <c r="D738" s="10"/>
      <c r="E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10"/>
      <c r="B739" s="10"/>
      <c r="C739" s="10"/>
      <c r="D739" s="10"/>
      <c r="E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10"/>
      <c r="B740" s="10"/>
      <c r="C740" s="10"/>
      <c r="D740" s="10"/>
      <c r="E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10"/>
      <c r="B741" s="10"/>
      <c r="C741" s="10"/>
      <c r="D741" s="10"/>
      <c r="E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10"/>
      <c r="B742" s="10"/>
      <c r="C742" s="10"/>
      <c r="D742" s="10"/>
      <c r="E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10"/>
      <c r="B743" s="10"/>
      <c r="C743" s="10"/>
      <c r="D743" s="10"/>
      <c r="E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10"/>
      <c r="B744" s="10"/>
      <c r="C744" s="10"/>
      <c r="D744" s="10"/>
      <c r="E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10"/>
      <c r="B745" s="10"/>
      <c r="C745" s="10"/>
      <c r="D745" s="10"/>
      <c r="E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10"/>
      <c r="B746" s="10"/>
      <c r="C746" s="10"/>
      <c r="D746" s="10"/>
      <c r="E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10"/>
      <c r="B747" s="10"/>
      <c r="C747" s="10"/>
      <c r="D747" s="10"/>
      <c r="E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10"/>
      <c r="B748" s="10"/>
      <c r="C748" s="10"/>
      <c r="D748" s="10"/>
      <c r="E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10"/>
      <c r="B749" s="10"/>
      <c r="C749" s="10"/>
      <c r="D749" s="10"/>
      <c r="E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10"/>
      <c r="B750" s="10"/>
      <c r="C750" s="10"/>
      <c r="D750" s="10"/>
      <c r="E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10"/>
      <c r="B751" s="10"/>
      <c r="C751" s="10"/>
      <c r="D751" s="10"/>
      <c r="E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10"/>
      <c r="B752" s="10"/>
      <c r="C752" s="10"/>
      <c r="D752" s="10"/>
      <c r="E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10"/>
      <c r="B753" s="10"/>
      <c r="C753" s="10"/>
      <c r="D753" s="10"/>
      <c r="E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10"/>
      <c r="B754" s="10"/>
      <c r="C754" s="10"/>
      <c r="D754" s="10"/>
      <c r="E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10"/>
      <c r="B755" s="10"/>
      <c r="C755" s="10"/>
      <c r="D755" s="10"/>
      <c r="E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10"/>
      <c r="B756" s="10"/>
      <c r="C756" s="10"/>
      <c r="D756" s="10"/>
      <c r="E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10"/>
      <c r="B757" s="10"/>
      <c r="C757" s="10"/>
      <c r="D757" s="10"/>
      <c r="E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10"/>
      <c r="B758" s="10"/>
      <c r="C758" s="10"/>
      <c r="D758" s="10"/>
      <c r="E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10"/>
      <c r="B759" s="10"/>
      <c r="C759" s="10"/>
      <c r="D759" s="10"/>
      <c r="E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10"/>
      <c r="B760" s="10"/>
      <c r="C760" s="10"/>
      <c r="D760" s="10"/>
      <c r="E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10"/>
      <c r="B761" s="10"/>
      <c r="C761" s="10"/>
      <c r="D761" s="10"/>
      <c r="E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10"/>
      <c r="B762" s="10"/>
      <c r="C762" s="10"/>
      <c r="D762" s="10"/>
      <c r="E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10"/>
      <c r="B763" s="10"/>
      <c r="C763" s="10"/>
      <c r="D763" s="10"/>
      <c r="E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10"/>
      <c r="B764" s="10"/>
      <c r="C764" s="10"/>
      <c r="D764" s="10"/>
      <c r="E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10"/>
      <c r="B765" s="10"/>
      <c r="C765" s="10"/>
      <c r="D765" s="10"/>
      <c r="E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10"/>
      <c r="B766" s="10"/>
      <c r="C766" s="10"/>
      <c r="D766" s="10"/>
      <c r="E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10"/>
      <c r="B767" s="10"/>
      <c r="C767" s="10"/>
      <c r="D767" s="10"/>
      <c r="E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10"/>
      <c r="B768" s="10"/>
      <c r="C768" s="10"/>
      <c r="D768" s="10"/>
      <c r="E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10"/>
      <c r="B769" s="10"/>
      <c r="C769" s="10"/>
      <c r="D769" s="10"/>
      <c r="E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10"/>
      <c r="B770" s="10"/>
      <c r="C770" s="10"/>
      <c r="D770" s="10"/>
      <c r="E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10"/>
      <c r="B771" s="10"/>
      <c r="C771" s="10"/>
      <c r="D771" s="10"/>
      <c r="E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10"/>
      <c r="B772" s="10"/>
      <c r="C772" s="10"/>
      <c r="D772" s="10"/>
      <c r="E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10"/>
      <c r="B773" s="10"/>
      <c r="C773" s="10"/>
      <c r="D773" s="10"/>
      <c r="E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10"/>
      <c r="B774" s="10"/>
      <c r="C774" s="10"/>
      <c r="D774" s="10"/>
      <c r="E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10"/>
      <c r="B775" s="10"/>
      <c r="C775" s="10"/>
      <c r="D775" s="10"/>
      <c r="E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10"/>
      <c r="B776" s="10"/>
      <c r="C776" s="10"/>
      <c r="D776" s="10"/>
      <c r="E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10"/>
      <c r="B777" s="10"/>
      <c r="C777" s="10"/>
      <c r="D777" s="10"/>
      <c r="E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10"/>
      <c r="B778" s="10"/>
      <c r="C778" s="10"/>
      <c r="D778" s="10"/>
      <c r="E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10"/>
      <c r="B779" s="10"/>
      <c r="C779" s="10"/>
      <c r="D779" s="10"/>
      <c r="E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10"/>
      <c r="B780" s="10"/>
      <c r="C780" s="10"/>
      <c r="D780" s="10"/>
      <c r="E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10"/>
      <c r="B781" s="10"/>
      <c r="C781" s="10"/>
      <c r="D781" s="10"/>
      <c r="E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10"/>
      <c r="B782" s="10"/>
      <c r="C782" s="10"/>
      <c r="D782" s="10"/>
      <c r="E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10"/>
      <c r="B783" s="10"/>
      <c r="C783" s="10"/>
      <c r="D783" s="10"/>
      <c r="E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10"/>
      <c r="B784" s="10"/>
      <c r="C784" s="10"/>
      <c r="D784" s="10"/>
      <c r="E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10"/>
      <c r="B785" s="10"/>
      <c r="C785" s="10"/>
      <c r="D785" s="10"/>
      <c r="E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10"/>
      <c r="B786" s="10"/>
      <c r="C786" s="10"/>
      <c r="D786" s="10"/>
      <c r="E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10"/>
      <c r="B787" s="10"/>
      <c r="C787" s="10"/>
      <c r="D787" s="10"/>
      <c r="E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10"/>
      <c r="B788" s="10"/>
      <c r="C788" s="10"/>
      <c r="D788" s="10"/>
      <c r="E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10"/>
      <c r="B789" s="10"/>
      <c r="C789" s="10"/>
      <c r="D789" s="10"/>
      <c r="E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10"/>
      <c r="B790" s="10"/>
      <c r="C790" s="10"/>
      <c r="D790" s="10"/>
      <c r="E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10"/>
      <c r="B791" s="10"/>
      <c r="C791" s="10"/>
      <c r="D791" s="10"/>
      <c r="E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10"/>
      <c r="B792" s="10"/>
      <c r="C792" s="10"/>
      <c r="D792" s="10"/>
      <c r="E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10"/>
      <c r="B793" s="10"/>
      <c r="C793" s="10"/>
      <c r="D793" s="10"/>
      <c r="E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10"/>
      <c r="B794" s="10"/>
      <c r="C794" s="10"/>
      <c r="D794" s="10"/>
      <c r="E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10"/>
      <c r="B795" s="10"/>
      <c r="C795" s="10"/>
      <c r="D795" s="10"/>
      <c r="E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10"/>
      <c r="B796" s="10"/>
      <c r="C796" s="10"/>
      <c r="D796" s="10"/>
      <c r="E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10"/>
      <c r="B797" s="10"/>
      <c r="C797" s="10"/>
      <c r="D797" s="10"/>
      <c r="E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10"/>
      <c r="B798" s="10"/>
      <c r="C798" s="10"/>
      <c r="D798" s="10"/>
      <c r="E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10"/>
      <c r="B799" s="10"/>
      <c r="C799" s="10"/>
      <c r="D799" s="10"/>
      <c r="E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10"/>
      <c r="B800" s="10"/>
      <c r="C800" s="10"/>
      <c r="D800" s="10"/>
      <c r="E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10"/>
      <c r="B801" s="10"/>
      <c r="C801" s="10"/>
      <c r="D801" s="10"/>
      <c r="E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10"/>
      <c r="B802" s="10"/>
      <c r="C802" s="10"/>
      <c r="D802" s="10"/>
      <c r="E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10"/>
      <c r="B803" s="10"/>
      <c r="C803" s="10"/>
      <c r="D803" s="10"/>
      <c r="E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10"/>
      <c r="B804" s="10"/>
      <c r="C804" s="10"/>
      <c r="D804" s="10"/>
      <c r="E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10"/>
      <c r="B805" s="10"/>
      <c r="C805" s="10"/>
      <c r="D805" s="10"/>
      <c r="E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10"/>
      <c r="B806" s="10"/>
      <c r="C806" s="10"/>
      <c r="D806" s="10"/>
      <c r="E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10"/>
      <c r="B807" s="10"/>
      <c r="C807" s="10"/>
      <c r="D807" s="10"/>
      <c r="E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10"/>
      <c r="B808" s="10"/>
      <c r="C808" s="10"/>
      <c r="D808" s="10"/>
      <c r="E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10"/>
      <c r="B809" s="10"/>
      <c r="C809" s="10"/>
      <c r="D809" s="10"/>
      <c r="E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10"/>
      <c r="B810" s="10"/>
      <c r="C810" s="10"/>
      <c r="D810" s="10"/>
      <c r="E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10"/>
      <c r="B811" s="10"/>
      <c r="C811" s="10"/>
      <c r="D811" s="10"/>
      <c r="E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10"/>
      <c r="B812" s="10"/>
      <c r="C812" s="10"/>
      <c r="D812" s="10"/>
      <c r="E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10"/>
      <c r="B813" s="10"/>
      <c r="C813" s="10"/>
      <c r="D813" s="10"/>
      <c r="E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10"/>
      <c r="B814" s="10"/>
      <c r="C814" s="10"/>
      <c r="D814" s="10"/>
      <c r="E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10"/>
      <c r="B815" s="10"/>
      <c r="C815" s="10"/>
      <c r="D815" s="10"/>
      <c r="E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10"/>
      <c r="B816" s="10"/>
      <c r="C816" s="10"/>
      <c r="D816" s="10"/>
      <c r="E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10"/>
      <c r="B817" s="10"/>
      <c r="C817" s="10"/>
      <c r="D817" s="10"/>
      <c r="E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10"/>
      <c r="B818" s="10"/>
      <c r="C818" s="10"/>
      <c r="D818" s="10"/>
      <c r="E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10"/>
      <c r="B819" s="10"/>
      <c r="C819" s="10"/>
      <c r="D819" s="10"/>
      <c r="E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10"/>
      <c r="B820" s="10"/>
      <c r="C820" s="10"/>
      <c r="D820" s="10"/>
      <c r="E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10"/>
      <c r="B821" s="10"/>
      <c r="C821" s="10"/>
      <c r="D821" s="10"/>
      <c r="E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10"/>
      <c r="B822" s="10"/>
      <c r="C822" s="10"/>
      <c r="D822" s="10"/>
      <c r="E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10"/>
      <c r="B823" s="10"/>
      <c r="C823" s="10"/>
      <c r="D823" s="10"/>
      <c r="E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10"/>
      <c r="B824" s="10"/>
      <c r="C824" s="10"/>
      <c r="D824" s="10"/>
      <c r="E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10"/>
      <c r="B825" s="10"/>
      <c r="C825" s="10"/>
      <c r="D825" s="10"/>
      <c r="E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10"/>
      <c r="B826" s="10"/>
      <c r="C826" s="10"/>
      <c r="D826" s="10"/>
      <c r="E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10"/>
      <c r="B827" s="10"/>
      <c r="C827" s="10"/>
      <c r="D827" s="10"/>
      <c r="E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10"/>
      <c r="B828" s="10"/>
      <c r="C828" s="10"/>
      <c r="D828" s="10"/>
      <c r="E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10"/>
      <c r="B829" s="10"/>
      <c r="C829" s="10"/>
      <c r="D829" s="10"/>
      <c r="E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10"/>
      <c r="B830" s="10"/>
      <c r="C830" s="10"/>
      <c r="D830" s="10"/>
      <c r="E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10"/>
      <c r="B831" s="10"/>
      <c r="C831" s="10"/>
      <c r="D831" s="10"/>
      <c r="E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10"/>
      <c r="B832" s="10"/>
      <c r="C832" s="10"/>
      <c r="D832" s="10"/>
      <c r="E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10"/>
      <c r="B833" s="10"/>
      <c r="C833" s="10"/>
      <c r="D833" s="10"/>
      <c r="E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10"/>
      <c r="B834" s="10"/>
      <c r="C834" s="10"/>
      <c r="D834" s="10"/>
      <c r="E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10"/>
      <c r="B835" s="10"/>
      <c r="C835" s="10"/>
      <c r="D835" s="10"/>
      <c r="E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10"/>
      <c r="B836" s="10"/>
      <c r="C836" s="10"/>
      <c r="D836" s="10"/>
      <c r="E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10"/>
      <c r="B837" s="10"/>
      <c r="C837" s="10"/>
      <c r="D837" s="10"/>
      <c r="E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10"/>
      <c r="B838" s="10"/>
      <c r="C838" s="10"/>
      <c r="D838" s="10"/>
      <c r="E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10"/>
      <c r="B839" s="10"/>
      <c r="C839" s="10"/>
      <c r="D839" s="10"/>
      <c r="E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10"/>
      <c r="B840" s="10"/>
      <c r="C840" s="10"/>
      <c r="D840" s="10"/>
      <c r="E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10"/>
      <c r="B841" s="10"/>
      <c r="C841" s="10"/>
      <c r="D841" s="10"/>
      <c r="E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10"/>
      <c r="B842" s="10"/>
      <c r="C842" s="10"/>
      <c r="D842" s="10"/>
      <c r="E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10"/>
      <c r="B843" s="10"/>
      <c r="C843" s="10"/>
      <c r="D843" s="10"/>
      <c r="E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10"/>
      <c r="B844" s="10"/>
      <c r="C844" s="10"/>
      <c r="D844" s="10"/>
      <c r="E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10"/>
      <c r="B845" s="10"/>
      <c r="C845" s="10"/>
      <c r="D845" s="10"/>
      <c r="E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10"/>
      <c r="B846" s="10"/>
      <c r="C846" s="10"/>
      <c r="D846" s="10"/>
      <c r="E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10"/>
      <c r="B847" s="10"/>
      <c r="C847" s="10"/>
      <c r="D847" s="10"/>
      <c r="E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10"/>
      <c r="B848" s="10"/>
      <c r="C848" s="10"/>
      <c r="D848" s="10"/>
      <c r="E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10"/>
      <c r="B849" s="10"/>
      <c r="C849" s="10"/>
      <c r="D849" s="10"/>
      <c r="E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10"/>
      <c r="B850" s="10"/>
      <c r="C850" s="10"/>
      <c r="D850" s="10"/>
      <c r="E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10"/>
      <c r="B851" s="10"/>
      <c r="C851" s="10"/>
      <c r="D851" s="10"/>
      <c r="E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10"/>
      <c r="B852" s="10"/>
      <c r="C852" s="10"/>
      <c r="D852" s="10"/>
      <c r="E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10"/>
      <c r="B853" s="10"/>
      <c r="C853" s="10"/>
      <c r="D853" s="10"/>
      <c r="E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10"/>
      <c r="B854" s="10"/>
      <c r="C854" s="10"/>
      <c r="D854" s="10"/>
      <c r="E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10"/>
      <c r="B855" s="10"/>
      <c r="C855" s="10"/>
      <c r="D855" s="10"/>
      <c r="E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10"/>
      <c r="B856" s="10"/>
      <c r="C856" s="10"/>
      <c r="D856" s="10"/>
      <c r="E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10"/>
      <c r="B857" s="10"/>
      <c r="C857" s="10"/>
      <c r="D857" s="10"/>
      <c r="E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10"/>
      <c r="B858" s="10"/>
      <c r="C858" s="10"/>
      <c r="D858" s="10"/>
      <c r="E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10"/>
      <c r="B859" s="10"/>
      <c r="C859" s="10"/>
      <c r="D859" s="10"/>
      <c r="E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10"/>
      <c r="B860" s="10"/>
      <c r="C860" s="10"/>
      <c r="D860" s="10"/>
      <c r="E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10"/>
      <c r="B861" s="10"/>
      <c r="C861" s="10"/>
      <c r="D861" s="10"/>
      <c r="E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10"/>
      <c r="B862" s="10"/>
      <c r="C862" s="10"/>
      <c r="D862" s="10"/>
      <c r="E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10"/>
      <c r="B863" s="10"/>
      <c r="C863" s="10"/>
      <c r="D863" s="10"/>
      <c r="E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10"/>
      <c r="B864" s="10"/>
      <c r="C864" s="10"/>
      <c r="D864" s="10"/>
      <c r="E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10"/>
      <c r="B865" s="10"/>
      <c r="C865" s="10"/>
      <c r="D865" s="10"/>
      <c r="E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10"/>
      <c r="B866" s="10"/>
      <c r="C866" s="10"/>
      <c r="D866" s="10"/>
      <c r="E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10"/>
      <c r="B867" s="10"/>
      <c r="C867" s="10"/>
      <c r="D867" s="10"/>
      <c r="E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10"/>
      <c r="B868" s="10"/>
      <c r="C868" s="10"/>
      <c r="D868" s="10"/>
      <c r="E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10"/>
      <c r="B869" s="10"/>
      <c r="C869" s="10"/>
      <c r="D869" s="10"/>
      <c r="E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10"/>
      <c r="B870" s="10"/>
      <c r="C870" s="10"/>
      <c r="D870" s="10"/>
      <c r="E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10"/>
      <c r="B871" s="10"/>
      <c r="C871" s="10"/>
      <c r="D871" s="10"/>
      <c r="E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10"/>
      <c r="B872" s="10"/>
      <c r="C872" s="10"/>
      <c r="D872" s="10"/>
      <c r="E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10"/>
      <c r="B873" s="10"/>
      <c r="C873" s="10"/>
      <c r="D873" s="10"/>
      <c r="E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10"/>
      <c r="B874" s="10"/>
      <c r="C874" s="10"/>
      <c r="D874" s="10"/>
      <c r="E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10"/>
      <c r="B875" s="10"/>
      <c r="C875" s="10"/>
      <c r="D875" s="10"/>
      <c r="E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10"/>
      <c r="B876" s="10"/>
      <c r="C876" s="10"/>
      <c r="D876" s="10"/>
      <c r="E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10"/>
      <c r="B877" s="10"/>
      <c r="C877" s="10"/>
      <c r="D877" s="10"/>
      <c r="E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10"/>
      <c r="B878" s="10"/>
      <c r="C878" s="10"/>
      <c r="D878" s="10"/>
      <c r="E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10"/>
      <c r="B879" s="10"/>
      <c r="C879" s="10"/>
      <c r="D879" s="10"/>
      <c r="E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10"/>
      <c r="B880" s="10"/>
      <c r="C880" s="10"/>
      <c r="D880" s="10"/>
      <c r="E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10"/>
      <c r="B881" s="10"/>
      <c r="C881" s="10"/>
      <c r="D881" s="10"/>
      <c r="E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10"/>
      <c r="B882" s="10"/>
      <c r="C882" s="10"/>
      <c r="D882" s="10"/>
      <c r="E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10"/>
      <c r="B883" s="10"/>
      <c r="C883" s="10"/>
      <c r="D883" s="10"/>
      <c r="E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10"/>
      <c r="B884" s="10"/>
      <c r="C884" s="10"/>
      <c r="D884" s="10"/>
      <c r="E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10"/>
      <c r="B885" s="10"/>
      <c r="C885" s="10"/>
      <c r="D885" s="10"/>
      <c r="E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10"/>
      <c r="B886" s="10"/>
      <c r="C886" s="10"/>
      <c r="D886" s="10"/>
      <c r="E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10"/>
      <c r="B887" s="10"/>
      <c r="C887" s="10"/>
      <c r="D887" s="10"/>
      <c r="E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10"/>
      <c r="B888" s="10"/>
      <c r="C888" s="10"/>
      <c r="D888" s="10"/>
      <c r="E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10"/>
      <c r="B889" s="10"/>
      <c r="C889" s="10"/>
      <c r="D889" s="10"/>
      <c r="E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10"/>
      <c r="B890" s="10"/>
      <c r="C890" s="10"/>
      <c r="D890" s="10"/>
      <c r="E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10"/>
      <c r="B891" s="10"/>
      <c r="C891" s="10"/>
      <c r="D891" s="10"/>
      <c r="E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10"/>
      <c r="B892" s="10"/>
      <c r="C892" s="10"/>
      <c r="D892" s="10"/>
      <c r="E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10"/>
      <c r="B893" s="10"/>
      <c r="C893" s="10"/>
      <c r="D893" s="10"/>
      <c r="E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10"/>
      <c r="B894" s="10"/>
      <c r="C894" s="10"/>
      <c r="D894" s="10"/>
      <c r="E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10"/>
      <c r="B895" s="10"/>
      <c r="C895" s="10"/>
      <c r="D895" s="10"/>
      <c r="E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10"/>
      <c r="B896" s="10"/>
      <c r="C896" s="10"/>
      <c r="D896" s="10"/>
      <c r="E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10"/>
      <c r="B897" s="10"/>
      <c r="C897" s="10"/>
      <c r="D897" s="10"/>
      <c r="E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10"/>
      <c r="B898" s="10"/>
      <c r="C898" s="10"/>
      <c r="D898" s="10"/>
      <c r="E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10"/>
      <c r="B899" s="10"/>
      <c r="C899" s="10"/>
      <c r="D899" s="10"/>
      <c r="E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10"/>
      <c r="B900" s="10"/>
      <c r="C900" s="10"/>
      <c r="D900" s="10"/>
      <c r="E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10"/>
      <c r="B901" s="10"/>
      <c r="C901" s="10"/>
      <c r="D901" s="10"/>
      <c r="E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10"/>
      <c r="B902" s="10"/>
      <c r="C902" s="10"/>
      <c r="D902" s="10"/>
      <c r="E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10"/>
      <c r="B903" s="10"/>
      <c r="C903" s="10"/>
      <c r="D903" s="10"/>
      <c r="E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10"/>
      <c r="B904" s="10"/>
      <c r="C904" s="10"/>
      <c r="D904" s="10"/>
      <c r="E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10"/>
      <c r="B905" s="10"/>
      <c r="C905" s="10"/>
      <c r="D905" s="10"/>
      <c r="E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10"/>
      <c r="B906" s="10"/>
      <c r="C906" s="10"/>
      <c r="D906" s="10"/>
      <c r="E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10"/>
      <c r="B907" s="10"/>
      <c r="C907" s="10"/>
      <c r="D907" s="10"/>
      <c r="E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10"/>
      <c r="B908" s="10"/>
      <c r="C908" s="10"/>
      <c r="D908" s="10"/>
      <c r="E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10"/>
      <c r="B909" s="10"/>
      <c r="C909" s="10"/>
      <c r="D909" s="10"/>
      <c r="E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10"/>
      <c r="B910" s="10"/>
      <c r="C910" s="10"/>
      <c r="D910" s="10"/>
      <c r="E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10"/>
      <c r="B911" s="10"/>
      <c r="C911" s="10"/>
      <c r="D911" s="10"/>
      <c r="E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10"/>
      <c r="B912" s="10"/>
      <c r="C912" s="10"/>
      <c r="D912" s="10"/>
      <c r="E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10"/>
      <c r="B913" s="10"/>
      <c r="C913" s="10"/>
      <c r="D913" s="10"/>
      <c r="E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10"/>
      <c r="B914" s="10"/>
      <c r="C914" s="10"/>
      <c r="D914" s="10"/>
      <c r="E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10"/>
      <c r="B915" s="10"/>
      <c r="C915" s="10"/>
      <c r="D915" s="10"/>
      <c r="E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10"/>
      <c r="B916" s="10"/>
      <c r="C916" s="10"/>
      <c r="D916" s="10"/>
      <c r="E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10"/>
      <c r="B917" s="10"/>
      <c r="C917" s="10"/>
      <c r="D917" s="10"/>
      <c r="E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10"/>
      <c r="B918" s="10"/>
      <c r="C918" s="10"/>
      <c r="D918" s="10"/>
      <c r="E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10"/>
      <c r="B919" s="10"/>
      <c r="C919" s="10"/>
      <c r="D919" s="10"/>
      <c r="E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10"/>
      <c r="B920" s="10"/>
      <c r="C920" s="10"/>
      <c r="D920" s="10"/>
      <c r="E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10"/>
      <c r="B921" s="10"/>
      <c r="C921" s="10"/>
      <c r="D921" s="10"/>
      <c r="E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10"/>
      <c r="B922" s="10"/>
      <c r="C922" s="10"/>
      <c r="D922" s="10"/>
      <c r="E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10"/>
      <c r="B923" s="10"/>
      <c r="C923" s="10"/>
      <c r="D923" s="10"/>
      <c r="E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10"/>
      <c r="B924" s="10"/>
      <c r="C924" s="10"/>
      <c r="D924" s="10"/>
      <c r="E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10"/>
      <c r="B925" s="10"/>
      <c r="C925" s="10"/>
      <c r="D925" s="10"/>
      <c r="E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10"/>
      <c r="B926" s="10"/>
      <c r="C926" s="10"/>
      <c r="D926" s="10"/>
      <c r="E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10"/>
      <c r="B927" s="10"/>
      <c r="C927" s="10"/>
      <c r="D927" s="10"/>
      <c r="E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10"/>
      <c r="B928" s="10"/>
      <c r="C928" s="10"/>
      <c r="D928" s="10"/>
      <c r="E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10"/>
      <c r="B929" s="10"/>
      <c r="C929" s="10"/>
      <c r="D929" s="10"/>
      <c r="E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10"/>
      <c r="B930" s="10"/>
      <c r="C930" s="10"/>
      <c r="D930" s="10"/>
      <c r="E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10"/>
      <c r="B931" s="10"/>
      <c r="C931" s="10"/>
      <c r="D931" s="10"/>
      <c r="E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10"/>
      <c r="B932" s="10"/>
      <c r="C932" s="10"/>
      <c r="D932" s="10"/>
      <c r="E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10"/>
      <c r="B933" s="10"/>
      <c r="C933" s="10"/>
      <c r="D933" s="10"/>
      <c r="E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10"/>
      <c r="B934" s="10"/>
      <c r="C934" s="10"/>
      <c r="D934" s="10"/>
      <c r="E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10"/>
      <c r="B935" s="10"/>
      <c r="C935" s="10"/>
      <c r="D935" s="10"/>
      <c r="E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10"/>
      <c r="B936" s="10"/>
      <c r="C936" s="10"/>
      <c r="D936" s="10"/>
      <c r="E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10"/>
      <c r="B937" s="10"/>
      <c r="C937" s="10"/>
      <c r="D937" s="10"/>
      <c r="E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10"/>
      <c r="B938" s="10"/>
      <c r="C938" s="10"/>
      <c r="D938" s="10"/>
      <c r="E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10"/>
      <c r="B939" s="10"/>
      <c r="C939" s="10"/>
      <c r="D939" s="10"/>
      <c r="E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10"/>
      <c r="B940" s="10"/>
      <c r="C940" s="10"/>
      <c r="D940" s="10"/>
      <c r="E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10"/>
      <c r="B941" s="10"/>
      <c r="C941" s="10"/>
      <c r="D941" s="10"/>
      <c r="E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10"/>
      <c r="B942" s="10"/>
      <c r="C942" s="10"/>
      <c r="D942" s="10"/>
      <c r="E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10"/>
      <c r="B943" s="10"/>
      <c r="C943" s="10"/>
      <c r="D943" s="10"/>
      <c r="E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10"/>
      <c r="B944" s="10"/>
      <c r="C944" s="10"/>
      <c r="D944" s="10"/>
      <c r="E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10"/>
      <c r="B945" s="10"/>
      <c r="C945" s="10"/>
      <c r="D945" s="10"/>
      <c r="E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10"/>
      <c r="B946" s="10"/>
      <c r="C946" s="10"/>
      <c r="D946" s="10"/>
      <c r="E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10"/>
      <c r="B947" s="10"/>
      <c r="C947" s="10"/>
      <c r="D947" s="10"/>
      <c r="E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10"/>
      <c r="B948" s="10"/>
      <c r="C948" s="10"/>
      <c r="D948" s="10"/>
      <c r="E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10"/>
      <c r="B949" s="10"/>
      <c r="C949" s="10"/>
      <c r="D949" s="10"/>
      <c r="E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10"/>
      <c r="B950" s="10"/>
      <c r="C950" s="10"/>
      <c r="D950" s="10"/>
      <c r="E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10"/>
      <c r="B951" s="10"/>
      <c r="C951" s="10"/>
      <c r="D951" s="10"/>
      <c r="E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10"/>
      <c r="B952" s="10"/>
      <c r="C952" s="10"/>
      <c r="D952" s="10"/>
      <c r="E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10"/>
      <c r="B953" s="10"/>
      <c r="C953" s="10"/>
      <c r="D953" s="10"/>
      <c r="E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10"/>
      <c r="B954" s="10"/>
      <c r="C954" s="10"/>
      <c r="D954" s="10"/>
      <c r="E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10"/>
      <c r="B955" s="10"/>
      <c r="C955" s="10"/>
      <c r="D955" s="10"/>
      <c r="E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10"/>
      <c r="B956" s="10"/>
      <c r="C956" s="10"/>
      <c r="D956" s="10"/>
      <c r="E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10"/>
      <c r="B957" s="10"/>
      <c r="C957" s="10"/>
      <c r="D957" s="10"/>
      <c r="E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10"/>
      <c r="B958" s="10"/>
      <c r="C958" s="10"/>
      <c r="D958" s="10"/>
      <c r="E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10"/>
      <c r="B959" s="10"/>
      <c r="C959" s="10"/>
      <c r="D959" s="10"/>
      <c r="E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10"/>
      <c r="B960" s="10"/>
      <c r="C960" s="10"/>
      <c r="D960" s="10"/>
      <c r="E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10"/>
      <c r="B961" s="10"/>
      <c r="C961" s="10"/>
      <c r="D961" s="10"/>
      <c r="E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10"/>
      <c r="B962" s="10"/>
      <c r="C962" s="10"/>
      <c r="D962" s="10"/>
      <c r="E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10"/>
      <c r="B963" s="10"/>
      <c r="C963" s="10"/>
      <c r="D963" s="10"/>
      <c r="E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10"/>
      <c r="B964" s="10"/>
      <c r="C964" s="10"/>
      <c r="D964" s="10"/>
      <c r="E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10"/>
      <c r="B965" s="10"/>
      <c r="C965" s="10"/>
      <c r="D965" s="10"/>
      <c r="E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10"/>
      <c r="B966" s="10"/>
      <c r="C966" s="10"/>
      <c r="D966" s="10"/>
      <c r="E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10"/>
      <c r="B967" s="10"/>
      <c r="C967" s="10"/>
      <c r="D967" s="10"/>
      <c r="E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10"/>
      <c r="B968" s="10"/>
      <c r="C968" s="10"/>
      <c r="D968" s="10"/>
      <c r="E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10"/>
      <c r="B969" s="10"/>
      <c r="C969" s="10"/>
      <c r="D969" s="10"/>
      <c r="E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10"/>
      <c r="B970" s="10"/>
      <c r="C970" s="10"/>
      <c r="D970" s="10"/>
      <c r="E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10"/>
      <c r="B971" s="10"/>
      <c r="C971" s="10"/>
      <c r="D971" s="10"/>
      <c r="E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10"/>
      <c r="B972" s="10"/>
      <c r="C972" s="10"/>
      <c r="D972" s="10"/>
      <c r="E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10"/>
      <c r="B973" s="10"/>
      <c r="C973" s="10"/>
      <c r="D973" s="10"/>
      <c r="E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10"/>
      <c r="B974" s="10"/>
      <c r="C974" s="10"/>
      <c r="D974" s="10"/>
      <c r="E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10"/>
      <c r="B975" s="10"/>
      <c r="C975" s="10"/>
      <c r="D975" s="10"/>
      <c r="E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10"/>
      <c r="B976" s="10"/>
      <c r="C976" s="10"/>
      <c r="D976" s="10"/>
      <c r="E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10"/>
      <c r="B977" s="10"/>
      <c r="C977" s="10"/>
      <c r="D977" s="10"/>
      <c r="E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10"/>
      <c r="B978" s="10"/>
      <c r="C978" s="10"/>
      <c r="D978" s="10"/>
      <c r="E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10"/>
      <c r="B979" s="10"/>
      <c r="C979" s="10"/>
      <c r="D979" s="10"/>
      <c r="E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10"/>
      <c r="B980" s="10"/>
      <c r="C980" s="10"/>
      <c r="D980" s="10"/>
      <c r="E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10"/>
      <c r="B981" s="10"/>
      <c r="C981" s="10"/>
      <c r="D981" s="10"/>
      <c r="E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10"/>
      <c r="B982" s="10"/>
      <c r="C982" s="10"/>
      <c r="D982" s="10"/>
      <c r="E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10"/>
      <c r="B983" s="10"/>
      <c r="C983" s="10"/>
      <c r="D983" s="10"/>
      <c r="E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10"/>
      <c r="B984" s="10"/>
      <c r="C984" s="10"/>
      <c r="D984" s="10"/>
      <c r="E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10"/>
      <c r="B985" s="10"/>
      <c r="C985" s="10"/>
      <c r="D985" s="10"/>
      <c r="E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10"/>
      <c r="B986" s="10"/>
      <c r="C986" s="10"/>
      <c r="D986" s="10"/>
      <c r="E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10"/>
      <c r="B987" s="10"/>
      <c r="C987" s="10"/>
      <c r="D987" s="10"/>
      <c r="E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10"/>
      <c r="B988" s="10"/>
      <c r="C988" s="10"/>
      <c r="D988" s="10"/>
      <c r="E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10"/>
      <c r="B989" s="10"/>
      <c r="C989" s="10"/>
      <c r="D989" s="10"/>
      <c r="E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10"/>
      <c r="B990" s="10"/>
      <c r="C990" s="10"/>
      <c r="D990" s="10"/>
      <c r="E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10"/>
      <c r="B991" s="10"/>
      <c r="C991" s="10"/>
      <c r="D991" s="10"/>
      <c r="E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10"/>
      <c r="B992" s="10"/>
      <c r="C992" s="10"/>
      <c r="D992" s="10"/>
      <c r="E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10"/>
      <c r="B993" s="10"/>
      <c r="C993" s="10"/>
      <c r="D993" s="10"/>
      <c r="E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10"/>
      <c r="B994" s="10"/>
      <c r="C994" s="10"/>
      <c r="D994" s="10"/>
      <c r="E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10"/>
      <c r="B995" s="10"/>
      <c r="C995" s="10"/>
      <c r="D995" s="10"/>
      <c r="E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10"/>
      <c r="B996" s="10"/>
      <c r="C996" s="10"/>
      <c r="D996" s="10"/>
      <c r="E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10"/>
      <c r="B997" s="10"/>
      <c r="C997" s="10"/>
      <c r="D997" s="10"/>
      <c r="E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10"/>
      <c r="B998" s="10"/>
      <c r="C998" s="10"/>
      <c r="D998" s="10"/>
      <c r="E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10"/>
      <c r="B999" s="10"/>
      <c r="C999" s="10"/>
      <c r="D999" s="10"/>
      <c r="E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10"/>
      <c r="B1000" s="10"/>
      <c r="C1000" s="10"/>
      <c r="D1000" s="10"/>
      <c r="E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F6F7-A821-D749-8BDD-9AED9FCD3D8B}">
  <dimension ref="A1:D69"/>
  <sheetViews>
    <sheetView tabSelected="1" workbookViewId="0">
      <selection activeCell="F6" sqref="F6"/>
    </sheetView>
  </sheetViews>
  <sheetFormatPr baseColWidth="10" defaultRowHeight="13"/>
  <sheetData>
    <row r="1" spans="1:4" ht="16">
      <c r="A1" s="51" t="s">
        <v>222</v>
      </c>
      <c r="B1" s="18" t="s">
        <v>306</v>
      </c>
      <c r="C1" s="60" t="s">
        <v>238</v>
      </c>
      <c r="D1" s="60" t="s">
        <v>239</v>
      </c>
    </row>
    <row r="2" spans="1:4" ht="16">
      <c r="A2" s="18" t="s">
        <v>25</v>
      </c>
      <c r="B2" s="18">
        <v>1</v>
      </c>
      <c r="C2" s="60" t="s">
        <v>240</v>
      </c>
      <c r="D2" s="60">
        <v>31</v>
      </c>
    </row>
    <row r="3" spans="1:4" ht="16">
      <c r="A3" s="18" t="s">
        <v>25</v>
      </c>
      <c r="B3" s="18">
        <v>1</v>
      </c>
      <c r="C3" s="60" t="s">
        <v>241</v>
      </c>
      <c r="D3" s="60">
        <v>49</v>
      </c>
    </row>
    <row r="4" spans="1:4" ht="16">
      <c r="A4" s="18" t="s">
        <v>25</v>
      </c>
      <c r="B4" s="18">
        <v>1</v>
      </c>
      <c r="C4" s="60" t="s">
        <v>242</v>
      </c>
      <c r="D4" s="60">
        <v>33</v>
      </c>
    </row>
    <row r="5" spans="1:4" ht="16">
      <c r="A5" s="18" t="s">
        <v>25</v>
      </c>
      <c r="B5" s="18">
        <v>1</v>
      </c>
      <c r="C5" s="60" t="s">
        <v>243</v>
      </c>
      <c r="D5" s="60">
        <v>52</v>
      </c>
    </row>
    <row r="6" spans="1:4" ht="16">
      <c r="A6" s="18" t="s">
        <v>25</v>
      </c>
      <c r="B6" s="18">
        <v>1</v>
      </c>
      <c r="C6" s="60" t="s">
        <v>244</v>
      </c>
      <c r="D6" s="60">
        <v>19</v>
      </c>
    </row>
    <row r="7" spans="1:4" ht="16">
      <c r="A7" s="18" t="s">
        <v>25</v>
      </c>
      <c r="B7" s="18">
        <v>1</v>
      </c>
      <c r="C7" s="60" t="s">
        <v>245</v>
      </c>
      <c r="D7" s="60">
        <v>23</v>
      </c>
    </row>
    <row r="8" spans="1:4" ht="16">
      <c r="A8" s="18" t="s">
        <v>25</v>
      </c>
      <c r="B8" s="18">
        <v>1</v>
      </c>
      <c r="C8" s="60" t="s">
        <v>246</v>
      </c>
      <c r="D8" s="60">
        <v>35</v>
      </c>
    </row>
    <row r="9" spans="1:4" ht="16">
      <c r="A9" s="18" t="s">
        <v>25</v>
      </c>
      <c r="B9" s="18">
        <v>1</v>
      </c>
      <c r="C9" s="60" t="s">
        <v>247</v>
      </c>
      <c r="D9" s="60">
        <v>52</v>
      </c>
    </row>
    <row r="10" spans="1:4" ht="16">
      <c r="A10" s="18" t="s">
        <v>25</v>
      </c>
      <c r="B10" s="18">
        <v>2</v>
      </c>
      <c r="C10" s="60" t="s">
        <v>248</v>
      </c>
      <c r="D10" s="60">
        <v>28</v>
      </c>
    </row>
    <row r="11" spans="1:4" ht="16">
      <c r="A11" s="18" t="s">
        <v>25</v>
      </c>
      <c r="B11" s="18">
        <v>2</v>
      </c>
      <c r="C11" s="60" t="s">
        <v>249</v>
      </c>
      <c r="D11" s="60">
        <v>8</v>
      </c>
    </row>
    <row r="12" spans="1:4" ht="16">
      <c r="A12" s="18" t="s">
        <v>25</v>
      </c>
      <c r="B12" s="18">
        <v>2</v>
      </c>
      <c r="C12" s="60" t="s">
        <v>250</v>
      </c>
      <c r="D12" s="60">
        <v>21</v>
      </c>
    </row>
    <row r="13" spans="1:4" ht="16">
      <c r="A13" s="18" t="s">
        <v>25</v>
      </c>
      <c r="B13" s="18">
        <v>2</v>
      </c>
      <c r="C13" s="60" t="s">
        <v>251</v>
      </c>
      <c r="D13" s="60">
        <v>4</v>
      </c>
    </row>
    <row r="14" spans="1:4" ht="16">
      <c r="A14" s="18" t="s">
        <v>25</v>
      </c>
      <c r="B14" s="18">
        <v>2</v>
      </c>
      <c r="C14" s="60" t="s">
        <v>252</v>
      </c>
      <c r="D14" s="60">
        <v>11</v>
      </c>
    </row>
    <row r="15" spans="1:4" ht="16">
      <c r="A15" s="18" t="s">
        <v>25</v>
      </c>
      <c r="B15" s="18">
        <v>2</v>
      </c>
      <c r="C15" s="60" t="s">
        <v>253</v>
      </c>
      <c r="D15" s="60">
        <v>8</v>
      </c>
    </row>
    <row r="16" spans="1:4" ht="16">
      <c r="A16" s="18" t="s">
        <v>25</v>
      </c>
      <c r="B16" s="18">
        <v>2</v>
      </c>
      <c r="C16" s="60" t="s">
        <v>254</v>
      </c>
      <c r="D16" s="60">
        <v>97</v>
      </c>
    </row>
    <row r="17" spans="1:4" ht="16">
      <c r="A17" s="18" t="s">
        <v>25</v>
      </c>
      <c r="B17" s="18">
        <v>2</v>
      </c>
      <c r="C17" s="60" t="s">
        <v>255</v>
      </c>
      <c r="D17" s="60">
        <v>66</v>
      </c>
    </row>
    <row r="18" spans="1:4" ht="16">
      <c r="A18" s="18" t="s">
        <v>25</v>
      </c>
      <c r="B18" s="18">
        <v>2</v>
      </c>
      <c r="C18" s="60" t="s">
        <v>256</v>
      </c>
      <c r="D18" s="60">
        <v>41</v>
      </c>
    </row>
    <row r="19" spans="1:4" ht="16">
      <c r="A19" s="18" t="s">
        <v>25</v>
      </c>
      <c r="B19" s="18">
        <v>3</v>
      </c>
      <c r="C19" s="60" t="s">
        <v>257</v>
      </c>
      <c r="D19" s="60">
        <v>22</v>
      </c>
    </row>
    <row r="20" spans="1:4" ht="16">
      <c r="A20" s="18" t="s">
        <v>25</v>
      </c>
      <c r="B20" s="18">
        <v>3</v>
      </c>
      <c r="C20" s="60" t="s">
        <v>258</v>
      </c>
      <c r="D20" s="60">
        <v>31</v>
      </c>
    </row>
    <row r="21" spans="1:4" ht="16">
      <c r="A21" s="18" t="s">
        <v>25</v>
      </c>
      <c r="B21" s="18">
        <v>3</v>
      </c>
      <c r="C21" s="60" t="s">
        <v>259</v>
      </c>
      <c r="D21" s="60">
        <v>31</v>
      </c>
    </row>
    <row r="22" spans="1:4" ht="16">
      <c r="A22" s="18" t="s">
        <v>25</v>
      </c>
      <c r="B22" s="18">
        <v>3</v>
      </c>
      <c r="C22" s="60" t="s">
        <v>260</v>
      </c>
      <c r="D22" s="60">
        <v>14</v>
      </c>
    </row>
    <row r="23" spans="1:4" ht="16">
      <c r="A23" s="18" t="s">
        <v>25</v>
      </c>
      <c r="B23" s="18">
        <v>3</v>
      </c>
      <c r="C23" s="60" t="s">
        <v>261</v>
      </c>
      <c r="D23" s="60">
        <v>11</v>
      </c>
    </row>
    <row r="24" spans="1:4" ht="16">
      <c r="A24" s="18" t="s">
        <v>25</v>
      </c>
      <c r="B24" s="18">
        <v>3</v>
      </c>
      <c r="C24" s="60" t="s">
        <v>262</v>
      </c>
      <c r="D24" s="60">
        <v>13</v>
      </c>
    </row>
    <row r="25" spans="1:4" ht="16">
      <c r="A25" s="18" t="s">
        <v>25</v>
      </c>
      <c r="B25" s="18">
        <v>3</v>
      </c>
      <c r="C25" s="60" t="s">
        <v>263</v>
      </c>
      <c r="D25" s="60">
        <v>66</v>
      </c>
    </row>
    <row r="26" spans="1:4" ht="16">
      <c r="A26" s="18" t="s">
        <v>25</v>
      </c>
      <c r="B26" s="18">
        <v>3</v>
      </c>
      <c r="C26" s="60" t="s">
        <v>264</v>
      </c>
      <c r="D26" s="60">
        <v>85</v>
      </c>
    </row>
    <row r="27" spans="1:4" ht="16">
      <c r="A27" s="18" t="s">
        <v>25</v>
      </c>
      <c r="B27" s="18">
        <v>3</v>
      </c>
      <c r="C27" s="60" t="s">
        <v>265</v>
      </c>
      <c r="D27" s="60">
        <v>33</v>
      </c>
    </row>
    <row r="28" spans="1:4" ht="16">
      <c r="A28" s="7" t="s">
        <v>305</v>
      </c>
      <c r="B28" s="7">
        <v>1</v>
      </c>
      <c r="C28" s="60" t="s">
        <v>266</v>
      </c>
      <c r="D28" s="60">
        <v>116</v>
      </c>
    </row>
    <row r="29" spans="1:4" ht="16">
      <c r="A29" s="7" t="s">
        <v>305</v>
      </c>
      <c r="B29" s="7">
        <v>1</v>
      </c>
      <c r="C29" s="60" t="s">
        <v>267</v>
      </c>
      <c r="D29" s="60">
        <v>165</v>
      </c>
    </row>
    <row r="30" spans="1:4" ht="16">
      <c r="A30" s="7" t="s">
        <v>305</v>
      </c>
      <c r="B30" s="7">
        <v>2</v>
      </c>
      <c r="C30" s="60" t="s">
        <v>268</v>
      </c>
      <c r="D30" s="60">
        <v>130</v>
      </c>
    </row>
    <row r="31" spans="1:4" ht="16">
      <c r="A31" s="7" t="s">
        <v>305</v>
      </c>
      <c r="B31" s="7">
        <v>2</v>
      </c>
      <c r="C31" s="60" t="s">
        <v>269</v>
      </c>
      <c r="D31" s="60">
        <v>166</v>
      </c>
    </row>
    <row r="32" spans="1:4" ht="16">
      <c r="A32" s="7" t="s">
        <v>305</v>
      </c>
      <c r="B32" s="7">
        <v>2</v>
      </c>
      <c r="C32" s="60" t="s">
        <v>270</v>
      </c>
      <c r="D32" s="60">
        <v>190</v>
      </c>
    </row>
    <row r="33" spans="1:4" ht="16">
      <c r="A33" s="7" t="s">
        <v>305</v>
      </c>
      <c r="B33" s="7">
        <v>1</v>
      </c>
      <c r="C33" s="60" t="s">
        <v>271</v>
      </c>
      <c r="D33" s="60">
        <v>43</v>
      </c>
    </row>
    <row r="34" spans="1:4" ht="16">
      <c r="A34" s="7" t="s">
        <v>305</v>
      </c>
      <c r="B34" s="7">
        <v>3</v>
      </c>
      <c r="C34" s="60" t="s">
        <v>272</v>
      </c>
      <c r="D34" s="60">
        <v>27</v>
      </c>
    </row>
    <row r="35" spans="1:4" ht="16">
      <c r="A35" s="7" t="s">
        <v>305</v>
      </c>
      <c r="B35" s="7">
        <v>3</v>
      </c>
      <c r="C35" s="60" t="s">
        <v>273</v>
      </c>
      <c r="D35" s="60">
        <v>30</v>
      </c>
    </row>
    <row r="36" spans="1:4" ht="16">
      <c r="A36" s="7" t="s">
        <v>305</v>
      </c>
      <c r="B36" s="7">
        <v>3</v>
      </c>
      <c r="C36" s="60" t="s">
        <v>274</v>
      </c>
      <c r="D36" s="60">
        <v>23</v>
      </c>
    </row>
    <row r="37" spans="1:4" ht="16">
      <c r="A37" s="7" t="s">
        <v>305</v>
      </c>
      <c r="B37" s="7">
        <v>4</v>
      </c>
      <c r="C37" s="60" t="s">
        <v>275</v>
      </c>
      <c r="D37" s="60">
        <v>24</v>
      </c>
    </row>
    <row r="38" spans="1:4" ht="16">
      <c r="A38" s="7" t="s">
        <v>305</v>
      </c>
      <c r="B38" s="7">
        <v>4</v>
      </c>
      <c r="C38" s="60" t="s">
        <v>276</v>
      </c>
      <c r="D38" s="60">
        <v>38</v>
      </c>
    </row>
    <row r="39" spans="1:4" ht="16">
      <c r="A39" s="7" t="s">
        <v>305</v>
      </c>
      <c r="B39" s="7">
        <v>4</v>
      </c>
      <c r="C39" s="60" t="s">
        <v>277</v>
      </c>
      <c r="D39" s="60">
        <v>22</v>
      </c>
    </row>
    <row r="40" spans="1:4" ht="16">
      <c r="A40" s="7" t="s">
        <v>28</v>
      </c>
      <c r="B40" s="7">
        <v>1</v>
      </c>
      <c r="C40" s="60" t="s">
        <v>278</v>
      </c>
      <c r="D40" s="60">
        <v>108</v>
      </c>
    </row>
    <row r="41" spans="1:4" ht="16">
      <c r="A41" s="7" t="s">
        <v>28</v>
      </c>
      <c r="B41" s="7">
        <v>1</v>
      </c>
      <c r="C41" s="60" t="s">
        <v>279</v>
      </c>
      <c r="D41" s="60">
        <v>36</v>
      </c>
    </row>
    <row r="42" spans="1:4" ht="16">
      <c r="A42" s="7" t="s">
        <v>28</v>
      </c>
      <c r="B42" s="7">
        <v>1</v>
      </c>
      <c r="C42" s="60" t="s">
        <v>280</v>
      </c>
      <c r="D42" s="60">
        <v>34</v>
      </c>
    </row>
    <row r="43" spans="1:4" ht="16">
      <c r="A43" s="7" t="s">
        <v>28</v>
      </c>
      <c r="B43" s="7">
        <v>1</v>
      </c>
      <c r="C43" s="60" t="s">
        <v>281</v>
      </c>
      <c r="D43" s="60">
        <v>234</v>
      </c>
    </row>
    <row r="44" spans="1:4" ht="16">
      <c r="A44" s="7" t="s">
        <v>28</v>
      </c>
      <c r="B44" s="7">
        <v>1</v>
      </c>
      <c r="C44" s="60" t="s">
        <v>282</v>
      </c>
      <c r="D44" s="60">
        <v>65</v>
      </c>
    </row>
    <row r="45" spans="1:4" ht="16">
      <c r="A45" s="7" t="s">
        <v>28</v>
      </c>
      <c r="B45" s="7">
        <v>1</v>
      </c>
      <c r="C45" s="60" t="s">
        <v>283</v>
      </c>
      <c r="D45" s="60">
        <v>111</v>
      </c>
    </row>
    <row r="46" spans="1:4" ht="16">
      <c r="A46" s="7" t="s">
        <v>28</v>
      </c>
      <c r="B46" s="7">
        <v>1</v>
      </c>
      <c r="C46" s="60" t="s">
        <v>284</v>
      </c>
      <c r="D46" s="60">
        <v>37</v>
      </c>
    </row>
    <row r="47" spans="1:4" ht="16">
      <c r="A47" s="7" t="s">
        <v>28</v>
      </c>
      <c r="B47" s="7">
        <v>1</v>
      </c>
      <c r="C47" s="60" t="s">
        <v>285</v>
      </c>
      <c r="D47" s="60">
        <v>38</v>
      </c>
    </row>
    <row r="48" spans="1:4" ht="16">
      <c r="A48" s="7" t="s">
        <v>28</v>
      </c>
      <c r="B48" s="7">
        <v>1</v>
      </c>
      <c r="C48" s="60" t="s">
        <v>286</v>
      </c>
      <c r="D48" s="60">
        <v>63</v>
      </c>
    </row>
    <row r="49" spans="1:4" ht="16">
      <c r="A49" s="7" t="s">
        <v>28</v>
      </c>
      <c r="B49" s="7">
        <v>2</v>
      </c>
      <c r="C49" s="60" t="s">
        <v>287</v>
      </c>
      <c r="D49" s="60">
        <v>8</v>
      </c>
    </row>
    <row r="50" spans="1:4" ht="16">
      <c r="A50" s="7" t="s">
        <v>28</v>
      </c>
      <c r="B50" s="7">
        <v>2</v>
      </c>
      <c r="C50" s="60" t="s">
        <v>288</v>
      </c>
      <c r="D50" s="60">
        <v>0</v>
      </c>
    </row>
    <row r="51" spans="1:4" ht="16">
      <c r="A51" s="7" t="s">
        <v>28</v>
      </c>
      <c r="B51" s="7">
        <v>2</v>
      </c>
      <c r="C51" s="60" t="s">
        <v>289</v>
      </c>
      <c r="D51" s="60">
        <v>0</v>
      </c>
    </row>
    <row r="52" spans="1:4" ht="16">
      <c r="A52" s="7" t="s">
        <v>28</v>
      </c>
      <c r="B52" s="7">
        <v>2</v>
      </c>
      <c r="C52" s="60" t="s">
        <v>290</v>
      </c>
      <c r="D52" s="60">
        <v>109</v>
      </c>
    </row>
    <row r="53" spans="1:4" ht="16">
      <c r="A53" s="7" t="s">
        <v>28</v>
      </c>
      <c r="B53" s="7">
        <v>2</v>
      </c>
      <c r="C53" s="60" t="s">
        <v>291</v>
      </c>
      <c r="D53" s="60">
        <v>66</v>
      </c>
    </row>
    <row r="54" spans="1:4" ht="16">
      <c r="A54" s="7" t="s">
        <v>28</v>
      </c>
      <c r="B54" s="7">
        <v>2</v>
      </c>
      <c r="C54" s="60" t="s">
        <v>292</v>
      </c>
      <c r="D54" s="60">
        <v>41</v>
      </c>
    </row>
    <row r="55" spans="1:4" ht="16">
      <c r="A55" s="7" t="s">
        <v>28</v>
      </c>
      <c r="B55" s="7">
        <v>2</v>
      </c>
      <c r="C55" s="60" t="s">
        <v>293</v>
      </c>
      <c r="D55" s="60">
        <v>12</v>
      </c>
    </row>
    <row r="56" spans="1:4" ht="16">
      <c r="A56" s="7" t="s">
        <v>28</v>
      </c>
      <c r="B56" s="7">
        <v>2</v>
      </c>
      <c r="C56" s="60" t="s">
        <v>294</v>
      </c>
      <c r="D56" s="60">
        <v>28</v>
      </c>
    </row>
    <row r="57" spans="1:4" ht="16">
      <c r="A57" s="7" t="s">
        <v>28</v>
      </c>
      <c r="B57" s="7">
        <v>2</v>
      </c>
      <c r="C57" s="60" t="s">
        <v>295</v>
      </c>
      <c r="D57" s="60">
        <v>28</v>
      </c>
    </row>
    <row r="58" spans="1:4" ht="16">
      <c r="A58" s="7" t="s">
        <v>28</v>
      </c>
      <c r="B58" s="7">
        <v>3</v>
      </c>
      <c r="C58" s="60" t="s">
        <v>296</v>
      </c>
      <c r="D58" s="60">
        <v>98</v>
      </c>
    </row>
    <row r="59" spans="1:4" ht="16">
      <c r="A59" s="7" t="s">
        <v>28</v>
      </c>
      <c r="B59" s="7">
        <v>3</v>
      </c>
      <c r="C59" s="60" t="s">
        <v>297</v>
      </c>
      <c r="D59" s="60">
        <v>107</v>
      </c>
    </row>
    <row r="60" spans="1:4" ht="16">
      <c r="A60" s="7" t="s">
        <v>28</v>
      </c>
      <c r="B60" s="7">
        <v>3</v>
      </c>
      <c r="C60" s="60" t="s">
        <v>298</v>
      </c>
      <c r="D60" s="60">
        <v>107</v>
      </c>
    </row>
    <row r="61" spans="1:4" ht="16">
      <c r="A61" s="7" t="s">
        <v>28</v>
      </c>
      <c r="B61" s="7">
        <v>3</v>
      </c>
      <c r="C61" s="60" t="s">
        <v>299</v>
      </c>
      <c r="D61" s="60">
        <v>37</v>
      </c>
    </row>
    <row r="62" spans="1:4" ht="16">
      <c r="A62" s="7" t="s">
        <v>28</v>
      </c>
      <c r="B62" s="7">
        <v>3</v>
      </c>
      <c r="C62" s="60" t="s">
        <v>300</v>
      </c>
      <c r="D62" s="60">
        <v>49</v>
      </c>
    </row>
    <row r="63" spans="1:4" ht="16">
      <c r="A63" s="7" t="s">
        <v>28</v>
      </c>
      <c r="B63" s="7">
        <v>3</v>
      </c>
      <c r="C63" s="60" t="s">
        <v>301</v>
      </c>
      <c r="D63" s="60">
        <v>45</v>
      </c>
    </row>
    <row r="64" spans="1:4" ht="16">
      <c r="A64" s="7" t="s">
        <v>28</v>
      </c>
      <c r="B64" s="7">
        <v>3</v>
      </c>
      <c r="C64" s="60" t="s">
        <v>302</v>
      </c>
      <c r="D64" s="60">
        <v>3</v>
      </c>
    </row>
    <row r="65" spans="1:4" ht="16">
      <c r="A65" s="7" t="s">
        <v>28</v>
      </c>
      <c r="B65" s="7">
        <v>3</v>
      </c>
      <c r="C65" s="60" t="s">
        <v>303</v>
      </c>
      <c r="D65" s="60">
        <v>9</v>
      </c>
    </row>
    <row r="66" spans="1:4" ht="16">
      <c r="A66" s="7" t="s">
        <v>28</v>
      </c>
      <c r="B66" s="7">
        <v>3</v>
      </c>
      <c r="C66" s="60" t="s">
        <v>304</v>
      </c>
      <c r="D66" s="60">
        <v>63</v>
      </c>
    </row>
    <row r="67" spans="1:4" ht="16">
      <c r="B67" s="7"/>
    </row>
    <row r="68" spans="1:4" ht="16">
      <c r="B68" s="7"/>
    </row>
    <row r="69" spans="1:4" ht="16">
      <c r="B6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37"/>
  <sheetViews>
    <sheetView workbookViewId="0">
      <selection activeCell="C10" sqref="C10"/>
    </sheetView>
  </sheetViews>
  <sheetFormatPr baseColWidth="10" defaultColWidth="14.5" defaultRowHeight="15" customHeight="1"/>
  <sheetData>
    <row r="1" spans="1:26">
      <c r="A1" s="44" t="s">
        <v>67</v>
      </c>
      <c r="B1" s="44" t="s">
        <v>210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44" t="s">
        <v>211</v>
      </c>
      <c r="B2" s="45">
        <v>2.3000000000000003</v>
      </c>
      <c r="C2" s="7">
        <f>_xlfn.T.TEST($B$26:$B$33,B2:B5,2,2)</f>
        <v>4.596566718940472E-4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4" t="s">
        <v>211</v>
      </c>
      <c r="B3" s="45">
        <v>2.1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4" t="s">
        <v>211</v>
      </c>
      <c r="B4" s="45">
        <v>2.5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4" t="s">
        <v>211</v>
      </c>
      <c r="B5" s="45">
        <v>2.5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4" t="s">
        <v>99</v>
      </c>
      <c r="B6" s="45">
        <v>0.8</v>
      </c>
      <c r="C6" s="7">
        <f>_xlfn.T.TEST($B$26:$B$33,B6:B9,2,2)</f>
        <v>3.4722015551977349E-11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4" t="s">
        <v>99</v>
      </c>
      <c r="B7" s="45">
        <v>0.70000000000000007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4" t="s">
        <v>99</v>
      </c>
      <c r="B8" s="45">
        <v>0.60000000000000009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4" t="s">
        <v>99</v>
      </c>
      <c r="B9" s="45">
        <v>0.70000000000000007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4" t="s">
        <v>212</v>
      </c>
      <c r="B10" s="45">
        <v>2.3000000000000003</v>
      </c>
      <c r="C10" s="7">
        <f>_xlfn.T.TEST($B$26:$B$33,B10:B13,2,2)</f>
        <v>5.4286404383561953E-3</v>
      </c>
      <c r="D10" s="7"/>
      <c r="E10" s="7">
        <v>0.05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4" t="s">
        <v>212</v>
      </c>
      <c r="B11" s="45">
        <v>2.7</v>
      </c>
      <c r="C11" s="7"/>
      <c r="D11" s="7"/>
      <c r="E11" s="7">
        <v>0.01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4" t="s">
        <v>212</v>
      </c>
      <c r="B12" s="45">
        <v>2.6</v>
      </c>
      <c r="C12" s="7"/>
      <c r="D12" s="7"/>
      <c r="E12" s="7">
        <v>1E-3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4" t="s">
        <v>212</v>
      </c>
      <c r="B13" s="45">
        <v>2.4000000000000004</v>
      </c>
      <c r="C13" s="7"/>
      <c r="D13" s="7"/>
      <c r="E13" s="7">
        <v>1E-4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4" t="s">
        <v>144</v>
      </c>
      <c r="B14" s="45">
        <v>0.4</v>
      </c>
      <c r="C14" s="7">
        <f>_xlfn.T.TEST($B$26:$B$33,B14:B17,2,2)</f>
        <v>4.0256011276179499E-12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4" t="s">
        <v>144</v>
      </c>
      <c r="B15" s="45">
        <v>0.4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4" t="s">
        <v>144</v>
      </c>
      <c r="B16" s="45">
        <v>0.4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4" t="s">
        <v>144</v>
      </c>
      <c r="B17" s="45">
        <v>0.4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4" t="s">
        <v>156</v>
      </c>
      <c r="B18" s="45">
        <v>0.4</v>
      </c>
      <c r="C18" s="7">
        <f>_xlfn.T.TEST($B$26:$B$33,B18:B21,2,2)</f>
        <v>4.0256011276179499E-12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4" t="s">
        <v>156</v>
      </c>
      <c r="B19" s="45">
        <v>0.4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4" t="s">
        <v>156</v>
      </c>
      <c r="B20" s="45">
        <v>0.4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4" t="s">
        <v>156</v>
      </c>
      <c r="B21" s="45">
        <v>0.4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4" t="s">
        <v>196</v>
      </c>
      <c r="B22" s="45">
        <v>2.3000000000000003</v>
      </c>
      <c r="C22" s="7">
        <f>_xlfn.T.TEST($B$26:$B$33,B22:B25,2,2)</f>
        <v>8.4381189759469928E-4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4" t="s">
        <v>196</v>
      </c>
      <c r="B23" s="45">
        <v>2.4000000000000004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4" t="s">
        <v>196</v>
      </c>
      <c r="B24" s="45">
        <v>2.6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4" t="s">
        <v>196</v>
      </c>
      <c r="B25" s="45">
        <v>2.5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6" t="s">
        <v>213</v>
      </c>
      <c r="B26" s="45">
        <v>2.8000000000000003</v>
      </c>
      <c r="C26" s="7">
        <f>_xlfn.T.TEST($B$26:$B$33,B34:B37,2,2)</f>
        <v>0.1365033804331687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6" t="s">
        <v>213</v>
      </c>
      <c r="B27" s="45">
        <v>2.6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6" t="s">
        <v>213</v>
      </c>
      <c r="B28" s="45">
        <v>2.7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6" t="s">
        <v>213</v>
      </c>
      <c r="B29" s="45">
        <v>2.8000000000000003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6" t="s">
        <v>213</v>
      </c>
      <c r="B30" s="45">
        <v>2.8000000000000003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6" t="s">
        <v>213</v>
      </c>
      <c r="B31" s="45">
        <v>2.9000000000000004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6" t="s">
        <v>213</v>
      </c>
      <c r="B32" s="45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6" t="s">
        <v>213</v>
      </c>
      <c r="B33" s="45">
        <v>2.9000000000000004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4" t="s">
        <v>195</v>
      </c>
      <c r="B34" s="45">
        <v>2.7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4" t="s">
        <v>195</v>
      </c>
      <c r="B35" s="45">
        <v>2.7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4" t="s">
        <v>195</v>
      </c>
      <c r="B36" s="45">
        <v>2.8000000000000003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4" t="s">
        <v>195</v>
      </c>
      <c r="B37" s="45">
        <v>2.6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Serratia Multistrain Analysis</vt:lpstr>
      <vt:lpstr>OD</vt:lpstr>
      <vt:lpstr>Donut_Plates</vt:lpstr>
      <vt:lpstr>GCdata</vt:lpstr>
      <vt:lpstr>Donut_percentinhibtion</vt:lpstr>
      <vt:lpstr>Actino</vt:lpstr>
      <vt:lpstr>Alter</vt:lpstr>
      <vt:lpstr>AF</vt:lpstr>
      <vt:lpstr>Basidiobolus</vt:lpstr>
      <vt:lpstr>Conidi</vt:lpstr>
      <vt:lpstr>Mucor</vt:lpstr>
      <vt:lpstr>Rhizo</vt:lpstr>
      <vt:lpstr>Ncrassa</vt:lpstr>
      <vt:lpstr>VolaTable</vt:lpstr>
      <vt:lpstr>Total_production</vt:lpstr>
      <vt:lpstr>Most Abundant</vt:lpstr>
      <vt:lpstr>NMDS_1</vt:lpstr>
      <vt:lpstr>NMDS_2</vt:lpstr>
      <vt:lpstr>ANOVA</vt:lpstr>
      <vt:lpstr>Strawberry</vt:lpstr>
      <vt:lpstr>Abundant_VOC_RS_24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Derreck Carter-House</cp:lastModifiedBy>
  <dcterms:modified xsi:type="dcterms:W3CDTF">2020-03-12T16:57:52Z</dcterms:modified>
</cp:coreProperties>
</file>