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8"/>
  </bookViews>
  <sheets>
    <sheet name="3.2" sheetId="1" r:id="rId1"/>
    <sheet name="3.3" sheetId="2" r:id="rId2"/>
    <sheet name="3.4" sheetId="3" r:id="rId3"/>
    <sheet name="3.5" sheetId="5" r:id="rId4"/>
    <sheet name="3.6" sheetId="8" r:id="rId5"/>
    <sheet name="4.4" sheetId="6" r:id="rId6"/>
    <sheet name="4.5" sheetId="7" r:id="rId7"/>
    <sheet name="Template" sheetId="4" r:id="rId8"/>
    <sheet name="Sheet2" sheetId="10" r:id="rId9"/>
  </sheets>
  <calcPr calcId="125725"/>
</workbook>
</file>

<file path=xl/calcChain.xml><?xml version="1.0" encoding="utf-8"?>
<calcChain xmlns="http://schemas.openxmlformats.org/spreadsheetml/2006/main">
  <c r="I47" i="10"/>
  <c r="H47"/>
  <c r="G47"/>
  <c r="L73" i="6"/>
  <c r="K73"/>
  <c r="J73"/>
  <c r="L72"/>
  <c r="K72"/>
  <c r="J72"/>
  <c r="N63"/>
  <c r="O63"/>
  <c r="N62"/>
  <c r="O62"/>
  <c r="M63"/>
  <c r="M62"/>
  <c r="K63"/>
  <c r="L63"/>
  <c r="J63"/>
  <c r="K62"/>
  <c r="L62"/>
  <c r="J62"/>
  <c r="H33" i="10"/>
  <c r="I33"/>
  <c r="G33"/>
  <c r="N18"/>
  <c r="O18"/>
  <c r="M18"/>
  <c r="H18"/>
  <c r="I18"/>
  <c r="G18"/>
  <c r="G16" i="7"/>
  <c r="N16"/>
  <c r="H32"/>
  <c r="I32"/>
  <c r="G32"/>
  <c r="H16"/>
  <c r="I16"/>
  <c r="M12"/>
  <c r="N12"/>
  <c r="L12"/>
  <c r="N13"/>
  <c r="N15" s="1"/>
  <c r="M13"/>
  <c r="M16" s="1"/>
  <c r="L13"/>
  <c r="L15" s="1"/>
  <c r="I29"/>
  <c r="I31" s="1"/>
  <c r="H29"/>
  <c r="G29"/>
  <c r="G31" s="1"/>
  <c r="I28"/>
  <c r="H28"/>
  <c r="G28"/>
  <c r="H15"/>
  <c r="I15"/>
  <c r="G15"/>
  <c r="H12"/>
  <c r="I12"/>
  <c r="G12"/>
  <c r="H13"/>
  <c r="I13"/>
  <c r="G13"/>
  <c r="J8" i="5"/>
  <c r="I8"/>
  <c r="H8"/>
  <c r="G8"/>
  <c r="F8"/>
  <c r="E8"/>
  <c r="E8" i="3"/>
  <c r="F8"/>
  <c r="G8"/>
  <c r="H8"/>
  <c r="I8"/>
  <c r="D8"/>
  <c r="L16" i="7" l="1"/>
  <c r="L17" s="1"/>
  <c r="M15"/>
  <c r="M17"/>
  <c r="N17"/>
  <c r="G17"/>
  <c r="H17"/>
  <c r="I17"/>
  <c r="H31"/>
  <c r="H33" s="1"/>
  <c r="G33"/>
  <c r="I33"/>
  <c r="L18" l="1"/>
  <c r="G18"/>
  <c r="G34"/>
</calcChain>
</file>

<file path=xl/sharedStrings.xml><?xml version="1.0" encoding="utf-8"?>
<sst xmlns="http://schemas.openxmlformats.org/spreadsheetml/2006/main" count="659" uniqueCount="146">
  <si>
    <t>Benchmark</t>
  </si>
  <si>
    <t>vortex</t>
  </si>
  <si>
    <t>equake</t>
  </si>
  <si>
    <t>parser</t>
  </si>
  <si>
    <t>Device data reads (DMA)</t>
  </si>
  <si>
    <t>Device data writes (DMA)</t>
  </si>
  <si>
    <t>Uncachable data reads</t>
  </si>
  <si>
    <t>Uncachable data writes</t>
  </si>
  <si>
    <t>Uncachable Instruction fetches</t>
  </si>
  <si>
    <t>Data read transactions</t>
  </si>
  <si>
    <t>Data read misses</t>
  </si>
  <si>
    <t>Data read hit ratio</t>
  </si>
  <si>
    <t>Instruction fetch transactions</t>
  </si>
  <si>
    <t>Instruction fetch missed</t>
  </si>
  <si>
    <t>Instruction fetch hit ratio</t>
  </si>
  <si>
    <t>Data write transactions</t>
  </si>
  <si>
    <t>Data write misses</t>
  </si>
  <si>
    <t>Data write hit ratio</t>
  </si>
  <si>
    <t>Copy back transactions</t>
  </si>
  <si>
    <t>Total number of Transactions</t>
  </si>
  <si>
    <t>Cache Size</t>
  </si>
  <si>
    <t>Block size</t>
  </si>
  <si>
    <t>Line count</t>
  </si>
  <si>
    <t>64B</t>
  </si>
  <si>
    <t xml:space="preserve"> 32kB</t>
  </si>
  <si>
    <t>32kB</t>
  </si>
  <si>
    <t>64kB</t>
  </si>
  <si>
    <t>8kB</t>
  </si>
  <si>
    <t>16kB</t>
  </si>
  <si>
    <t>quake</t>
  </si>
  <si>
    <t>Tested on 23-Apr-2014; 03:20am; atlantis.it.kth.se</t>
  </si>
  <si>
    <t>Tested on 24-Apr-2014; 04:45pm; atlantis.it.kth.se</t>
  </si>
  <si>
    <t>32B</t>
  </si>
  <si>
    <t>128B</t>
  </si>
  <si>
    <t>Tested on 25-Apr-2014; 10:30am; atlantis.it.kth.se</t>
  </si>
  <si>
    <t>L1</t>
  </si>
  <si>
    <t>L2</t>
  </si>
  <si>
    <t>512kB L2 cache</t>
  </si>
  <si>
    <t>Tested on 26-Apr-2014; 01:10am; atlantis.it.kth.se</t>
  </si>
  <si>
    <t>Lost stall cycles</t>
  </si>
  <si>
    <t>-</t>
  </si>
  <si>
    <t>MESI Exclusive to Shared</t>
  </si>
  <si>
    <t>MESI Modified to Shared</t>
  </si>
  <si>
    <t>MESI Invalidations</t>
  </si>
  <si>
    <t>512kB</t>
  </si>
  <si>
    <t>L1 0</t>
  </si>
  <si>
    <t>L1 1</t>
  </si>
  <si>
    <t>L1 2</t>
  </si>
  <si>
    <t>L1 3</t>
  </si>
  <si>
    <t>L1 4</t>
  </si>
  <si>
    <t>L1 5</t>
  </si>
  <si>
    <t>L1 6</t>
  </si>
  <si>
    <t>L1 7</t>
  </si>
  <si>
    <t>L1_0</t>
  </si>
  <si>
    <t>Size in kB</t>
  </si>
  <si>
    <t>Size</t>
  </si>
  <si>
    <t>Access time</t>
  </si>
  <si>
    <t>Hit rate</t>
  </si>
  <si>
    <t>900+1000+</t>
  </si>
  <si>
    <t>DR</t>
  </si>
  <si>
    <t>IF</t>
  </si>
  <si>
    <t>DW</t>
  </si>
  <si>
    <t>L1 access time</t>
  </si>
  <si>
    <t>Miss rate</t>
  </si>
  <si>
    <t>L2 hit rate</t>
  </si>
  <si>
    <t>L2 access time</t>
  </si>
  <si>
    <t>Memory</t>
  </si>
  <si>
    <t>Mem acc time</t>
  </si>
  <si>
    <t>Tot access time</t>
  </si>
  <si>
    <t>working set</t>
  </si>
  <si>
    <t>IF hit ratio</t>
  </si>
  <si>
    <t>1MB</t>
  </si>
  <si>
    <t>vortex 8kB</t>
  </si>
  <si>
    <t>vortex 512kB</t>
  </si>
  <si>
    <t>vortex 1MB</t>
  </si>
  <si>
    <t>quake 512kB</t>
  </si>
  <si>
    <t>parser 512kB</t>
  </si>
  <si>
    <t>Data read</t>
  </si>
  <si>
    <t>Instruction Fetch</t>
  </si>
  <si>
    <t>Data write</t>
  </si>
  <si>
    <t>Access time (ns)</t>
  </si>
  <si>
    <t>Total area (mm^2)</t>
  </si>
  <si>
    <t>Total read dynamic energy per read port(nJ)</t>
  </si>
  <si>
    <t>1 Way</t>
  </si>
  <si>
    <t>4 Way</t>
  </si>
  <si>
    <t>Line size</t>
  </si>
  <si>
    <t>#lines</t>
  </si>
  <si>
    <t>Total size</t>
  </si>
  <si>
    <t>512 Byte</t>
  </si>
  <si>
    <t>Associativity</t>
  </si>
  <si>
    <t>Access cycles</t>
  </si>
  <si>
    <t>64kB L1 - 4 Way</t>
  </si>
  <si>
    <t>64kB L1 Direct Mapped</t>
  </si>
  <si>
    <t>16kB L1 - 4 Way</t>
  </si>
  <si>
    <t>60 Byte</t>
  </si>
  <si>
    <t>2kB</t>
  </si>
  <si>
    <t>L1 dc &amp; ic</t>
  </si>
  <si>
    <t>DR hit ratio</t>
  </si>
  <si>
    <t>DW hit ratio</t>
  </si>
  <si>
    <t>MESI M to S</t>
  </si>
  <si>
    <t>MESI Inv</t>
  </si>
  <si>
    <t>L1_1</t>
  </si>
  <si>
    <t>L1_2</t>
  </si>
  <si>
    <t>L1_3</t>
  </si>
  <si>
    <t>L1_4</t>
  </si>
  <si>
    <t>L1_5</t>
  </si>
  <si>
    <t>L1_6</t>
  </si>
  <si>
    <t>L1_7</t>
  </si>
  <si>
    <t>L2 512kB</t>
  </si>
  <si>
    <t>MESI 
E to S</t>
  </si>
  <si>
    <t>NA</t>
  </si>
  <si>
    <t>Level</t>
  </si>
  <si>
    <t>Size (kB)</t>
  </si>
  <si>
    <t>DR hit rate</t>
  </si>
  <si>
    <t>IF hit rate</t>
  </si>
  <si>
    <t>DW ht rate</t>
  </si>
  <si>
    <t>Avg</t>
  </si>
  <si>
    <t>4kB</t>
  </si>
  <si>
    <t>2kB L1 - Direct Mapped_60B Line</t>
  </si>
  <si>
    <t>2kB L1 - Direct Mapped_64B Line</t>
  </si>
  <si>
    <t>4kB L1 - 1way</t>
  </si>
  <si>
    <t>512kB L2 - 8way</t>
  </si>
  <si>
    <t>L1_0 to L1_7</t>
  </si>
  <si>
    <t>Total</t>
  </si>
  <si>
    <t>544kB</t>
  </si>
  <si>
    <t>Instru cache</t>
  </si>
  <si>
    <t>L1 cache</t>
  </si>
  <si>
    <t>L2 cache</t>
  </si>
  <si>
    <t>Configuration</t>
  </si>
  <si>
    <t>128B=4x32B 1way</t>
  </si>
  <si>
    <t>512B=16x32B 4way</t>
  </si>
  <si>
    <t>256kB=2048x128B 8way</t>
  </si>
  <si>
    <t>128kB=1024x128B 8way</t>
  </si>
  <si>
    <t>512B=16x32B 1way</t>
  </si>
  <si>
    <t>1kB=32x32B 1way</t>
  </si>
  <si>
    <t>64kB=512x128B 8way</t>
  </si>
  <si>
    <t>32kB=256x128B 8way</t>
  </si>
  <si>
    <t>1kB=32x32B 
1way</t>
  </si>
  <si>
    <t>512B=16x32B 
4way</t>
  </si>
  <si>
    <t>Instruction Cache</t>
  </si>
  <si>
    <t>64kB=512x128B 
8way</t>
  </si>
  <si>
    <t>Avg Access cycles</t>
  </si>
  <si>
    <t>Data Read</t>
  </si>
  <si>
    <t>Data Write</t>
  </si>
  <si>
    <t>64kB cache</t>
  </si>
  <si>
    <t>256kB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</si>
</sst>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/>
    <xf numFmtId="10" fontId="1" fillId="3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10" fontId="1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/>
    <xf numFmtId="10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10" fontId="1" fillId="3" borderId="1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0" borderId="1" xfId="0" applyFont="1" applyBorder="1" applyAlignment="1"/>
    <xf numFmtId="0" fontId="0" fillId="0" borderId="0" xfId="0" applyBorder="1"/>
    <xf numFmtId="0" fontId="1" fillId="6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1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 vertical="center" wrapText="1"/>
    </xf>
    <xf numFmtId="10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 vertical="center"/>
    </xf>
    <xf numFmtId="10" fontId="1" fillId="0" borderId="1" xfId="0" applyNumberFormat="1" applyFont="1" applyBorder="1"/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Data read hit ratio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'3.4'!$K$22</c:f>
              <c:strCache>
                <c:ptCount val="1"/>
                <c:pt idx="0">
                  <c:v>vortex</c:v>
                </c:pt>
              </c:strCache>
            </c:strRef>
          </c:tx>
          <c:marker>
            <c:symbol val="none"/>
          </c:marker>
          <c:cat>
            <c:strRef>
              <c:f>'3.4'!$L$21:$M$21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'3.4'!$L$22:$M$22</c:f>
              <c:numCache>
                <c:formatCode>0.00%</c:formatCode>
                <c:ptCount val="2"/>
                <c:pt idx="0">
                  <c:v>0.23350000000000001</c:v>
                </c:pt>
                <c:pt idx="1">
                  <c:v>0.26090000000000002</c:v>
                </c:pt>
              </c:numCache>
            </c:numRef>
          </c:val>
        </c:ser>
        <c:ser>
          <c:idx val="1"/>
          <c:order val="1"/>
          <c:tx>
            <c:strRef>
              <c:f>'3.4'!$K$23</c:f>
              <c:strCache>
                <c:ptCount val="1"/>
                <c:pt idx="0">
                  <c:v>quake</c:v>
                </c:pt>
              </c:strCache>
            </c:strRef>
          </c:tx>
          <c:marker>
            <c:symbol val="none"/>
          </c:marker>
          <c:cat>
            <c:strRef>
              <c:f>'3.4'!$L$21:$M$21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'3.4'!$L$23:$M$23</c:f>
              <c:numCache>
                <c:formatCode>0.00%</c:formatCode>
                <c:ptCount val="2"/>
                <c:pt idx="0">
                  <c:v>4.6199999999999998E-2</c:v>
                </c:pt>
                <c:pt idx="1">
                  <c:v>0.24349999999999999</c:v>
                </c:pt>
              </c:numCache>
            </c:numRef>
          </c:val>
        </c:ser>
        <c:ser>
          <c:idx val="2"/>
          <c:order val="2"/>
          <c:tx>
            <c:strRef>
              <c:f>'3.4'!$K$24</c:f>
              <c:strCache>
                <c:ptCount val="1"/>
                <c:pt idx="0">
                  <c:v>parser</c:v>
                </c:pt>
              </c:strCache>
            </c:strRef>
          </c:tx>
          <c:marker>
            <c:symbol val="none"/>
          </c:marker>
          <c:cat>
            <c:strRef>
              <c:f>'3.4'!$L$21:$M$21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'3.4'!$L$24:$M$24</c:f>
              <c:numCache>
                <c:formatCode>0.00%</c:formatCode>
                <c:ptCount val="2"/>
                <c:pt idx="0">
                  <c:v>0.28710000000000002</c:v>
                </c:pt>
                <c:pt idx="1">
                  <c:v>0.34229999999999999</c:v>
                </c:pt>
              </c:numCache>
            </c:numRef>
          </c:val>
        </c:ser>
        <c:marker val="1"/>
        <c:axId val="70518272"/>
        <c:axId val="70519808"/>
      </c:lineChart>
      <c:catAx>
        <c:axId val="70518272"/>
        <c:scaling>
          <c:orientation val="minMax"/>
        </c:scaling>
        <c:axPos val="b"/>
        <c:tickLblPos val="nextTo"/>
        <c:crossAx val="70519808"/>
        <c:crosses val="autoZero"/>
        <c:auto val="1"/>
        <c:lblAlgn val="ctr"/>
        <c:lblOffset val="100"/>
      </c:catAx>
      <c:valAx>
        <c:axId val="70519808"/>
        <c:scaling>
          <c:orientation val="minMax"/>
        </c:scaling>
        <c:axPos val="l"/>
        <c:majorGridlines/>
        <c:numFmt formatCode="0.00%" sourceLinked="1"/>
        <c:tickLblPos val="nextTo"/>
        <c:crossAx val="7051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Instruction</a:t>
            </a:r>
            <a:r>
              <a:rPr lang="en-US" sz="1200" baseline="0"/>
              <a:t> </a:t>
            </a:r>
            <a:r>
              <a:rPr lang="en-US" sz="1200"/>
              <a:t>Fetch hit ratio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'3.4'!$K$28</c:f>
              <c:strCache>
                <c:ptCount val="1"/>
                <c:pt idx="0">
                  <c:v>vortex</c:v>
                </c:pt>
              </c:strCache>
            </c:strRef>
          </c:tx>
          <c:marker>
            <c:symbol val="none"/>
          </c:marker>
          <c:cat>
            <c:strRef>
              <c:f>'3.4'!$L$27:$M$27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'3.4'!$L$28:$M$28</c:f>
              <c:numCache>
                <c:formatCode>0.00%</c:formatCode>
                <c:ptCount val="2"/>
                <c:pt idx="0">
                  <c:v>0.3584</c:v>
                </c:pt>
                <c:pt idx="1">
                  <c:v>0.61599999999999999</c:v>
                </c:pt>
              </c:numCache>
            </c:numRef>
          </c:val>
        </c:ser>
        <c:ser>
          <c:idx val="1"/>
          <c:order val="1"/>
          <c:tx>
            <c:strRef>
              <c:f>'3.4'!$K$29</c:f>
              <c:strCache>
                <c:ptCount val="1"/>
                <c:pt idx="0">
                  <c:v>quake</c:v>
                </c:pt>
              </c:strCache>
            </c:strRef>
          </c:tx>
          <c:marker>
            <c:symbol val="none"/>
          </c:marker>
          <c:cat>
            <c:strRef>
              <c:f>'3.4'!$L$27:$M$27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'3.4'!$L$29:$M$29</c:f>
              <c:numCache>
                <c:formatCode>0.00%</c:formatCode>
                <c:ptCount val="2"/>
                <c:pt idx="0">
                  <c:v>0.4234</c:v>
                </c:pt>
                <c:pt idx="1">
                  <c:v>0.56999999999999995</c:v>
                </c:pt>
              </c:numCache>
            </c:numRef>
          </c:val>
        </c:ser>
        <c:ser>
          <c:idx val="2"/>
          <c:order val="2"/>
          <c:tx>
            <c:strRef>
              <c:f>'3.4'!$K$30</c:f>
              <c:strCache>
                <c:ptCount val="1"/>
                <c:pt idx="0">
                  <c:v>parser</c:v>
                </c:pt>
              </c:strCache>
            </c:strRef>
          </c:tx>
          <c:marker>
            <c:symbol val="none"/>
          </c:marker>
          <c:cat>
            <c:strRef>
              <c:f>'3.4'!$L$27:$M$27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'3.4'!$L$30:$M$30</c:f>
              <c:numCache>
                <c:formatCode>0.00%</c:formatCode>
                <c:ptCount val="2"/>
                <c:pt idx="0">
                  <c:v>0.22409999999999999</c:v>
                </c:pt>
                <c:pt idx="1">
                  <c:v>0.70920000000000005</c:v>
                </c:pt>
              </c:numCache>
            </c:numRef>
          </c:val>
        </c:ser>
        <c:marker val="1"/>
        <c:axId val="70566656"/>
        <c:axId val="70568192"/>
      </c:lineChart>
      <c:catAx>
        <c:axId val="70566656"/>
        <c:scaling>
          <c:orientation val="minMax"/>
        </c:scaling>
        <c:axPos val="b"/>
        <c:tickLblPos val="nextTo"/>
        <c:crossAx val="70568192"/>
        <c:crosses val="autoZero"/>
        <c:auto val="1"/>
        <c:lblAlgn val="ctr"/>
        <c:lblOffset val="100"/>
      </c:catAx>
      <c:valAx>
        <c:axId val="70568192"/>
        <c:scaling>
          <c:orientation val="minMax"/>
        </c:scaling>
        <c:axPos val="l"/>
        <c:majorGridlines/>
        <c:numFmt formatCode="0.00%" sourceLinked="1"/>
        <c:tickLblPos val="nextTo"/>
        <c:crossAx val="7056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Data write hit ratio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'3.4'!$K$33</c:f>
              <c:strCache>
                <c:ptCount val="1"/>
                <c:pt idx="0">
                  <c:v>vortex</c:v>
                </c:pt>
              </c:strCache>
            </c:strRef>
          </c:tx>
          <c:marker>
            <c:symbol val="none"/>
          </c:marker>
          <c:cat>
            <c:strRef>
              <c:f>'3.4'!$L$32:$M$32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'3.4'!$L$33:$M$33</c:f>
              <c:numCache>
                <c:formatCode>0.00%</c:formatCode>
                <c:ptCount val="2"/>
                <c:pt idx="0">
                  <c:v>1.1900000000000001E-2</c:v>
                </c:pt>
                <c:pt idx="1">
                  <c:v>2.1600000000000001E-2</c:v>
                </c:pt>
              </c:numCache>
            </c:numRef>
          </c:val>
        </c:ser>
        <c:ser>
          <c:idx val="1"/>
          <c:order val="1"/>
          <c:tx>
            <c:strRef>
              <c:f>'3.4'!$K$34</c:f>
              <c:strCache>
                <c:ptCount val="1"/>
                <c:pt idx="0">
                  <c:v>quake</c:v>
                </c:pt>
              </c:strCache>
            </c:strRef>
          </c:tx>
          <c:marker>
            <c:symbol val="none"/>
          </c:marker>
          <c:cat>
            <c:strRef>
              <c:f>'3.4'!$L$32:$M$32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'3.4'!$L$34:$M$34</c:f>
              <c:numCache>
                <c:formatCode>0.00%</c:formatCode>
                <c:ptCount val="2"/>
                <c:pt idx="0">
                  <c:v>0.33139999999999997</c:v>
                </c:pt>
                <c:pt idx="1">
                  <c:v>0.15229999999999999</c:v>
                </c:pt>
              </c:numCache>
            </c:numRef>
          </c:val>
        </c:ser>
        <c:ser>
          <c:idx val="2"/>
          <c:order val="2"/>
          <c:tx>
            <c:strRef>
              <c:f>'3.4'!$K$35</c:f>
              <c:strCache>
                <c:ptCount val="1"/>
                <c:pt idx="0">
                  <c:v>parser</c:v>
                </c:pt>
              </c:strCache>
            </c:strRef>
          </c:tx>
          <c:marker>
            <c:symbol val="none"/>
          </c:marker>
          <c:cat>
            <c:strRef>
              <c:f>'3.4'!$L$32:$M$32</c:f>
              <c:strCache>
                <c:ptCount val="2"/>
                <c:pt idx="0">
                  <c:v>32B</c:v>
                </c:pt>
                <c:pt idx="1">
                  <c:v>128B</c:v>
                </c:pt>
              </c:strCache>
            </c:strRef>
          </c:cat>
          <c:val>
            <c:numRef>
              <c:f>'3.4'!$L$35:$M$35</c:f>
              <c:numCache>
                <c:formatCode>0.00%</c:formatCode>
                <c:ptCount val="2"/>
                <c:pt idx="0">
                  <c:v>0.248</c:v>
                </c:pt>
                <c:pt idx="1">
                  <c:v>0.2797</c:v>
                </c:pt>
              </c:numCache>
            </c:numRef>
          </c:val>
        </c:ser>
        <c:marker val="1"/>
        <c:axId val="70589824"/>
        <c:axId val="70603904"/>
      </c:lineChart>
      <c:catAx>
        <c:axId val="70589824"/>
        <c:scaling>
          <c:orientation val="minMax"/>
        </c:scaling>
        <c:axPos val="b"/>
        <c:tickLblPos val="nextTo"/>
        <c:crossAx val="70603904"/>
        <c:crosses val="autoZero"/>
        <c:auto val="1"/>
        <c:lblAlgn val="ctr"/>
        <c:lblOffset val="100"/>
      </c:catAx>
      <c:valAx>
        <c:axId val="70603904"/>
        <c:scaling>
          <c:orientation val="minMax"/>
        </c:scaling>
        <c:axPos val="l"/>
        <c:majorGridlines/>
        <c:numFmt formatCode="0.00%" sourceLinked="1"/>
        <c:tickLblPos val="nextTo"/>
        <c:crossAx val="70589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L2 size vs Performance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'3.5'!$M$25</c:f>
              <c:strCache>
                <c:ptCount val="1"/>
                <c:pt idx="0">
                  <c:v>8kB</c:v>
                </c:pt>
              </c:strCache>
            </c:strRef>
          </c:tx>
          <c:cat>
            <c:strRef>
              <c:f>'3.5'!$L$26:$L$28</c:f>
              <c:strCache>
                <c:ptCount val="3"/>
                <c:pt idx="0">
                  <c:v>Data read hit ratio</c:v>
                </c:pt>
                <c:pt idx="1">
                  <c:v>IF hit ratio</c:v>
                </c:pt>
                <c:pt idx="2">
                  <c:v>Data write hit ratio</c:v>
                </c:pt>
              </c:strCache>
            </c:strRef>
          </c:cat>
          <c:val>
            <c:numRef>
              <c:f>'3.5'!$M$26:$M$28</c:f>
              <c:numCache>
                <c:formatCode>0.00%</c:formatCode>
                <c:ptCount val="3"/>
                <c:pt idx="0">
                  <c:v>0.12790000000000001</c:v>
                </c:pt>
                <c:pt idx="1">
                  <c:v>0.17369999999999999</c:v>
                </c:pt>
                <c:pt idx="2">
                  <c:v>0.96109999999999995</c:v>
                </c:pt>
              </c:numCache>
            </c:numRef>
          </c:val>
        </c:ser>
        <c:ser>
          <c:idx val="1"/>
          <c:order val="1"/>
          <c:tx>
            <c:strRef>
              <c:f>'3.5'!$N$25</c:f>
              <c:strCache>
                <c:ptCount val="1"/>
                <c:pt idx="0">
                  <c:v>512kB</c:v>
                </c:pt>
              </c:strCache>
            </c:strRef>
          </c:tx>
          <c:cat>
            <c:strRef>
              <c:f>'3.5'!$L$26:$L$28</c:f>
              <c:strCache>
                <c:ptCount val="3"/>
                <c:pt idx="0">
                  <c:v>Data read hit ratio</c:v>
                </c:pt>
                <c:pt idx="1">
                  <c:v>IF hit ratio</c:v>
                </c:pt>
                <c:pt idx="2">
                  <c:v>Data write hit ratio</c:v>
                </c:pt>
              </c:strCache>
            </c:strRef>
          </c:cat>
          <c:val>
            <c:numRef>
              <c:f>'3.5'!$N$26:$N$28</c:f>
              <c:numCache>
                <c:formatCode>0.00%</c:formatCode>
                <c:ptCount val="3"/>
                <c:pt idx="0">
                  <c:v>0.9929</c:v>
                </c:pt>
                <c:pt idx="1">
                  <c:v>0.99939999999999996</c:v>
                </c:pt>
                <c:pt idx="2">
                  <c:v>0.99939999999999996</c:v>
                </c:pt>
              </c:numCache>
            </c:numRef>
          </c:val>
        </c:ser>
        <c:ser>
          <c:idx val="2"/>
          <c:order val="2"/>
          <c:tx>
            <c:strRef>
              <c:f>'3.5'!$O$25</c:f>
              <c:strCache>
                <c:ptCount val="1"/>
                <c:pt idx="0">
                  <c:v>1MB</c:v>
                </c:pt>
              </c:strCache>
            </c:strRef>
          </c:tx>
          <c:cat>
            <c:strRef>
              <c:f>'3.5'!$L$26:$L$28</c:f>
              <c:strCache>
                <c:ptCount val="3"/>
                <c:pt idx="0">
                  <c:v>Data read hit ratio</c:v>
                </c:pt>
                <c:pt idx="1">
                  <c:v>IF hit ratio</c:v>
                </c:pt>
                <c:pt idx="2">
                  <c:v>Data write hit ratio</c:v>
                </c:pt>
              </c:strCache>
            </c:strRef>
          </c:cat>
          <c:val>
            <c:numRef>
              <c:f>'3.5'!$O$26:$O$28</c:f>
              <c:numCache>
                <c:formatCode>0.00%</c:formatCode>
                <c:ptCount val="3"/>
                <c:pt idx="0">
                  <c:v>0.98519999999999996</c:v>
                </c:pt>
                <c:pt idx="1">
                  <c:v>0.998</c:v>
                </c:pt>
                <c:pt idx="2">
                  <c:v>0.99939999999999996</c:v>
                </c:pt>
              </c:numCache>
            </c:numRef>
          </c:val>
        </c:ser>
        <c:axId val="92071040"/>
        <c:axId val="92072576"/>
      </c:barChart>
      <c:catAx>
        <c:axId val="92071040"/>
        <c:scaling>
          <c:orientation val="minMax"/>
        </c:scaling>
        <c:axPos val="b"/>
        <c:tickLblPos val="nextTo"/>
        <c:crossAx val="92072576"/>
        <c:crosses val="autoZero"/>
        <c:auto val="1"/>
        <c:lblAlgn val="ctr"/>
        <c:lblOffset val="100"/>
      </c:catAx>
      <c:valAx>
        <c:axId val="92072576"/>
        <c:scaling>
          <c:orientation val="minMax"/>
        </c:scaling>
        <c:axPos val="l"/>
        <c:majorGridlines/>
        <c:numFmt formatCode="0.00%" sourceLinked="1"/>
        <c:tickLblPos val="nextTo"/>
        <c:crossAx val="9207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Multithreaded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'4.4'!$I$72</c:f>
              <c:strCache>
                <c:ptCount val="1"/>
                <c:pt idx="0">
                  <c:v>8kB</c:v>
                </c:pt>
              </c:strCache>
            </c:strRef>
          </c:tx>
          <c:cat>
            <c:strRef>
              <c:f>'4.4'!$J$71:$L$71</c:f>
              <c:strCache>
                <c:ptCount val="3"/>
                <c:pt idx="0">
                  <c:v>DR hit ratio</c:v>
                </c:pt>
                <c:pt idx="1">
                  <c:v>IF hit ratio</c:v>
                </c:pt>
                <c:pt idx="2">
                  <c:v>DW hit ratio</c:v>
                </c:pt>
              </c:strCache>
            </c:strRef>
          </c:cat>
          <c:val>
            <c:numRef>
              <c:f>'4.4'!$J$72:$L$72</c:f>
              <c:numCache>
                <c:formatCode>0.00%</c:formatCode>
                <c:ptCount val="3"/>
                <c:pt idx="0">
                  <c:v>0.72694749999999997</c:v>
                </c:pt>
                <c:pt idx="1">
                  <c:v>0.90989500000000001</c:v>
                </c:pt>
                <c:pt idx="2">
                  <c:v>0.81885249999999998</c:v>
                </c:pt>
              </c:numCache>
            </c:numRef>
          </c:val>
        </c:ser>
        <c:ser>
          <c:idx val="1"/>
          <c:order val="1"/>
          <c:tx>
            <c:strRef>
              <c:f>'4.4'!$I$73</c:f>
              <c:strCache>
                <c:ptCount val="1"/>
                <c:pt idx="0">
                  <c:v>64kB</c:v>
                </c:pt>
              </c:strCache>
            </c:strRef>
          </c:tx>
          <c:cat>
            <c:strRef>
              <c:f>'4.4'!$J$71:$L$71</c:f>
              <c:strCache>
                <c:ptCount val="3"/>
                <c:pt idx="0">
                  <c:v>DR hit ratio</c:v>
                </c:pt>
                <c:pt idx="1">
                  <c:v>IF hit ratio</c:v>
                </c:pt>
                <c:pt idx="2">
                  <c:v>DW hit ratio</c:v>
                </c:pt>
              </c:strCache>
            </c:strRef>
          </c:cat>
          <c:val>
            <c:numRef>
              <c:f>'4.4'!$J$73:$L$73</c:f>
              <c:numCache>
                <c:formatCode>0.00%</c:formatCode>
                <c:ptCount val="3"/>
                <c:pt idx="0">
                  <c:v>0.83196749999999997</c:v>
                </c:pt>
                <c:pt idx="1">
                  <c:v>0.99053500000000005</c:v>
                </c:pt>
                <c:pt idx="2">
                  <c:v>0.92318249999999991</c:v>
                </c:pt>
              </c:numCache>
            </c:numRef>
          </c:val>
        </c:ser>
        <c:axId val="77705216"/>
        <c:axId val="77708288"/>
      </c:barChart>
      <c:catAx>
        <c:axId val="77705216"/>
        <c:scaling>
          <c:orientation val="minMax"/>
        </c:scaling>
        <c:axPos val="b"/>
        <c:tickLblPos val="nextTo"/>
        <c:crossAx val="77708288"/>
        <c:crosses val="autoZero"/>
        <c:auto val="1"/>
        <c:lblAlgn val="ctr"/>
        <c:lblOffset val="100"/>
      </c:catAx>
      <c:valAx>
        <c:axId val="77708288"/>
        <c:scaling>
          <c:orientation val="minMax"/>
        </c:scaling>
        <c:axPos val="l"/>
        <c:majorGridlines/>
        <c:numFmt formatCode="0.00%" sourceLinked="1"/>
        <c:tickLblPos val="nextTo"/>
        <c:crossAx val="7770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MESI</a:t>
            </a:r>
            <a:r>
              <a:rPr lang="en-US" baseline="0"/>
              <a:t> Statistics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'4.4'!$N$72</c:f>
              <c:strCache>
                <c:ptCount val="1"/>
                <c:pt idx="0">
                  <c:v>8kB</c:v>
                </c:pt>
              </c:strCache>
            </c:strRef>
          </c:tx>
          <c:cat>
            <c:strRef>
              <c:f>'4.4'!$O$71:$Q$71</c:f>
              <c:strCache>
                <c:ptCount val="3"/>
                <c:pt idx="0">
                  <c:v>MESI 
E to S</c:v>
                </c:pt>
                <c:pt idx="1">
                  <c:v>MESI M to S</c:v>
                </c:pt>
                <c:pt idx="2">
                  <c:v>MESI Inv</c:v>
                </c:pt>
              </c:strCache>
            </c:strRef>
          </c:cat>
          <c:val>
            <c:numRef>
              <c:f>'4.4'!$O$72:$Q$72</c:f>
              <c:numCache>
                <c:formatCode>General</c:formatCode>
                <c:ptCount val="3"/>
                <c:pt idx="0">
                  <c:v>29265.75</c:v>
                </c:pt>
                <c:pt idx="1">
                  <c:v>0</c:v>
                </c:pt>
                <c:pt idx="2">
                  <c:v>58334.75</c:v>
                </c:pt>
              </c:numCache>
            </c:numRef>
          </c:val>
        </c:ser>
        <c:ser>
          <c:idx val="1"/>
          <c:order val="1"/>
          <c:tx>
            <c:strRef>
              <c:f>'4.4'!$N$73</c:f>
              <c:strCache>
                <c:ptCount val="1"/>
                <c:pt idx="0">
                  <c:v>64kB</c:v>
                </c:pt>
              </c:strCache>
            </c:strRef>
          </c:tx>
          <c:cat>
            <c:strRef>
              <c:f>'4.4'!$O$71:$Q$71</c:f>
              <c:strCache>
                <c:ptCount val="3"/>
                <c:pt idx="0">
                  <c:v>MESI 
E to S</c:v>
                </c:pt>
                <c:pt idx="1">
                  <c:v>MESI M to S</c:v>
                </c:pt>
                <c:pt idx="2">
                  <c:v>MESI Inv</c:v>
                </c:pt>
              </c:strCache>
            </c:strRef>
          </c:cat>
          <c:val>
            <c:numRef>
              <c:f>'4.4'!$O$73:$Q$73</c:f>
              <c:numCache>
                <c:formatCode>General</c:formatCode>
                <c:ptCount val="3"/>
                <c:pt idx="0">
                  <c:v>39802.25</c:v>
                </c:pt>
                <c:pt idx="1">
                  <c:v>0</c:v>
                </c:pt>
                <c:pt idx="2">
                  <c:v>132628.875</c:v>
                </c:pt>
              </c:numCache>
            </c:numRef>
          </c:val>
        </c:ser>
        <c:axId val="91960832"/>
        <c:axId val="91962368"/>
      </c:barChart>
      <c:catAx>
        <c:axId val="91960832"/>
        <c:scaling>
          <c:orientation val="minMax"/>
        </c:scaling>
        <c:axPos val="b"/>
        <c:tickLblPos val="nextTo"/>
        <c:crossAx val="91962368"/>
        <c:crosses val="autoZero"/>
        <c:auto val="1"/>
        <c:lblAlgn val="ctr"/>
        <c:lblOffset val="100"/>
      </c:catAx>
      <c:valAx>
        <c:axId val="91962368"/>
        <c:scaling>
          <c:orientation val="minMax"/>
        </c:scaling>
        <c:axPos val="l"/>
        <c:majorGridlines/>
        <c:numFmt formatCode="General" sourceLinked="1"/>
        <c:tickLblPos val="nextTo"/>
        <c:crossAx val="919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13</xdr:row>
      <xdr:rowOff>85725</xdr:rowOff>
    </xdr:from>
    <xdr:to>
      <xdr:col>12</xdr:col>
      <xdr:colOff>9525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25</xdr:row>
      <xdr:rowOff>238125</xdr:rowOff>
    </xdr:from>
    <xdr:to>
      <xdr:col>9</xdr:col>
      <xdr:colOff>209550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36</xdr:row>
      <xdr:rowOff>171450</xdr:rowOff>
    </xdr:from>
    <xdr:to>
      <xdr:col>13</xdr:col>
      <xdr:colOff>76200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</xdr:row>
      <xdr:rowOff>171450</xdr:rowOff>
    </xdr:from>
    <xdr:to>
      <xdr:col>16</xdr:col>
      <xdr:colOff>190500</xdr:colOff>
      <xdr:row>37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217713</xdr:colOff>
      <xdr:row>60</xdr:row>
      <xdr:rowOff>204106</xdr:rowOff>
    </xdr:from>
    <xdr:to>
      <xdr:col>6</xdr:col>
      <xdr:colOff>693964</xdr:colOff>
      <xdr:row>76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680357</xdr:colOff>
      <xdr:row>59</xdr:row>
      <xdr:rowOff>81644</xdr:rowOff>
    </xdr:from>
    <xdr:to>
      <xdr:col>15</xdr:col>
      <xdr:colOff>149679</xdr:colOff>
      <xdr:row>70</xdr:row>
      <xdr:rowOff>136072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G15"/>
  <sheetViews>
    <sheetView workbookViewId="0">
      <selection activeCell="D3" sqref="D3:G15"/>
    </sheetView>
  </sheetViews>
  <sheetFormatPr defaultRowHeight="20.100000000000001" customHeight="1"/>
  <cols>
    <col min="4" max="4" width="39.5703125" customWidth="1"/>
    <col min="5" max="5" width="15.140625" customWidth="1"/>
    <col min="6" max="6" width="14.85546875" customWidth="1"/>
    <col min="7" max="7" width="15.28515625" customWidth="1"/>
  </cols>
  <sheetData>
    <row r="3" spans="4:7" ht="20.100000000000001" customHeight="1">
      <c r="E3" s="55" t="s">
        <v>30</v>
      </c>
      <c r="F3" s="56"/>
      <c r="G3" s="56"/>
    </row>
    <row r="4" spans="4:7" ht="20.100000000000001" customHeight="1">
      <c r="D4" s="3"/>
      <c r="E4" s="54" t="s">
        <v>0</v>
      </c>
      <c r="F4" s="54"/>
      <c r="G4" s="54"/>
    </row>
    <row r="5" spans="4:7" ht="20.100000000000001" customHeight="1">
      <c r="D5" s="1"/>
      <c r="E5" s="2" t="s">
        <v>1</v>
      </c>
      <c r="F5" s="2" t="s">
        <v>2</v>
      </c>
      <c r="G5" s="2" t="s">
        <v>3</v>
      </c>
    </row>
    <row r="6" spans="4:7" ht="20.100000000000001" customHeight="1">
      <c r="D6" s="1" t="s">
        <v>19</v>
      </c>
      <c r="E6" s="4">
        <v>584375</v>
      </c>
      <c r="F6" s="4">
        <v>483264</v>
      </c>
      <c r="G6" s="4">
        <v>575749</v>
      </c>
    </row>
    <row r="7" spans="4:7" ht="20.100000000000001" customHeight="1">
      <c r="D7" s="1" t="s">
        <v>9</v>
      </c>
      <c r="E7" s="1">
        <v>189750</v>
      </c>
      <c r="F7" s="1">
        <v>127749</v>
      </c>
      <c r="G7" s="1">
        <v>225332</v>
      </c>
    </row>
    <row r="8" spans="4:7" ht="20.100000000000001" customHeight="1">
      <c r="D8" s="1" t="s">
        <v>10</v>
      </c>
      <c r="E8" s="1">
        <v>47113</v>
      </c>
      <c r="F8" s="1">
        <v>16560</v>
      </c>
      <c r="G8" s="1">
        <v>29815</v>
      </c>
    </row>
    <row r="9" spans="4:7" ht="20.100000000000001" customHeight="1">
      <c r="D9" s="5" t="s">
        <v>11</v>
      </c>
      <c r="E9" s="6">
        <v>0.75170000000000003</v>
      </c>
      <c r="F9" s="8">
        <v>0.87039999999999995</v>
      </c>
      <c r="G9" s="6">
        <v>0.86770000000000003</v>
      </c>
    </row>
    <row r="10" spans="4:7" ht="20.100000000000001" customHeight="1">
      <c r="D10" s="1" t="s">
        <v>12</v>
      </c>
      <c r="E10" s="1">
        <v>257475</v>
      </c>
      <c r="F10" s="1">
        <v>282845</v>
      </c>
      <c r="G10" s="1">
        <v>225513</v>
      </c>
    </row>
    <row r="11" spans="4:7" ht="20.100000000000001" customHeight="1">
      <c r="D11" s="1" t="s">
        <v>13</v>
      </c>
      <c r="E11" s="1">
        <v>109388</v>
      </c>
      <c r="F11" s="1">
        <v>58733</v>
      </c>
      <c r="G11" s="1">
        <v>15219</v>
      </c>
    </row>
    <row r="12" spans="4:7" ht="20.100000000000001" customHeight="1">
      <c r="D12" s="5" t="s">
        <v>14</v>
      </c>
      <c r="E12" s="6">
        <v>0.57520000000000004</v>
      </c>
      <c r="F12" s="6">
        <v>0.7923</v>
      </c>
      <c r="G12" s="8">
        <v>0.9325</v>
      </c>
    </row>
    <row r="13" spans="4:7" ht="20.100000000000001" customHeight="1">
      <c r="D13" s="1" t="s">
        <v>15</v>
      </c>
      <c r="E13" s="1">
        <v>137150</v>
      </c>
      <c r="F13" s="1">
        <v>72670</v>
      </c>
      <c r="G13" s="1">
        <v>124904</v>
      </c>
    </row>
    <row r="14" spans="4:7" ht="20.100000000000001" customHeight="1">
      <c r="D14" s="1" t="s">
        <v>16</v>
      </c>
      <c r="E14" s="1">
        <v>99815</v>
      </c>
      <c r="F14" s="1">
        <v>12947</v>
      </c>
      <c r="G14" s="1">
        <v>53437</v>
      </c>
    </row>
    <row r="15" spans="4:7" ht="20.100000000000001" customHeight="1">
      <c r="D15" s="5" t="s">
        <v>17</v>
      </c>
      <c r="E15" s="6">
        <v>0.2122</v>
      </c>
      <c r="F15" s="8">
        <v>0.82179999999999997</v>
      </c>
      <c r="G15" s="6">
        <v>0.57220000000000004</v>
      </c>
    </row>
  </sheetData>
  <mergeCells count="2">
    <mergeCell ref="E4:G4"/>
    <mergeCell ref="E3:G3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K62"/>
  <sheetViews>
    <sheetView topLeftCell="A43" workbookViewId="0">
      <selection activeCell="C43" sqref="C43"/>
    </sheetView>
  </sheetViews>
  <sheetFormatPr defaultRowHeight="20.100000000000001" customHeight="1"/>
  <cols>
    <col min="3" max="3" width="42.5703125" customWidth="1"/>
    <col min="4" max="4" width="16.85546875" customWidth="1"/>
    <col min="5" max="5" width="13.140625" customWidth="1"/>
    <col min="6" max="6" width="14.140625" customWidth="1"/>
    <col min="7" max="7" width="11.42578125" customWidth="1"/>
  </cols>
  <sheetData>
    <row r="2" spans="3:7" ht="20.100000000000001" customHeight="1">
      <c r="D2" s="7" t="s">
        <v>20</v>
      </c>
      <c r="E2" s="7" t="s">
        <v>22</v>
      </c>
      <c r="F2" s="7" t="s">
        <v>21</v>
      </c>
    </row>
    <row r="3" spans="3:7" ht="20.100000000000001" customHeight="1">
      <c r="D3" s="7" t="s">
        <v>24</v>
      </c>
      <c r="E3" s="7">
        <v>512</v>
      </c>
      <c r="F3" s="7" t="s">
        <v>23</v>
      </c>
    </row>
    <row r="4" spans="3:7" ht="20.100000000000001" customHeight="1">
      <c r="D4" s="55" t="s">
        <v>31</v>
      </c>
      <c r="E4" s="55"/>
      <c r="F4" s="55"/>
      <c r="G4" s="55"/>
    </row>
    <row r="5" spans="3:7" ht="20.100000000000001" customHeight="1">
      <c r="C5" s="3"/>
      <c r="D5" s="54" t="s">
        <v>1</v>
      </c>
      <c r="E5" s="54"/>
      <c r="F5" s="54"/>
      <c r="G5" s="54"/>
    </row>
    <row r="6" spans="3:7" ht="20.100000000000001" customHeight="1">
      <c r="C6" s="1"/>
      <c r="D6" s="2" t="s">
        <v>27</v>
      </c>
      <c r="E6" s="2" t="s">
        <v>28</v>
      </c>
      <c r="F6" s="2" t="s">
        <v>25</v>
      </c>
      <c r="G6" s="2" t="s">
        <v>26</v>
      </c>
    </row>
    <row r="7" spans="3:7" ht="20.100000000000001" customHeight="1">
      <c r="C7" s="1" t="s">
        <v>19</v>
      </c>
      <c r="D7" s="4">
        <v>558733</v>
      </c>
      <c r="E7" s="4">
        <v>576669</v>
      </c>
      <c r="F7" s="4">
        <v>581846</v>
      </c>
      <c r="G7" s="4">
        <v>576235</v>
      </c>
    </row>
    <row r="8" spans="3:7" ht="20.100000000000001" customHeight="1">
      <c r="C8" s="1" t="s">
        <v>9</v>
      </c>
      <c r="D8" s="1">
        <v>200516</v>
      </c>
      <c r="E8" s="1">
        <v>212646</v>
      </c>
      <c r="F8" s="1">
        <v>189574</v>
      </c>
      <c r="G8" s="1">
        <v>212433</v>
      </c>
    </row>
    <row r="9" spans="3:7" ht="20.100000000000001" customHeight="1">
      <c r="C9" s="1" t="s">
        <v>10</v>
      </c>
      <c r="D9" s="1">
        <v>32596</v>
      </c>
      <c r="E9" s="1">
        <v>19801</v>
      </c>
      <c r="F9" s="1">
        <v>15901</v>
      </c>
      <c r="G9" s="1">
        <v>5536</v>
      </c>
    </row>
    <row r="10" spans="3:7" ht="20.100000000000001" customHeight="1">
      <c r="C10" s="5" t="s">
        <v>11</v>
      </c>
      <c r="D10" s="6">
        <v>0.83740000000000003</v>
      </c>
      <c r="E10" s="6">
        <v>0.90690000000000004</v>
      </c>
      <c r="F10" s="6">
        <v>0.91610000000000003</v>
      </c>
      <c r="G10" s="6">
        <v>0.97389999999999999</v>
      </c>
    </row>
    <row r="11" spans="3:7" ht="20.100000000000001" customHeight="1">
      <c r="C11" s="1" t="s">
        <v>12</v>
      </c>
      <c r="D11" s="1">
        <v>266192</v>
      </c>
      <c r="E11" s="1">
        <v>266894</v>
      </c>
      <c r="F11" s="1">
        <v>255319</v>
      </c>
      <c r="G11" s="1">
        <v>266748</v>
      </c>
    </row>
    <row r="12" spans="3:7" ht="20.100000000000001" customHeight="1">
      <c r="C12" s="1" t="s">
        <v>13</v>
      </c>
      <c r="D12" s="1">
        <v>65776</v>
      </c>
      <c r="E12" s="1">
        <v>40061</v>
      </c>
      <c r="F12" s="1">
        <v>24463</v>
      </c>
      <c r="G12" s="1">
        <v>11545</v>
      </c>
    </row>
    <row r="13" spans="3:7" ht="20.100000000000001" customHeight="1">
      <c r="C13" s="5" t="s">
        <v>14</v>
      </c>
      <c r="D13" s="6">
        <v>0.75290000000000001</v>
      </c>
      <c r="E13" s="6">
        <v>0.84989999999999999</v>
      </c>
      <c r="F13" s="6">
        <v>0.9042</v>
      </c>
      <c r="G13" s="6">
        <v>0.95669999999999999</v>
      </c>
    </row>
    <row r="14" spans="3:7" ht="20.100000000000001" customHeight="1">
      <c r="C14" s="1" t="s">
        <v>15</v>
      </c>
      <c r="D14" s="1">
        <v>92025</v>
      </c>
      <c r="E14" s="1">
        <v>97129</v>
      </c>
      <c r="F14" s="1">
        <v>136953</v>
      </c>
      <c r="G14" s="1">
        <v>97054</v>
      </c>
    </row>
    <row r="15" spans="3:7" ht="20.100000000000001" customHeight="1">
      <c r="C15" s="1" t="s">
        <v>16</v>
      </c>
      <c r="D15" s="1">
        <v>52262</v>
      </c>
      <c r="E15" s="1">
        <v>19207</v>
      </c>
      <c r="F15" s="1">
        <v>67798</v>
      </c>
      <c r="G15" s="1">
        <v>1211</v>
      </c>
    </row>
    <row r="16" spans="3:7" ht="20.100000000000001" customHeight="1">
      <c r="C16" s="5" t="s">
        <v>17</v>
      </c>
      <c r="D16" s="6">
        <v>0.43209999999999998</v>
      </c>
      <c r="E16" s="6">
        <v>0.80230000000000001</v>
      </c>
      <c r="F16" s="6">
        <v>0.505</v>
      </c>
      <c r="G16" s="6">
        <v>0.98750000000000004</v>
      </c>
    </row>
    <row r="18" spans="3:7" ht="20.100000000000001" customHeight="1">
      <c r="C18" s="3"/>
      <c r="D18" s="54" t="s">
        <v>29</v>
      </c>
      <c r="E18" s="54"/>
      <c r="F18" s="54"/>
      <c r="G18" s="54"/>
    </row>
    <row r="19" spans="3:7" ht="20.100000000000001" customHeight="1">
      <c r="C19" s="1"/>
      <c r="D19" s="2" t="s">
        <v>27</v>
      </c>
      <c r="E19" s="2" t="s">
        <v>28</v>
      </c>
      <c r="F19" s="2" t="s">
        <v>25</v>
      </c>
      <c r="G19" s="2" t="s">
        <v>26</v>
      </c>
    </row>
    <row r="20" spans="3:7" ht="20.100000000000001" customHeight="1">
      <c r="C20" s="1" t="s">
        <v>19</v>
      </c>
      <c r="D20" s="4">
        <v>569763</v>
      </c>
      <c r="E20" s="4">
        <v>570486</v>
      </c>
      <c r="F20" s="4">
        <v>569614</v>
      </c>
      <c r="G20" s="4">
        <v>570306</v>
      </c>
    </row>
    <row r="21" spans="3:7" ht="20.100000000000001" customHeight="1">
      <c r="C21" s="1" t="s">
        <v>9</v>
      </c>
      <c r="D21" s="1">
        <v>287898</v>
      </c>
      <c r="E21" s="1">
        <v>288824</v>
      </c>
      <c r="F21" s="1">
        <v>287875</v>
      </c>
      <c r="G21" s="1">
        <v>288738</v>
      </c>
    </row>
    <row r="22" spans="3:7" ht="20.100000000000001" customHeight="1">
      <c r="C22" s="1" t="s">
        <v>10</v>
      </c>
      <c r="D22" s="1">
        <v>41319</v>
      </c>
      <c r="E22" s="1">
        <v>24359</v>
      </c>
      <c r="F22" s="1">
        <v>12315</v>
      </c>
      <c r="G22" s="1">
        <v>13942</v>
      </c>
    </row>
    <row r="23" spans="3:7" ht="20.100000000000001" customHeight="1">
      <c r="C23" s="5" t="s">
        <v>11</v>
      </c>
      <c r="D23" s="6">
        <v>0.85650000000000004</v>
      </c>
      <c r="E23" s="6">
        <v>0.91569999999999996</v>
      </c>
      <c r="F23" s="6">
        <v>0.95720000000000005</v>
      </c>
      <c r="G23" s="6">
        <v>0.95169999999999999</v>
      </c>
    </row>
    <row r="24" spans="3:7" ht="20.100000000000001" customHeight="1">
      <c r="C24" s="1" t="s">
        <v>12</v>
      </c>
      <c r="D24" s="1">
        <v>192751</v>
      </c>
      <c r="E24" s="1">
        <v>192204</v>
      </c>
      <c r="F24" s="1">
        <v>192572</v>
      </c>
      <c r="G24" s="1">
        <v>192134</v>
      </c>
    </row>
    <row r="25" spans="3:7" ht="20.100000000000001" customHeight="1">
      <c r="C25" s="1" t="s">
        <v>13</v>
      </c>
      <c r="D25" s="1">
        <v>31456</v>
      </c>
      <c r="E25" s="1">
        <v>27803</v>
      </c>
      <c r="F25" s="1">
        <v>6249</v>
      </c>
      <c r="G25" s="1">
        <v>5264</v>
      </c>
    </row>
    <row r="26" spans="3:7" ht="20.100000000000001" customHeight="1">
      <c r="C26" s="5" t="s">
        <v>14</v>
      </c>
      <c r="D26" s="6">
        <v>0.83679999999999999</v>
      </c>
      <c r="E26" s="6">
        <v>0.85529999999999995</v>
      </c>
      <c r="F26" s="6">
        <v>0.96750000000000003</v>
      </c>
      <c r="G26" s="6">
        <v>0.97260000000000002</v>
      </c>
    </row>
    <row r="27" spans="3:7" ht="20.100000000000001" customHeight="1">
      <c r="C27" s="1" t="s">
        <v>15</v>
      </c>
      <c r="D27" s="1">
        <v>89114</v>
      </c>
      <c r="E27" s="1">
        <v>89458</v>
      </c>
      <c r="F27" s="1">
        <v>89167</v>
      </c>
      <c r="G27" s="1">
        <v>89434</v>
      </c>
    </row>
    <row r="28" spans="3:7" ht="20.100000000000001" customHeight="1">
      <c r="C28" s="1" t="s">
        <v>16</v>
      </c>
      <c r="D28" s="1">
        <v>15525</v>
      </c>
      <c r="E28" s="1">
        <v>1521</v>
      </c>
      <c r="F28" s="1">
        <v>645</v>
      </c>
      <c r="G28" s="1">
        <v>4593</v>
      </c>
    </row>
    <row r="29" spans="3:7" ht="20.100000000000001" customHeight="1">
      <c r="C29" s="5" t="s">
        <v>17</v>
      </c>
      <c r="D29" s="6">
        <v>0.82579999999999998</v>
      </c>
      <c r="E29" s="6">
        <v>0.98299999999999998</v>
      </c>
      <c r="F29" s="6">
        <v>0.99280000000000002</v>
      </c>
      <c r="G29" s="6">
        <v>0.9486</v>
      </c>
    </row>
    <row r="31" spans="3:7" ht="20.100000000000001" customHeight="1">
      <c r="C31" s="3"/>
      <c r="D31" s="54" t="s">
        <v>3</v>
      </c>
      <c r="E31" s="54"/>
      <c r="F31" s="54"/>
      <c r="G31" s="54"/>
    </row>
    <row r="32" spans="3:7" ht="20.100000000000001" customHeight="1">
      <c r="C32" s="1"/>
      <c r="D32" s="2" t="s">
        <v>27</v>
      </c>
      <c r="E32" s="2" t="s">
        <v>28</v>
      </c>
      <c r="F32" s="2" t="s">
        <v>25</v>
      </c>
      <c r="G32" s="2" t="s">
        <v>26</v>
      </c>
    </row>
    <row r="33" spans="3:7" ht="20.100000000000001" customHeight="1">
      <c r="C33" s="1" t="s">
        <v>19</v>
      </c>
      <c r="D33" s="4">
        <v>543785</v>
      </c>
      <c r="E33" s="4">
        <v>553431</v>
      </c>
      <c r="F33" s="4">
        <v>556841</v>
      </c>
      <c r="G33" s="4">
        <v>588155</v>
      </c>
    </row>
    <row r="34" spans="3:7" ht="20.100000000000001" customHeight="1">
      <c r="C34" s="1" t="s">
        <v>9</v>
      </c>
      <c r="D34" s="1">
        <v>131992</v>
      </c>
      <c r="E34" s="1">
        <v>277018</v>
      </c>
      <c r="F34" s="1">
        <v>197481</v>
      </c>
      <c r="G34" s="1">
        <v>214745</v>
      </c>
    </row>
    <row r="35" spans="3:7" ht="20.100000000000001" customHeight="1">
      <c r="C35" s="1" t="s">
        <v>10</v>
      </c>
      <c r="D35" s="1">
        <v>15822</v>
      </c>
      <c r="E35" s="1">
        <v>18087</v>
      </c>
      <c r="F35" s="1">
        <v>6707</v>
      </c>
      <c r="G35" s="1">
        <v>4698</v>
      </c>
    </row>
    <row r="36" spans="3:7" ht="20.100000000000001" customHeight="1">
      <c r="C36" s="5" t="s">
        <v>11</v>
      </c>
      <c r="D36" s="6">
        <v>0.88009999999999999</v>
      </c>
      <c r="E36" s="6">
        <v>0.93469999999999998</v>
      </c>
      <c r="F36" s="6">
        <v>0.96599999999999997</v>
      </c>
      <c r="G36" s="6">
        <v>0.97809999999999997</v>
      </c>
    </row>
    <row r="37" spans="3:7" ht="20.100000000000001" customHeight="1">
      <c r="C37" s="1" t="s">
        <v>12</v>
      </c>
      <c r="D37" s="1">
        <v>297209</v>
      </c>
      <c r="E37" s="1">
        <v>228304</v>
      </c>
      <c r="F37" s="1">
        <v>258100</v>
      </c>
      <c r="G37" s="1">
        <v>250252</v>
      </c>
    </row>
    <row r="38" spans="3:7" ht="20.100000000000001" customHeight="1">
      <c r="C38" s="1" t="s">
        <v>13</v>
      </c>
      <c r="D38" s="1">
        <v>8509</v>
      </c>
      <c r="E38" s="1">
        <v>7690</v>
      </c>
      <c r="F38" s="1">
        <v>2662</v>
      </c>
      <c r="G38" s="1">
        <v>2175</v>
      </c>
    </row>
    <row r="39" spans="3:7" ht="20.100000000000001" customHeight="1">
      <c r="C39" s="5" t="s">
        <v>14</v>
      </c>
      <c r="D39" s="6">
        <v>0.97140000000000004</v>
      </c>
      <c r="E39" s="6">
        <v>0.96630000000000005</v>
      </c>
      <c r="F39" s="6">
        <v>0.98970000000000002</v>
      </c>
      <c r="G39" s="6">
        <v>0.99129999999999996</v>
      </c>
    </row>
    <row r="40" spans="3:7" ht="20.100000000000001" customHeight="1">
      <c r="C40" s="1" t="s">
        <v>15</v>
      </c>
      <c r="D40" s="1">
        <v>114584</v>
      </c>
      <c r="E40" s="1">
        <v>48109</v>
      </c>
      <c r="F40" s="1">
        <v>101260</v>
      </c>
      <c r="G40" s="1">
        <v>123158</v>
      </c>
    </row>
    <row r="41" spans="3:7" ht="20.100000000000001" customHeight="1">
      <c r="C41" s="1" t="s">
        <v>16</v>
      </c>
      <c r="D41" s="1">
        <v>70779</v>
      </c>
      <c r="E41" s="1">
        <v>9551</v>
      </c>
      <c r="F41" s="1">
        <v>15675</v>
      </c>
      <c r="G41" s="1">
        <v>7254</v>
      </c>
    </row>
    <row r="42" spans="3:7" ht="20.100000000000001" customHeight="1">
      <c r="C42" s="5" t="s">
        <v>17</v>
      </c>
      <c r="D42" s="6">
        <v>0.38229999999999997</v>
      </c>
      <c r="E42" s="6">
        <v>0.80149999999999999</v>
      </c>
      <c r="F42" s="6">
        <v>0.84519999999999995</v>
      </c>
      <c r="G42" s="6">
        <v>0.94110000000000005</v>
      </c>
    </row>
    <row r="45" spans="3:7" ht="20.100000000000001" customHeight="1">
      <c r="D45" s="55" t="s">
        <v>31</v>
      </c>
      <c r="E45" s="55"/>
      <c r="F45" s="55"/>
      <c r="G45" s="55"/>
    </row>
    <row r="46" spans="3:7" ht="20.100000000000001" customHeight="1">
      <c r="C46" s="3"/>
      <c r="D46" s="54" t="s">
        <v>1</v>
      </c>
      <c r="E46" s="54"/>
      <c r="F46" s="54"/>
      <c r="G46" s="54"/>
    </row>
    <row r="47" spans="3:7" ht="20.100000000000001" customHeight="1">
      <c r="C47" s="1"/>
      <c r="D47" s="2" t="s">
        <v>27</v>
      </c>
      <c r="E47" s="2" t="s">
        <v>28</v>
      </c>
      <c r="F47" s="2" t="s">
        <v>25</v>
      </c>
      <c r="G47" s="2" t="s">
        <v>26</v>
      </c>
    </row>
    <row r="48" spans="3:7" ht="20.100000000000001" customHeight="1">
      <c r="C48" s="5" t="s">
        <v>11</v>
      </c>
      <c r="D48" s="6">
        <v>0.83740000000000003</v>
      </c>
      <c r="E48" s="6">
        <v>0.90690000000000004</v>
      </c>
      <c r="F48" s="6">
        <v>0.91610000000000003</v>
      </c>
      <c r="G48" s="6">
        <v>0.97389999999999999</v>
      </c>
    </row>
    <row r="49" spans="3:11" ht="20.100000000000001" customHeight="1">
      <c r="C49" s="5" t="s">
        <v>14</v>
      </c>
      <c r="D49" s="6">
        <v>0.75290000000000001</v>
      </c>
      <c r="E49" s="6">
        <v>0.84989999999999999</v>
      </c>
      <c r="F49" s="6">
        <v>0.9042</v>
      </c>
      <c r="G49" s="6">
        <v>0.95669999999999999</v>
      </c>
    </row>
    <row r="50" spans="3:11" ht="20.100000000000001" customHeight="1">
      <c r="C50" s="5" t="s">
        <v>17</v>
      </c>
      <c r="D50" s="6">
        <v>0.43209999999999998</v>
      </c>
      <c r="E50" s="6">
        <v>0.80230000000000001</v>
      </c>
      <c r="F50" s="6">
        <v>0.505</v>
      </c>
      <c r="G50" s="6">
        <v>0.98750000000000004</v>
      </c>
    </row>
    <row r="51" spans="3:11" ht="20.100000000000001" customHeight="1">
      <c r="I51" s="58" t="s">
        <v>0</v>
      </c>
      <c r="J51" s="58"/>
      <c r="K51" s="20" t="s">
        <v>69</v>
      </c>
    </row>
    <row r="52" spans="3:11" ht="20.100000000000001" customHeight="1">
      <c r="C52" s="3"/>
      <c r="D52" s="54" t="s">
        <v>29</v>
      </c>
      <c r="E52" s="54"/>
      <c r="F52" s="54"/>
      <c r="G52" s="54"/>
      <c r="I52" s="57" t="s">
        <v>1</v>
      </c>
      <c r="J52" s="57"/>
      <c r="K52" s="18" t="s">
        <v>26</v>
      </c>
    </row>
    <row r="53" spans="3:11" ht="20.100000000000001" customHeight="1">
      <c r="C53" s="1"/>
      <c r="D53" s="2" t="s">
        <v>27</v>
      </c>
      <c r="E53" s="2" t="s">
        <v>28</v>
      </c>
      <c r="F53" s="2" t="s">
        <v>25</v>
      </c>
      <c r="G53" s="2" t="s">
        <v>26</v>
      </c>
      <c r="I53" s="57" t="s">
        <v>29</v>
      </c>
      <c r="J53" s="57"/>
      <c r="K53" s="18" t="s">
        <v>25</v>
      </c>
    </row>
    <row r="54" spans="3:11" ht="20.100000000000001" customHeight="1">
      <c r="C54" s="5" t="s">
        <v>11</v>
      </c>
      <c r="D54" s="6">
        <v>0.85650000000000004</v>
      </c>
      <c r="E54" s="6">
        <v>0.91569999999999996</v>
      </c>
      <c r="F54" s="6">
        <v>0.95720000000000005</v>
      </c>
      <c r="G54" s="6">
        <v>0.95169999999999999</v>
      </c>
      <c r="I54" s="57" t="s">
        <v>3</v>
      </c>
      <c r="J54" s="57"/>
      <c r="K54" s="18" t="s">
        <v>26</v>
      </c>
    </row>
    <row r="55" spans="3:11" ht="20.100000000000001" customHeight="1">
      <c r="C55" s="5" t="s">
        <v>14</v>
      </c>
      <c r="D55" s="6">
        <v>0.83679999999999999</v>
      </c>
      <c r="E55" s="6">
        <v>0.85529999999999995</v>
      </c>
      <c r="F55" s="6">
        <v>0.96750000000000003</v>
      </c>
      <c r="G55" s="6">
        <v>0.97260000000000002</v>
      </c>
    </row>
    <row r="56" spans="3:11" ht="20.100000000000001" customHeight="1">
      <c r="C56" s="5" t="s">
        <v>17</v>
      </c>
      <c r="D56" s="6">
        <v>0.82579999999999998</v>
      </c>
      <c r="E56" s="6">
        <v>0.98299999999999998</v>
      </c>
      <c r="F56" s="6">
        <v>0.99280000000000002</v>
      </c>
      <c r="G56" s="6">
        <v>0.9486</v>
      </c>
    </row>
    <row r="58" spans="3:11" ht="20.100000000000001" customHeight="1">
      <c r="C58" s="3"/>
      <c r="D58" s="54" t="s">
        <v>3</v>
      </c>
      <c r="E58" s="54"/>
      <c r="F58" s="54"/>
      <c r="G58" s="54"/>
    </row>
    <row r="59" spans="3:11" ht="20.100000000000001" customHeight="1">
      <c r="C59" s="1"/>
      <c r="D59" s="2" t="s">
        <v>27</v>
      </c>
      <c r="E59" s="2" t="s">
        <v>28</v>
      </c>
      <c r="F59" s="2" t="s">
        <v>25</v>
      </c>
      <c r="G59" s="2" t="s">
        <v>26</v>
      </c>
    </row>
    <row r="60" spans="3:11" ht="20.100000000000001" customHeight="1">
      <c r="C60" s="5" t="s">
        <v>11</v>
      </c>
      <c r="D60" s="6">
        <v>0.88009999999999999</v>
      </c>
      <c r="E60" s="6">
        <v>0.93469999999999998</v>
      </c>
      <c r="F60" s="6">
        <v>0.96599999999999997</v>
      </c>
      <c r="G60" s="6">
        <v>0.97809999999999997</v>
      </c>
    </row>
    <row r="61" spans="3:11" ht="20.100000000000001" customHeight="1">
      <c r="C61" s="5" t="s">
        <v>14</v>
      </c>
      <c r="D61" s="6">
        <v>0.97140000000000004</v>
      </c>
      <c r="E61" s="6">
        <v>0.96630000000000005</v>
      </c>
      <c r="F61" s="6">
        <v>0.98970000000000002</v>
      </c>
      <c r="G61" s="6">
        <v>0.99129999999999996</v>
      </c>
    </row>
    <row r="62" spans="3:11" ht="20.100000000000001" customHeight="1">
      <c r="C62" s="5" t="s">
        <v>17</v>
      </c>
      <c r="D62" s="6">
        <v>0.38229999999999997</v>
      </c>
      <c r="E62" s="6">
        <v>0.80149999999999999</v>
      </c>
      <c r="F62" s="6">
        <v>0.84519999999999995</v>
      </c>
      <c r="G62" s="6">
        <v>0.94110000000000005</v>
      </c>
    </row>
  </sheetData>
  <mergeCells count="12">
    <mergeCell ref="D5:G5"/>
    <mergeCell ref="D18:G18"/>
    <mergeCell ref="D31:G31"/>
    <mergeCell ref="D4:G4"/>
    <mergeCell ref="D45:G45"/>
    <mergeCell ref="I54:J54"/>
    <mergeCell ref="D58:G58"/>
    <mergeCell ref="D46:G46"/>
    <mergeCell ref="I51:J51"/>
    <mergeCell ref="D52:G52"/>
    <mergeCell ref="I52:J52"/>
    <mergeCell ref="I53:J53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M35"/>
  <sheetViews>
    <sheetView topLeftCell="C29" workbookViewId="0">
      <selection activeCell="F40" sqref="F40"/>
    </sheetView>
  </sheetViews>
  <sheetFormatPr defaultRowHeight="20.100000000000001" customHeight="1"/>
  <cols>
    <col min="3" max="3" width="41.140625" customWidth="1"/>
    <col min="4" max="4" width="13.42578125" customWidth="1"/>
    <col min="5" max="5" width="12.85546875" customWidth="1"/>
    <col min="6" max="6" width="13.42578125" customWidth="1"/>
    <col min="7" max="7" width="14" customWidth="1"/>
    <col min="8" max="8" width="13.85546875" customWidth="1"/>
    <col min="9" max="9" width="12.85546875" customWidth="1"/>
    <col min="11" max="11" width="23.5703125" bestFit="1" customWidth="1"/>
    <col min="12" max="13" width="10.28515625" bestFit="1" customWidth="1"/>
  </cols>
  <sheetData>
    <row r="5" spans="3:9" ht="20.100000000000001" customHeight="1">
      <c r="D5" s="55" t="s">
        <v>34</v>
      </c>
      <c r="E5" s="55"/>
      <c r="F5" s="60"/>
      <c r="G5" s="60"/>
    </row>
    <row r="6" spans="3:9" ht="20.100000000000001" customHeight="1">
      <c r="C6" s="3"/>
      <c r="D6" s="54" t="s">
        <v>1</v>
      </c>
      <c r="E6" s="54"/>
      <c r="F6" s="59" t="s">
        <v>29</v>
      </c>
      <c r="G6" s="59"/>
      <c r="H6" s="54" t="s">
        <v>3</v>
      </c>
      <c r="I6" s="54"/>
    </row>
    <row r="7" spans="3:9" ht="20.100000000000001" customHeight="1">
      <c r="C7" s="1"/>
      <c r="D7" s="2" t="s">
        <v>32</v>
      </c>
      <c r="E7" s="2" t="s">
        <v>33</v>
      </c>
      <c r="F7" s="9" t="s">
        <v>32</v>
      </c>
      <c r="G7" s="9" t="s">
        <v>33</v>
      </c>
      <c r="H7" s="2" t="s">
        <v>32</v>
      </c>
      <c r="I7" s="2" t="s">
        <v>33</v>
      </c>
    </row>
    <row r="8" spans="3:9" ht="20.100000000000001" customHeight="1">
      <c r="C8" s="1" t="s">
        <v>19</v>
      </c>
      <c r="D8" s="4">
        <f>D9+D12+D15</f>
        <v>674408</v>
      </c>
      <c r="E8" s="4">
        <f t="shared" ref="E8:I8" si="0">E9+E12+E15</f>
        <v>600292</v>
      </c>
      <c r="F8" s="10">
        <f t="shared" si="0"/>
        <v>749892</v>
      </c>
      <c r="G8" s="10">
        <f t="shared" si="0"/>
        <v>608497</v>
      </c>
      <c r="H8" s="4">
        <f t="shared" si="0"/>
        <v>613568</v>
      </c>
      <c r="I8" s="4">
        <f t="shared" si="0"/>
        <v>577431</v>
      </c>
    </row>
    <row r="9" spans="3:9" ht="20.100000000000001" customHeight="1">
      <c r="C9" s="1" t="s">
        <v>9</v>
      </c>
      <c r="D9" s="1">
        <v>213006</v>
      </c>
      <c r="E9" s="1">
        <v>213129</v>
      </c>
      <c r="F9" s="11">
        <v>398329</v>
      </c>
      <c r="G9" s="11">
        <v>288886</v>
      </c>
      <c r="H9" s="1">
        <v>226528</v>
      </c>
      <c r="I9" s="1">
        <v>166235</v>
      </c>
    </row>
    <row r="10" spans="3:9" ht="20.100000000000001" customHeight="1">
      <c r="C10" s="1" t="s">
        <v>10</v>
      </c>
      <c r="D10" s="1">
        <v>163268</v>
      </c>
      <c r="E10" s="1">
        <v>157533</v>
      </c>
      <c r="F10" s="11">
        <v>379930</v>
      </c>
      <c r="G10" s="11">
        <v>218542</v>
      </c>
      <c r="H10" s="1">
        <v>161494</v>
      </c>
      <c r="I10" s="1">
        <v>109339</v>
      </c>
    </row>
    <row r="11" spans="3:9" ht="20.100000000000001" customHeight="1">
      <c r="C11" s="5" t="s">
        <v>11</v>
      </c>
      <c r="D11" s="6">
        <v>0.23350000000000001</v>
      </c>
      <c r="E11" s="6">
        <v>0.26090000000000002</v>
      </c>
      <c r="F11" s="12">
        <v>4.6199999999999998E-2</v>
      </c>
      <c r="G11" s="12">
        <v>0.24349999999999999</v>
      </c>
      <c r="H11" s="6">
        <v>0.28710000000000002</v>
      </c>
      <c r="I11" s="6">
        <v>0.34229999999999999</v>
      </c>
    </row>
    <row r="12" spans="3:9" ht="20.100000000000001" customHeight="1">
      <c r="C12" s="1" t="s">
        <v>12</v>
      </c>
      <c r="D12" s="1">
        <v>364061</v>
      </c>
      <c r="E12" s="1">
        <v>289725</v>
      </c>
      <c r="F12" s="11">
        <v>285437</v>
      </c>
      <c r="G12" s="11">
        <v>230138</v>
      </c>
      <c r="H12" s="1">
        <v>326893</v>
      </c>
      <c r="I12" s="1">
        <v>298505</v>
      </c>
    </row>
    <row r="13" spans="3:9" ht="20.100000000000001" customHeight="1">
      <c r="C13" s="1" t="s">
        <v>13</v>
      </c>
      <c r="D13" s="1">
        <v>233599</v>
      </c>
      <c r="E13" s="1">
        <v>111266</v>
      </c>
      <c r="F13" s="11">
        <v>164583</v>
      </c>
      <c r="G13" s="11">
        <v>98949</v>
      </c>
      <c r="H13" s="1">
        <v>253634</v>
      </c>
      <c r="I13" s="1">
        <v>86814</v>
      </c>
    </row>
    <row r="14" spans="3:9" ht="20.100000000000001" customHeight="1">
      <c r="C14" s="5" t="s">
        <v>14</v>
      </c>
      <c r="D14" s="6">
        <v>0.3584</v>
      </c>
      <c r="E14" s="6">
        <v>0.61599999999999999</v>
      </c>
      <c r="F14" s="12">
        <v>0.4234</v>
      </c>
      <c r="G14" s="12">
        <v>0.56999999999999995</v>
      </c>
      <c r="H14" s="6">
        <v>0.22409999999999999</v>
      </c>
      <c r="I14" s="6">
        <v>0.70920000000000005</v>
      </c>
    </row>
    <row r="15" spans="3:9" ht="20.100000000000001" customHeight="1">
      <c r="C15" s="1" t="s">
        <v>15</v>
      </c>
      <c r="D15" s="1">
        <v>97341</v>
      </c>
      <c r="E15" s="1">
        <v>97438</v>
      </c>
      <c r="F15" s="11">
        <v>66126</v>
      </c>
      <c r="G15" s="11">
        <v>89473</v>
      </c>
      <c r="H15" s="1">
        <v>60147</v>
      </c>
      <c r="I15" s="1">
        <v>112691</v>
      </c>
    </row>
    <row r="16" spans="3:9" ht="20.100000000000001" customHeight="1">
      <c r="C16" s="1" t="s">
        <v>16</v>
      </c>
      <c r="D16" s="1">
        <v>96182</v>
      </c>
      <c r="E16" s="1">
        <v>95338</v>
      </c>
      <c r="F16" s="11">
        <v>44212</v>
      </c>
      <c r="G16" s="11">
        <v>75846</v>
      </c>
      <c r="H16" s="1">
        <v>45228</v>
      </c>
      <c r="I16" s="1">
        <v>81166</v>
      </c>
    </row>
    <row r="17" spans="3:13" ht="20.100000000000001" customHeight="1">
      <c r="C17" s="5" t="s">
        <v>17</v>
      </c>
      <c r="D17" s="6">
        <v>1.1900000000000001E-2</v>
      </c>
      <c r="E17" s="6">
        <v>2.1600000000000001E-2</v>
      </c>
      <c r="F17" s="12">
        <v>0.33139999999999997</v>
      </c>
      <c r="G17" s="12">
        <v>0.15229999999999999</v>
      </c>
      <c r="H17" s="6">
        <v>0.248</v>
      </c>
      <c r="I17" s="6">
        <v>0.2797</v>
      </c>
    </row>
    <row r="20" spans="3:13" ht="20.100000000000001" customHeight="1">
      <c r="D20" s="55" t="s">
        <v>34</v>
      </c>
      <c r="E20" s="55"/>
      <c r="F20" s="60"/>
      <c r="G20" s="60"/>
    </row>
    <row r="21" spans="3:13" ht="20.100000000000001" customHeight="1">
      <c r="C21" s="3"/>
      <c r="D21" s="54" t="s">
        <v>1</v>
      </c>
      <c r="E21" s="54"/>
      <c r="F21" s="59" t="s">
        <v>29</v>
      </c>
      <c r="G21" s="59"/>
      <c r="H21" s="54" t="s">
        <v>3</v>
      </c>
      <c r="I21" s="54"/>
      <c r="K21" s="5" t="s">
        <v>11</v>
      </c>
      <c r="L21" s="2" t="s">
        <v>32</v>
      </c>
      <c r="M21" s="2" t="s">
        <v>33</v>
      </c>
    </row>
    <row r="22" spans="3:13" ht="20.100000000000001" customHeight="1">
      <c r="C22" s="3"/>
      <c r="D22" s="2" t="s">
        <v>32</v>
      </c>
      <c r="E22" s="2" t="s">
        <v>33</v>
      </c>
      <c r="F22" s="13" t="s">
        <v>32</v>
      </c>
      <c r="G22" s="13" t="s">
        <v>33</v>
      </c>
      <c r="H22" s="2" t="s">
        <v>32</v>
      </c>
      <c r="I22" s="2" t="s">
        <v>33</v>
      </c>
      <c r="K22" s="1" t="s">
        <v>1</v>
      </c>
      <c r="L22" s="6">
        <v>0.23350000000000001</v>
      </c>
      <c r="M22" s="6">
        <v>0.26090000000000002</v>
      </c>
    </row>
    <row r="23" spans="3:13" ht="20.100000000000001" customHeight="1">
      <c r="C23" s="5" t="s">
        <v>11</v>
      </c>
      <c r="D23" s="6">
        <v>0.23350000000000001</v>
      </c>
      <c r="E23" s="6">
        <v>0.26090000000000002</v>
      </c>
      <c r="F23" s="12">
        <v>4.6199999999999998E-2</v>
      </c>
      <c r="G23" s="12">
        <v>0.24349999999999999</v>
      </c>
      <c r="H23" s="6">
        <v>0.28710000000000002</v>
      </c>
      <c r="I23" s="6">
        <v>0.34229999999999999</v>
      </c>
      <c r="K23" s="1" t="s">
        <v>29</v>
      </c>
      <c r="L23" s="12">
        <v>4.6199999999999998E-2</v>
      </c>
      <c r="M23" s="12">
        <v>0.24349999999999999</v>
      </c>
    </row>
    <row r="24" spans="3:13" ht="20.100000000000001" customHeight="1">
      <c r="C24" s="5" t="s">
        <v>14</v>
      </c>
      <c r="D24" s="6">
        <v>0.3584</v>
      </c>
      <c r="E24" s="6">
        <v>0.61599999999999999</v>
      </c>
      <c r="F24" s="12">
        <v>0.4234</v>
      </c>
      <c r="G24" s="12">
        <v>0.56999999999999995</v>
      </c>
      <c r="H24" s="6">
        <v>0.22409999999999999</v>
      </c>
      <c r="I24" s="6">
        <v>0.70920000000000005</v>
      </c>
      <c r="K24" s="1" t="s">
        <v>3</v>
      </c>
      <c r="L24" s="6">
        <v>0.28710000000000002</v>
      </c>
      <c r="M24" s="6">
        <v>0.34229999999999999</v>
      </c>
    </row>
    <row r="25" spans="3:13" ht="20.100000000000001" customHeight="1">
      <c r="C25" s="5" t="s">
        <v>17</v>
      </c>
      <c r="D25" s="6">
        <v>1.1900000000000001E-2</v>
      </c>
      <c r="E25" s="6">
        <v>2.1600000000000001E-2</v>
      </c>
      <c r="F25" s="12">
        <v>0.33139999999999997</v>
      </c>
      <c r="G25" s="12">
        <v>0.15229999999999999</v>
      </c>
      <c r="H25" s="6">
        <v>0.248</v>
      </c>
      <c r="I25" s="6">
        <v>0.2797</v>
      </c>
    </row>
    <row r="27" spans="3:13" ht="20.100000000000001" customHeight="1">
      <c r="K27" s="5" t="s">
        <v>70</v>
      </c>
      <c r="L27" s="2" t="s">
        <v>32</v>
      </c>
      <c r="M27" s="2" t="s">
        <v>33</v>
      </c>
    </row>
    <row r="28" spans="3:13" ht="20.100000000000001" customHeight="1">
      <c r="K28" s="1" t="s">
        <v>1</v>
      </c>
      <c r="L28" s="6">
        <v>0.3584</v>
      </c>
      <c r="M28" s="6">
        <v>0.61599999999999999</v>
      </c>
    </row>
    <row r="29" spans="3:13" ht="20.100000000000001" customHeight="1">
      <c r="K29" s="1" t="s">
        <v>29</v>
      </c>
      <c r="L29" s="12">
        <v>0.4234</v>
      </c>
      <c r="M29" s="12">
        <v>0.56999999999999995</v>
      </c>
    </row>
    <row r="30" spans="3:13" ht="20.100000000000001" customHeight="1">
      <c r="K30" s="1" t="s">
        <v>3</v>
      </c>
      <c r="L30" s="6">
        <v>0.22409999999999999</v>
      </c>
      <c r="M30" s="6">
        <v>0.70920000000000005</v>
      </c>
    </row>
    <row r="32" spans="3:13" ht="20.100000000000001" customHeight="1">
      <c r="K32" s="5" t="s">
        <v>17</v>
      </c>
      <c r="L32" s="2" t="s">
        <v>32</v>
      </c>
      <c r="M32" s="2" t="s">
        <v>33</v>
      </c>
    </row>
    <row r="33" spans="11:13" ht="20.100000000000001" customHeight="1">
      <c r="K33" s="1" t="s">
        <v>1</v>
      </c>
      <c r="L33" s="6">
        <v>1.1900000000000001E-2</v>
      </c>
      <c r="M33" s="6">
        <v>2.1600000000000001E-2</v>
      </c>
    </row>
    <row r="34" spans="11:13" ht="20.100000000000001" customHeight="1">
      <c r="K34" s="1" t="s">
        <v>29</v>
      </c>
      <c r="L34" s="12">
        <v>0.33139999999999997</v>
      </c>
      <c r="M34" s="12">
        <v>0.15229999999999999</v>
      </c>
    </row>
    <row r="35" spans="11:13" ht="20.100000000000001" customHeight="1">
      <c r="K35" s="1" t="s">
        <v>3</v>
      </c>
      <c r="L35" s="6">
        <v>0.248</v>
      </c>
      <c r="M35" s="6">
        <v>0.2797</v>
      </c>
    </row>
  </sheetData>
  <mergeCells count="8">
    <mergeCell ref="D21:E21"/>
    <mergeCell ref="F21:G21"/>
    <mergeCell ref="H21:I21"/>
    <mergeCell ref="D5:G5"/>
    <mergeCell ref="D6:E6"/>
    <mergeCell ref="F6:G6"/>
    <mergeCell ref="H6:I6"/>
    <mergeCell ref="D20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4:R28"/>
  <sheetViews>
    <sheetView topLeftCell="F19" workbookViewId="0">
      <selection activeCell="J35" sqref="J35"/>
    </sheetView>
  </sheetViews>
  <sheetFormatPr defaultRowHeight="20.100000000000001" customHeight="1"/>
  <cols>
    <col min="4" max="4" width="36.85546875" bestFit="1" customWidth="1"/>
    <col min="5" max="5" width="15.42578125" customWidth="1"/>
    <col min="6" max="6" width="15" customWidth="1"/>
    <col min="7" max="7" width="14.5703125" customWidth="1"/>
    <col min="8" max="8" width="13.5703125" customWidth="1"/>
    <col min="9" max="9" width="13.42578125" customWidth="1"/>
    <col min="10" max="10" width="12.5703125" customWidth="1"/>
    <col min="12" max="12" width="24.140625" customWidth="1"/>
    <col min="13" max="13" width="13.140625" customWidth="1"/>
    <col min="14" max="14" width="15.5703125" customWidth="1"/>
    <col min="15" max="15" width="13.7109375" customWidth="1"/>
    <col min="16" max="16" width="11.7109375" bestFit="1" customWidth="1"/>
    <col min="17" max="18" width="10.28515625" bestFit="1" customWidth="1"/>
  </cols>
  <sheetData>
    <row r="4" spans="4:18" ht="20.100000000000001" customHeight="1">
      <c r="E4" s="60" t="s">
        <v>38</v>
      </c>
      <c r="F4" s="60"/>
      <c r="G4" s="60"/>
      <c r="H4" s="60"/>
    </row>
    <row r="5" spans="4:18" ht="20.100000000000001" customHeight="1">
      <c r="E5" s="61" t="s">
        <v>37</v>
      </c>
      <c r="F5" s="61"/>
      <c r="G5" s="61"/>
      <c r="H5" s="61"/>
      <c r="I5" s="61"/>
      <c r="J5" s="61"/>
    </row>
    <row r="6" spans="4:18" ht="20.100000000000001" customHeight="1">
      <c r="D6" s="3"/>
      <c r="E6" s="54" t="s">
        <v>1</v>
      </c>
      <c r="F6" s="54"/>
      <c r="G6" s="59" t="s">
        <v>29</v>
      </c>
      <c r="H6" s="59"/>
      <c r="I6" s="54" t="s">
        <v>3</v>
      </c>
      <c r="J6" s="54"/>
      <c r="M6" s="60"/>
      <c r="N6" s="60"/>
      <c r="O6" s="60"/>
      <c r="P6" s="60"/>
    </row>
    <row r="7" spans="4:18" ht="20.100000000000001" customHeight="1">
      <c r="D7" s="1"/>
      <c r="E7" s="2" t="s">
        <v>35</v>
      </c>
      <c r="F7" s="2" t="s">
        <v>36</v>
      </c>
      <c r="G7" s="9" t="s">
        <v>35</v>
      </c>
      <c r="H7" s="9" t="s">
        <v>36</v>
      </c>
      <c r="I7" s="2" t="s">
        <v>35</v>
      </c>
      <c r="J7" s="2" t="s">
        <v>36</v>
      </c>
      <c r="M7" s="61" t="s">
        <v>1</v>
      </c>
      <c r="N7" s="61"/>
      <c r="O7" s="61"/>
      <c r="P7" s="61"/>
      <c r="Q7" s="61"/>
      <c r="R7" s="61"/>
    </row>
    <row r="8" spans="4:18" ht="20.100000000000001" customHeight="1">
      <c r="D8" s="1" t="s">
        <v>19</v>
      </c>
      <c r="E8" s="4">
        <f>E9+E12+E15</f>
        <v>538257</v>
      </c>
      <c r="F8" s="4">
        <f t="shared" ref="F8:J8" si="0">F9+F12+F15</f>
        <v>171593</v>
      </c>
      <c r="G8" s="10">
        <f t="shared" si="0"/>
        <v>536502</v>
      </c>
      <c r="H8" s="10">
        <f t="shared" si="0"/>
        <v>106127</v>
      </c>
      <c r="I8" s="4">
        <f t="shared" si="0"/>
        <v>407731</v>
      </c>
      <c r="J8" s="4">
        <f t="shared" si="0"/>
        <v>28943</v>
      </c>
      <c r="L8" s="3"/>
      <c r="M8" s="54" t="s">
        <v>27</v>
      </c>
      <c r="N8" s="54"/>
      <c r="O8" s="59" t="s">
        <v>44</v>
      </c>
      <c r="P8" s="59"/>
      <c r="Q8" s="54" t="s">
        <v>71</v>
      </c>
      <c r="R8" s="54"/>
    </row>
    <row r="9" spans="4:18" ht="20.100000000000001" customHeight="1">
      <c r="D9" s="1" t="s">
        <v>9</v>
      </c>
      <c r="E9" s="1">
        <v>184547</v>
      </c>
      <c r="F9" s="1">
        <v>20352</v>
      </c>
      <c r="G9" s="11">
        <v>258510</v>
      </c>
      <c r="H9" s="11">
        <v>17430</v>
      </c>
      <c r="I9" s="1">
        <v>113754</v>
      </c>
      <c r="J9" s="1">
        <v>5504</v>
      </c>
      <c r="L9" s="1"/>
      <c r="M9" s="2" t="s">
        <v>35</v>
      </c>
      <c r="N9" s="2" t="s">
        <v>36</v>
      </c>
      <c r="O9" s="13" t="s">
        <v>35</v>
      </c>
      <c r="P9" s="13" t="s">
        <v>36</v>
      </c>
      <c r="Q9" s="2" t="s">
        <v>35</v>
      </c>
      <c r="R9" s="2" t="s">
        <v>36</v>
      </c>
    </row>
    <row r="10" spans="4:18" ht="20.100000000000001" customHeight="1">
      <c r="D10" s="1" t="s">
        <v>10</v>
      </c>
      <c r="E10" s="1">
        <v>20352</v>
      </c>
      <c r="F10" s="1">
        <v>145</v>
      </c>
      <c r="G10" s="11">
        <v>17430</v>
      </c>
      <c r="H10" s="11">
        <v>1432</v>
      </c>
      <c r="I10" s="1">
        <v>5504</v>
      </c>
      <c r="J10" s="1">
        <v>1998</v>
      </c>
      <c r="L10" s="5" t="s">
        <v>11</v>
      </c>
      <c r="M10" s="6">
        <v>0.90269999999999995</v>
      </c>
      <c r="N10" s="6">
        <v>0.12790000000000001</v>
      </c>
      <c r="O10" s="6">
        <v>0.88970000000000005</v>
      </c>
      <c r="P10" s="6">
        <v>0.9929</v>
      </c>
      <c r="Q10" s="6">
        <v>0.8851</v>
      </c>
      <c r="R10" s="6">
        <v>0.98519999999999996</v>
      </c>
    </row>
    <row r="11" spans="4:18" ht="20.100000000000001" customHeight="1">
      <c r="D11" s="5" t="s">
        <v>11</v>
      </c>
      <c r="E11" s="6">
        <v>0.88970000000000005</v>
      </c>
      <c r="F11" s="6">
        <v>0.9929</v>
      </c>
      <c r="G11" s="12">
        <v>0.93259999999999998</v>
      </c>
      <c r="H11" s="12">
        <v>0.91779999999999995</v>
      </c>
      <c r="I11" s="6">
        <v>0.9516</v>
      </c>
      <c r="J11" s="6">
        <v>0.63700000000000001</v>
      </c>
      <c r="L11" s="5" t="s">
        <v>70</v>
      </c>
      <c r="M11" s="6">
        <v>0.88260000000000005</v>
      </c>
      <c r="N11" s="6">
        <v>0.17369999999999999</v>
      </c>
      <c r="O11" s="6">
        <v>0.80779999999999996</v>
      </c>
      <c r="P11" s="6">
        <v>0.99939999999999996</v>
      </c>
      <c r="Q11" s="6">
        <v>0.80820000000000003</v>
      </c>
      <c r="R11" s="6">
        <v>0.998</v>
      </c>
    </row>
    <row r="12" spans="4:18" ht="20.100000000000001" customHeight="1">
      <c r="D12" s="1" t="s">
        <v>12</v>
      </c>
      <c r="E12" s="1">
        <v>250640</v>
      </c>
      <c r="F12" s="1">
        <v>48171</v>
      </c>
      <c r="G12" s="11">
        <v>196545</v>
      </c>
      <c r="H12" s="11">
        <v>7250</v>
      </c>
      <c r="I12" s="1">
        <v>273557</v>
      </c>
      <c r="J12" s="1">
        <v>3019</v>
      </c>
      <c r="L12" s="5" t="s">
        <v>17</v>
      </c>
      <c r="M12" s="6">
        <v>0.69440000000000002</v>
      </c>
      <c r="N12" s="6">
        <v>0.96109999999999995</v>
      </c>
      <c r="O12" s="6">
        <v>0.63719999999999999</v>
      </c>
      <c r="P12" s="6">
        <v>0.99939999999999996</v>
      </c>
      <c r="Q12" s="6">
        <v>0.65480000000000005</v>
      </c>
      <c r="R12" s="6">
        <v>0.99939999999999996</v>
      </c>
    </row>
    <row r="13" spans="4:18" ht="20.100000000000001" customHeight="1">
      <c r="D13" s="1" t="s">
        <v>13</v>
      </c>
      <c r="E13" s="1">
        <v>48171</v>
      </c>
      <c r="F13" s="1">
        <v>29</v>
      </c>
      <c r="G13" s="11">
        <v>7250</v>
      </c>
      <c r="H13" s="11">
        <v>45</v>
      </c>
      <c r="I13" s="1">
        <v>3019</v>
      </c>
      <c r="J13" s="1">
        <v>21</v>
      </c>
    </row>
    <row r="14" spans="4:18" ht="20.100000000000001" customHeight="1">
      <c r="D14" s="5" t="s">
        <v>14</v>
      </c>
      <c r="E14" s="6">
        <v>0.80779999999999996</v>
      </c>
      <c r="F14" s="6">
        <v>0.99939999999999996</v>
      </c>
      <c r="G14" s="12">
        <v>0.96309999999999996</v>
      </c>
      <c r="H14" s="12">
        <v>0.99380000000000002</v>
      </c>
      <c r="I14" s="6">
        <v>0.98899999999999999</v>
      </c>
      <c r="J14" s="6">
        <v>0.99299999999999999</v>
      </c>
      <c r="L14" s="25"/>
      <c r="M14" s="24" t="s">
        <v>77</v>
      </c>
      <c r="N14" s="24" t="s">
        <v>78</v>
      </c>
      <c r="O14" s="24" t="s">
        <v>79</v>
      </c>
      <c r="P14" s="23"/>
    </row>
    <row r="15" spans="4:18" ht="20.100000000000001" customHeight="1">
      <c r="D15" s="1" t="s">
        <v>15</v>
      </c>
      <c r="E15" s="1">
        <v>103070</v>
      </c>
      <c r="F15" s="1">
        <v>103070</v>
      </c>
      <c r="G15" s="11">
        <v>81447</v>
      </c>
      <c r="H15" s="11">
        <v>81447</v>
      </c>
      <c r="I15" s="1">
        <v>20420</v>
      </c>
      <c r="J15" s="1">
        <v>20420</v>
      </c>
      <c r="L15" s="5" t="s">
        <v>72</v>
      </c>
      <c r="M15" s="24">
        <v>19.8</v>
      </c>
      <c r="N15" s="24">
        <v>22.25</v>
      </c>
      <c r="O15" s="24">
        <v>7.39</v>
      </c>
    </row>
    <row r="16" spans="4:18" ht="20.100000000000001" customHeight="1">
      <c r="D16" s="1" t="s">
        <v>16</v>
      </c>
      <c r="E16" s="1">
        <v>37398</v>
      </c>
      <c r="F16" s="1">
        <v>58</v>
      </c>
      <c r="G16" s="11">
        <v>3122</v>
      </c>
      <c r="H16" s="11">
        <v>1</v>
      </c>
      <c r="I16" s="1">
        <v>3864</v>
      </c>
      <c r="J16" s="1">
        <v>2</v>
      </c>
      <c r="L16" s="5" t="s">
        <v>73</v>
      </c>
      <c r="M16" s="24">
        <v>3.92</v>
      </c>
      <c r="N16" s="24">
        <v>4.3600000000000003</v>
      </c>
      <c r="O16" s="24">
        <v>5.58</v>
      </c>
    </row>
    <row r="17" spans="4:18" ht="20.100000000000001" customHeight="1">
      <c r="D17" s="5" t="s">
        <v>17</v>
      </c>
      <c r="E17" s="6">
        <v>0.63719999999999999</v>
      </c>
      <c r="F17" s="6">
        <v>0.99939999999999996</v>
      </c>
      <c r="G17" s="12">
        <v>0.9617</v>
      </c>
      <c r="H17" s="12">
        <v>1</v>
      </c>
      <c r="I17" s="6">
        <v>0.81079999999999997</v>
      </c>
      <c r="J17" s="6">
        <v>0.99990000000000001</v>
      </c>
      <c r="L17" s="5" t="s">
        <v>74</v>
      </c>
      <c r="M17" s="24">
        <v>4.12</v>
      </c>
      <c r="N17" s="24">
        <v>4.41</v>
      </c>
      <c r="O17" s="24">
        <v>5.45</v>
      </c>
    </row>
    <row r="18" spans="4:18" ht="20.100000000000001" customHeight="1">
      <c r="D18" s="14" t="s">
        <v>18</v>
      </c>
      <c r="E18" s="15" t="s">
        <v>40</v>
      </c>
      <c r="F18" s="1">
        <v>110</v>
      </c>
      <c r="G18" s="15" t="s">
        <v>40</v>
      </c>
      <c r="H18" s="1">
        <v>138</v>
      </c>
      <c r="I18" s="15" t="s">
        <v>40</v>
      </c>
      <c r="J18" s="1">
        <v>687</v>
      </c>
      <c r="L18" s="5" t="s">
        <v>75</v>
      </c>
      <c r="M18" s="24">
        <v>4.5199999999999996</v>
      </c>
      <c r="N18" s="24">
        <v>3.3</v>
      </c>
      <c r="O18" s="24">
        <v>3.26</v>
      </c>
    </row>
    <row r="19" spans="4:18" ht="20.100000000000001" customHeight="1">
      <c r="D19" s="14" t="s">
        <v>39</v>
      </c>
      <c r="E19" s="15" t="s">
        <v>40</v>
      </c>
      <c r="F19" s="1">
        <v>1580</v>
      </c>
      <c r="G19" s="15" t="s">
        <v>40</v>
      </c>
      <c r="H19" s="1">
        <v>57900</v>
      </c>
      <c r="I19" s="15" t="s">
        <v>40</v>
      </c>
      <c r="J19" s="1">
        <v>920</v>
      </c>
      <c r="L19" s="5" t="s">
        <v>76</v>
      </c>
      <c r="M19" s="24">
        <v>6.67</v>
      </c>
      <c r="N19" s="24">
        <v>3.09</v>
      </c>
      <c r="O19" s="24">
        <v>4.32</v>
      </c>
    </row>
    <row r="22" spans="4:18" ht="20.100000000000001" customHeight="1">
      <c r="E22" s="60" t="s">
        <v>38</v>
      </c>
      <c r="F22" s="60"/>
      <c r="G22" s="60"/>
      <c r="H22" s="60"/>
    </row>
    <row r="23" spans="4:18" ht="20.100000000000001" customHeight="1">
      <c r="E23" s="61" t="s">
        <v>37</v>
      </c>
      <c r="F23" s="61"/>
      <c r="G23" s="61"/>
      <c r="H23" s="61"/>
      <c r="I23" s="61"/>
      <c r="J23" s="61"/>
      <c r="M23" s="61" t="s">
        <v>1</v>
      </c>
      <c r="N23" s="61"/>
      <c r="O23" s="61"/>
      <c r="P23" s="61"/>
      <c r="Q23" s="61"/>
      <c r="R23" s="61"/>
    </row>
    <row r="24" spans="4:18" ht="20.100000000000001" customHeight="1">
      <c r="D24" s="3"/>
      <c r="E24" s="54" t="s">
        <v>1</v>
      </c>
      <c r="F24" s="54"/>
      <c r="G24" s="59" t="s">
        <v>29</v>
      </c>
      <c r="H24" s="59"/>
      <c r="I24" s="54" t="s">
        <v>3</v>
      </c>
      <c r="J24" s="54"/>
      <c r="L24" s="3"/>
      <c r="M24" s="54" t="s">
        <v>27</v>
      </c>
      <c r="N24" s="54"/>
      <c r="O24" s="59" t="s">
        <v>44</v>
      </c>
      <c r="P24" s="59"/>
      <c r="Q24" s="54" t="s">
        <v>71</v>
      </c>
      <c r="R24" s="54"/>
    </row>
    <row r="25" spans="4:18" ht="20.100000000000001" customHeight="1">
      <c r="D25" s="1"/>
      <c r="E25" s="2" t="s">
        <v>35</v>
      </c>
      <c r="F25" s="2" t="s">
        <v>36</v>
      </c>
      <c r="G25" s="13" t="s">
        <v>35</v>
      </c>
      <c r="H25" s="13" t="s">
        <v>36</v>
      </c>
      <c r="I25" s="2" t="s">
        <v>35</v>
      </c>
      <c r="J25" s="2" t="s">
        <v>36</v>
      </c>
      <c r="L25" s="1"/>
      <c r="M25" s="48" t="s">
        <v>27</v>
      </c>
      <c r="N25" s="47" t="s">
        <v>44</v>
      </c>
      <c r="O25" s="48" t="s">
        <v>71</v>
      </c>
    </row>
    <row r="26" spans="4:18" ht="20.100000000000001" customHeight="1">
      <c r="D26" s="5" t="s">
        <v>11</v>
      </c>
      <c r="E26" s="6">
        <v>0.88970000000000005</v>
      </c>
      <c r="F26" s="6">
        <v>0.9929</v>
      </c>
      <c r="G26" s="12">
        <v>0.93259999999999998</v>
      </c>
      <c r="H26" s="12">
        <v>0.91779999999999995</v>
      </c>
      <c r="I26" s="6">
        <v>0.9516</v>
      </c>
      <c r="J26" s="6">
        <v>0.63700000000000001</v>
      </c>
      <c r="L26" s="5" t="s">
        <v>11</v>
      </c>
      <c r="M26" s="6">
        <v>0.12790000000000001</v>
      </c>
      <c r="N26" s="6">
        <v>0.9929</v>
      </c>
      <c r="O26" s="6">
        <v>0.98519999999999996</v>
      </c>
    </row>
    <row r="27" spans="4:18" ht="20.100000000000001" customHeight="1">
      <c r="D27" s="5" t="s">
        <v>14</v>
      </c>
      <c r="E27" s="6">
        <v>0.80779999999999996</v>
      </c>
      <c r="F27" s="6">
        <v>0.99939999999999996</v>
      </c>
      <c r="G27" s="12">
        <v>0.96309999999999996</v>
      </c>
      <c r="H27" s="12">
        <v>0.99380000000000002</v>
      </c>
      <c r="I27" s="6">
        <v>0.98899999999999999</v>
      </c>
      <c r="J27" s="6">
        <v>0.99299999999999999</v>
      </c>
      <c r="L27" s="5" t="s">
        <v>70</v>
      </c>
      <c r="M27" s="6">
        <v>0.17369999999999999</v>
      </c>
      <c r="N27" s="6">
        <v>0.99939999999999996</v>
      </c>
      <c r="O27" s="6">
        <v>0.998</v>
      </c>
    </row>
    <row r="28" spans="4:18" ht="20.100000000000001" customHeight="1">
      <c r="D28" s="5" t="s">
        <v>17</v>
      </c>
      <c r="E28" s="6">
        <v>0.63719999999999999</v>
      </c>
      <c r="F28" s="6">
        <v>0.99939999999999996</v>
      </c>
      <c r="G28" s="12">
        <v>0.9617</v>
      </c>
      <c r="H28" s="12">
        <v>1</v>
      </c>
      <c r="I28" s="6">
        <v>0.81079999999999997</v>
      </c>
      <c r="J28" s="6">
        <v>0.99990000000000001</v>
      </c>
      <c r="L28" s="5" t="s">
        <v>17</v>
      </c>
      <c r="M28" s="6">
        <v>0.96109999999999995</v>
      </c>
      <c r="N28" s="6">
        <v>0.99939999999999996</v>
      </c>
      <c r="O28" s="6">
        <v>0.99939999999999996</v>
      </c>
    </row>
  </sheetData>
  <mergeCells count="19">
    <mergeCell ref="M23:R23"/>
    <mergeCell ref="M24:N24"/>
    <mergeCell ref="O24:P24"/>
    <mergeCell ref="Q24:R24"/>
    <mergeCell ref="E4:H4"/>
    <mergeCell ref="E6:F6"/>
    <mergeCell ref="G6:H6"/>
    <mergeCell ref="I6:J6"/>
    <mergeCell ref="E5:J5"/>
    <mergeCell ref="M6:P6"/>
    <mergeCell ref="M7:R7"/>
    <mergeCell ref="M8:N8"/>
    <mergeCell ref="O8:P8"/>
    <mergeCell ref="Q8:R8"/>
    <mergeCell ref="E22:H22"/>
    <mergeCell ref="E23:J23"/>
    <mergeCell ref="E24:F24"/>
    <mergeCell ref="G24:H24"/>
    <mergeCell ref="I24:J24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E4:P74"/>
  <sheetViews>
    <sheetView topLeftCell="B60" zoomScaleNormal="100" workbookViewId="0">
      <selection activeCell="H74" sqref="H74"/>
    </sheetView>
  </sheetViews>
  <sheetFormatPr defaultRowHeight="20.100000000000001" customHeight="1"/>
  <cols>
    <col min="1" max="1" width="9.140625" style="27"/>
    <col min="2" max="2" width="12.85546875" style="27" bestFit="1" customWidth="1"/>
    <col min="3" max="4" width="9.140625" style="27"/>
    <col min="5" max="5" width="23.42578125" style="27" customWidth="1"/>
    <col min="6" max="7" width="10.28515625" style="27" bestFit="1" customWidth="1"/>
    <col min="8" max="8" width="15.28515625" style="27" customWidth="1"/>
    <col min="9" max="9" width="34.28515625" style="27" customWidth="1"/>
    <col min="10" max="10" width="25" style="27" customWidth="1"/>
    <col min="11" max="11" width="18.140625" style="27" customWidth="1"/>
    <col min="12" max="12" width="19.5703125" style="27" customWidth="1"/>
    <col min="13" max="13" width="21.42578125" style="27" customWidth="1"/>
    <col min="14" max="14" width="5" style="27" customWidth="1"/>
    <col min="15" max="15" width="16.28515625" style="27" bestFit="1" customWidth="1"/>
    <col min="16" max="16384" width="9.140625" style="27"/>
  </cols>
  <sheetData>
    <row r="4" spans="5:16" ht="20.100000000000001" customHeight="1">
      <c r="E4" s="28"/>
      <c r="F4" s="28"/>
      <c r="G4" s="28"/>
    </row>
    <row r="6" spans="5:16" ht="20.100000000000001" customHeight="1">
      <c r="F6" s="63" t="s">
        <v>92</v>
      </c>
      <c r="G6" s="63"/>
      <c r="H6" s="63"/>
      <c r="K6" s="1" t="s">
        <v>83</v>
      </c>
      <c r="L6" s="2" t="s">
        <v>84</v>
      </c>
    </row>
    <row r="7" spans="5:16" ht="20.100000000000001" customHeight="1">
      <c r="F7" s="2" t="s">
        <v>35</v>
      </c>
      <c r="G7" s="2" t="s">
        <v>36</v>
      </c>
      <c r="H7" s="34" t="s">
        <v>90</v>
      </c>
      <c r="J7" s="31" t="s">
        <v>80</v>
      </c>
      <c r="K7" s="2">
        <v>1.74</v>
      </c>
      <c r="L7" s="2">
        <v>5.8</v>
      </c>
    </row>
    <row r="8" spans="5:16" ht="20.100000000000001" customHeight="1">
      <c r="E8" s="30" t="s">
        <v>11</v>
      </c>
      <c r="F8" s="29">
        <v>0.98060000000000003</v>
      </c>
      <c r="G8" s="29">
        <v>0.98650000000000004</v>
      </c>
      <c r="H8" s="1">
        <v>4.2</v>
      </c>
      <c r="J8" s="31" t="s">
        <v>81</v>
      </c>
      <c r="K8" s="2">
        <v>22.8</v>
      </c>
      <c r="L8" s="2">
        <v>71.14</v>
      </c>
    </row>
    <row r="9" spans="5:16" ht="49.5" customHeight="1">
      <c r="E9" s="30" t="s">
        <v>70</v>
      </c>
      <c r="F9" s="29">
        <v>2.3699999999999999E-2</v>
      </c>
      <c r="G9" s="29">
        <v>0.99980000000000002</v>
      </c>
      <c r="H9" s="1">
        <v>11.77</v>
      </c>
      <c r="J9" s="32" t="s">
        <v>82</v>
      </c>
      <c r="K9" s="2">
        <v>3.6</v>
      </c>
      <c r="L9" s="2">
        <v>14.9</v>
      </c>
    </row>
    <row r="10" spans="5:16" ht="20.100000000000001" customHeight="1">
      <c r="E10" s="30" t="s">
        <v>17</v>
      </c>
      <c r="F10" s="29">
        <v>0.9355</v>
      </c>
      <c r="G10" s="29">
        <v>0.99819999999999998</v>
      </c>
      <c r="H10" s="1">
        <v>4.5</v>
      </c>
    </row>
    <row r="12" spans="5:16" ht="20.100000000000001" customHeight="1">
      <c r="F12" s="63" t="s">
        <v>91</v>
      </c>
      <c r="G12" s="63"/>
      <c r="H12" s="63"/>
    </row>
    <row r="13" spans="5:16" ht="33" customHeight="1">
      <c r="F13" s="2" t="s">
        <v>35</v>
      </c>
      <c r="G13" s="2" t="s">
        <v>36</v>
      </c>
      <c r="H13" s="34" t="s">
        <v>90</v>
      </c>
    </row>
    <row r="14" spans="5:16" ht="20.100000000000001" customHeight="1">
      <c r="E14" s="30" t="s">
        <v>11</v>
      </c>
      <c r="F14" s="29">
        <v>0.995</v>
      </c>
      <c r="G14" s="29">
        <v>0.96579999999999999</v>
      </c>
      <c r="H14" s="1">
        <v>12.03</v>
      </c>
    </row>
    <row r="15" spans="5:16" ht="20.100000000000001" customHeight="1">
      <c r="E15" s="30" t="s">
        <v>70</v>
      </c>
      <c r="F15" s="29">
        <v>2.2499999999999999E-2</v>
      </c>
      <c r="G15" s="29">
        <v>0.99990000000000001</v>
      </c>
      <c r="H15" s="1">
        <v>11.93</v>
      </c>
      <c r="L15" s="65" t="s">
        <v>35</v>
      </c>
      <c r="M15" s="65"/>
      <c r="O15" s="65" t="s">
        <v>36</v>
      </c>
      <c r="P15" s="65"/>
    </row>
    <row r="16" spans="5:16" ht="20.100000000000001" customHeight="1">
      <c r="E16" s="30" t="s">
        <v>17</v>
      </c>
      <c r="F16" s="29">
        <v>0.97640000000000005</v>
      </c>
      <c r="G16" s="29">
        <v>0.99870000000000003</v>
      </c>
      <c r="H16" s="1">
        <v>12</v>
      </c>
      <c r="L16" s="33" t="s">
        <v>85</v>
      </c>
      <c r="M16" s="1" t="s">
        <v>88</v>
      </c>
      <c r="O16" s="33" t="s">
        <v>85</v>
      </c>
      <c r="P16" s="2">
        <v>4096</v>
      </c>
    </row>
    <row r="17" spans="5:16" ht="20.100000000000001" customHeight="1">
      <c r="L17" s="33" t="s">
        <v>86</v>
      </c>
      <c r="M17" s="31">
        <v>128</v>
      </c>
      <c r="O17" s="33" t="s">
        <v>86</v>
      </c>
      <c r="P17" s="2">
        <v>128</v>
      </c>
    </row>
    <row r="18" spans="5:16" ht="20.100000000000001" customHeight="1">
      <c r="L18" s="33" t="s">
        <v>89</v>
      </c>
      <c r="M18" s="31">
        <v>1</v>
      </c>
      <c r="O18" s="33" t="s">
        <v>89</v>
      </c>
      <c r="P18" s="2">
        <v>8</v>
      </c>
    </row>
    <row r="19" spans="5:16" ht="33" customHeight="1">
      <c r="F19" s="64" t="s">
        <v>118</v>
      </c>
      <c r="G19" s="64"/>
      <c r="H19" s="64"/>
      <c r="L19" s="33" t="s">
        <v>87</v>
      </c>
      <c r="M19" s="31" t="s">
        <v>26</v>
      </c>
      <c r="O19" s="33" t="s">
        <v>87</v>
      </c>
      <c r="P19" s="2" t="s">
        <v>44</v>
      </c>
    </row>
    <row r="20" spans="5:16" ht="37.5" customHeight="1">
      <c r="F20" s="2" t="s">
        <v>35</v>
      </c>
      <c r="G20" s="2" t="s">
        <v>36</v>
      </c>
      <c r="H20" s="34" t="s">
        <v>90</v>
      </c>
      <c r="J20" s="3"/>
    </row>
    <row r="21" spans="5:16" ht="20.100000000000001" customHeight="1">
      <c r="E21" s="30" t="s">
        <v>11</v>
      </c>
      <c r="F21" s="29">
        <v>0.66869999999999996</v>
      </c>
      <c r="G21" s="29">
        <v>0.99919999999999998</v>
      </c>
      <c r="H21" s="1">
        <v>4.6900000000000004</v>
      </c>
      <c r="I21" s="31" t="s">
        <v>80</v>
      </c>
      <c r="J21" s="2">
        <v>0.47</v>
      </c>
      <c r="L21" s="65" t="s">
        <v>96</v>
      </c>
      <c r="M21" s="65"/>
      <c r="O21" s="65" t="s">
        <v>36</v>
      </c>
      <c r="P21" s="65"/>
    </row>
    <row r="22" spans="5:16" ht="20.100000000000001" customHeight="1">
      <c r="E22" s="30" t="s">
        <v>70</v>
      </c>
      <c r="F22" s="29">
        <v>0.8891</v>
      </c>
      <c r="G22" s="29">
        <v>0.99929999999999997</v>
      </c>
      <c r="H22" s="1">
        <v>2.23</v>
      </c>
      <c r="I22" s="31" t="s">
        <v>81</v>
      </c>
      <c r="J22" s="2">
        <v>0.26</v>
      </c>
      <c r="L22" s="33" t="s">
        <v>85</v>
      </c>
      <c r="M22" s="1" t="s">
        <v>94</v>
      </c>
      <c r="O22" s="33" t="s">
        <v>85</v>
      </c>
      <c r="P22" s="2">
        <v>4096</v>
      </c>
    </row>
    <row r="23" spans="5:16" ht="20.100000000000001" customHeight="1">
      <c r="E23" s="30" t="s">
        <v>17</v>
      </c>
      <c r="F23" s="29">
        <v>0.78080000000000005</v>
      </c>
      <c r="G23" s="29">
        <v>0.999</v>
      </c>
      <c r="H23" s="1">
        <v>3.45</v>
      </c>
      <c r="I23" s="32" t="s">
        <v>82</v>
      </c>
      <c r="J23" s="2">
        <v>4.1000000000000002E-2</v>
      </c>
      <c r="L23" s="33" t="s">
        <v>86</v>
      </c>
      <c r="M23" s="31">
        <v>44</v>
      </c>
      <c r="O23" s="33" t="s">
        <v>86</v>
      </c>
      <c r="P23" s="2">
        <v>128</v>
      </c>
    </row>
    <row r="24" spans="5:16" ht="20.100000000000001" customHeight="1">
      <c r="L24" s="33" t="s">
        <v>89</v>
      </c>
      <c r="M24" s="31">
        <v>1</v>
      </c>
      <c r="O24" s="33" t="s">
        <v>89</v>
      </c>
      <c r="P24" s="2">
        <v>8</v>
      </c>
    </row>
    <row r="25" spans="5:16" ht="20.100000000000001" customHeight="1">
      <c r="L25" s="33" t="s">
        <v>87</v>
      </c>
      <c r="M25" s="31" t="s">
        <v>95</v>
      </c>
      <c r="O25" s="33" t="s">
        <v>87</v>
      </c>
      <c r="P25" s="2" t="s">
        <v>44</v>
      </c>
    </row>
    <row r="28" spans="5:16" ht="20.100000000000001" customHeight="1">
      <c r="F28" s="63" t="s">
        <v>93</v>
      </c>
      <c r="G28" s="63"/>
      <c r="H28" s="63"/>
      <c r="L28" s="65" t="s">
        <v>35</v>
      </c>
      <c r="M28" s="65"/>
      <c r="O28" s="65" t="s">
        <v>36</v>
      </c>
      <c r="P28" s="65"/>
    </row>
    <row r="29" spans="5:16" ht="20.100000000000001" customHeight="1">
      <c r="F29" s="2" t="s">
        <v>35</v>
      </c>
      <c r="G29" s="2" t="s">
        <v>36</v>
      </c>
      <c r="H29" s="34" t="s">
        <v>90</v>
      </c>
      <c r="J29" s="3"/>
      <c r="L29" s="33" t="s">
        <v>85</v>
      </c>
      <c r="M29" s="1" t="s">
        <v>88</v>
      </c>
      <c r="O29" s="33" t="s">
        <v>85</v>
      </c>
      <c r="P29" s="2">
        <v>4096</v>
      </c>
    </row>
    <row r="30" spans="5:16" ht="20.100000000000001" customHeight="1">
      <c r="E30" s="30" t="s">
        <v>11</v>
      </c>
      <c r="F30" s="29">
        <v>0.99480000000000002</v>
      </c>
      <c r="G30" s="29">
        <v>0.97140000000000004</v>
      </c>
      <c r="H30" s="1">
        <v>10.029999999999999</v>
      </c>
      <c r="I30" s="31" t="s">
        <v>80</v>
      </c>
      <c r="J30" s="2">
        <v>5</v>
      </c>
      <c r="L30" s="33" t="s">
        <v>86</v>
      </c>
      <c r="M30" s="31">
        <v>32</v>
      </c>
      <c r="O30" s="33" t="s">
        <v>86</v>
      </c>
      <c r="P30" s="2">
        <v>128</v>
      </c>
    </row>
    <row r="31" spans="5:16" ht="20.100000000000001" customHeight="1">
      <c r="E31" s="30" t="s">
        <v>70</v>
      </c>
      <c r="F31" s="29">
        <v>0.89570000000000005</v>
      </c>
      <c r="G31" s="29">
        <v>0.999</v>
      </c>
      <c r="H31" s="1">
        <v>2.16</v>
      </c>
      <c r="I31" s="31" t="s">
        <v>81</v>
      </c>
      <c r="J31" s="2"/>
      <c r="L31" s="33" t="s">
        <v>89</v>
      </c>
      <c r="M31" s="31">
        <v>4</v>
      </c>
      <c r="O31" s="33" t="s">
        <v>89</v>
      </c>
      <c r="P31" s="2">
        <v>8</v>
      </c>
    </row>
    <row r="32" spans="5:16" ht="20.100000000000001" customHeight="1">
      <c r="E32" s="30" t="s">
        <v>17</v>
      </c>
      <c r="F32" s="29">
        <v>0.9718</v>
      </c>
      <c r="G32" s="29">
        <v>0.99839999999999995</v>
      </c>
      <c r="H32" s="1">
        <v>10.06</v>
      </c>
      <c r="I32" s="32" t="s">
        <v>82</v>
      </c>
      <c r="J32" s="2"/>
      <c r="L32" s="33" t="s">
        <v>87</v>
      </c>
      <c r="M32" s="31" t="s">
        <v>28</v>
      </c>
      <c r="O32" s="33" t="s">
        <v>87</v>
      </c>
      <c r="P32" s="2" t="s">
        <v>44</v>
      </c>
    </row>
    <row r="36" spans="5:10" ht="30" customHeight="1">
      <c r="F36" s="64" t="s">
        <v>119</v>
      </c>
      <c r="G36" s="64"/>
      <c r="H36" s="64"/>
    </row>
    <row r="37" spans="5:10" ht="20.100000000000001" customHeight="1">
      <c r="F37" s="41" t="s">
        <v>35</v>
      </c>
      <c r="G37" s="41" t="s">
        <v>36</v>
      </c>
      <c r="H37" s="42" t="s">
        <v>90</v>
      </c>
      <c r="J37" s="3"/>
    </row>
    <row r="38" spans="5:10" ht="20.100000000000001" customHeight="1">
      <c r="E38" s="30" t="s">
        <v>11</v>
      </c>
      <c r="F38" s="29">
        <v>0.89970000000000006</v>
      </c>
      <c r="G38" s="29">
        <v>0.99619999999999997</v>
      </c>
      <c r="H38" s="1">
        <v>2.17</v>
      </c>
      <c r="I38" s="31" t="s">
        <v>80</v>
      </c>
      <c r="J38" s="41">
        <v>0.49</v>
      </c>
    </row>
    <row r="39" spans="5:10" ht="20.100000000000001" customHeight="1">
      <c r="E39" s="30" t="s">
        <v>70</v>
      </c>
      <c r="F39" s="29">
        <v>0.88470000000000004</v>
      </c>
      <c r="G39" s="29">
        <v>0.99929999999999997</v>
      </c>
      <c r="H39" s="1">
        <v>2.2799999999999998</v>
      </c>
      <c r="I39" s="31" t="s">
        <v>81</v>
      </c>
      <c r="J39" s="41">
        <v>0.28999999999999998</v>
      </c>
    </row>
    <row r="40" spans="5:10" ht="20.100000000000001" customHeight="1">
      <c r="E40" s="30" t="s">
        <v>17</v>
      </c>
      <c r="F40" s="29">
        <v>0.89149999999999996</v>
      </c>
      <c r="G40" s="29">
        <v>0.99890000000000001</v>
      </c>
      <c r="H40" s="1">
        <v>2.21</v>
      </c>
      <c r="I40" s="32" t="s">
        <v>82</v>
      </c>
      <c r="J40" s="41">
        <v>4.4999999999999998E-2</v>
      </c>
    </row>
    <row r="43" spans="5:10" ht="25.5" customHeight="1">
      <c r="F43" s="50"/>
      <c r="G43" s="50"/>
      <c r="H43" s="50"/>
    </row>
    <row r="44" spans="5:10" ht="20.100000000000001" customHeight="1">
      <c r="E44" s="51"/>
      <c r="F44" s="43" t="s">
        <v>35</v>
      </c>
      <c r="G44" s="43" t="s">
        <v>36</v>
      </c>
      <c r="H44" s="62" t="s">
        <v>128</v>
      </c>
      <c r="I44" s="62"/>
    </row>
    <row r="45" spans="5:10" ht="20.100000000000001" customHeight="1">
      <c r="E45" s="30" t="s">
        <v>97</v>
      </c>
      <c r="F45" s="29">
        <v>0.95640000000000003</v>
      </c>
      <c r="G45" s="29">
        <v>0.99829999999999997</v>
      </c>
      <c r="H45" s="4" t="s">
        <v>125</v>
      </c>
      <c r="I45" s="31" t="s">
        <v>129</v>
      </c>
    </row>
    <row r="46" spans="5:10" ht="20.100000000000001" customHeight="1">
      <c r="E46" s="30" t="s">
        <v>70</v>
      </c>
      <c r="F46" s="29">
        <v>0.1275</v>
      </c>
      <c r="G46" s="29">
        <v>0.99980000000000002</v>
      </c>
      <c r="H46" s="4" t="s">
        <v>126</v>
      </c>
      <c r="I46" s="31" t="s">
        <v>130</v>
      </c>
    </row>
    <row r="47" spans="5:10" ht="20.100000000000001" customHeight="1">
      <c r="E47" s="30" t="s">
        <v>98</v>
      </c>
      <c r="F47" s="29">
        <v>0.89239999999999997</v>
      </c>
      <c r="G47" s="29">
        <v>0.99880000000000002</v>
      </c>
      <c r="H47" s="4" t="s">
        <v>127</v>
      </c>
      <c r="I47" s="31" t="s">
        <v>131</v>
      </c>
    </row>
    <row r="48" spans="5:10" ht="20.100000000000001" customHeight="1">
      <c r="E48" s="51"/>
      <c r="F48" s="51"/>
      <c r="G48" s="51"/>
      <c r="H48" s="51"/>
      <c r="I48" s="51"/>
    </row>
    <row r="49" spans="5:13" ht="20.100000000000001" customHeight="1">
      <c r="E49" s="51"/>
      <c r="F49" s="51"/>
      <c r="G49" s="51"/>
      <c r="H49" s="51"/>
      <c r="I49" s="51"/>
    </row>
    <row r="50" spans="5:13" ht="20.100000000000001" customHeight="1">
      <c r="E50" s="51"/>
      <c r="F50" s="43" t="s">
        <v>35</v>
      </c>
      <c r="G50" s="43" t="s">
        <v>36</v>
      </c>
      <c r="H50" s="62" t="s">
        <v>128</v>
      </c>
      <c r="I50" s="62"/>
    </row>
    <row r="51" spans="5:13" ht="20.100000000000001" customHeight="1">
      <c r="E51" s="30" t="s">
        <v>97</v>
      </c>
      <c r="F51" s="29">
        <v>0.95099999999999996</v>
      </c>
      <c r="G51" s="29">
        <v>0.95409999999999995</v>
      </c>
      <c r="H51" s="4" t="s">
        <v>125</v>
      </c>
      <c r="I51" s="31" t="s">
        <v>133</v>
      </c>
    </row>
    <row r="52" spans="5:13" ht="20.100000000000001" customHeight="1">
      <c r="E52" s="30" t="s">
        <v>70</v>
      </c>
      <c r="F52" s="29">
        <v>0.4521</v>
      </c>
      <c r="G52" s="29">
        <v>0.99929999999999997</v>
      </c>
      <c r="H52" s="4" t="s">
        <v>126</v>
      </c>
      <c r="I52" s="31" t="s">
        <v>130</v>
      </c>
    </row>
    <row r="53" spans="5:13" ht="20.100000000000001" customHeight="1">
      <c r="E53" s="30" t="s">
        <v>98</v>
      </c>
      <c r="F53" s="29">
        <v>0.89680000000000004</v>
      </c>
      <c r="G53" s="29">
        <v>0.99770000000000003</v>
      </c>
      <c r="H53" s="4" t="s">
        <v>127</v>
      </c>
      <c r="I53" s="31" t="s">
        <v>132</v>
      </c>
    </row>
    <row r="54" spans="5:13" ht="20.100000000000001" customHeight="1">
      <c r="E54" s="51"/>
      <c r="F54" s="51"/>
      <c r="G54" s="51"/>
      <c r="H54" s="51"/>
      <c r="I54" s="51"/>
    </row>
    <row r="55" spans="5:13" ht="20.100000000000001" customHeight="1">
      <c r="E55" s="51"/>
      <c r="F55" s="51"/>
      <c r="G55" s="51"/>
      <c r="H55" s="51"/>
      <c r="I55" s="51"/>
    </row>
    <row r="56" spans="5:13" ht="20.100000000000001" customHeight="1">
      <c r="E56" s="51"/>
      <c r="F56" s="43" t="s">
        <v>35</v>
      </c>
      <c r="G56" s="43" t="s">
        <v>36</v>
      </c>
      <c r="H56" s="62" t="s">
        <v>128</v>
      </c>
      <c r="I56" s="62"/>
      <c r="J56" s="52" t="s">
        <v>141</v>
      </c>
      <c r="K56" s="44" t="s">
        <v>139</v>
      </c>
      <c r="L56" s="43" t="s">
        <v>35</v>
      </c>
      <c r="M56" s="43" t="s">
        <v>36</v>
      </c>
    </row>
    <row r="57" spans="5:13" ht="39.75" customHeight="1">
      <c r="E57" s="30" t="s">
        <v>97</v>
      </c>
      <c r="F57" s="29">
        <v>0.95150000000000001</v>
      </c>
      <c r="G57" s="29">
        <v>0.92410000000000003</v>
      </c>
      <c r="H57" s="4" t="s">
        <v>125</v>
      </c>
      <c r="I57" s="31" t="s">
        <v>134</v>
      </c>
      <c r="J57" s="52">
        <v>2.2000000000000002</v>
      </c>
      <c r="K57" s="53" t="s">
        <v>137</v>
      </c>
      <c r="L57" s="32" t="s">
        <v>138</v>
      </c>
      <c r="M57" s="32" t="s">
        <v>140</v>
      </c>
    </row>
    <row r="58" spans="5:13" ht="20.100000000000001" customHeight="1">
      <c r="E58" s="30" t="s">
        <v>70</v>
      </c>
      <c r="F58" s="29">
        <v>0.79979999999999996</v>
      </c>
      <c r="G58" s="29">
        <v>0.99619999999999997</v>
      </c>
      <c r="H58" s="4" t="s">
        <v>126</v>
      </c>
      <c r="I58" s="31" t="s">
        <v>130</v>
      </c>
      <c r="J58" s="52">
        <v>3.3</v>
      </c>
    </row>
    <row r="59" spans="5:13" ht="20.100000000000001" customHeight="1">
      <c r="E59" s="30" t="s">
        <v>98</v>
      </c>
      <c r="F59" s="29">
        <v>0.89739999999999998</v>
      </c>
      <c r="G59" s="29">
        <v>0.99790000000000001</v>
      </c>
      <c r="H59" s="4" t="s">
        <v>127</v>
      </c>
      <c r="I59" s="31" t="s">
        <v>135</v>
      </c>
      <c r="J59" s="52">
        <v>2.1</v>
      </c>
    </row>
    <row r="60" spans="5:13" ht="20.100000000000001" customHeight="1">
      <c r="E60" s="51"/>
      <c r="F60" s="51"/>
      <c r="G60" s="51"/>
      <c r="H60" s="51"/>
      <c r="I60" s="51"/>
    </row>
    <row r="61" spans="5:13" ht="20.100000000000001" customHeight="1">
      <c r="E61" s="51"/>
      <c r="F61" s="51"/>
      <c r="G61" s="51"/>
      <c r="H61" s="51"/>
      <c r="I61" s="51"/>
    </row>
    <row r="62" spans="5:13" ht="20.100000000000001" customHeight="1">
      <c r="E62" s="51"/>
      <c r="F62" s="43" t="s">
        <v>35</v>
      </c>
      <c r="G62" s="43" t="s">
        <v>36</v>
      </c>
      <c r="H62" s="62" t="s">
        <v>128</v>
      </c>
      <c r="I62" s="62"/>
    </row>
    <row r="63" spans="5:13" ht="20.100000000000001" customHeight="1">
      <c r="E63" s="30" t="s">
        <v>97</v>
      </c>
      <c r="F63" s="29">
        <v>0.78869999999999996</v>
      </c>
      <c r="G63" s="29">
        <v>0.77939999999999998</v>
      </c>
      <c r="H63" s="4" t="s">
        <v>125</v>
      </c>
      <c r="I63" s="31" t="s">
        <v>134</v>
      </c>
    </row>
    <row r="64" spans="5:13" ht="20.100000000000001" customHeight="1">
      <c r="E64" s="30" t="s">
        <v>70</v>
      </c>
      <c r="F64" s="29">
        <v>0.7258</v>
      </c>
      <c r="G64" s="29">
        <v>0.86009999999999998</v>
      </c>
      <c r="H64" s="4" t="s">
        <v>126</v>
      </c>
      <c r="I64" s="31" t="s">
        <v>130</v>
      </c>
    </row>
    <row r="65" spans="5:10" ht="20.100000000000001" customHeight="1">
      <c r="E65" s="30" t="s">
        <v>98</v>
      </c>
      <c r="F65" s="29">
        <v>0.49020000000000002</v>
      </c>
      <c r="G65" s="29">
        <v>0.97640000000000005</v>
      </c>
      <c r="H65" s="4" t="s">
        <v>127</v>
      </c>
      <c r="I65" s="31" t="s">
        <v>136</v>
      </c>
    </row>
    <row r="71" spans="5:10" ht="20.100000000000001" customHeight="1">
      <c r="E71" s="63" t="s">
        <v>144</v>
      </c>
      <c r="F71" s="63"/>
      <c r="I71" s="28"/>
      <c r="J71" s="52" t="s">
        <v>141</v>
      </c>
    </row>
    <row r="72" spans="5:10" ht="20.100000000000001" customHeight="1">
      <c r="E72" s="31" t="s">
        <v>80</v>
      </c>
      <c r="F72" s="43">
        <v>5.83</v>
      </c>
      <c r="I72" s="30" t="s">
        <v>142</v>
      </c>
      <c r="J72" s="52">
        <v>2.2000000000000002</v>
      </c>
    </row>
    <row r="73" spans="5:10" ht="20.100000000000001" customHeight="1">
      <c r="E73" s="31" t="s">
        <v>81</v>
      </c>
      <c r="F73" s="43">
        <v>34.9</v>
      </c>
      <c r="I73" s="30" t="s">
        <v>78</v>
      </c>
      <c r="J73" s="52">
        <v>3.3</v>
      </c>
    </row>
    <row r="74" spans="5:10" ht="20.100000000000001" customHeight="1">
      <c r="E74" s="32" t="s">
        <v>82</v>
      </c>
      <c r="F74" s="43">
        <v>7.71</v>
      </c>
      <c r="I74" s="30" t="s">
        <v>143</v>
      </c>
      <c r="J74" s="52">
        <v>2.1</v>
      </c>
    </row>
  </sheetData>
  <mergeCells count="16">
    <mergeCell ref="L15:M15"/>
    <mergeCell ref="O15:P15"/>
    <mergeCell ref="F12:H12"/>
    <mergeCell ref="F19:H19"/>
    <mergeCell ref="F6:H6"/>
    <mergeCell ref="F36:H36"/>
    <mergeCell ref="L28:M28"/>
    <mergeCell ref="O28:P28"/>
    <mergeCell ref="F28:H28"/>
    <mergeCell ref="L21:M21"/>
    <mergeCell ref="O21:P21"/>
    <mergeCell ref="H62:I62"/>
    <mergeCell ref="E71:F71"/>
    <mergeCell ref="H44:I44"/>
    <mergeCell ref="H50:I50"/>
    <mergeCell ref="H56:I56"/>
  </mergeCells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7:Q73"/>
  <sheetViews>
    <sheetView topLeftCell="A50" zoomScale="70" zoomScaleNormal="70" workbookViewId="0">
      <selection activeCell="H68" sqref="H68"/>
    </sheetView>
  </sheetViews>
  <sheetFormatPr defaultRowHeight="20.100000000000001" customHeight="1"/>
  <cols>
    <col min="4" max="4" width="39.7109375" customWidth="1"/>
    <col min="5" max="12" width="14.7109375" customWidth="1"/>
    <col min="13" max="13" width="11.5703125" customWidth="1"/>
    <col min="15" max="15" width="11.5703125" bestFit="1" customWidth="1"/>
    <col min="16" max="16" width="15.5703125" bestFit="1" customWidth="1"/>
    <col min="17" max="17" width="15.85546875" bestFit="1" customWidth="1"/>
  </cols>
  <sheetData>
    <row r="7" spans="4:12" ht="20.100000000000001" customHeight="1">
      <c r="E7" s="67" t="s">
        <v>45</v>
      </c>
      <c r="F7" s="68"/>
      <c r="G7" s="67" t="s">
        <v>46</v>
      </c>
      <c r="H7" s="68"/>
      <c r="I7" s="67" t="s">
        <v>47</v>
      </c>
      <c r="J7" s="68"/>
      <c r="K7" s="67" t="s">
        <v>48</v>
      </c>
      <c r="L7" s="68"/>
    </row>
    <row r="8" spans="4:12" ht="20.100000000000001" customHeight="1">
      <c r="D8" s="1"/>
      <c r="E8" s="2" t="s">
        <v>27</v>
      </c>
      <c r="F8" s="2" t="s">
        <v>26</v>
      </c>
      <c r="G8" s="2" t="s">
        <v>27</v>
      </c>
      <c r="H8" s="2" t="s">
        <v>26</v>
      </c>
      <c r="I8" s="2" t="s">
        <v>27</v>
      </c>
      <c r="J8" s="2" t="s">
        <v>26</v>
      </c>
      <c r="K8" s="2" t="s">
        <v>27</v>
      </c>
      <c r="L8" s="2" t="s">
        <v>26</v>
      </c>
    </row>
    <row r="9" spans="4:12" ht="20.100000000000001" customHeight="1">
      <c r="D9" s="1" t="s">
        <v>19</v>
      </c>
      <c r="E9" s="4">
        <v>21528689</v>
      </c>
      <c r="F9" s="4">
        <v>23677366</v>
      </c>
      <c r="G9" s="4">
        <v>21526999</v>
      </c>
      <c r="H9" s="4">
        <v>23561791</v>
      </c>
      <c r="I9" s="4">
        <v>21840384</v>
      </c>
      <c r="J9" s="4">
        <v>22706543</v>
      </c>
      <c r="K9" s="4">
        <v>21527512</v>
      </c>
      <c r="L9" s="4">
        <v>23083195</v>
      </c>
    </row>
    <row r="10" spans="4:12" ht="20.100000000000001" customHeight="1">
      <c r="D10" s="1" t="s">
        <v>9</v>
      </c>
      <c r="E10" s="4">
        <v>9527032</v>
      </c>
      <c r="F10" s="4">
        <v>10507249</v>
      </c>
      <c r="G10" s="4">
        <v>9621576</v>
      </c>
      <c r="H10" s="4">
        <v>10529088</v>
      </c>
      <c r="I10" s="4">
        <v>9768835</v>
      </c>
      <c r="J10" s="4">
        <v>10053358</v>
      </c>
      <c r="K10" s="4">
        <v>9645064</v>
      </c>
      <c r="L10" s="4">
        <v>10243969</v>
      </c>
    </row>
    <row r="11" spans="4:12" ht="20.100000000000001" customHeight="1">
      <c r="D11" s="1" t="s">
        <v>10</v>
      </c>
      <c r="E11" s="4">
        <v>3279967</v>
      </c>
      <c r="F11" s="4">
        <v>2115461</v>
      </c>
      <c r="G11" s="4">
        <v>3368757</v>
      </c>
      <c r="H11" s="4">
        <v>2095939</v>
      </c>
      <c r="I11" s="4">
        <v>3301971</v>
      </c>
      <c r="J11" s="4">
        <v>2039686</v>
      </c>
      <c r="K11" s="4">
        <v>3235219</v>
      </c>
      <c r="L11" s="4">
        <v>2158861</v>
      </c>
    </row>
    <row r="12" spans="4:12" ht="20.100000000000001" customHeight="1">
      <c r="D12" s="5" t="s">
        <v>11</v>
      </c>
      <c r="E12" s="16">
        <v>0.65569999999999995</v>
      </c>
      <c r="F12" s="16">
        <v>0.79869999999999997</v>
      </c>
      <c r="G12" s="16">
        <v>0.64990000000000003</v>
      </c>
      <c r="H12" s="16">
        <v>0.80089999999999995</v>
      </c>
      <c r="I12" s="16">
        <v>0.66200000000000003</v>
      </c>
      <c r="J12" s="16">
        <v>0.79710000000000003</v>
      </c>
      <c r="K12" s="16">
        <v>0.66459999999999997</v>
      </c>
      <c r="L12" s="16">
        <v>0.7893</v>
      </c>
    </row>
    <row r="13" spans="4:12" ht="20.100000000000001" customHeight="1">
      <c r="D13" s="1" t="s">
        <v>12</v>
      </c>
      <c r="E13" s="4">
        <v>11346386</v>
      </c>
      <c r="F13" s="4">
        <v>12512554</v>
      </c>
      <c r="G13" s="4">
        <v>11350388</v>
      </c>
      <c r="H13" s="4">
        <v>12448144</v>
      </c>
      <c r="I13" s="4">
        <v>11533691</v>
      </c>
      <c r="J13" s="4">
        <v>11944789</v>
      </c>
      <c r="K13" s="4">
        <v>11346310</v>
      </c>
      <c r="L13" s="4">
        <v>12180650</v>
      </c>
    </row>
    <row r="14" spans="4:12" ht="20.100000000000001" customHeight="1">
      <c r="D14" s="1" t="s">
        <v>13</v>
      </c>
      <c r="E14" s="4">
        <v>1326987</v>
      </c>
      <c r="F14" s="4">
        <v>93618</v>
      </c>
      <c r="G14" s="4">
        <v>1243480</v>
      </c>
      <c r="H14" s="4">
        <v>89580</v>
      </c>
      <c r="I14" s="4">
        <v>1242714</v>
      </c>
      <c r="J14" s="4">
        <v>113505</v>
      </c>
      <c r="K14" s="4">
        <v>1235940</v>
      </c>
      <c r="L14" s="4">
        <v>116863</v>
      </c>
    </row>
    <row r="15" spans="4:12" ht="20.100000000000001" customHeight="1">
      <c r="D15" s="5" t="s">
        <v>14</v>
      </c>
      <c r="E15" s="16">
        <v>0.88300000000000001</v>
      </c>
      <c r="F15" s="16">
        <v>0.99250000000000005</v>
      </c>
      <c r="G15" s="16">
        <v>0.89039999999999997</v>
      </c>
      <c r="H15" s="16">
        <v>0.99280000000000002</v>
      </c>
      <c r="I15" s="16">
        <v>0.89229999999999998</v>
      </c>
      <c r="J15" s="16">
        <v>0.99050000000000005</v>
      </c>
      <c r="K15" s="16">
        <v>0.8911</v>
      </c>
      <c r="L15" s="16">
        <v>0.99039999999999995</v>
      </c>
    </row>
    <row r="16" spans="4:12" ht="20.100000000000001" customHeight="1">
      <c r="D16" s="1" t="s">
        <v>15</v>
      </c>
      <c r="E16" s="4">
        <v>655261</v>
      </c>
      <c r="F16" s="4">
        <v>657563</v>
      </c>
      <c r="G16" s="4">
        <v>555035</v>
      </c>
      <c r="H16" s="4">
        <v>584559</v>
      </c>
      <c r="I16" s="4">
        <v>537858</v>
      </c>
      <c r="J16" s="4">
        <v>708396</v>
      </c>
      <c r="K16" s="4">
        <v>536138</v>
      </c>
      <c r="L16" s="4">
        <v>658576</v>
      </c>
    </row>
    <row r="17" spans="4:12" ht="20.100000000000001" customHeight="1">
      <c r="D17" s="1" t="s">
        <v>16</v>
      </c>
      <c r="E17" s="4">
        <v>128167</v>
      </c>
      <c r="F17" s="4">
        <v>53977</v>
      </c>
      <c r="G17" s="4">
        <v>93876</v>
      </c>
      <c r="H17" s="4">
        <v>44253</v>
      </c>
      <c r="I17" s="4">
        <v>90209</v>
      </c>
      <c r="J17" s="4">
        <v>112216</v>
      </c>
      <c r="K17" s="4">
        <v>88309</v>
      </c>
      <c r="L17" s="4">
        <v>43380</v>
      </c>
    </row>
    <row r="18" spans="4:12" ht="20.100000000000001" customHeight="1">
      <c r="D18" s="5" t="s">
        <v>17</v>
      </c>
      <c r="E18" s="16">
        <v>0.8044</v>
      </c>
      <c r="F18" s="16">
        <v>0.91790000000000005</v>
      </c>
      <c r="G18" s="16">
        <v>0.83089999999999997</v>
      </c>
      <c r="H18" s="16">
        <v>0.92430000000000001</v>
      </c>
      <c r="I18" s="16">
        <v>0.83230000000000004</v>
      </c>
      <c r="J18" s="16">
        <v>0.84160000000000001</v>
      </c>
      <c r="K18" s="16">
        <v>0.83530000000000004</v>
      </c>
      <c r="L18" s="16">
        <v>0.93410000000000004</v>
      </c>
    </row>
    <row r="19" spans="4:12" ht="20.100000000000001" customHeight="1">
      <c r="D19" s="1" t="s">
        <v>18</v>
      </c>
      <c r="E19" s="4">
        <v>0</v>
      </c>
      <c r="F19" s="4">
        <v>0</v>
      </c>
      <c r="G19" s="4">
        <v>0</v>
      </c>
      <c r="H19" s="4"/>
      <c r="I19" s="4">
        <v>0</v>
      </c>
      <c r="J19" s="4">
        <v>0</v>
      </c>
      <c r="K19" s="4">
        <v>0</v>
      </c>
      <c r="L19" s="4">
        <v>0</v>
      </c>
    </row>
    <row r="20" spans="4:12" ht="20.100000000000001" customHeight="1">
      <c r="D20" s="14" t="s">
        <v>39</v>
      </c>
      <c r="E20" s="4">
        <v>151209</v>
      </c>
      <c r="F20" s="4">
        <v>161942</v>
      </c>
      <c r="G20" s="4">
        <v>145882</v>
      </c>
      <c r="H20" s="4">
        <v>159855</v>
      </c>
      <c r="I20" s="4">
        <v>147207</v>
      </c>
      <c r="J20" s="4">
        <v>160987</v>
      </c>
      <c r="K20" s="4">
        <v>144404</v>
      </c>
      <c r="L20" s="4">
        <v>160217</v>
      </c>
    </row>
    <row r="21" spans="4:12" ht="20.100000000000001" customHeight="1">
      <c r="D21" s="14" t="s">
        <v>41</v>
      </c>
      <c r="E21" s="4">
        <v>29673</v>
      </c>
      <c r="F21" s="4">
        <v>40655</v>
      </c>
      <c r="G21" s="4">
        <v>30074</v>
      </c>
      <c r="H21" s="4">
        <v>44433</v>
      </c>
      <c r="I21" s="4">
        <v>29907</v>
      </c>
      <c r="J21" s="4">
        <v>46491</v>
      </c>
      <c r="K21" s="4">
        <v>29642</v>
      </c>
      <c r="L21" s="4">
        <v>38494</v>
      </c>
    </row>
    <row r="22" spans="4:12" ht="20.100000000000001" customHeight="1">
      <c r="D22" s="14" t="s">
        <v>42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4:12" ht="20.100000000000001" customHeight="1">
      <c r="D23" s="14" t="s">
        <v>43</v>
      </c>
      <c r="E23" s="4">
        <v>59313</v>
      </c>
      <c r="F23" s="4">
        <v>134681</v>
      </c>
      <c r="G23" s="4">
        <v>58670</v>
      </c>
      <c r="H23" s="4">
        <v>123834</v>
      </c>
      <c r="I23" s="4">
        <v>58547</v>
      </c>
      <c r="J23" s="4">
        <v>128554</v>
      </c>
      <c r="K23" s="4">
        <v>58770</v>
      </c>
      <c r="L23" s="4">
        <v>143077</v>
      </c>
    </row>
    <row r="26" spans="4:12" ht="20.100000000000001" customHeight="1">
      <c r="E26" s="67" t="s">
        <v>49</v>
      </c>
      <c r="F26" s="68"/>
      <c r="G26" s="67" t="s">
        <v>50</v>
      </c>
      <c r="H26" s="68"/>
      <c r="I26" s="67" t="s">
        <v>51</v>
      </c>
      <c r="J26" s="68"/>
      <c r="K26" s="67" t="s">
        <v>52</v>
      </c>
      <c r="L26" s="68"/>
    </row>
    <row r="27" spans="4:12" ht="20.100000000000001" customHeight="1">
      <c r="D27" s="1"/>
      <c r="E27" s="2" t="s">
        <v>27</v>
      </c>
      <c r="F27" s="2" t="s">
        <v>26</v>
      </c>
      <c r="G27" s="2" t="s">
        <v>27</v>
      </c>
      <c r="H27" s="2" t="s">
        <v>26</v>
      </c>
      <c r="I27" s="2" t="s">
        <v>27</v>
      </c>
      <c r="J27" s="2" t="s">
        <v>26</v>
      </c>
      <c r="K27" s="2" t="s">
        <v>27</v>
      </c>
      <c r="L27" s="2" t="s">
        <v>26</v>
      </c>
    </row>
    <row r="28" spans="4:12" ht="20.100000000000001" customHeight="1">
      <c r="D28" s="1" t="s">
        <v>19</v>
      </c>
      <c r="E28" s="4">
        <v>21302459</v>
      </c>
      <c r="F28" s="4">
        <v>23027198</v>
      </c>
      <c r="G28" s="4">
        <v>21277787</v>
      </c>
      <c r="H28" s="4">
        <v>22323338</v>
      </c>
      <c r="I28" s="4">
        <v>20458705</v>
      </c>
      <c r="J28" s="4">
        <v>22508289</v>
      </c>
      <c r="K28" s="4">
        <v>21368506</v>
      </c>
      <c r="L28" s="4">
        <v>23159060</v>
      </c>
    </row>
    <row r="29" spans="4:12" ht="20.100000000000001" customHeight="1">
      <c r="D29" s="1" t="s">
        <v>9</v>
      </c>
      <c r="E29" s="4">
        <v>9531852</v>
      </c>
      <c r="F29" s="4">
        <v>10300450</v>
      </c>
      <c r="G29" s="4">
        <v>9530764</v>
      </c>
      <c r="H29" s="4">
        <v>9962599</v>
      </c>
      <c r="I29" s="4">
        <v>9026647</v>
      </c>
      <c r="J29" s="4">
        <v>10053986</v>
      </c>
      <c r="K29" s="4">
        <v>9523629</v>
      </c>
      <c r="L29" s="4">
        <v>10357541</v>
      </c>
    </row>
    <row r="30" spans="4:12" ht="20.100000000000001" customHeight="1">
      <c r="D30" s="1" t="s">
        <v>10</v>
      </c>
      <c r="E30" s="4">
        <v>3203483</v>
      </c>
      <c r="F30" s="4">
        <v>2159058</v>
      </c>
      <c r="G30" s="4">
        <v>3224099</v>
      </c>
      <c r="H30" s="4">
        <v>2129271</v>
      </c>
      <c r="I30" s="4">
        <v>3065659</v>
      </c>
      <c r="J30" s="4">
        <v>2091674</v>
      </c>
      <c r="K30" s="4">
        <v>3233258</v>
      </c>
      <c r="L30" s="4">
        <v>2138206</v>
      </c>
    </row>
    <row r="31" spans="4:12" ht="20.100000000000001" customHeight="1">
      <c r="D31" s="5" t="s">
        <v>11</v>
      </c>
      <c r="E31" s="16">
        <v>0.66390000000000005</v>
      </c>
      <c r="F31" s="16">
        <v>0.79039999999999999</v>
      </c>
      <c r="G31" s="16">
        <v>0.66169999999999995</v>
      </c>
      <c r="H31" s="16">
        <v>0.7863</v>
      </c>
      <c r="I31" s="16">
        <v>0.66039999999999999</v>
      </c>
      <c r="J31" s="16">
        <v>0.79200000000000004</v>
      </c>
      <c r="K31" s="16">
        <v>0.66049999999999998</v>
      </c>
      <c r="L31" s="16">
        <v>0.79359999999999997</v>
      </c>
    </row>
    <row r="32" spans="4:12" ht="20.100000000000001" customHeight="1">
      <c r="D32" s="1" t="s">
        <v>12</v>
      </c>
      <c r="E32" s="4">
        <v>11216882</v>
      </c>
      <c r="F32" s="4">
        <v>12157844</v>
      </c>
      <c r="G32" s="4">
        <v>11206465</v>
      </c>
      <c r="H32" s="4">
        <v>11766383</v>
      </c>
      <c r="I32" s="4">
        <v>10716908</v>
      </c>
      <c r="J32" s="4">
        <v>11877024</v>
      </c>
      <c r="K32" s="4">
        <v>11275565</v>
      </c>
      <c r="L32" s="4">
        <v>12234596</v>
      </c>
    </row>
    <row r="33" spans="2:15" ht="20.100000000000001" customHeight="1">
      <c r="D33" s="1" t="s">
        <v>13</v>
      </c>
      <c r="E33" s="4">
        <v>1220945</v>
      </c>
      <c r="F33" s="4">
        <v>91131</v>
      </c>
      <c r="G33" s="4">
        <v>1228904</v>
      </c>
      <c r="H33" s="4">
        <v>106804</v>
      </c>
      <c r="I33" s="4">
        <v>1262197</v>
      </c>
      <c r="J33" s="4">
        <v>104032</v>
      </c>
      <c r="K33" s="4">
        <v>1243917</v>
      </c>
      <c r="L33" s="4">
        <v>80392</v>
      </c>
    </row>
    <row r="34" spans="2:15" ht="20.100000000000001" customHeight="1">
      <c r="B34">
        <v>7000</v>
      </c>
      <c r="D34" s="5" t="s">
        <v>14</v>
      </c>
      <c r="E34" s="16">
        <v>0.89119999999999999</v>
      </c>
      <c r="F34" s="16">
        <v>0.99250000000000005</v>
      </c>
      <c r="G34" s="16">
        <v>0.89029999999999998</v>
      </c>
      <c r="H34" s="16">
        <v>0.9909</v>
      </c>
      <c r="I34" s="16">
        <v>0.88219999999999998</v>
      </c>
      <c r="J34" s="16">
        <v>0.99119999999999997</v>
      </c>
      <c r="K34" s="16">
        <v>0.88970000000000005</v>
      </c>
      <c r="L34" s="16">
        <v>0.99339999999999995</v>
      </c>
    </row>
    <row r="35" spans="2:15" ht="20.100000000000001" customHeight="1">
      <c r="B35" t="s">
        <v>58</v>
      </c>
      <c r="D35" s="1" t="s">
        <v>15</v>
      </c>
      <c r="E35" s="4">
        <v>553725</v>
      </c>
      <c r="F35" s="4">
        <v>568904</v>
      </c>
      <c r="G35" s="4">
        <v>540558</v>
      </c>
      <c r="H35" s="4">
        <v>594356</v>
      </c>
      <c r="I35" s="4">
        <v>715150</v>
      </c>
      <c r="J35" s="4">
        <v>577279</v>
      </c>
      <c r="K35" s="4">
        <v>569312</v>
      </c>
      <c r="L35" s="4">
        <v>566923</v>
      </c>
    </row>
    <row r="36" spans="2:15" ht="20.100000000000001" customHeight="1">
      <c r="D36" s="1" t="s">
        <v>16</v>
      </c>
      <c r="E36" s="4">
        <v>99720</v>
      </c>
      <c r="F36" s="4">
        <v>44001</v>
      </c>
      <c r="G36" s="4">
        <v>94681</v>
      </c>
      <c r="H36" s="4">
        <v>50843</v>
      </c>
      <c r="I36" s="4">
        <v>210973</v>
      </c>
      <c r="J36" s="4">
        <v>39929</v>
      </c>
      <c r="K36" s="4">
        <v>105728</v>
      </c>
      <c r="L36" s="4">
        <v>36857</v>
      </c>
    </row>
    <row r="37" spans="2:15" ht="20.100000000000001" customHeight="1">
      <c r="D37" s="5" t="s">
        <v>17</v>
      </c>
      <c r="E37" s="16">
        <v>0.81989999999999996</v>
      </c>
      <c r="F37" s="16">
        <v>0.92269999999999996</v>
      </c>
      <c r="G37" s="16">
        <v>0.82479999999999998</v>
      </c>
      <c r="H37" s="16">
        <v>0.91449999999999998</v>
      </c>
      <c r="I37" s="16">
        <v>0.70499999999999996</v>
      </c>
      <c r="J37" s="16">
        <v>0.93079999999999996</v>
      </c>
      <c r="K37" s="16">
        <v>0.81430000000000002</v>
      </c>
      <c r="L37" s="16">
        <v>0.93500000000000005</v>
      </c>
    </row>
    <row r="38" spans="2:15" ht="20.100000000000001" customHeight="1">
      <c r="D38" s="1" t="s">
        <v>18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2:15" ht="20.100000000000001" customHeight="1">
      <c r="D39" s="14" t="s">
        <v>39</v>
      </c>
      <c r="E39" s="4">
        <v>143480</v>
      </c>
      <c r="F39" s="4">
        <v>155741</v>
      </c>
      <c r="G39" s="4">
        <v>144272</v>
      </c>
      <c r="H39" s="4">
        <v>152976</v>
      </c>
      <c r="I39" s="4">
        <v>148246</v>
      </c>
      <c r="J39" s="4">
        <v>154079</v>
      </c>
      <c r="K39" s="4">
        <v>145852</v>
      </c>
      <c r="L39" s="4">
        <v>155172</v>
      </c>
    </row>
    <row r="40" spans="2:15" ht="20.100000000000001" customHeight="1">
      <c r="D40" s="14" t="s">
        <v>41</v>
      </c>
      <c r="E40" s="4">
        <v>29398</v>
      </c>
      <c r="F40" s="4">
        <v>37295</v>
      </c>
      <c r="G40" s="4">
        <v>29055</v>
      </c>
      <c r="H40" s="4">
        <v>33400</v>
      </c>
      <c r="I40" s="4">
        <v>27370</v>
      </c>
      <c r="J40" s="4">
        <v>39676</v>
      </c>
      <c r="K40" s="4">
        <v>29007</v>
      </c>
      <c r="L40" s="4">
        <v>37974</v>
      </c>
    </row>
    <row r="41" spans="2:15" ht="20.100000000000001" customHeight="1">
      <c r="D41" s="14" t="s">
        <v>42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2:15" ht="20.100000000000001" customHeight="1">
      <c r="D42" s="14" t="s">
        <v>43</v>
      </c>
      <c r="E42" s="4">
        <v>59059</v>
      </c>
      <c r="F42" s="4">
        <v>133493</v>
      </c>
      <c r="G42" s="4">
        <v>58212</v>
      </c>
      <c r="H42" s="4">
        <v>139969</v>
      </c>
      <c r="I42" s="4">
        <v>56612</v>
      </c>
      <c r="J42" s="4">
        <v>125735</v>
      </c>
      <c r="K42" s="4">
        <v>57495</v>
      </c>
      <c r="L42" s="4">
        <v>131688</v>
      </c>
    </row>
    <row r="45" spans="2:15" ht="32.25" customHeight="1">
      <c r="E45" s="67" t="s">
        <v>36</v>
      </c>
      <c r="F45" s="68"/>
      <c r="H45" s="36" t="s">
        <v>111</v>
      </c>
      <c r="I45" s="36" t="s">
        <v>55</v>
      </c>
      <c r="J45" s="36" t="s">
        <v>97</v>
      </c>
      <c r="K45" s="36" t="s">
        <v>70</v>
      </c>
      <c r="L45" s="36" t="s">
        <v>98</v>
      </c>
      <c r="M45" s="36" t="s">
        <v>109</v>
      </c>
      <c r="N45" s="36" t="s">
        <v>99</v>
      </c>
      <c r="O45" s="36" t="s">
        <v>100</v>
      </c>
    </row>
    <row r="46" spans="2:15" ht="20.100000000000001" customHeight="1">
      <c r="D46" s="1"/>
      <c r="E46" s="2" t="s">
        <v>27</v>
      </c>
      <c r="F46" s="2" t="s">
        <v>26</v>
      </c>
      <c r="H46" s="62" t="s">
        <v>53</v>
      </c>
      <c r="I46" s="2" t="s">
        <v>27</v>
      </c>
      <c r="J46" s="35">
        <v>0.65569999999999995</v>
      </c>
      <c r="K46" s="35">
        <v>0.88300000000000001</v>
      </c>
      <c r="L46" s="35">
        <v>0.8044</v>
      </c>
      <c r="M46" s="4">
        <v>29673</v>
      </c>
      <c r="N46" s="2">
        <v>0</v>
      </c>
      <c r="O46" s="4">
        <v>59313</v>
      </c>
    </row>
    <row r="47" spans="2:15" ht="20.100000000000001" customHeight="1">
      <c r="D47" s="1" t="s">
        <v>19</v>
      </c>
      <c r="E47" s="4">
        <v>40580544</v>
      </c>
      <c r="F47" s="4">
        <v>22640637</v>
      </c>
      <c r="H47" s="62"/>
      <c r="I47" s="2" t="s">
        <v>26</v>
      </c>
      <c r="J47" s="35">
        <v>0.79869999999999997</v>
      </c>
      <c r="K47" s="35">
        <v>0.99250000000000005</v>
      </c>
      <c r="L47" s="35">
        <v>0.91790000000000005</v>
      </c>
      <c r="M47" s="4">
        <v>40655</v>
      </c>
      <c r="N47" s="2">
        <v>0</v>
      </c>
      <c r="O47" s="4">
        <v>134681</v>
      </c>
    </row>
    <row r="48" spans="2:15" ht="20.100000000000001" customHeight="1">
      <c r="D48" s="1" t="s">
        <v>9</v>
      </c>
      <c r="E48" s="4">
        <v>25912413</v>
      </c>
      <c r="F48" s="4">
        <v>16928156</v>
      </c>
      <c r="H48" s="58" t="s">
        <v>101</v>
      </c>
      <c r="I48" s="26" t="s">
        <v>27</v>
      </c>
      <c r="J48" s="37">
        <v>0.64990000000000003</v>
      </c>
      <c r="K48" s="37">
        <v>0.89039999999999997</v>
      </c>
      <c r="L48" s="37">
        <v>0.83089999999999997</v>
      </c>
      <c r="M48" s="38">
        <v>30074</v>
      </c>
      <c r="N48" s="26">
        <v>0</v>
      </c>
      <c r="O48" s="38">
        <v>58670</v>
      </c>
    </row>
    <row r="49" spans="4:15" ht="20.100000000000001" customHeight="1">
      <c r="D49" s="1" t="s">
        <v>10</v>
      </c>
      <c r="E49" s="4">
        <v>198736</v>
      </c>
      <c r="F49" s="4">
        <v>94922</v>
      </c>
      <c r="H49" s="58"/>
      <c r="I49" s="26" t="s">
        <v>26</v>
      </c>
      <c r="J49" s="37">
        <v>0.80089999999999995</v>
      </c>
      <c r="K49" s="37">
        <v>0.99280000000000002</v>
      </c>
      <c r="L49" s="37">
        <v>0.92430000000000001</v>
      </c>
      <c r="M49" s="38">
        <v>44433</v>
      </c>
      <c r="N49" s="26">
        <v>0</v>
      </c>
      <c r="O49" s="38">
        <v>123834</v>
      </c>
    </row>
    <row r="50" spans="4:15" ht="20.100000000000001" customHeight="1">
      <c r="D50" s="5" t="s">
        <v>11</v>
      </c>
      <c r="E50" s="16">
        <v>0.99229999999999996</v>
      </c>
      <c r="F50" s="16">
        <v>0.99439999999999995</v>
      </c>
      <c r="H50" s="62" t="s">
        <v>102</v>
      </c>
      <c r="I50" s="2" t="s">
        <v>27</v>
      </c>
      <c r="J50" s="35">
        <v>0.66200000000000003</v>
      </c>
      <c r="K50" s="35">
        <v>0.89229999999999998</v>
      </c>
      <c r="L50" s="35">
        <v>0.83230000000000004</v>
      </c>
      <c r="M50" s="4">
        <v>29907</v>
      </c>
      <c r="N50" s="2">
        <v>0</v>
      </c>
      <c r="O50" s="4">
        <v>58547</v>
      </c>
    </row>
    <row r="51" spans="4:15" ht="20.100000000000001" customHeight="1">
      <c r="D51" s="1" t="s">
        <v>12</v>
      </c>
      <c r="E51" s="4">
        <v>10005094</v>
      </c>
      <c r="F51" s="4">
        <v>795925</v>
      </c>
      <c r="H51" s="62"/>
      <c r="I51" s="2" t="s">
        <v>26</v>
      </c>
      <c r="J51" s="35">
        <v>0.79710000000000003</v>
      </c>
      <c r="K51" s="35">
        <v>0.99050000000000005</v>
      </c>
      <c r="L51" s="35">
        <v>0.84160000000000001</v>
      </c>
      <c r="M51" s="4">
        <v>46491</v>
      </c>
      <c r="N51" s="2">
        <v>0</v>
      </c>
      <c r="O51" s="4">
        <v>128554</v>
      </c>
    </row>
    <row r="52" spans="4:15" ht="20.100000000000001" customHeight="1">
      <c r="D52" s="1" t="s">
        <v>13</v>
      </c>
      <c r="E52" s="4">
        <v>14862</v>
      </c>
      <c r="F52" s="4">
        <v>11660</v>
      </c>
      <c r="H52" s="58" t="s">
        <v>103</v>
      </c>
      <c r="I52" s="26" t="s">
        <v>27</v>
      </c>
      <c r="J52" s="37">
        <v>0.66459999999999997</v>
      </c>
      <c r="K52" s="37">
        <v>0.8911</v>
      </c>
      <c r="L52" s="37">
        <v>0.83530000000000004</v>
      </c>
      <c r="M52" s="38">
        <v>29642</v>
      </c>
      <c r="N52" s="26">
        <v>0</v>
      </c>
      <c r="O52" s="38">
        <v>58770</v>
      </c>
    </row>
    <row r="53" spans="4:15" ht="20.100000000000001" customHeight="1">
      <c r="D53" s="5" t="s">
        <v>14</v>
      </c>
      <c r="E53" s="16">
        <v>0.99850000000000005</v>
      </c>
      <c r="F53" s="16">
        <v>0.98540000000000005</v>
      </c>
      <c r="H53" s="58"/>
      <c r="I53" s="26" t="s">
        <v>26</v>
      </c>
      <c r="J53" s="37">
        <v>0.7893</v>
      </c>
      <c r="K53" s="37">
        <v>0.99039999999999995</v>
      </c>
      <c r="L53" s="37">
        <v>0.93410000000000004</v>
      </c>
      <c r="M53" s="38">
        <v>38494</v>
      </c>
      <c r="N53" s="26">
        <v>0</v>
      </c>
      <c r="O53" s="38">
        <v>143077</v>
      </c>
    </row>
    <row r="54" spans="4:15" ht="20.100000000000001" customHeight="1">
      <c r="D54" s="1" t="s">
        <v>15</v>
      </c>
      <c r="E54" s="4">
        <v>4663037</v>
      </c>
      <c r="F54" s="4">
        <v>4916556</v>
      </c>
      <c r="H54" s="62" t="s">
        <v>104</v>
      </c>
      <c r="I54" s="2" t="s">
        <v>27</v>
      </c>
      <c r="J54" s="35">
        <v>0.66390000000000005</v>
      </c>
      <c r="K54" s="35">
        <v>0.89119999999999999</v>
      </c>
      <c r="L54" s="35">
        <v>0.81989999999999996</v>
      </c>
      <c r="M54" s="4">
        <v>29398</v>
      </c>
      <c r="N54" s="2">
        <v>0</v>
      </c>
      <c r="O54" s="4">
        <v>59059</v>
      </c>
    </row>
    <row r="55" spans="4:15" ht="20.100000000000001" customHeight="1">
      <c r="D55" s="1" t="s">
        <v>16</v>
      </c>
      <c r="E55" s="4">
        <v>271447</v>
      </c>
      <c r="F55" s="4">
        <v>390834</v>
      </c>
      <c r="H55" s="62"/>
      <c r="I55" s="2" t="s">
        <v>26</v>
      </c>
      <c r="J55" s="35">
        <v>0.79039999999999999</v>
      </c>
      <c r="K55" s="35">
        <v>0.99250000000000005</v>
      </c>
      <c r="L55" s="35">
        <v>0.92269999999999996</v>
      </c>
      <c r="M55" s="4">
        <v>37295</v>
      </c>
      <c r="N55" s="2">
        <v>0</v>
      </c>
      <c r="O55" s="4">
        <v>133493</v>
      </c>
    </row>
    <row r="56" spans="4:15" ht="20.100000000000001" customHeight="1">
      <c r="D56" s="5" t="s">
        <v>17</v>
      </c>
      <c r="E56" s="16">
        <v>0.94179999999999997</v>
      </c>
      <c r="F56" s="16">
        <v>0.92049999999999998</v>
      </c>
      <c r="H56" s="58" t="s">
        <v>105</v>
      </c>
      <c r="I56" s="26" t="s">
        <v>27</v>
      </c>
      <c r="J56" s="37">
        <v>0.66169999999999995</v>
      </c>
      <c r="K56" s="37">
        <v>0.89029999999999998</v>
      </c>
      <c r="L56" s="37">
        <v>0.82479999999999998</v>
      </c>
      <c r="M56" s="38">
        <v>29055</v>
      </c>
      <c r="N56" s="26">
        <v>0</v>
      </c>
      <c r="O56" s="38">
        <v>58212</v>
      </c>
    </row>
    <row r="57" spans="4:15" ht="20.100000000000001" customHeight="1">
      <c r="D57" s="1" t="s">
        <v>18</v>
      </c>
      <c r="E57" s="4">
        <v>428918</v>
      </c>
      <c r="F57" s="4">
        <v>450368</v>
      </c>
      <c r="H57" s="58"/>
      <c r="I57" s="26" t="s">
        <v>26</v>
      </c>
      <c r="J57" s="37">
        <v>0.7863</v>
      </c>
      <c r="K57" s="37">
        <v>0.9909</v>
      </c>
      <c r="L57" s="37">
        <v>0.91449999999999998</v>
      </c>
      <c r="M57" s="38">
        <v>33400</v>
      </c>
      <c r="N57" s="26">
        <v>0</v>
      </c>
      <c r="O57" s="38">
        <v>139969</v>
      </c>
    </row>
    <row r="58" spans="4:15" ht="20.100000000000001" customHeight="1">
      <c r="D58" s="14" t="s">
        <v>39</v>
      </c>
      <c r="E58" s="4">
        <v>5322085</v>
      </c>
      <c r="F58" s="4">
        <v>5793875</v>
      </c>
      <c r="H58" s="62" t="s">
        <v>106</v>
      </c>
      <c r="I58" s="2" t="s">
        <v>27</v>
      </c>
      <c r="J58" s="35">
        <v>0.66039999999999999</v>
      </c>
      <c r="K58" s="35">
        <v>0.88219999999999998</v>
      </c>
      <c r="L58" s="35">
        <v>0.70499999999999996</v>
      </c>
      <c r="M58" s="4">
        <v>27370</v>
      </c>
      <c r="N58" s="2">
        <v>0</v>
      </c>
      <c r="O58" s="4">
        <v>56612</v>
      </c>
    </row>
    <row r="59" spans="4:15" ht="20.100000000000001" customHeight="1">
      <c r="H59" s="62"/>
      <c r="I59" s="2" t="s">
        <v>26</v>
      </c>
      <c r="J59" s="35">
        <v>0.79200000000000004</v>
      </c>
      <c r="K59" s="35">
        <v>0.99119999999999997</v>
      </c>
      <c r="L59" s="35">
        <v>0.93079999999999996</v>
      </c>
      <c r="M59" s="4">
        <v>39676</v>
      </c>
      <c r="N59" s="2">
        <v>0</v>
      </c>
      <c r="O59" s="4">
        <v>125735</v>
      </c>
    </row>
    <row r="60" spans="4:15" ht="20.100000000000001" customHeight="1">
      <c r="H60" s="58" t="s">
        <v>107</v>
      </c>
      <c r="I60" s="46" t="s">
        <v>27</v>
      </c>
      <c r="J60" s="37">
        <v>0.66049999999999998</v>
      </c>
      <c r="K60" s="37">
        <v>0.88970000000000005</v>
      </c>
      <c r="L60" s="37">
        <v>0.81430000000000002</v>
      </c>
      <c r="M60" s="38">
        <v>29007</v>
      </c>
      <c r="N60" s="26">
        <v>0</v>
      </c>
      <c r="O60" s="38">
        <v>57495</v>
      </c>
    </row>
    <row r="61" spans="4:15" ht="20.100000000000001" customHeight="1">
      <c r="H61" s="58"/>
      <c r="I61" s="46" t="s">
        <v>26</v>
      </c>
      <c r="J61" s="37">
        <v>0.79359999999999997</v>
      </c>
      <c r="K61" s="37">
        <v>0.99339999999999995</v>
      </c>
      <c r="L61" s="37">
        <v>0.93500000000000005</v>
      </c>
      <c r="M61" s="38">
        <v>37974</v>
      </c>
      <c r="N61" s="26">
        <v>0</v>
      </c>
      <c r="O61" s="38">
        <v>131688</v>
      </c>
    </row>
    <row r="62" spans="4:15" ht="20.100000000000001" customHeight="1">
      <c r="H62" s="76" t="s">
        <v>116</v>
      </c>
      <c r="I62" s="48" t="s">
        <v>27</v>
      </c>
      <c r="J62" s="35">
        <f>AVERAGE(J46,J48,J50,J52,J54,J56,J58,J60)</f>
        <v>0.65983749999999997</v>
      </c>
      <c r="K62" s="35">
        <f t="shared" ref="K62:O62" si="0">AVERAGE(K46,K48,K50,K52,K54,K56,K58,K60)</f>
        <v>0.88877500000000009</v>
      </c>
      <c r="L62" s="35">
        <f t="shared" si="0"/>
        <v>0.80836249999999998</v>
      </c>
      <c r="M62" s="4">
        <f t="shared" si="0"/>
        <v>29265.75</v>
      </c>
      <c r="N62" s="48">
        <f t="shared" si="0"/>
        <v>0</v>
      </c>
      <c r="O62" s="4">
        <f t="shared" si="0"/>
        <v>58334.75</v>
      </c>
    </row>
    <row r="63" spans="4:15" ht="20.100000000000001" customHeight="1">
      <c r="H63" s="77"/>
      <c r="I63" s="48" t="s">
        <v>26</v>
      </c>
      <c r="J63" s="35">
        <f>AVERAGE(J47,J49,J51,J53,J55,J57,J59,J61)</f>
        <v>0.7935374999999999</v>
      </c>
      <c r="K63" s="35">
        <f t="shared" ref="K63:O63" si="1">AVERAGE(K47,K49,K51,K53,K55,K57,K59,K61)</f>
        <v>0.99177499999999996</v>
      </c>
      <c r="L63" s="35">
        <f t="shared" si="1"/>
        <v>0.9151125</v>
      </c>
      <c r="M63" s="4">
        <f t="shared" si="1"/>
        <v>39802.25</v>
      </c>
      <c r="N63" s="48">
        <f t="shared" si="1"/>
        <v>0</v>
      </c>
      <c r="O63" s="4">
        <f t="shared" si="1"/>
        <v>132628.875</v>
      </c>
    </row>
    <row r="64" spans="4:15" ht="20.100000000000001" customHeight="1">
      <c r="H64" s="66" t="s">
        <v>108</v>
      </c>
      <c r="I64" s="2" t="s">
        <v>27</v>
      </c>
      <c r="J64" s="35">
        <v>0.99229999999999996</v>
      </c>
      <c r="K64" s="35">
        <v>0.99850000000000005</v>
      </c>
      <c r="L64" s="35">
        <v>0.94179999999999997</v>
      </c>
      <c r="M64" s="2" t="s">
        <v>110</v>
      </c>
      <c r="N64" s="2" t="s">
        <v>110</v>
      </c>
      <c r="O64" s="2" t="s">
        <v>110</v>
      </c>
    </row>
    <row r="65" spans="8:17" ht="20.100000000000001" customHeight="1">
      <c r="H65" s="66"/>
      <c r="I65" s="2" t="s">
        <v>26</v>
      </c>
      <c r="J65" s="35">
        <v>0.99439999999999995</v>
      </c>
      <c r="K65" s="35">
        <v>0.98540000000000005</v>
      </c>
      <c r="L65" s="35">
        <v>0.92049999999999998</v>
      </c>
      <c r="M65" s="2" t="s">
        <v>110</v>
      </c>
      <c r="N65" s="2" t="s">
        <v>110</v>
      </c>
      <c r="O65" s="2" t="s">
        <v>110</v>
      </c>
    </row>
    <row r="71" spans="8:17" ht="20.100000000000001" customHeight="1">
      <c r="I71" s="36" t="s">
        <v>55</v>
      </c>
      <c r="J71" s="36" t="s">
        <v>97</v>
      </c>
      <c r="K71" s="36" t="s">
        <v>70</v>
      </c>
      <c r="L71" s="36" t="s">
        <v>98</v>
      </c>
      <c r="N71" s="36" t="s">
        <v>55</v>
      </c>
      <c r="O71" s="36" t="s">
        <v>109</v>
      </c>
      <c r="P71" s="36" t="s">
        <v>99</v>
      </c>
      <c r="Q71" s="36" t="s">
        <v>100</v>
      </c>
    </row>
    <row r="72" spans="8:17" ht="20.100000000000001" customHeight="1">
      <c r="I72" s="48" t="s">
        <v>27</v>
      </c>
      <c r="J72" s="35">
        <f>AVERAGE(J56,J58,J60,J62,J64,J66,J68,J70)</f>
        <v>0.72694749999999997</v>
      </c>
      <c r="K72" s="35">
        <f t="shared" ref="K72:L72" si="2">AVERAGE(K56,K58,K60,K62,K64,K66,K68,K70)</f>
        <v>0.90989500000000001</v>
      </c>
      <c r="L72" s="35">
        <f t="shared" si="2"/>
        <v>0.81885249999999998</v>
      </c>
      <c r="N72" s="48" t="s">
        <v>27</v>
      </c>
      <c r="O72" s="4">
        <v>29265.75</v>
      </c>
      <c r="P72" s="48">
        <v>0</v>
      </c>
      <c r="Q72" s="4">
        <v>58334.75</v>
      </c>
    </row>
    <row r="73" spans="8:17" ht="20.100000000000001" customHeight="1">
      <c r="I73" s="48" t="s">
        <v>26</v>
      </c>
      <c r="J73" s="35">
        <f>AVERAGE(J57,J59,J61,J63,J65,J67,J69,J71)</f>
        <v>0.83196749999999997</v>
      </c>
      <c r="K73" s="35">
        <f t="shared" ref="K73:L73" si="3">AVERAGE(K57,K59,K61,K63,K65,K67,K69,K71)</f>
        <v>0.99053500000000005</v>
      </c>
      <c r="L73" s="35">
        <f t="shared" si="3"/>
        <v>0.92318249999999991</v>
      </c>
      <c r="N73" s="48" t="s">
        <v>26</v>
      </c>
      <c r="O73" s="4">
        <v>39802.25</v>
      </c>
      <c r="P73" s="48">
        <v>0</v>
      </c>
      <c r="Q73" s="4">
        <v>132628.875</v>
      </c>
    </row>
  </sheetData>
  <mergeCells count="19">
    <mergeCell ref="E45:F45"/>
    <mergeCell ref="E7:F7"/>
    <mergeCell ref="G7:H7"/>
    <mergeCell ref="I7:J7"/>
    <mergeCell ref="K7:L7"/>
    <mergeCell ref="E26:F26"/>
    <mergeCell ref="G26:H26"/>
    <mergeCell ref="I26:J26"/>
    <mergeCell ref="K26:L26"/>
    <mergeCell ref="H56:H57"/>
    <mergeCell ref="H58:H59"/>
    <mergeCell ref="H60:H61"/>
    <mergeCell ref="H64:H65"/>
    <mergeCell ref="H46:H47"/>
    <mergeCell ref="H48:H49"/>
    <mergeCell ref="H50:H51"/>
    <mergeCell ref="H52:H53"/>
    <mergeCell ref="H54:H55"/>
    <mergeCell ref="H62:H63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5:N34"/>
  <sheetViews>
    <sheetView workbookViewId="0">
      <selection activeCell="D22" sqref="D22"/>
    </sheetView>
  </sheetViews>
  <sheetFormatPr defaultRowHeight="20.100000000000001" customHeight="1"/>
  <cols>
    <col min="3" max="3" width="16.140625" customWidth="1"/>
    <col min="6" max="6" width="21.140625" customWidth="1"/>
    <col min="7" max="7" width="10.28515625" customWidth="1"/>
    <col min="11" max="11" width="20.140625" bestFit="1" customWidth="1"/>
    <col min="12" max="12" width="12" customWidth="1"/>
  </cols>
  <sheetData>
    <row r="5" spans="2:14" ht="20.100000000000001" customHeight="1">
      <c r="G5" s="2" t="s">
        <v>66</v>
      </c>
      <c r="H5" s="2"/>
      <c r="I5" s="2">
        <v>200</v>
      </c>
      <c r="L5" s="2" t="s">
        <v>66</v>
      </c>
      <c r="M5" s="2"/>
      <c r="N5" s="2">
        <v>100</v>
      </c>
    </row>
    <row r="6" spans="2:14" ht="20.100000000000001" customHeight="1">
      <c r="G6" s="2" t="s">
        <v>35</v>
      </c>
      <c r="H6" s="2" t="s">
        <v>27</v>
      </c>
      <c r="I6" s="2">
        <v>4</v>
      </c>
      <c r="L6" s="2" t="s">
        <v>35</v>
      </c>
      <c r="M6" s="2" t="s">
        <v>27</v>
      </c>
      <c r="N6" s="2">
        <v>3</v>
      </c>
    </row>
    <row r="7" spans="2:14" ht="20.100000000000001" customHeight="1">
      <c r="G7" s="2" t="s">
        <v>36</v>
      </c>
      <c r="H7" s="2" t="s">
        <v>44</v>
      </c>
      <c r="I7" s="2">
        <v>10</v>
      </c>
      <c r="L7" s="2" t="s">
        <v>36</v>
      </c>
      <c r="M7" s="2" t="s">
        <v>44</v>
      </c>
      <c r="N7" s="2">
        <v>10</v>
      </c>
    </row>
    <row r="8" spans="2:14" ht="20.100000000000001" customHeight="1">
      <c r="G8" s="69" t="s">
        <v>53</v>
      </c>
      <c r="H8" s="70"/>
      <c r="I8" s="71"/>
      <c r="L8" s="69" t="s">
        <v>53</v>
      </c>
      <c r="M8" s="70"/>
      <c r="N8" s="71"/>
    </row>
    <row r="9" spans="2:14" ht="20.100000000000001" customHeight="1">
      <c r="B9" s="2" t="s">
        <v>55</v>
      </c>
      <c r="C9" s="2" t="s">
        <v>56</v>
      </c>
      <c r="F9" s="18"/>
      <c r="G9" s="18" t="s">
        <v>59</v>
      </c>
      <c r="H9" s="18" t="s">
        <v>60</v>
      </c>
      <c r="I9" s="18" t="s">
        <v>61</v>
      </c>
      <c r="K9" s="18"/>
      <c r="L9" s="18" t="s">
        <v>59</v>
      </c>
      <c r="M9" s="18" t="s">
        <v>60</v>
      </c>
      <c r="N9" s="18" t="s">
        <v>61</v>
      </c>
    </row>
    <row r="10" spans="2:14" ht="20.100000000000001" customHeight="1">
      <c r="B10" s="2">
        <v>1</v>
      </c>
      <c r="C10" s="2">
        <v>1</v>
      </c>
      <c r="F10" s="19" t="s">
        <v>54</v>
      </c>
      <c r="G10" s="18">
        <v>8</v>
      </c>
      <c r="H10" s="18">
        <v>8</v>
      </c>
      <c r="I10" s="18">
        <v>8</v>
      </c>
      <c r="K10" s="19" t="s">
        <v>54</v>
      </c>
      <c r="L10" s="18">
        <v>8</v>
      </c>
      <c r="M10" s="18">
        <v>8</v>
      </c>
      <c r="N10" s="18">
        <v>8</v>
      </c>
    </row>
    <row r="11" spans="2:14" ht="20.100000000000001" customHeight="1">
      <c r="B11" s="2">
        <v>2</v>
      </c>
      <c r="C11" s="2">
        <v>2</v>
      </c>
      <c r="F11" s="19" t="s">
        <v>57</v>
      </c>
      <c r="G11" s="18">
        <v>0.65</v>
      </c>
      <c r="H11" s="18">
        <v>0.88</v>
      </c>
      <c r="I11" s="18">
        <v>0.8</v>
      </c>
      <c r="K11" s="19" t="s">
        <v>57</v>
      </c>
      <c r="L11" s="18">
        <v>0.57999999999999996</v>
      </c>
      <c r="M11" s="18">
        <v>0.8</v>
      </c>
      <c r="N11" s="18">
        <v>0.7</v>
      </c>
    </row>
    <row r="12" spans="2:14" ht="20.100000000000001" customHeight="1">
      <c r="B12" s="2">
        <v>4</v>
      </c>
      <c r="C12" s="2">
        <v>3</v>
      </c>
      <c r="F12" s="19" t="s">
        <v>62</v>
      </c>
      <c r="G12" s="18">
        <f>(G11*$I6)</f>
        <v>2.6</v>
      </c>
      <c r="H12" s="18">
        <f t="shared" ref="H12:I12" si="0">(H11*$I6)</f>
        <v>3.52</v>
      </c>
      <c r="I12" s="18">
        <f t="shared" si="0"/>
        <v>3.2</v>
      </c>
      <c r="K12" s="19" t="s">
        <v>62</v>
      </c>
      <c r="L12" s="18">
        <f>(L11*$N6)</f>
        <v>1.7399999999999998</v>
      </c>
      <c r="M12" s="18">
        <f t="shared" ref="M12:N12" si="1">(M11*$N6)</f>
        <v>2.4000000000000004</v>
      </c>
      <c r="N12" s="18">
        <f t="shared" si="1"/>
        <v>2.0999999999999996</v>
      </c>
    </row>
    <row r="13" spans="2:14" ht="20.100000000000001" customHeight="1">
      <c r="B13" s="2">
        <v>8</v>
      </c>
      <c r="C13" s="2">
        <v>4</v>
      </c>
      <c r="F13" s="19" t="s">
        <v>63</v>
      </c>
      <c r="G13" s="18">
        <f>(1-G11)</f>
        <v>0.35</v>
      </c>
      <c r="H13" s="18">
        <f t="shared" ref="H13:I13" si="2">(1-H11)</f>
        <v>0.12</v>
      </c>
      <c r="I13" s="18">
        <f t="shared" si="2"/>
        <v>0.19999999999999996</v>
      </c>
      <c r="K13" s="19" t="s">
        <v>63</v>
      </c>
      <c r="L13" s="18">
        <f>(1-L11)</f>
        <v>0.42000000000000004</v>
      </c>
      <c r="M13" s="18">
        <f t="shared" ref="M13:N13" si="3">(1-M11)</f>
        <v>0.19999999999999996</v>
      </c>
      <c r="N13" s="18">
        <f t="shared" si="3"/>
        <v>0.30000000000000004</v>
      </c>
    </row>
    <row r="14" spans="2:14" ht="20.100000000000001" customHeight="1">
      <c r="B14" s="2">
        <v>16</v>
      </c>
      <c r="C14" s="2">
        <v>5</v>
      </c>
      <c r="F14" s="19" t="s">
        <v>64</v>
      </c>
      <c r="G14" s="18">
        <v>0.99</v>
      </c>
      <c r="H14" s="18">
        <v>0.99</v>
      </c>
      <c r="I14" s="18">
        <v>0.94</v>
      </c>
      <c r="K14" s="19" t="s">
        <v>64</v>
      </c>
      <c r="L14" s="18">
        <v>0.99</v>
      </c>
      <c r="M14" s="18">
        <v>0.99</v>
      </c>
      <c r="N14" s="18">
        <v>0.94</v>
      </c>
    </row>
    <row r="15" spans="2:14" ht="20.100000000000001" customHeight="1">
      <c r="B15" s="2">
        <v>32</v>
      </c>
      <c r="C15" s="2">
        <v>6</v>
      </c>
      <c r="F15" s="19" t="s">
        <v>65</v>
      </c>
      <c r="G15" s="18">
        <f>G14*G13*$I7</f>
        <v>3.4649999999999999</v>
      </c>
      <c r="H15" s="18">
        <f t="shared" ref="H15:I15" si="4">H14*H13*$I7</f>
        <v>1.1879999999999999</v>
      </c>
      <c r="I15" s="18">
        <f t="shared" si="4"/>
        <v>1.8799999999999994</v>
      </c>
      <c r="K15" s="19" t="s">
        <v>65</v>
      </c>
      <c r="L15" s="18">
        <f>L14*L13*$N7</f>
        <v>4.1580000000000004</v>
      </c>
      <c r="M15" s="18">
        <f t="shared" ref="M15:N15" si="5">M14*M13*$N7</f>
        <v>1.9799999999999995</v>
      </c>
      <c r="N15" s="18">
        <f t="shared" si="5"/>
        <v>2.8200000000000003</v>
      </c>
    </row>
    <row r="16" spans="2:14" ht="20.100000000000001" customHeight="1">
      <c r="B16" s="2">
        <v>64</v>
      </c>
      <c r="C16" s="2">
        <v>7</v>
      </c>
      <c r="F16" s="19" t="s">
        <v>67</v>
      </c>
      <c r="G16" s="18">
        <f>(1-(G11+(G14*G13)))*$I5</f>
        <v>0.70000000000001172</v>
      </c>
      <c r="H16" s="18">
        <f t="shared" ref="H16:I16" si="6">(1-H11-(H14*H13))*$I5</f>
        <v>0.24000000000000132</v>
      </c>
      <c r="I16" s="18">
        <f t="shared" si="6"/>
        <v>2.4000000000000021</v>
      </c>
      <c r="K16" s="19" t="s">
        <v>67</v>
      </c>
      <c r="L16" s="18">
        <f>(1-L11-(L14*L13))*$N5</f>
        <v>0.41999999999999815</v>
      </c>
      <c r="M16" s="18">
        <f t="shared" ref="M16:N16" si="7">(1-M11-(M14*M13))*$N5</f>
        <v>0.20000000000000018</v>
      </c>
      <c r="N16" s="18">
        <f t="shared" si="7"/>
        <v>1.8000000000000016</v>
      </c>
    </row>
    <row r="17" spans="2:14" ht="20.100000000000001" customHeight="1">
      <c r="B17" s="2">
        <v>128</v>
      </c>
      <c r="C17" s="2">
        <v>8</v>
      </c>
      <c r="F17" s="21" t="s">
        <v>68</v>
      </c>
      <c r="G17" s="22">
        <f>(G16+G15+G12)</f>
        <v>6.7650000000000112</v>
      </c>
      <c r="H17" s="22">
        <f t="shared" ref="H17:I17" si="8">(H16+H15+H12)</f>
        <v>4.9480000000000013</v>
      </c>
      <c r="I17" s="22">
        <f t="shared" si="8"/>
        <v>7.4800000000000013</v>
      </c>
      <c r="K17" s="21" t="s">
        <v>68</v>
      </c>
      <c r="L17" s="22">
        <f>(L16+L15+L12)</f>
        <v>6.3179999999999978</v>
      </c>
      <c r="M17" s="22">
        <f t="shared" ref="M17" si="9">(M16+M15+M12)</f>
        <v>4.58</v>
      </c>
      <c r="N17" s="22">
        <f t="shared" ref="N17" si="10">(N16+N15+N12)</f>
        <v>6.7200000000000015</v>
      </c>
    </row>
    <row r="18" spans="2:14" ht="20.100000000000001" customHeight="1">
      <c r="B18" s="2">
        <v>256</v>
      </c>
      <c r="C18" s="2">
        <v>9</v>
      </c>
      <c r="F18" s="21" t="s">
        <v>68</v>
      </c>
      <c r="G18" s="72">
        <f>SUM(G17:I17)</f>
        <v>19.193000000000012</v>
      </c>
      <c r="H18" s="73"/>
      <c r="I18" s="74"/>
      <c r="K18" s="21" t="s">
        <v>68</v>
      </c>
      <c r="L18" s="72">
        <f>SUM(L17:N17)</f>
        <v>17.617999999999999</v>
      </c>
      <c r="M18" s="73"/>
      <c r="N18" s="74"/>
    </row>
    <row r="19" spans="2:14" ht="20.100000000000001" customHeight="1">
      <c r="B19" s="2">
        <v>512</v>
      </c>
      <c r="C19" s="2">
        <v>10</v>
      </c>
    </row>
    <row r="20" spans="2:14" ht="20.100000000000001" customHeight="1">
      <c r="B20" s="2">
        <v>1024</v>
      </c>
      <c r="C20" s="2">
        <v>10</v>
      </c>
    </row>
    <row r="21" spans="2:14" ht="20.100000000000001" customHeight="1">
      <c r="B21" s="17"/>
      <c r="C21" s="17"/>
      <c r="G21" s="2" t="s">
        <v>66</v>
      </c>
      <c r="H21" s="2"/>
      <c r="I21" s="2">
        <v>200</v>
      </c>
    </row>
    <row r="22" spans="2:14" ht="20.100000000000001" customHeight="1">
      <c r="B22" s="17"/>
      <c r="C22" s="17"/>
      <c r="G22" s="2" t="s">
        <v>35</v>
      </c>
      <c r="H22" s="2" t="s">
        <v>26</v>
      </c>
      <c r="I22" s="2">
        <v>7</v>
      </c>
    </row>
    <row r="23" spans="2:14" ht="20.100000000000001" customHeight="1">
      <c r="G23" s="2" t="s">
        <v>36</v>
      </c>
      <c r="H23" s="2" t="s">
        <v>44</v>
      </c>
      <c r="I23" s="2">
        <v>10</v>
      </c>
    </row>
    <row r="24" spans="2:14" ht="20.100000000000001" customHeight="1">
      <c r="G24" s="69" t="s">
        <v>53</v>
      </c>
      <c r="H24" s="70"/>
      <c r="I24" s="71"/>
    </row>
    <row r="25" spans="2:14" ht="20.100000000000001" customHeight="1">
      <c r="F25" s="18"/>
      <c r="G25" s="18" t="s">
        <v>59</v>
      </c>
      <c r="H25" s="18" t="s">
        <v>60</v>
      </c>
      <c r="I25" s="18" t="s">
        <v>61</v>
      </c>
    </row>
    <row r="26" spans="2:14" ht="20.100000000000001" customHeight="1">
      <c r="F26" s="19" t="s">
        <v>54</v>
      </c>
      <c r="G26" s="18">
        <v>8</v>
      </c>
      <c r="H26" s="18">
        <v>8</v>
      </c>
      <c r="I26" s="18">
        <v>8</v>
      </c>
    </row>
    <row r="27" spans="2:14" ht="20.100000000000001" customHeight="1">
      <c r="F27" s="19" t="s">
        <v>57</v>
      </c>
      <c r="G27" s="18">
        <v>0.8</v>
      </c>
      <c r="H27" s="18">
        <v>0.99</v>
      </c>
      <c r="I27" s="18">
        <v>0.91</v>
      </c>
    </row>
    <row r="28" spans="2:14" ht="20.100000000000001" customHeight="1">
      <c r="F28" s="19" t="s">
        <v>62</v>
      </c>
      <c r="G28" s="18">
        <f>(G27*$I22)</f>
        <v>5.6000000000000005</v>
      </c>
      <c r="H28" s="18">
        <f t="shared" ref="H28" si="11">(H27*$I22)</f>
        <v>6.93</v>
      </c>
      <c r="I28" s="18">
        <f t="shared" ref="I28" si="12">(I27*$I22)</f>
        <v>6.37</v>
      </c>
    </row>
    <row r="29" spans="2:14" ht="20.100000000000001" customHeight="1">
      <c r="F29" s="19" t="s">
        <v>63</v>
      </c>
      <c r="G29" s="18">
        <f>(1-G27)</f>
        <v>0.19999999999999996</v>
      </c>
      <c r="H29" s="18">
        <f t="shared" ref="H29:I29" si="13">(1-H27)</f>
        <v>1.0000000000000009E-2</v>
      </c>
      <c r="I29" s="18">
        <f t="shared" si="13"/>
        <v>8.9999999999999969E-2</v>
      </c>
    </row>
    <row r="30" spans="2:14" ht="20.100000000000001" customHeight="1">
      <c r="F30" s="19" t="s">
        <v>64</v>
      </c>
      <c r="G30" s="18">
        <v>0.99</v>
      </c>
      <c r="H30" s="18">
        <v>0.98</v>
      </c>
      <c r="I30" s="18">
        <v>0.92</v>
      </c>
    </row>
    <row r="31" spans="2:14" ht="20.100000000000001" customHeight="1">
      <c r="F31" s="19" t="s">
        <v>65</v>
      </c>
      <c r="G31" s="18">
        <f>G30*G29*$I23</f>
        <v>1.9799999999999995</v>
      </c>
      <c r="H31" s="18">
        <f t="shared" ref="H31" si="14">H30*H29*$I23</f>
        <v>9.8000000000000087E-2</v>
      </c>
      <c r="I31" s="18">
        <f t="shared" ref="I31" si="15">I30*I29*$I23</f>
        <v>0.82799999999999974</v>
      </c>
    </row>
    <row r="32" spans="2:14" ht="20.100000000000001" customHeight="1">
      <c r="F32" s="19" t="s">
        <v>67</v>
      </c>
      <c r="G32" s="18">
        <f>(1-G27-(G30*G29))*$I21</f>
        <v>0.40000000000000036</v>
      </c>
      <c r="H32" s="18">
        <f t="shared" ref="H32:I32" si="16">(1-H27-(H30*H29))*$I21</f>
        <v>4.0000000000000105E-2</v>
      </c>
      <c r="I32" s="18">
        <f t="shared" si="16"/>
        <v>1.4399999999999995</v>
      </c>
    </row>
    <row r="33" spans="6:9" ht="20.100000000000001" customHeight="1">
      <c r="F33" s="21" t="s">
        <v>68</v>
      </c>
      <c r="G33" s="22">
        <f>(G32+G31+G28)</f>
        <v>7.98</v>
      </c>
      <c r="H33" s="22">
        <f t="shared" ref="H33" si="17">(H32+H31+H28)</f>
        <v>7.0679999999999996</v>
      </c>
      <c r="I33" s="22">
        <f t="shared" ref="I33" si="18">(I32+I31+I28)</f>
        <v>8.6379999999999999</v>
      </c>
    </row>
    <row r="34" spans="6:9" ht="20.100000000000001" customHeight="1">
      <c r="F34" s="21" t="s">
        <v>68</v>
      </c>
      <c r="G34" s="72">
        <f>SUM(G33:I33)</f>
        <v>23.686</v>
      </c>
      <c r="H34" s="73"/>
      <c r="I34" s="74"/>
    </row>
  </sheetData>
  <mergeCells count="6">
    <mergeCell ref="G8:I8"/>
    <mergeCell ref="G18:I18"/>
    <mergeCell ref="G24:I24"/>
    <mergeCell ref="G34:I34"/>
    <mergeCell ref="L8:N8"/>
    <mergeCell ref="L18:N18"/>
  </mergeCells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E5:H23"/>
  <sheetViews>
    <sheetView topLeftCell="A7" workbookViewId="0">
      <selection activeCell="C7" sqref="C7"/>
    </sheetView>
  </sheetViews>
  <sheetFormatPr defaultRowHeight="20.100000000000001" customHeight="1"/>
  <cols>
    <col min="5" max="5" width="38.5703125" bestFit="1" customWidth="1"/>
    <col min="6" max="6" width="15.5703125" customWidth="1"/>
    <col min="7" max="7" width="18" customWidth="1"/>
    <col min="8" max="8" width="16.28515625" customWidth="1"/>
  </cols>
  <sheetData>
    <row r="5" spans="5:8" ht="20.100000000000001" customHeight="1">
      <c r="F5" s="55" t="s">
        <v>30</v>
      </c>
      <c r="G5" s="56"/>
      <c r="H5" s="56"/>
    </row>
    <row r="6" spans="5:8" ht="20.100000000000001" customHeight="1">
      <c r="E6" s="3"/>
      <c r="F6" s="54" t="s">
        <v>0</v>
      </c>
      <c r="G6" s="54"/>
      <c r="H6" s="54"/>
    </row>
    <row r="7" spans="5:8" ht="20.100000000000001" customHeight="1">
      <c r="E7" s="1"/>
      <c r="F7" s="2" t="s">
        <v>1</v>
      </c>
      <c r="G7" s="2" t="s">
        <v>2</v>
      </c>
      <c r="H7" s="2" t="s">
        <v>3</v>
      </c>
    </row>
    <row r="8" spans="5:8" ht="20.100000000000001" customHeight="1">
      <c r="E8" s="1" t="s">
        <v>19</v>
      </c>
      <c r="F8" s="4">
        <v>584375</v>
      </c>
      <c r="G8" s="4">
        <v>483264</v>
      </c>
      <c r="H8" s="4">
        <v>575749</v>
      </c>
    </row>
    <row r="9" spans="5:8" ht="20.100000000000001" customHeight="1">
      <c r="E9" s="1" t="s">
        <v>4</v>
      </c>
      <c r="F9" s="1">
        <v>0</v>
      </c>
      <c r="G9" s="1">
        <v>0</v>
      </c>
      <c r="H9" s="1">
        <v>0</v>
      </c>
    </row>
    <row r="10" spans="5:8" ht="20.100000000000001" customHeight="1">
      <c r="E10" s="1" t="s">
        <v>5</v>
      </c>
      <c r="F10" s="1">
        <v>0</v>
      </c>
      <c r="G10" s="1">
        <v>0</v>
      </c>
      <c r="H10" s="1">
        <v>0</v>
      </c>
    </row>
    <row r="11" spans="5:8" ht="20.100000000000001" customHeight="1">
      <c r="E11" s="1" t="s">
        <v>6</v>
      </c>
      <c r="F11" s="1">
        <v>0</v>
      </c>
      <c r="G11" s="1">
        <v>0</v>
      </c>
      <c r="H11" s="1">
        <v>0</v>
      </c>
    </row>
    <row r="12" spans="5:8" ht="20.100000000000001" customHeight="1">
      <c r="E12" s="1" t="s">
        <v>7</v>
      </c>
      <c r="F12" s="1">
        <v>0</v>
      </c>
      <c r="G12" s="1">
        <v>0</v>
      </c>
      <c r="H12" s="1">
        <v>0</v>
      </c>
    </row>
    <row r="13" spans="5:8" ht="20.100000000000001" customHeight="1">
      <c r="E13" s="1" t="s">
        <v>8</v>
      </c>
      <c r="F13" s="1">
        <v>0</v>
      </c>
      <c r="G13" s="1">
        <v>0</v>
      </c>
      <c r="H13" s="1">
        <v>0</v>
      </c>
    </row>
    <row r="14" spans="5:8" ht="20.100000000000001" customHeight="1">
      <c r="E14" s="1" t="s">
        <v>9</v>
      </c>
      <c r="F14" s="1">
        <v>189750</v>
      </c>
      <c r="G14" s="1">
        <v>127749</v>
      </c>
      <c r="H14" s="1">
        <v>225332</v>
      </c>
    </row>
    <row r="15" spans="5:8" ht="20.100000000000001" customHeight="1">
      <c r="E15" s="1" t="s">
        <v>10</v>
      </c>
      <c r="F15" s="1">
        <v>47113</v>
      </c>
      <c r="G15" s="1">
        <v>16560</v>
      </c>
      <c r="H15" s="1">
        <v>29815</v>
      </c>
    </row>
    <row r="16" spans="5:8" ht="20.100000000000001" customHeight="1">
      <c r="E16" s="5" t="s">
        <v>11</v>
      </c>
      <c r="F16" s="6">
        <v>0.75170000000000003</v>
      </c>
      <c r="G16" s="8">
        <v>0.87039999999999995</v>
      </c>
      <c r="H16" s="6">
        <v>0.86770000000000003</v>
      </c>
    </row>
    <row r="17" spans="5:8" ht="20.100000000000001" customHeight="1">
      <c r="E17" s="1" t="s">
        <v>12</v>
      </c>
      <c r="F17" s="1">
        <v>257475</v>
      </c>
      <c r="G17" s="1">
        <v>282845</v>
      </c>
      <c r="H17" s="1">
        <v>225513</v>
      </c>
    </row>
    <row r="18" spans="5:8" ht="20.100000000000001" customHeight="1">
      <c r="E18" s="1" t="s">
        <v>13</v>
      </c>
      <c r="F18" s="1">
        <v>109388</v>
      </c>
      <c r="G18" s="1">
        <v>58733</v>
      </c>
      <c r="H18" s="1">
        <v>15219</v>
      </c>
    </row>
    <row r="19" spans="5:8" ht="20.100000000000001" customHeight="1">
      <c r="E19" s="5" t="s">
        <v>14</v>
      </c>
      <c r="F19" s="6">
        <v>0.57520000000000004</v>
      </c>
      <c r="G19" s="6">
        <v>0.7923</v>
      </c>
      <c r="H19" s="8">
        <v>0.9325</v>
      </c>
    </row>
    <row r="20" spans="5:8" ht="20.100000000000001" customHeight="1">
      <c r="E20" s="1" t="s">
        <v>15</v>
      </c>
      <c r="F20" s="1">
        <v>137150</v>
      </c>
      <c r="G20" s="1">
        <v>72670</v>
      </c>
      <c r="H20" s="1">
        <v>124904</v>
      </c>
    </row>
    <row r="21" spans="5:8" ht="20.100000000000001" customHeight="1">
      <c r="E21" s="1" t="s">
        <v>16</v>
      </c>
      <c r="F21" s="1">
        <v>99815</v>
      </c>
      <c r="G21" s="1">
        <v>12947</v>
      </c>
      <c r="H21" s="1">
        <v>53437</v>
      </c>
    </row>
    <row r="22" spans="5:8" ht="20.100000000000001" customHeight="1">
      <c r="E22" s="5" t="s">
        <v>17</v>
      </c>
      <c r="F22" s="6">
        <v>0.2122</v>
      </c>
      <c r="G22" s="8">
        <v>0.82179999999999997</v>
      </c>
      <c r="H22" s="6">
        <v>0.57220000000000004</v>
      </c>
    </row>
    <row r="23" spans="5:8" ht="20.100000000000001" customHeight="1">
      <c r="E23" s="1" t="s">
        <v>18</v>
      </c>
      <c r="F23" s="1">
        <v>0</v>
      </c>
      <c r="G23" s="1">
        <v>0</v>
      </c>
      <c r="H23" s="1">
        <v>0</v>
      </c>
    </row>
  </sheetData>
  <mergeCells count="2">
    <mergeCell ref="F5:H5"/>
    <mergeCell ref="F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E4:R49"/>
  <sheetViews>
    <sheetView tabSelected="1" topLeftCell="D34" workbookViewId="0">
      <selection activeCell="I50" sqref="I50"/>
    </sheetView>
  </sheetViews>
  <sheetFormatPr defaultRowHeight="20.100000000000001" customHeight="1"/>
  <cols>
    <col min="1" max="4" width="9.140625" style="27"/>
    <col min="5" max="5" width="11.7109375" style="27" customWidth="1"/>
    <col min="6" max="6" width="9.140625" style="27"/>
    <col min="7" max="7" width="12.5703125" style="27" customWidth="1"/>
    <col min="8" max="8" width="11.42578125" style="27" customWidth="1"/>
    <col min="9" max="9" width="13" style="27" customWidth="1"/>
    <col min="10" max="12" width="9.140625" style="27"/>
    <col min="13" max="15" width="10.28515625" style="27" bestFit="1" customWidth="1"/>
    <col min="16" max="16384" width="9.140625" style="27"/>
  </cols>
  <sheetData>
    <row r="4" spans="5:16" ht="20.100000000000001" customHeight="1">
      <c r="E4" s="31" t="s">
        <v>112</v>
      </c>
      <c r="F4" s="2">
        <v>1</v>
      </c>
      <c r="G4" s="2">
        <v>2</v>
      </c>
      <c r="H4" s="2">
        <v>4</v>
      </c>
      <c r="I4" s="2">
        <v>8</v>
      </c>
      <c r="J4" s="2">
        <v>16</v>
      </c>
      <c r="K4" s="2">
        <v>32</v>
      </c>
      <c r="L4" s="2">
        <v>64</v>
      </c>
      <c r="M4" s="2">
        <v>128</v>
      </c>
      <c r="N4" s="2">
        <v>256</v>
      </c>
      <c r="O4" s="2">
        <v>512</v>
      </c>
      <c r="P4" s="2">
        <v>1024</v>
      </c>
    </row>
    <row r="5" spans="5:16" ht="20.100000000000001" customHeight="1">
      <c r="E5" s="31" t="s">
        <v>56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10</v>
      </c>
    </row>
    <row r="9" spans="5:16" ht="33" customHeight="1">
      <c r="G9" s="34" t="s">
        <v>113</v>
      </c>
      <c r="H9" s="34" t="s">
        <v>114</v>
      </c>
      <c r="I9" s="34" t="s">
        <v>115</v>
      </c>
      <c r="M9" s="34" t="s">
        <v>113</v>
      </c>
      <c r="N9" s="34" t="s">
        <v>114</v>
      </c>
      <c r="O9" s="34" t="s">
        <v>115</v>
      </c>
    </row>
    <row r="10" spans="5:16" ht="20.100000000000001" customHeight="1">
      <c r="E10" s="62" t="s">
        <v>27</v>
      </c>
      <c r="F10" s="1" t="s">
        <v>53</v>
      </c>
      <c r="G10" s="39">
        <v>0.65569999999999995</v>
      </c>
      <c r="H10" s="39">
        <v>0.88300000000000001</v>
      </c>
      <c r="I10" s="39">
        <v>0.8044</v>
      </c>
      <c r="K10" s="62" t="s">
        <v>26</v>
      </c>
      <c r="L10" s="1" t="s">
        <v>53</v>
      </c>
      <c r="M10" s="35">
        <v>0.79869999999999997</v>
      </c>
      <c r="N10" s="35">
        <v>0.99250000000000005</v>
      </c>
      <c r="O10" s="35">
        <v>0.91790000000000005</v>
      </c>
    </row>
    <row r="11" spans="5:16" ht="20.100000000000001" customHeight="1">
      <c r="E11" s="62"/>
      <c r="F11" s="1" t="s">
        <v>101</v>
      </c>
      <c r="G11" s="39">
        <v>0.64990000000000003</v>
      </c>
      <c r="H11" s="39">
        <v>0.89039999999999997</v>
      </c>
      <c r="I11" s="39">
        <v>0.83089999999999997</v>
      </c>
      <c r="K11" s="62"/>
      <c r="L11" s="1" t="s">
        <v>101</v>
      </c>
      <c r="M11" s="35">
        <v>0.80089999999999995</v>
      </c>
      <c r="N11" s="35">
        <v>0.99280000000000002</v>
      </c>
      <c r="O11" s="35">
        <v>0.92430000000000001</v>
      </c>
    </row>
    <row r="12" spans="5:16" ht="20.100000000000001" customHeight="1">
      <c r="E12" s="62"/>
      <c r="F12" s="1" t="s">
        <v>102</v>
      </c>
      <c r="G12" s="39">
        <v>0.66200000000000003</v>
      </c>
      <c r="H12" s="39">
        <v>0.89229999999999998</v>
      </c>
      <c r="I12" s="39">
        <v>0.83230000000000004</v>
      </c>
      <c r="K12" s="62"/>
      <c r="L12" s="1" t="s">
        <v>102</v>
      </c>
      <c r="M12" s="35">
        <v>0.79710000000000003</v>
      </c>
      <c r="N12" s="35">
        <v>0.99050000000000005</v>
      </c>
      <c r="O12" s="35">
        <v>0.84160000000000001</v>
      </c>
    </row>
    <row r="13" spans="5:16" ht="20.100000000000001" customHeight="1">
      <c r="E13" s="62"/>
      <c r="F13" s="1" t="s">
        <v>103</v>
      </c>
      <c r="G13" s="39">
        <v>0.66459999999999997</v>
      </c>
      <c r="H13" s="39">
        <v>0.8911</v>
      </c>
      <c r="I13" s="39">
        <v>0.83530000000000004</v>
      </c>
      <c r="K13" s="62"/>
      <c r="L13" s="1" t="s">
        <v>103</v>
      </c>
      <c r="M13" s="35">
        <v>0.7893</v>
      </c>
      <c r="N13" s="35">
        <v>0.99039999999999995</v>
      </c>
      <c r="O13" s="35">
        <v>0.93410000000000004</v>
      </c>
    </row>
    <row r="14" spans="5:16" ht="20.100000000000001" customHeight="1">
      <c r="E14" s="62"/>
      <c r="F14" s="1" t="s">
        <v>104</v>
      </c>
      <c r="G14" s="39">
        <v>0.66390000000000005</v>
      </c>
      <c r="H14" s="39">
        <v>0.89119999999999999</v>
      </c>
      <c r="I14" s="39">
        <v>0.81989999999999996</v>
      </c>
      <c r="K14" s="62"/>
      <c r="L14" s="1" t="s">
        <v>104</v>
      </c>
      <c r="M14" s="35">
        <v>0.79039999999999999</v>
      </c>
      <c r="N14" s="35">
        <v>0.99250000000000005</v>
      </c>
      <c r="O14" s="35">
        <v>0.92269999999999996</v>
      </c>
    </row>
    <row r="15" spans="5:16" ht="20.100000000000001" customHeight="1">
      <c r="E15" s="62"/>
      <c r="F15" s="1" t="s">
        <v>105</v>
      </c>
      <c r="G15" s="39">
        <v>0.66169999999999995</v>
      </c>
      <c r="H15" s="39">
        <v>0.89029999999999998</v>
      </c>
      <c r="I15" s="39">
        <v>0.82479999999999998</v>
      </c>
      <c r="K15" s="62"/>
      <c r="L15" s="1" t="s">
        <v>105</v>
      </c>
      <c r="M15" s="35">
        <v>0.7863</v>
      </c>
      <c r="N15" s="35">
        <v>0.9909</v>
      </c>
      <c r="O15" s="35">
        <v>0.91449999999999998</v>
      </c>
    </row>
    <row r="16" spans="5:16" ht="20.100000000000001" customHeight="1">
      <c r="E16" s="62"/>
      <c r="F16" s="1" t="s">
        <v>106</v>
      </c>
      <c r="G16" s="39">
        <v>0.66039999999999999</v>
      </c>
      <c r="H16" s="39">
        <v>0.88219999999999998</v>
      </c>
      <c r="I16" s="39">
        <v>0.70499999999999996</v>
      </c>
      <c r="K16" s="62"/>
      <c r="L16" s="1" t="s">
        <v>106</v>
      </c>
      <c r="M16" s="35">
        <v>0.79200000000000004</v>
      </c>
      <c r="N16" s="35">
        <v>0.99119999999999997</v>
      </c>
      <c r="O16" s="35">
        <v>0.93079999999999996</v>
      </c>
    </row>
    <row r="17" spans="5:18" ht="20.100000000000001" customHeight="1">
      <c r="E17" s="62"/>
      <c r="F17" s="1" t="s">
        <v>107</v>
      </c>
      <c r="G17" s="39">
        <v>0.66049999999999998</v>
      </c>
      <c r="H17" s="39">
        <v>0.88970000000000005</v>
      </c>
      <c r="I17" s="39">
        <v>0.81430000000000002</v>
      </c>
      <c r="K17" s="62"/>
      <c r="L17" s="1" t="s">
        <v>107</v>
      </c>
      <c r="M17" s="35">
        <v>0.79359999999999997</v>
      </c>
      <c r="N17" s="35">
        <v>0.99339999999999995</v>
      </c>
      <c r="O17" s="35">
        <v>0.93500000000000005</v>
      </c>
    </row>
    <row r="18" spans="5:18" ht="20.100000000000001" customHeight="1">
      <c r="E18" s="62"/>
      <c r="F18" s="1" t="s">
        <v>116</v>
      </c>
      <c r="G18" s="39">
        <f>AVERAGE(G10:G17)</f>
        <v>0.65983749999999997</v>
      </c>
      <c r="H18" s="39">
        <f t="shared" ref="H18:I18" si="0">AVERAGE(H10:H17)</f>
        <v>0.88877500000000009</v>
      </c>
      <c r="I18" s="39">
        <f t="shared" si="0"/>
        <v>0.80836249999999998</v>
      </c>
      <c r="K18" s="62"/>
      <c r="L18" s="1" t="s">
        <v>116</v>
      </c>
      <c r="M18" s="35">
        <f>AVERAGE(M10:M17)</f>
        <v>0.7935374999999999</v>
      </c>
      <c r="N18" s="35">
        <f t="shared" ref="N18:O18" si="1">AVERAGE(N10:N17)</f>
        <v>0.99177499999999996</v>
      </c>
      <c r="O18" s="35">
        <f t="shared" si="1"/>
        <v>0.9151125</v>
      </c>
    </row>
    <row r="19" spans="5:18" ht="20.100000000000001" customHeight="1">
      <c r="E19" s="1" t="s">
        <v>44</v>
      </c>
      <c r="F19" s="1" t="s">
        <v>36</v>
      </c>
      <c r="G19" s="39">
        <v>0.99229999999999996</v>
      </c>
      <c r="H19" s="39">
        <v>0.99850000000000005</v>
      </c>
      <c r="I19" s="39">
        <v>0.94179999999999997</v>
      </c>
      <c r="K19" s="1" t="s">
        <v>44</v>
      </c>
      <c r="L19" s="1" t="s">
        <v>36</v>
      </c>
      <c r="M19" s="35">
        <v>0.99439999999999995</v>
      </c>
      <c r="N19" s="35">
        <v>0.98540000000000005</v>
      </c>
      <c r="O19" s="35">
        <v>0.92049999999999998</v>
      </c>
    </row>
    <row r="20" spans="5:18" ht="20.100000000000001" customHeight="1">
      <c r="E20" s="75" t="s">
        <v>56</v>
      </c>
      <c r="F20" s="75"/>
      <c r="G20" s="40">
        <v>7.21</v>
      </c>
      <c r="H20" s="40">
        <v>4.9000000000000004</v>
      </c>
      <c r="I20" s="40">
        <v>7.6</v>
      </c>
      <c r="K20" s="75" t="s">
        <v>56</v>
      </c>
      <c r="L20" s="75"/>
      <c r="M20" s="40">
        <v>8.0500000000000007</v>
      </c>
      <c r="N20" s="40">
        <v>7.06</v>
      </c>
      <c r="O20" s="40">
        <v>8.69</v>
      </c>
    </row>
    <row r="24" spans="5:18" ht="20.100000000000001" customHeight="1">
      <c r="G24" s="34" t="s">
        <v>113</v>
      </c>
      <c r="H24" s="34" t="s">
        <v>114</v>
      </c>
      <c r="I24" s="34" t="s">
        <v>115</v>
      </c>
    </row>
    <row r="25" spans="5:18" ht="20.100000000000001" customHeight="1">
      <c r="E25" s="62" t="s">
        <v>117</v>
      </c>
      <c r="F25" s="1" t="s">
        <v>53</v>
      </c>
      <c r="G25" s="39">
        <v>0.5796</v>
      </c>
      <c r="H25" s="39">
        <v>0.82279999999999998</v>
      </c>
      <c r="I25" s="39">
        <v>0.75880000000000003</v>
      </c>
    </row>
    <row r="26" spans="5:18" ht="20.100000000000001" customHeight="1">
      <c r="E26" s="62"/>
      <c r="F26" s="1" t="s">
        <v>101</v>
      </c>
      <c r="G26" s="39">
        <v>0.5696</v>
      </c>
      <c r="H26" s="39">
        <v>0.81769999999999998</v>
      </c>
      <c r="I26" s="39">
        <v>0.74880000000000002</v>
      </c>
      <c r="M26" s="65" t="s">
        <v>120</v>
      </c>
      <c r="N26" s="65"/>
    </row>
    <row r="27" spans="5:18" ht="20.100000000000001" customHeight="1">
      <c r="E27" s="62"/>
      <c r="F27" s="1" t="s">
        <v>102</v>
      </c>
      <c r="G27" s="39">
        <v>0.58389999999999997</v>
      </c>
      <c r="H27" s="39">
        <v>0.82230000000000003</v>
      </c>
      <c r="I27" s="39">
        <v>0.75729999999999997</v>
      </c>
      <c r="M27" s="45" t="s">
        <v>80</v>
      </c>
      <c r="N27" s="1">
        <v>0.57999999999999996</v>
      </c>
      <c r="Q27" s="65" t="s">
        <v>55</v>
      </c>
      <c r="R27" s="65"/>
    </row>
    <row r="28" spans="5:18" ht="20.100000000000001" customHeight="1">
      <c r="E28" s="62"/>
      <c r="F28" s="1" t="s">
        <v>103</v>
      </c>
      <c r="G28" s="39">
        <v>0.58689999999999998</v>
      </c>
      <c r="H28" s="39">
        <v>0.8256</v>
      </c>
      <c r="I28" s="39">
        <v>0.75749999999999995</v>
      </c>
      <c r="M28" s="45" t="s">
        <v>82</v>
      </c>
      <c r="N28" s="1">
        <v>0.14000000000000001</v>
      </c>
      <c r="Q28" s="1" t="s">
        <v>122</v>
      </c>
      <c r="R28" s="1" t="s">
        <v>117</v>
      </c>
    </row>
    <row r="29" spans="5:18" ht="20.100000000000001" customHeight="1">
      <c r="E29" s="62"/>
      <c r="F29" s="1" t="s">
        <v>104</v>
      </c>
      <c r="G29" s="39">
        <v>0.56979999999999997</v>
      </c>
      <c r="H29" s="39">
        <v>0.80100000000000005</v>
      </c>
      <c r="I29" s="39">
        <v>0.62250000000000005</v>
      </c>
      <c r="M29" s="45" t="s">
        <v>81</v>
      </c>
      <c r="N29" s="1">
        <v>1.06</v>
      </c>
      <c r="Q29" s="1" t="s">
        <v>36</v>
      </c>
      <c r="R29" s="1" t="s">
        <v>44</v>
      </c>
    </row>
    <row r="30" spans="5:18" ht="20.100000000000001" customHeight="1">
      <c r="E30" s="62"/>
      <c r="F30" s="1" t="s">
        <v>105</v>
      </c>
      <c r="G30" s="39">
        <v>0.58109999999999995</v>
      </c>
      <c r="H30" s="39">
        <v>0.82199999999999995</v>
      </c>
      <c r="I30" s="39">
        <v>0.75080000000000002</v>
      </c>
      <c r="Q30" s="1" t="s">
        <v>123</v>
      </c>
      <c r="R30" s="1" t="s">
        <v>124</v>
      </c>
    </row>
    <row r="31" spans="5:18" ht="20.100000000000001" customHeight="1">
      <c r="E31" s="62"/>
      <c r="F31" s="1" t="s">
        <v>106</v>
      </c>
      <c r="G31" s="39">
        <v>0.58450000000000002</v>
      </c>
      <c r="H31" s="39">
        <v>0.82199999999999995</v>
      </c>
      <c r="I31" s="39">
        <v>0.74260000000000004</v>
      </c>
      <c r="M31" s="65" t="s">
        <v>121</v>
      </c>
      <c r="N31" s="65"/>
    </row>
    <row r="32" spans="5:18" ht="20.100000000000001" customHeight="1">
      <c r="E32" s="62"/>
      <c r="F32" s="1" t="s">
        <v>107</v>
      </c>
      <c r="G32" s="39">
        <v>0.58740000000000003</v>
      </c>
      <c r="H32" s="39">
        <v>0.82620000000000005</v>
      </c>
      <c r="I32" s="39">
        <v>0.75329999999999997</v>
      </c>
      <c r="M32" s="45" t="s">
        <v>80</v>
      </c>
      <c r="N32" s="1">
        <v>3.48</v>
      </c>
    </row>
    <row r="33" spans="5:14" ht="20.100000000000001" customHeight="1">
      <c r="E33" s="62"/>
      <c r="F33" s="1" t="s">
        <v>116</v>
      </c>
      <c r="G33" s="39">
        <f>AVERAGE(G25:G32)</f>
        <v>0.58034999999999992</v>
      </c>
      <c r="H33" s="39">
        <f t="shared" ref="H33:I33" si="2">AVERAGE(H25:H32)</f>
        <v>0.81994999999999996</v>
      </c>
      <c r="I33" s="39">
        <f t="shared" si="2"/>
        <v>0.73645000000000005</v>
      </c>
      <c r="M33" s="45" t="s">
        <v>82</v>
      </c>
      <c r="N33" s="1">
        <v>2.06</v>
      </c>
    </row>
    <row r="34" spans="5:14" ht="20.100000000000001" customHeight="1">
      <c r="E34" s="1" t="s">
        <v>44</v>
      </c>
      <c r="F34" s="1" t="s">
        <v>36</v>
      </c>
      <c r="G34" s="39">
        <v>0.99260000000000004</v>
      </c>
      <c r="H34" s="39">
        <v>0.999</v>
      </c>
      <c r="I34" s="39">
        <v>0.94820000000000004</v>
      </c>
      <c r="M34" s="45" t="s">
        <v>81</v>
      </c>
      <c r="N34" s="1">
        <v>17.95</v>
      </c>
    </row>
    <row r="35" spans="5:14" ht="20.100000000000001" customHeight="1">
      <c r="E35" s="75" t="s">
        <v>56</v>
      </c>
      <c r="F35" s="75"/>
      <c r="G35" s="40">
        <v>7.3</v>
      </c>
      <c r="H35" s="40">
        <v>4.6500000000000004</v>
      </c>
      <c r="I35" s="40">
        <v>7.9</v>
      </c>
    </row>
    <row r="38" spans="5:14" ht="20.100000000000001" customHeight="1">
      <c r="G38" s="49" t="s">
        <v>113</v>
      </c>
      <c r="H38" s="49" t="s">
        <v>114</v>
      </c>
      <c r="I38" s="49" t="s">
        <v>115</v>
      </c>
    </row>
    <row r="39" spans="5:14" ht="20.100000000000001" customHeight="1">
      <c r="E39" s="62" t="s">
        <v>26</v>
      </c>
      <c r="F39" s="1" t="s">
        <v>53</v>
      </c>
      <c r="G39" s="35">
        <v>0.81310000000000004</v>
      </c>
      <c r="H39" s="35">
        <v>0.99099999999999999</v>
      </c>
      <c r="I39" s="35">
        <v>0.92800000000000005</v>
      </c>
    </row>
    <row r="40" spans="5:14" ht="20.100000000000001" customHeight="1">
      <c r="E40" s="62"/>
      <c r="F40" s="1" t="s">
        <v>101</v>
      </c>
      <c r="G40" s="35">
        <v>0.80740000000000001</v>
      </c>
      <c r="H40" s="35">
        <v>0.99199999999999999</v>
      </c>
      <c r="I40" s="35">
        <v>0.92659999999999998</v>
      </c>
    </row>
    <row r="41" spans="5:14" ht="20.100000000000001" customHeight="1">
      <c r="E41" s="62"/>
      <c r="F41" s="1" t="s">
        <v>102</v>
      </c>
      <c r="G41" s="35">
        <v>0.80330000000000001</v>
      </c>
      <c r="H41" s="35">
        <v>0.98950000000000005</v>
      </c>
      <c r="I41" s="35">
        <v>0.86399999999999999</v>
      </c>
    </row>
    <row r="42" spans="5:14" ht="20.100000000000001" customHeight="1">
      <c r="E42" s="62"/>
      <c r="F42" s="1" t="s">
        <v>103</v>
      </c>
      <c r="G42" s="35">
        <v>0.79239999999999999</v>
      </c>
      <c r="H42" s="35">
        <v>0.99060000000000004</v>
      </c>
      <c r="I42" s="35">
        <v>0.92230000000000001</v>
      </c>
    </row>
    <row r="43" spans="5:14" ht="20.100000000000001" customHeight="1">
      <c r="E43" s="62"/>
      <c r="F43" s="1" t="s">
        <v>104</v>
      </c>
      <c r="G43" s="35">
        <v>0.79710000000000003</v>
      </c>
      <c r="H43" s="35">
        <v>0.99139999999999995</v>
      </c>
      <c r="I43" s="35">
        <v>0.91100000000000003</v>
      </c>
    </row>
    <row r="44" spans="5:14" ht="20.100000000000001" customHeight="1">
      <c r="E44" s="62"/>
      <c r="F44" s="1" t="s">
        <v>105</v>
      </c>
      <c r="G44" s="35">
        <v>0.79200000000000004</v>
      </c>
      <c r="H44" s="35">
        <v>0.99050000000000005</v>
      </c>
      <c r="I44" s="35">
        <v>0.92130000000000001</v>
      </c>
    </row>
    <row r="45" spans="5:14" ht="20.100000000000001" customHeight="1">
      <c r="E45" s="62"/>
      <c r="F45" s="1" t="s">
        <v>106</v>
      </c>
      <c r="G45" s="35">
        <v>0.79690000000000005</v>
      </c>
      <c r="H45" s="35">
        <v>0.9909</v>
      </c>
      <c r="I45" s="35">
        <v>0.92700000000000005</v>
      </c>
    </row>
    <row r="46" spans="5:14" ht="20.100000000000001" customHeight="1">
      <c r="E46" s="62"/>
      <c r="F46" s="1" t="s">
        <v>107</v>
      </c>
      <c r="G46" s="35">
        <v>0.8034</v>
      </c>
      <c r="H46" s="35">
        <v>0.99150000000000005</v>
      </c>
      <c r="I46" s="35">
        <v>0.91659999999999997</v>
      </c>
    </row>
    <row r="47" spans="5:14" ht="20.100000000000001" customHeight="1">
      <c r="E47" s="62"/>
      <c r="F47" s="1" t="s">
        <v>116</v>
      </c>
      <c r="G47" s="35">
        <f>AVERAGE(G39:G46)</f>
        <v>0.80069999999999997</v>
      </c>
      <c r="H47" s="35">
        <f t="shared" ref="H47:I47" si="3">AVERAGE(H39:H46)</f>
        <v>0.99092500000000006</v>
      </c>
      <c r="I47" s="35">
        <f t="shared" si="3"/>
        <v>0.91459999999999997</v>
      </c>
    </row>
    <row r="48" spans="5:14" ht="20.100000000000001" customHeight="1">
      <c r="E48" s="1" t="s">
        <v>145</v>
      </c>
      <c r="F48" s="1" t="s">
        <v>36</v>
      </c>
      <c r="G48" s="35">
        <v>0.78259999999999996</v>
      </c>
      <c r="H48" s="35">
        <v>0.75539999999999996</v>
      </c>
      <c r="I48" s="35">
        <v>0.89710000000000001</v>
      </c>
    </row>
    <row r="49" spans="5:9" ht="20.100000000000001" customHeight="1">
      <c r="E49" s="75" t="s">
        <v>56</v>
      </c>
      <c r="F49" s="75"/>
      <c r="G49" s="40">
        <v>15.67</v>
      </c>
      <c r="H49" s="40">
        <v>7.44</v>
      </c>
      <c r="I49" s="40">
        <v>8.84</v>
      </c>
    </row>
  </sheetData>
  <mergeCells count="11">
    <mergeCell ref="E39:E47"/>
    <mergeCell ref="E49:F49"/>
    <mergeCell ref="M26:N26"/>
    <mergeCell ref="M31:N31"/>
    <mergeCell ref="Q27:R27"/>
    <mergeCell ref="E35:F35"/>
    <mergeCell ref="E10:E18"/>
    <mergeCell ref="E20:F20"/>
    <mergeCell ref="K10:K18"/>
    <mergeCell ref="K20:L20"/>
    <mergeCell ref="E25:E33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3.2</vt:lpstr>
      <vt:lpstr>3.3</vt:lpstr>
      <vt:lpstr>3.4</vt:lpstr>
      <vt:lpstr>3.5</vt:lpstr>
      <vt:lpstr>3.6</vt:lpstr>
      <vt:lpstr>4.4</vt:lpstr>
      <vt:lpstr>4.5</vt:lpstr>
      <vt:lpstr>Template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Tamilselvan Shanmugam</dc:creator>
  <cp:lastModifiedBy>Tamilselvan Shanmugam</cp:lastModifiedBy>
  <dcterms:created xsi:type="dcterms:W3CDTF">2014-04-22T23:49:48Z</dcterms:created>
  <dcterms:modified xsi:type="dcterms:W3CDTF">2014-05-05T19:59:20Z</dcterms:modified>
</cp:coreProperties>
</file>