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lawtonskaling/Downloads/"/>
    </mc:Choice>
  </mc:AlternateContent>
  <xr:revisionPtr revIDLastSave="0" documentId="8_{DF7D6652-D993-DC42-9505-021C3467A966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Teams_by_#" sheetId="1" r:id="rId1"/>
    <sheet name="Overall" sheetId="2" r:id="rId2"/>
    <sheet name="By_Class" sheetId="3" r:id="rId3"/>
    <sheet name="Barrowman" sheetId="4" r:id="rId4"/>
  </sheets>
  <definedNames>
    <definedName name="late" localSheetId="2">By_Class!$C$2:$C$1048576</definedName>
    <definedName name="late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jwGMAoUh8sR7oti08aiYKG+0yphIxDTM9MDpfoNCQs="/>
    </ext>
  </extLst>
</workbook>
</file>

<file path=xl/calcChain.xml><?xml version="1.0" encoding="utf-8"?>
<calcChain xmlns="http://schemas.openxmlformats.org/spreadsheetml/2006/main">
  <c r="AO4" i="1" l="1"/>
  <c r="AO5" i="1"/>
  <c r="AO6" i="1"/>
  <c r="AO7" i="1"/>
  <c r="AO8" i="1"/>
  <c r="AO9" i="1"/>
  <c r="AO10" i="1"/>
  <c r="AO11" i="1"/>
  <c r="AO12" i="1"/>
  <c r="AP12" i="1" s="1"/>
  <c r="AO13" i="1"/>
  <c r="AP13" i="1" s="1"/>
  <c r="AO14" i="1"/>
  <c r="AO15" i="1"/>
  <c r="AO16" i="1"/>
  <c r="AO17" i="1"/>
  <c r="AO18" i="1"/>
  <c r="AO19" i="1"/>
  <c r="AO20" i="1"/>
  <c r="AO21" i="1"/>
  <c r="AO22" i="1"/>
  <c r="AP22" i="1" s="1"/>
  <c r="AO23" i="1"/>
  <c r="AP23" i="1" s="1"/>
  <c r="AO24" i="1"/>
  <c r="AO25" i="1"/>
  <c r="AO26" i="1"/>
  <c r="AO27" i="1"/>
  <c r="AO28" i="1"/>
  <c r="AO29" i="1"/>
  <c r="AO30" i="1"/>
  <c r="AO31" i="1"/>
  <c r="AO32" i="1"/>
  <c r="AP32" i="1" s="1"/>
  <c r="AO33" i="1"/>
  <c r="AP33" i="1" s="1"/>
  <c r="AO34" i="1"/>
  <c r="AO35" i="1"/>
  <c r="AO36" i="1"/>
  <c r="AO37" i="1"/>
  <c r="AO38" i="1"/>
  <c r="AO39" i="1"/>
  <c r="AO40" i="1"/>
  <c r="AO41" i="1"/>
  <c r="AO42" i="1"/>
  <c r="AP42" i="1" s="1"/>
  <c r="AO43" i="1"/>
  <c r="AP43" i="1" s="1"/>
  <c r="AO44" i="1"/>
  <c r="AO45" i="1"/>
  <c r="AO46" i="1"/>
  <c r="AO47" i="1"/>
  <c r="AO48" i="1"/>
  <c r="AO49" i="1"/>
  <c r="AO50" i="1"/>
  <c r="AO51" i="1"/>
  <c r="AO52" i="1"/>
  <c r="AP52" i="1" s="1"/>
  <c r="AO53" i="1"/>
  <c r="AP53" i="1" s="1"/>
  <c r="AO54" i="1"/>
  <c r="AO55" i="1"/>
  <c r="AO56" i="1"/>
  <c r="AO57" i="1"/>
  <c r="AO58" i="1"/>
  <c r="AO59" i="1"/>
  <c r="AO60" i="1"/>
  <c r="AO61" i="1"/>
  <c r="AO62" i="1"/>
  <c r="AP62" i="1" s="1"/>
  <c r="AO63" i="1"/>
  <c r="AP63" i="1" s="1"/>
  <c r="AO64" i="1"/>
  <c r="AO65" i="1"/>
  <c r="AO66" i="1"/>
  <c r="AO67" i="1"/>
  <c r="AO68" i="1"/>
  <c r="AO69" i="1"/>
  <c r="AO70" i="1"/>
  <c r="AO71" i="1"/>
  <c r="AO72" i="1"/>
  <c r="AP72" i="1" s="1"/>
  <c r="AO73" i="1"/>
  <c r="AP73" i="1" s="1"/>
  <c r="AO74" i="1"/>
  <c r="AO75" i="1"/>
  <c r="AO76" i="1"/>
  <c r="AO77" i="1"/>
  <c r="AO78" i="1"/>
  <c r="AO79" i="1"/>
  <c r="AO80" i="1"/>
  <c r="AO81" i="1"/>
  <c r="AO82" i="1"/>
  <c r="AP82" i="1" s="1"/>
  <c r="AO83" i="1"/>
  <c r="AP83" i="1" s="1"/>
  <c r="AO84" i="1"/>
  <c r="AO85" i="1"/>
  <c r="AO86" i="1"/>
  <c r="AO87" i="1"/>
  <c r="AO88" i="1"/>
  <c r="AO89" i="1"/>
  <c r="AO90" i="1"/>
  <c r="AO91" i="1"/>
  <c r="AO92" i="1"/>
  <c r="AP92" i="1" s="1"/>
  <c r="AO93" i="1"/>
  <c r="AP93" i="1" s="1"/>
  <c r="AO94" i="1"/>
  <c r="AO95" i="1"/>
  <c r="AO96" i="1"/>
  <c r="AO97" i="1"/>
  <c r="AO98" i="1"/>
  <c r="AO99" i="1"/>
  <c r="AO100" i="1"/>
  <c r="AO101" i="1"/>
  <c r="AO102" i="1"/>
  <c r="AP102" i="1" s="1"/>
  <c r="AO103" i="1"/>
  <c r="AP103" i="1" s="1"/>
  <c r="AO104" i="1"/>
  <c r="AO105" i="1"/>
  <c r="AO106" i="1"/>
  <c r="AO107" i="1"/>
  <c r="AO108" i="1"/>
  <c r="AO109" i="1"/>
  <c r="AO110" i="1"/>
  <c r="AO111" i="1"/>
  <c r="AO112" i="1"/>
  <c r="AP112" i="1" s="1"/>
  <c r="AO113" i="1"/>
  <c r="AP113" i="1" s="1"/>
  <c r="AO114" i="1"/>
  <c r="AO115" i="1"/>
  <c r="AO116" i="1"/>
  <c r="AO117" i="1"/>
  <c r="AO118" i="1"/>
  <c r="AO119" i="1"/>
  <c r="AO120" i="1"/>
  <c r="AO121" i="1"/>
  <c r="AO122" i="1"/>
  <c r="AP122" i="1" s="1"/>
  <c r="AO123" i="1"/>
  <c r="AP123" i="1" s="1"/>
  <c r="AO124" i="1"/>
  <c r="AO3" i="1"/>
  <c r="AP4" i="1"/>
  <c r="AP5" i="1"/>
  <c r="AP6" i="1"/>
  <c r="AP7" i="1"/>
  <c r="AP8" i="1"/>
  <c r="AP9" i="1"/>
  <c r="AP10" i="1"/>
  <c r="AP11" i="1"/>
  <c r="AP14" i="1"/>
  <c r="AP15" i="1"/>
  <c r="AP16" i="1"/>
  <c r="AP17" i="1"/>
  <c r="AP18" i="1"/>
  <c r="AP19" i="1"/>
  <c r="AP20" i="1"/>
  <c r="AP21" i="1"/>
  <c r="AP24" i="1"/>
  <c r="AP25" i="1"/>
  <c r="AP26" i="1"/>
  <c r="AP27" i="1"/>
  <c r="AP28" i="1"/>
  <c r="AP29" i="1"/>
  <c r="AP30" i="1"/>
  <c r="AP31" i="1"/>
  <c r="AP34" i="1"/>
  <c r="AP35" i="1"/>
  <c r="AP36" i="1"/>
  <c r="AP37" i="1"/>
  <c r="AP38" i="1"/>
  <c r="AP39" i="1"/>
  <c r="AP40" i="1"/>
  <c r="AP41" i="1"/>
  <c r="AP44" i="1"/>
  <c r="AP45" i="1"/>
  <c r="AP46" i="1"/>
  <c r="AP47" i="1"/>
  <c r="AP48" i="1"/>
  <c r="AP49" i="1"/>
  <c r="AP50" i="1"/>
  <c r="AP51" i="1"/>
  <c r="AP54" i="1"/>
  <c r="AP55" i="1"/>
  <c r="AP56" i="1"/>
  <c r="AP57" i="1"/>
  <c r="AP58" i="1"/>
  <c r="AP59" i="1"/>
  <c r="AP60" i="1"/>
  <c r="AP61" i="1"/>
  <c r="AP64" i="1"/>
  <c r="AP65" i="1"/>
  <c r="AP66" i="1"/>
  <c r="AP67" i="1"/>
  <c r="AP68" i="1"/>
  <c r="AP69" i="1"/>
  <c r="AP70" i="1"/>
  <c r="AP71" i="1"/>
  <c r="AP74" i="1"/>
  <c r="AP75" i="1"/>
  <c r="AP76" i="1"/>
  <c r="AP77" i="1"/>
  <c r="AP78" i="1"/>
  <c r="AP79" i="1"/>
  <c r="AP80" i="1"/>
  <c r="AP81" i="1"/>
  <c r="AP84" i="1"/>
  <c r="AP85" i="1"/>
  <c r="AP86" i="1"/>
  <c r="AP87" i="1"/>
  <c r="AP88" i="1"/>
  <c r="AP89" i="1"/>
  <c r="AP90" i="1"/>
  <c r="AP91" i="1"/>
  <c r="AP94" i="1"/>
  <c r="AP95" i="1"/>
  <c r="AP96" i="1"/>
  <c r="AP97" i="1"/>
  <c r="AP98" i="1"/>
  <c r="AP99" i="1"/>
  <c r="AP100" i="1"/>
  <c r="AP101" i="1"/>
  <c r="AP104" i="1"/>
  <c r="AP105" i="1"/>
  <c r="AP106" i="1"/>
  <c r="AP107" i="1"/>
  <c r="AP108" i="1"/>
  <c r="AP109" i="1"/>
  <c r="AP110" i="1"/>
  <c r="AP111" i="1"/>
  <c r="AP114" i="1"/>
  <c r="AP115" i="1"/>
  <c r="AP116" i="1"/>
  <c r="AP117" i="1"/>
  <c r="AP118" i="1"/>
  <c r="AP119" i="1"/>
  <c r="AP120" i="1"/>
  <c r="AP121" i="1"/>
  <c r="AP124" i="1"/>
  <c r="AP3" i="1"/>
  <c r="Q125" i="1"/>
  <c r="AR4" i="1" l="1"/>
  <c r="AW23" i="1" l="1"/>
  <c r="AX23" i="1" s="1"/>
  <c r="AW24" i="1"/>
  <c r="AX24" i="1" s="1"/>
  <c r="AW27" i="1"/>
  <c r="AX27" i="1" s="1"/>
  <c r="AW55" i="1"/>
  <c r="AX55" i="1" s="1"/>
  <c r="AW63" i="1"/>
  <c r="AX63" i="1" s="1"/>
  <c r="AW93" i="1"/>
  <c r="AX93" i="1" s="1"/>
  <c r="AW94" i="1"/>
  <c r="AX94" i="1" s="1"/>
  <c r="AW95" i="1"/>
  <c r="AX95" i="1" s="1"/>
  <c r="AW113" i="1"/>
  <c r="AX113" i="1" s="1"/>
  <c r="AW114" i="1"/>
  <c r="AX114" i="1" s="1"/>
  <c r="AW116" i="1"/>
  <c r="AX116" i="1" s="1"/>
  <c r="AW123" i="1"/>
  <c r="AX123" i="1" s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3" i="1"/>
  <c r="AT4" i="1"/>
  <c r="AW4" i="1" s="1"/>
  <c r="AX4" i="1" s="1"/>
  <c r="AT5" i="1"/>
  <c r="AW5" i="1" s="1"/>
  <c r="AX5" i="1" s="1"/>
  <c r="AT6" i="1"/>
  <c r="AW6" i="1" s="1"/>
  <c r="AX6" i="1" s="1"/>
  <c r="AT7" i="1"/>
  <c r="AW7" i="1" s="1"/>
  <c r="AX7" i="1" s="1"/>
  <c r="AT8" i="1"/>
  <c r="AW8" i="1" s="1"/>
  <c r="AX8" i="1" s="1"/>
  <c r="AT9" i="1"/>
  <c r="AW9" i="1" s="1"/>
  <c r="AX9" i="1" s="1"/>
  <c r="AT10" i="1"/>
  <c r="AW10" i="1" s="1"/>
  <c r="AX10" i="1" s="1"/>
  <c r="AT11" i="1"/>
  <c r="AW11" i="1" s="1"/>
  <c r="AX11" i="1" s="1"/>
  <c r="AT12" i="1"/>
  <c r="AW12" i="1" s="1"/>
  <c r="AX12" i="1" s="1"/>
  <c r="AT13" i="1"/>
  <c r="AW13" i="1" s="1"/>
  <c r="AX13" i="1" s="1"/>
  <c r="AT14" i="1"/>
  <c r="AW14" i="1" s="1"/>
  <c r="AX14" i="1" s="1"/>
  <c r="AT15" i="1"/>
  <c r="AW15" i="1" s="1"/>
  <c r="AX15" i="1" s="1"/>
  <c r="AT16" i="1"/>
  <c r="AW16" i="1" s="1"/>
  <c r="AX16" i="1" s="1"/>
  <c r="AT17" i="1"/>
  <c r="AW17" i="1" s="1"/>
  <c r="AX17" i="1" s="1"/>
  <c r="AT18" i="1"/>
  <c r="AW18" i="1" s="1"/>
  <c r="AX18" i="1" s="1"/>
  <c r="AT19" i="1"/>
  <c r="AW19" i="1" s="1"/>
  <c r="AX19" i="1" s="1"/>
  <c r="AT20" i="1"/>
  <c r="AW20" i="1" s="1"/>
  <c r="AX20" i="1" s="1"/>
  <c r="AT21" i="1"/>
  <c r="AW21" i="1" s="1"/>
  <c r="AX21" i="1" s="1"/>
  <c r="AT22" i="1"/>
  <c r="AW22" i="1" s="1"/>
  <c r="AX22" i="1" s="1"/>
  <c r="AT23" i="1"/>
  <c r="AT24" i="1"/>
  <c r="AT25" i="1"/>
  <c r="AW25" i="1" s="1"/>
  <c r="AX25" i="1" s="1"/>
  <c r="AT26" i="1"/>
  <c r="AW26" i="1" s="1"/>
  <c r="AX26" i="1" s="1"/>
  <c r="AT27" i="1"/>
  <c r="AT28" i="1"/>
  <c r="AW28" i="1" s="1"/>
  <c r="AX28" i="1" s="1"/>
  <c r="AT29" i="1"/>
  <c r="AW29" i="1" s="1"/>
  <c r="AX29" i="1" s="1"/>
  <c r="AT30" i="1"/>
  <c r="AW30" i="1" s="1"/>
  <c r="AX30" i="1" s="1"/>
  <c r="AT31" i="1"/>
  <c r="AW31" i="1" s="1"/>
  <c r="AX31" i="1" s="1"/>
  <c r="AT32" i="1"/>
  <c r="AW32" i="1" s="1"/>
  <c r="AX32" i="1" s="1"/>
  <c r="AT33" i="1"/>
  <c r="AW33" i="1" s="1"/>
  <c r="AX33" i="1" s="1"/>
  <c r="AT34" i="1"/>
  <c r="AW34" i="1" s="1"/>
  <c r="AX34" i="1" s="1"/>
  <c r="AT35" i="1"/>
  <c r="AW35" i="1" s="1"/>
  <c r="AX35" i="1" s="1"/>
  <c r="AT36" i="1"/>
  <c r="AW36" i="1" s="1"/>
  <c r="AX36" i="1" s="1"/>
  <c r="AT37" i="1"/>
  <c r="AW37" i="1" s="1"/>
  <c r="AX37" i="1" s="1"/>
  <c r="AT38" i="1"/>
  <c r="AW38" i="1" s="1"/>
  <c r="AX38" i="1" s="1"/>
  <c r="AT39" i="1"/>
  <c r="AW39" i="1" s="1"/>
  <c r="AX39" i="1" s="1"/>
  <c r="AT40" i="1"/>
  <c r="AW40" i="1" s="1"/>
  <c r="AX40" i="1" s="1"/>
  <c r="AT41" i="1"/>
  <c r="AW41" i="1" s="1"/>
  <c r="AX41" i="1" s="1"/>
  <c r="AT42" i="1"/>
  <c r="AW42" i="1" s="1"/>
  <c r="AX42" i="1" s="1"/>
  <c r="AT43" i="1"/>
  <c r="AW43" i="1" s="1"/>
  <c r="AX43" i="1" s="1"/>
  <c r="AT44" i="1"/>
  <c r="AW44" i="1" s="1"/>
  <c r="AX44" i="1" s="1"/>
  <c r="AT45" i="1"/>
  <c r="AW45" i="1" s="1"/>
  <c r="AX45" i="1" s="1"/>
  <c r="AT46" i="1"/>
  <c r="AW46" i="1" s="1"/>
  <c r="AX46" i="1" s="1"/>
  <c r="AT47" i="1"/>
  <c r="AW47" i="1" s="1"/>
  <c r="AX47" i="1" s="1"/>
  <c r="AT48" i="1"/>
  <c r="AW48" i="1" s="1"/>
  <c r="AX48" i="1" s="1"/>
  <c r="AT49" i="1"/>
  <c r="AW49" i="1" s="1"/>
  <c r="AX49" i="1" s="1"/>
  <c r="AT50" i="1"/>
  <c r="AW50" i="1" s="1"/>
  <c r="AX50" i="1" s="1"/>
  <c r="AT51" i="1"/>
  <c r="AW51" i="1" s="1"/>
  <c r="AX51" i="1" s="1"/>
  <c r="AT52" i="1"/>
  <c r="AW52" i="1" s="1"/>
  <c r="AX52" i="1" s="1"/>
  <c r="AT53" i="1"/>
  <c r="AW53" i="1" s="1"/>
  <c r="AX53" i="1" s="1"/>
  <c r="AT54" i="1"/>
  <c r="AW54" i="1" s="1"/>
  <c r="AX54" i="1" s="1"/>
  <c r="AT55" i="1"/>
  <c r="AT56" i="1"/>
  <c r="AW56" i="1" s="1"/>
  <c r="AX56" i="1" s="1"/>
  <c r="AT57" i="1"/>
  <c r="AW57" i="1" s="1"/>
  <c r="AX57" i="1" s="1"/>
  <c r="AT58" i="1"/>
  <c r="AW58" i="1" s="1"/>
  <c r="AX58" i="1" s="1"/>
  <c r="AT59" i="1"/>
  <c r="AW59" i="1" s="1"/>
  <c r="AX59" i="1" s="1"/>
  <c r="AT60" i="1"/>
  <c r="AW60" i="1" s="1"/>
  <c r="AX60" i="1" s="1"/>
  <c r="AT61" i="1"/>
  <c r="AW61" i="1" s="1"/>
  <c r="AX61" i="1" s="1"/>
  <c r="AT62" i="1"/>
  <c r="AW62" i="1" s="1"/>
  <c r="AX62" i="1" s="1"/>
  <c r="AT63" i="1"/>
  <c r="AT64" i="1"/>
  <c r="AW64" i="1" s="1"/>
  <c r="AX64" i="1" s="1"/>
  <c r="AT65" i="1"/>
  <c r="AW65" i="1" s="1"/>
  <c r="AX65" i="1" s="1"/>
  <c r="AT66" i="1"/>
  <c r="AW66" i="1" s="1"/>
  <c r="AX66" i="1" s="1"/>
  <c r="AT67" i="1"/>
  <c r="AW67" i="1" s="1"/>
  <c r="AX67" i="1" s="1"/>
  <c r="AT68" i="1"/>
  <c r="AW68" i="1" s="1"/>
  <c r="AX68" i="1" s="1"/>
  <c r="AT69" i="1"/>
  <c r="AW69" i="1" s="1"/>
  <c r="AX69" i="1" s="1"/>
  <c r="AT70" i="1"/>
  <c r="AW70" i="1" s="1"/>
  <c r="AX70" i="1" s="1"/>
  <c r="AT71" i="1"/>
  <c r="AW71" i="1" s="1"/>
  <c r="AX71" i="1" s="1"/>
  <c r="AT72" i="1"/>
  <c r="AW72" i="1" s="1"/>
  <c r="AX72" i="1" s="1"/>
  <c r="AT73" i="1"/>
  <c r="AW73" i="1" s="1"/>
  <c r="AX73" i="1" s="1"/>
  <c r="AT74" i="1"/>
  <c r="AW74" i="1" s="1"/>
  <c r="AX74" i="1" s="1"/>
  <c r="AT75" i="1"/>
  <c r="AW75" i="1" s="1"/>
  <c r="AX75" i="1" s="1"/>
  <c r="AT76" i="1"/>
  <c r="AW76" i="1" s="1"/>
  <c r="AX76" i="1" s="1"/>
  <c r="AT77" i="1"/>
  <c r="AW77" i="1" s="1"/>
  <c r="AX77" i="1" s="1"/>
  <c r="AT78" i="1"/>
  <c r="AW78" i="1" s="1"/>
  <c r="AX78" i="1" s="1"/>
  <c r="AT79" i="1"/>
  <c r="AW79" i="1" s="1"/>
  <c r="AX79" i="1" s="1"/>
  <c r="AT80" i="1"/>
  <c r="AW80" i="1" s="1"/>
  <c r="AX80" i="1" s="1"/>
  <c r="AT81" i="1"/>
  <c r="AW81" i="1" s="1"/>
  <c r="AX81" i="1" s="1"/>
  <c r="AT82" i="1"/>
  <c r="AW82" i="1" s="1"/>
  <c r="AX82" i="1" s="1"/>
  <c r="AT83" i="1"/>
  <c r="AW83" i="1" s="1"/>
  <c r="AX83" i="1" s="1"/>
  <c r="AT84" i="1"/>
  <c r="AW84" i="1" s="1"/>
  <c r="AX84" i="1" s="1"/>
  <c r="AT85" i="1"/>
  <c r="AW85" i="1" s="1"/>
  <c r="AX85" i="1" s="1"/>
  <c r="AT86" i="1"/>
  <c r="AW86" i="1" s="1"/>
  <c r="AX86" i="1" s="1"/>
  <c r="AT87" i="1"/>
  <c r="AW87" i="1" s="1"/>
  <c r="AX87" i="1" s="1"/>
  <c r="AT88" i="1"/>
  <c r="AW88" i="1" s="1"/>
  <c r="AX88" i="1" s="1"/>
  <c r="AT89" i="1"/>
  <c r="AW89" i="1" s="1"/>
  <c r="AX89" i="1" s="1"/>
  <c r="AT90" i="1"/>
  <c r="AW90" i="1" s="1"/>
  <c r="AX90" i="1" s="1"/>
  <c r="AT91" i="1"/>
  <c r="AW91" i="1" s="1"/>
  <c r="AX91" i="1" s="1"/>
  <c r="AT92" i="1"/>
  <c r="AW92" i="1" s="1"/>
  <c r="AX92" i="1" s="1"/>
  <c r="AT93" i="1"/>
  <c r="AT94" i="1"/>
  <c r="AT95" i="1"/>
  <c r="AT96" i="1"/>
  <c r="AW96" i="1" s="1"/>
  <c r="AX96" i="1" s="1"/>
  <c r="AT97" i="1"/>
  <c r="AW97" i="1" s="1"/>
  <c r="AX97" i="1" s="1"/>
  <c r="AT98" i="1"/>
  <c r="AW98" i="1" s="1"/>
  <c r="AX98" i="1" s="1"/>
  <c r="AT99" i="1"/>
  <c r="AW99" i="1" s="1"/>
  <c r="AX99" i="1" s="1"/>
  <c r="AT100" i="1"/>
  <c r="AW100" i="1" s="1"/>
  <c r="AX100" i="1" s="1"/>
  <c r="AT101" i="1"/>
  <c r="AW101" i="1" s="1"/>
  <c r="AX101" i="1" s="1"/>
  <c r="AT102" i="1"/>
  <c r="AW102" i="1" s="1"/>
  <c r="AX102" i="1" s="1"/>
  <c r="AT103" i="1"/>
  <c r="AW103" i="1" s="1"/>
  <c r="AX103" i="1" s="1"/>
  <c r="AT104" i="1"/>
  <c r="AW104" i="1" s="1"/>
  <c r="AX104" i="1" s="1"/>
  <c r="AT105" i="1"/>
  <c r="AW105" i="1" s="1"/>
  <c r="AX105" i="1" s="1"/>
  <c r="AT106" i="1"/>
  <c r="AW106" i="1" s="1"/>
  <c r="AX106" i="1" s="1"/>
  <c r="AT107" i="1"/>
  <c r="AW107" i="1" s="1"/>
  <c r="AX107" i="1" s="1"/>
  <c r="AT108" i="1"/>
  <c r="AW108" i="1" s="1"/>
  <c r="AX108" i="1" s="1"/>
  <c r="AT109" i="1"/>
  <c r="AW109" i="1" s="1"/>
  <c r="AX109" i="1" s="1"/>
  <c r="AT110" i="1"/>
  <c r="AW110" i="1" s="1"/>
  <c r="AX110" i="1" s="1"/>
  <c r="AT111" i="1"/>
  <c r="AW111" i="1" s="1"/>
  <c r="AX111" i="1" s="1"/>
  <c r="AT112" i="1"/>
  <c r="AW112" i="1" s="1"/>
  <c r="AX112" i="1" s="1"/>
  <c r="AT113" i="1"/>
  <c r="AT114" i="1"/>
  <c r="AT115" i="1"/>
  <c r="AW115" i="1" s="1"/>
  <c r="AX115" i="1" s="1"/>
  <c r="AT116" i="1"/>
  <c r="AT117" i="1"/>
  <c r="AW117" i="1" s="1"/>
  <c r="AX117" i="1" s="1"/>
  <c r="AT118" i="1"/>
  <c r="AW118" i="1" s="1"/>
  <c r="AX118" i="1" s="1"/>
  <c r="AT119" i="1"/>
  <c r="AW119" i="1" s="1"/>
  <c r="AX119" i="1" s="1"/>
  <c r="AT120" i="1"/>
  <c r="AW120" i="1" s="1"/>
  <c r="AX120" i="1" s="1"/>
  <c r="AT121" i="1"/>
  <c r="AW121" i="1" s="1"/>
  <c r="AX121" i="1" s="1"/>
  <c r="AT122" i="1"/>
  <c r="AW122" i="1" s="1"/>
  <c r="AX122" i="1" s="1"/>
  <c r="AT123" i="1"/>
  <c r="AT124" i="1"/>
  <c r="AW124" i="1" s="1"/>
  <c r="AX124" i="1" s="1"/>
  <c r="AT3" i="1"/>
  <c r="AW3" i="1" s="1"/>
  <c r="AX3" i="1" s="1"/>
  <c r="T125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3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3" i="1"/>
  <c r="AN124" i="4"/>
  <c r="AO124" i="4" s="1"/>
  <c r="AI124" i="4"/>
  <c r="AF124" i="4"/>
  <c r="Y124" i="4"/>
  <c r="Z124" i="4" s="1"/>
  <c r="AC124" i="4" s="1"/>
  <c r="T124" i="4"/>
  <c r="L124" i="4"/>
  <c r="AN123" i="4"/>
  <c r="AO123" i="4" s="1"/>
  <c r="AI123" i="4"/>
  <c r="AJ123" i="4" s="1"/>
  <c r="AF123" i="4"/>
  <c r="Y123" i="4"/>
  <c r="Z123" i="4" s="1"/>
  <c r="AC123" i="4" s="1"/>
  <c r="W123" i="4"/>
  <c r="T123" i="4"/>
  <c r="L123" i="4"/>
  <c r="AN122" i="4"/>
  <c r="AO122" i="4" s="1"/>
  <c r="AI122" i="4"/>
  <c r="AF122" i="4"/>
  <c r="Y122" i="4"/>
  <c r="Z122" i="4" s="1"/>
  <c r="AC122" i="4" s="1"/>
  <c r="AJ122" i="4" s="1"/>
  <c r="W122" i="4"/>
  <c r="T122" i="4"/>
  <c r="L122" i="4"/>
  <c r="AO121" i="4"/>
  <c r="AN121" i="4"/>
  <c r="AI121" i="4"/>
  <c r="AF121" i="4"/>
  <c r="Y121" i="4"/>
  <c r="Z121" i="4" s="1"/>
  <c r="AC121" i="4" s="1"/>
  <c r="AJ121" i="4" s="1"/>
  <c r="W121" i="4"/>
  <c r="T121" i="4"/>
  <c r="L121" i="4"/>
  <c r="AO120" i="4"/>
  <c r="AN120" i="4"/>
  <c r="AI120" i="4"/>
  <c r="AF120" i="4"/>
  <c r="AC120" i="4"/>
  <c r="Z120" i="4"/>
  <c r="Y120" i="4"/>
  <c r="W120" i="4"/>
  <c r="T120" i="4"/>
  <c r="AJ120" i="4" s="1"/>
  <c r="L120" i="4"/>
  <c r="AO119" i="4"/>
  <c r="AN119" i="4"/>
  <c r="AI119" i="4"/>
  <c r="AF119" i="4"/>
  <c r="Z119" i="4"/>
  <c r="AC119" i="4" s="1"/>
  <c r="AJ119" i="4" s="1"/>
  <c r="Y119" i="4"/>
  <c r="W119" i="4"/>
  <c r="T119" i="4"/>
  <c r="L119" i="4"/>
  <c r="AO118" i="4"/>
  <c r="AN118" i="4"/>
  <c r="AI118" i="4"/>
  <c r="AJ118" i="4" s="1"/>
  <c r="AF118" i="4"/>
  <c r="AC118" i="4"/>
  <c r="Z118" i="4"/>
  <c r="Y118" i="4"/>
  <c r="W118" i="4"/>
  <c r="L118" i="4"/>
  <c r="AN117" i="4"/>
  <c r="AO117" i="4" s="1"/>
  <c r="AI117" i="4"/>
  <c r="AJ117" i="4" s="1"/>
  <c r="AF117" i="4"/>
  <c r="Y117" i="4"/>
  <c r="Z117" i="4" s="1"/>
  <c r="AC117" i="4" s="1"/>
  <c r="W117" i="4"/>
  <c r="T117" i="4"/>
  <c r="L117" i="4"/>
  <c r="AN116" i="4"/>
  <c r="AO116" i="4" s="1"/>
  <c r="AI116" i="4"/>
  <c r="AJ116" i="4" s="1"/>
  <c r="AF116" i="4"/>
  <c r="Y116" i="4"/>
  <c r="Z116" i="4" s="1"/>
  <c r="AC116" i="4" s="1"/>
  <c r="W116" i="4"/>
  <c r="T116" i="4"/>
  <c r="L116" i="4"/>
  <c r="AN115" i="4"/>
  <c r="AO115" i="4" s="1"/>
  <c r="AI115" i="4"/>
  <c r="AF115" i="4"/>
  <c r="Y115" i="4"/>
  <c r="Z115" i="4" s="1"/>
  <c r="AC115" i="4" s="1"/>
  <c r="AJ115" i="4" s="1"/>
  <c r="W115" i="4"/>
  <c r="T115" i="4"/>
  <c r="L115" i="4"/>
  <c r="AO114" i="4"/>
  <c r="AN114" i="4"/>
  <c r="AI114" i="4"/>
  <c r="AF114" i="4"/>
  <c r="Y114" i="4"/>
  <c r="Z114" i="4" s="1"/>
  <c r="AC114" i="4" s="1"/>
  <c r="W114" i="4"/>
  <c r="T114" i="4"/>
  <c r="AJ114" i="4" s="1"/>
  <c r="L114" i="4"/>
  <c r="AO113" i="4"/>
  <c r="AN113" i="4"/>
  <c r="AI113" i="4"/>
  <c r="AF113" i="4"/>
  <c r="Z113" i="4"/>
  <c r="AC113" i="4" s="1"/>
  <c r="Y113" i="4"/>
  <c r="W113" i="4"/>
  <c r="T113" i="4"/>
  <c r="AJ113" i="4" s="1"/>
  <c r="L113" i="4"/>
  <c r="AO112" i="4"/>
  <c r="AN112" i="4"/>
  <c r="AI112" i="4"/>
  <c r="AF112" i="4"/>
  <c r="Z112" i="4"/>
  <c r="AC112" i="4" s="1"/>
  <c r="Y112" i="4"/>
  <c r="W112" i="4"/>
  <c r="T112" i="4"/>
  <c r="Q112" i="4"/>
  <c r="L112" i="4"/>
  <c r="AO111" i="4"/>
  <c r="AN111" i="4"/>
  <c r="AI111" i="4"/>
  <c r="AC111" i="4"/>
  <c r="Z111" i="4"/>
  <c r="Y111" i="4"/>
  <c r="W111" i="4"/>
  <c r="T111" i="4"/>
  <c r="L111" i="4"/>
  <c r="AJ111" i="4" s="1"/>
  <c r="AN110" i="4"/>
  <c r="AO110" i="4" s="1"/>
  <c r="AJ110" i="4"/>
  <c r="AF110" i="4"/>
  <c r="Y110" i="4"/>
  <c r="Z110" i="4" s="1"/>
  <c r="AC110" i="4" s="1"/>
  <c r="W110" i="4"/>
  <c r="T110" i="4"/>
  <c r="L110" i="4"/>
  <c r="AN109" i="4"/>
  <c r="AO109" i="4" s="1"/>
  <c r="AI109" i="4"/>
  <c r="AJ109" i="4" s="1"/>
  <c r="AF109" i="4"/>
  <c r="AC109" i="4"/>
  <c r="Y109" i="4"/>
  <c r="Z109" i="4" s="1"/>
  <c r="W109" i="4"/>
  <c r="T109" i="4"/>
  <c r="L109" i="4"/>
  <c r="AN108" i="4"/>
  <c r="AO108" i="4" s="1"/>
  <c r="AI108" i="4"/>
  <c r="AF108" i="4"/>
  <c r="AC108" i="4"/>
  <c r="AJ108" i="4" s="1"/>
  <c r="Y108" i="4"/>
  <c r="Z108" i="4" s="1"/>
  <c r="W108" i="4"/>
  <c r="T108" i="4"/>
  <c r="L108" i="4"/>
  <c r="AO107" i="4"/>
  <c r="AN107" i="4"/>
  <c r="AI107" i="4"/>
  <c r="AF107" i="4"/>
  <c r="Y107" i="4"/>
  <c r="Z107" i="4" s="1"/>
  <c r="AC107" i="4" s="1"/>
  <c r="AJ107" i="4" s="1"/>
  <c r="W107" i="4"/>
  <c r="T107" i="4"/>
  <c r="L107" i="4"/>
  <c r="AO106" i="4"/>
  <c r="AN106" i="4"/>
  <c r="AI106" i="4"/>
  <c r="AF106" i="4"/>
  <c r="Z106" i="4"/>
  <c r="AC106" i="4" s="1"/>
  <c r="Y106" i="4"/>
  <c r="W106" i="4"/>
  <c r="T106" i="4"/>
  <c r="L106" i="4"/>
  <c r="AO105" i="4"/>
  <c r="AN105" i="4"/>
  <c r="AI105" i="4"/>
  <c r="AJ105" i="4" s="1"/>
  <c r="AF105" i="4"/>
  <c r="Z105" i="4"/>
  <c r="AC105" i="4" s="1"/>
  <c r="Y105" i="4"/>
  <c r="W105" i="4"/>
  <c r="T105" i="4"/>
  <c r="L105" i="4"/>
  <c r="AN104" i="4"/>
  <c r="AO104" i="4" s="1"/>
  <c r="AI104" i="4"/>
  <c r="AF104" i="4"/>
  <c r="AC104" i="4"/>
  <c r="Z104" i="4"/>
  <c r="Y104" i="4"/>
  <c r="W104" i="4"/>
  <c r="T104" i="4"/>
  <c r="L104" i="4"/>
  <c r="AN103" i="4"/>
  <c r="AO103" i="4" s="1"/>
  <c r="AI103" i="4"/>
  <c r="W103" i="4"/>
  <c r="Y103" i="4" s="1"/>
  <c r="Z103" i="4" s="1"/>
  <c r="AC103" i="4" s="1"/>
  <c r="AJ103" i="4" s="1"/>
  <c r="T103" i="4"/>
  <c r="L103" i="4"/>
  <c r="AO102" i="4"/>
  <c r="AI102" i="4"/>
  <c r="AF102" i="4"/>
  <c r="W102" i="4"/>
  <c r="Y102" i="4" s="1"/>
  <c r="Z102" i="4" s="1"/>
  <c r="AC102" i="4" s="1"/>
  <c r="T102" i="4"/>
  <c r="AJ102" i="4" s="1"/>
  <c r="L102" i="4"/>
  <c r="AO101" i="4"/>
  <c r="AN101" i="4"/>
  <c r="AI101" i="4"/>
  <c r="AF101" i="4"/>
  <c r="W101" i="4"/>
  <c r="Y101" i="4" s="1"/>
  <c r="Z101" i="4" s="1"/>
  <c r="AC101" i="4" s="1"/>
  <c r="T101" i="4"/>
  <c r="L101" i="4"/>
  <c r="AN100" i="4"/>
  <c r="AO100" i="4" s="1"/>
  <c r="AI100" i="4"/>
  <c r="AJ100" i="4" s="1"/>
  <c r="AF100" i="4"/>
  <c r="AC100" i="4"/>
  <c r="W100" i="4"/>
  <c r="Y100" i="4" s="1"/>
  <c r="Z100" i="4" s="1"/>
  <c r="T100" i="4"/>
  <c r="L100" i="4"/>
  <c r="AN99" i="4"/>
  <c r="AO99" i="4" s="1"/>
  <c r="AI99" i="4"/>
  <c r="AF99" i="4"/>
  <c r="Y99" i="4"/>
  <c r="Z99" i="4" s="1"/>
  <c r="AC99" i="4" s="1"/>
  <c r="W99" i="4"/>
  <c r="T99" i="4"/>
  <c r="L99" i="4"/>
  <c r="AO98" i="4"/>
  <c r="AN98" i="4"/>
  <c r="AI98" i="4"/>
  <c r="AF98" i="4"/>
  <c r="Y98" i="4"/>
  <c r="Z98" i="4" s="1"/>
  <c r="AC98" i="4" s="1"/>
  <c r="W98" i="4"/>
  <c r="T98" i="4"/>
  <c r="L98" i="4"/>
  <c r="AN97" i="4"/>
  <c r="AO97" i="4" s="1"/>
  <c r="AI97" i="4"/>
  <c r="AF97" i="4"/>
  <c r="W97" i="4"/>
  <c r="Y97" i="4" s="1"/>
  <c r="Z97" i="4" s="1"/>
  <c r="AC97" i="4" s="1"/>
  <c r="T97" i="4"/>
  <c r="L97" i="4"/>
  <c r="AN96" i="4"/>
  <c r="AO96" i="4" s="1"/>
  <c r="AI96" i="4"/>
  <c r="AJ96" i="4" s="1"/>
  <c r="AF96" i="4"/>
  <c r="W96" i="4"/>
  <c r="Y96" i="4" s="1"/>
  <c r="Z96" i="4" s="1"/>
  <c r="AC96" i="4" s="1"/>
  <c r="T96" i="4"/>
  <c r="L96" i="4"/>
  <c r="AN95" i="4"/>
  <c r="AO95" i="4" s="1"/>
  <c r="AI95" i="4"/>
  <c r="AF95" i="4"/>
  <c r="AC95" i="4"/>
  <c r="W95" i="4"/>
  <c r="Y95" i="4" s="1"/>
  <c r="Z95" i="4" s="1"/>
  <c r="T95" i="4"/>
  <c r="L95" i="4"/>
  <c r="AO94" i="4"/>
  <c r="AN94" i="4"/>
  <c r="AI94" i="4"/>
  <c r="AF94" i="4"/>
  <c r="Y94" i="4"/>
  <c r="Z94" i="4" s="1"/>
  <c r="AC94" i="4" s="1"/>
  <c r="AJ94" i="4" s="1"/>
  <c r="W94" i="4"/>
  <c r="T94" i="4"/>
  <c r="L94" i="4"/>
  <c r="AO93" i="4"/>
  <c r="AN93" i="4"/>
  <c r="AI93" i="4"/>
  <c r="AF93" i="4"/>
  <c r="W93" i="4"/>
  <c r="Y93" i="4" s="1"/>
  <c r="Z93" i="4" s="1"/>
  <c r="AC93" i="4" s="1"/>
  <c r="T93" i="4"/>
  <c r="AJ93" i="4" s="1"/>
  <c r="Q93" i="4"/>
  <c r="L93" i="4"/>
  <c r="AN92" i="4"/>
  <c r="AO92" i="4" s="1"/>
  <c r="AI92" i="4"/>
  <c r="AF92" i="4"/>
  <c r="W92" i="4"/>
  <c r="Y92" i="4" s="1"/>
  <c r="Z92" i="4" s="1"/>
  <c r="AC92" i="4" s="1"/>
  <c r="T92" i="4"/>
  <c r="L92" i="4"/>
  <c r="AO91" i="4"/>
  <c r="AN91" i="4"/>
  <c r="AI91" i="4"/>
  <c r="AF91" i="4"/>
  <c r="AC91" i="4"/>
  <c r="AJ91" i="4" s="1"/>
  <c r="Y91" i="4"/>
  <c r="Z91" i="4" s="1"/>
  <c r="W91" i="4"/>
  <c r="T91" i="4"/>
  <c r="L91" i="4"/>
  <c r="AO90" i="4"/>
  <c r="AN90" i="4"/>
  <c r="AI90" i="4"/>
  <c r="AF90" i="4"/>
  <c r="W90" i="4"/>
  <c r="Y90" i="4" s="1"/>
  <c r="Z90" i="4" s="1"/>
  <c r="AC90" i="4" s="1"/>
  <c r="T90" i="4"/>
  <c r="AJ90" i="4" s="1"/>
  <c r="L90" i="4"/>
  <c r="AO89" i="4"/>
  <c r="AN89" i="4"/>
  <c r="AI89" i="4"/>
  <c r="AF89" i="4"/>
  <c r="W89" i="4"/>
  <c r="Y89" i="4" s="1"/>
  <c r="Z89" i="4" s="1"/>
  <c r="AC89" i="4" s="1"/>
  <c r="T89" i="4"/>
  <c r="L89" i="4"/>
  <c r="AN88" i="4"/>
  <c r="AO88" i="4" s="1"/>
  <c r="AI88" i="4"/>
  <c r="AF88" i="4"/>
  <c r="W88" i="4"/>
  <c r="Y88" i="4" s="1"/>
  <c r="Z88" i="4" s="1"/>
  <c r="AC88" i="4" s="1"/>
  <c r="AJ88" i="4" s="1"/>
  <c r="T88" i="4"/>
  <c r="L88" i="4"/>
  <c r="AO87" i="4"/>
  <c r="AN87" i="4"/>
  <c r="AI87" i="4"/>
  <c r="AJ87" i="4" s="1"/>
  <c r="AF87" i="4"/>
  <c r="Y87" i="4"/>
  <c r="Z87" i="4" s="1"/>
  <c r="AC87" i="4" s="1"/>
  <c r="W87" i="4"/>
  <c r="T87" i="4"/>
  <c r="L87" i="4"/>
  <c r="AN86" i="4"/>
  <c r="AO86" i="4" s="1"/>
  <c r="AJ86" i="4"/>
  <c r="AI86" i="4"/>
  <c r="AF86" i="4"/>
  <c r="Z86" i="4"/>
  <c r="AC86" i="4" s="1"/>
  <c r="Y86" i="4"/>
  <c r="T86" i="4"/>
  <c r="Q86" i="4"/>
  <c r="L86" i="4"/>
  <c r="AO85" i="4"/>
  <c r="AN85" i="4"/>
  <c r="AI85" i="4"/>
  <c r="AF85" i="4"/>
  <c r="Y85" i="4"/>
  <c r="Z85" i="4" s="1"/>
  <c r="AC85" i="4" s="1"/>
  <c r="W85" i="4"/>
  <c r="T85" i="4"/>
  <c r="L85" i="4"/>
  <c r="AN84" i="4"/>
  <c r="AO84" i="4" s="1"/>
  <c r="AI84" i="4"/>
  <c r="AF84" i="4"/>
  <c r="W84" i="4"/>
  <c r="Y84" i="4" s="1"/>
  <c r="Z84" i="4" s="1"/>
  <c r="AC84" i="4" s="1"/>
  <c r="T84" i="4"/>
  <c r="L84" i="4"/>
  <c r="AN83" i="4"/>
  <c r="AO83" i="4" s="1"/>
  <c r="AI83" i="4"/>
  <c r="AF83" i="4"/>
  <c r="Y83" i="4"/>
  <c r="Z83" i="4" s="1"/>
  <c r="AC83" i="4" s="1"/>
  <c r="T83" i="4"/>
  <c r="L83" i="4"/>
  <c r="AO82" i="4"/>
  <c r="AN82" i="4"/>
  <c r="AI82" i="4"/>
  <c r="AF82" i="4"/>
  <c r="Z82" i="4"/>
  <c r="AC82" i="4" s="1"/>
  <c r="W82" i="4"/>
  <c r="Y82" i="4" s="1"/>
  <c r="T82" i="4"/>
  <c r="L82" i="4"/>
  <c r="AN81" i="4"/>
  <c r="AO81" i="4" s="1"/>
  <c r="AI81" i="4"/>
  <c r="AF81" i="4"/>
  <c r="W81" i="4"/>
  <c r="Y81" i="4" s="1"/>
  <c r="Z81" i="4" s="1"/>
  <c r="AC81" i="4" s="1"/>
  <c r="T81" i="4"/>
  <c r="L81" i="4"/>
  <c r="AN80" i="4"/>
  <c r="AO80" i="4" s="1"/>
  <c r="AI80" i="4"/>
  <c r="AF80" i="4"/>
  <c r="Y80" i="4"/>
  <c r="Z80" i="4" s="1"/>
  <c r="AC80" i="4" s="1"/>
  <c r="W80" i="4"/>
  <c r="T80" i="4"/>
  <c r="L80" i="4"/>
  <c r="AN79" i="4"/>
  <c r="AO79" i="4" s="1"/>
  <c r="AJ79" i="4"/>
  <c r="AI79" i="4"/>
  <c r="AF79" i="4"/>
  <c r="Y79" i="4"/>
  <c r="Z79" i="4" s="1"/>
  <c r="AC79" i="4" s="1"/>
  <c r="W79" i="4"/>
  <c r="T79" i="4"/>
  <c r="L79" i="4"/>
  <c r="AO78" i="4"/>
  <c r="AN78" i="4"/>
  <c r="AI78" i="4"/>
  <c r="AF78" i="4"/>
  <c r="Y78" i="4"/>
  <c r="Z78" i="4" s="1"/>
  <c r="AC78" i="4" s="1"/>
  <c r="W78" i="4"/>
  <c r="T78" i="4"/>
  <c r="L78" i="4"/>
  <c r="AN77" i="4"/>
  <c r="AO77" i="4" s="1"/>
  <c r="AI77" i="4"/>
  <c r="AF77" i="4"/>
  <c r="W77" i="4"/>
  <c r="Y77" i="4" s="1"/>
  <c r="Z77" i="4" s="1"/>
  <c r="AC77" i="4" s="1"/>
  <c r="T77" i="4"/>
  <c r="L77" i="4"/>
  <c r="AN76" i="4"/>
  <c r="AO76" i="4" s="1"/>
  <c r="AI76" i="4"/>
  <c r="AF76" i="4"/>
  <c r="W76" i="4"/>
  <c r="Y76" i="4" s="1"/>
  <c r="Z76" i="4" s="1"/>
  <c r="AC76" i="4" s="1"/>
  <c r="T76" i="4"/>
  <c r="L76" i="4"/>
  <c r="AN75" i="4"/>
  <c r="AO75" i="4" s="1"/>
  <c r="AI75" i="4"/>
  <c r="AF75" i="4"/>
  <c r="W75" i="4"/>
  <c r="Y75" i="4" s="1"/>
  <c r="Z75" i="4" s="1"/>
  <c r="AC75" i="4" s="1"/>
  <c r="T75" i="4"/>
  <c r="L75" i="4"/>
  <c r="AO74" i="4"/>
  <c r="AN74" i="4"/>
  <c r="AI74" i="4"/>
  <c r="AF74" i="4"/>
  <c r="Y74" i="4"/>
  <c r="Z74" i="4" s="1"/>
  <c r="AC74" i="4" s="1"/>
  <c r="AJ74" i="4" s="1"/>
  <c r="W74" i="4"/>
  <c r="T74" i="4"/>
  <c r="L74" i="4"/>
  <c r="AO73" i="4"/>
  <c r="AN73" i="4"/>
  <c r="AI73" i="4"/>
  <c r="AF73" i="4"/>
  <c r="W73" i="4"/>
  <c r="Y73" i="4" s="1"/>
  <c r="Z73" i="4" s="1"/>
  <c r="AC73" i="4" s="1"/>
  <c r="T73" i="4"/>
  <c r="L73" i="4"/>
  <c r="AO72" i="4"/>
  <c r="AN72" i="4"/>
  <c r="AI72" i="4"/>
  <c r="AF72" i="4"/>
  <c r="W72" i="4"/>
  <c r="Y72" i="4" s="1"/>
  <c r="Z72" i="4" s="1"/>
  <c r="AC72" i="4" s="1"/>
  <c r="T72" i="4"/>
  <c r="L72" i="4"/>
  <c r="AN71" i="4"/>
  <c r="AO71" i="4" s="1"/>
  <c r="AI71" i="4"/>
  <c r="AF71" i="4"/>
  <c r="W71" i="4"/>
  <c r="Y71" i="4" s="1"/>
  <c r="Z71" i="4" s="1"/>
  <c r="AC71" i="4" s="1"/>
  <c r="T71" i="4"/>
  <c r="L71" i="4"/>
  <c r="AO70" i="4"/>
  <c r="AN70" i="4"/>
  <c r="AI70" i="4"/>
  <c r="AF70" i="4"/>
  <c r="Y70" i="4"/>
  <c r="Z70" i="4" s="1"/>
  <c r="AC70" i="4" s="1"/>
  <c r="W70" i="4"/>
  <c r="T70" i="4"/>
  <c r="L70" i="4"/>
  <c r="AN69" i="4"/>
  <c r="AO69" i="4" s="1"/>
  <c r="AJ69" i="4"/>
  <c r="AI69" i="4"/>
  <c r="AF69" i="4"/>
  <c r="Y69" i="4"/>
  <c r="Z69" i="4" s="1"/>
  <c r="AC69" i="4" s="1"/>
  <c r="W69" i="4"/>
  <c r="T69" i="4"/>
  <c r="L69" i="4"/>
  <c r="AO68" i="4"/>
  <c r="AN68" i="4"/>
  <c r="AI68" i="4"/>
  <c r="AJ68" i="4" s="1"/>
  <c r="AF68" i="4"/>
  <c r="Y68" i="4"/>
  <c r="Z68" i="4" s="1"/>
  <c r="AC68" i="4" s="1"/>
  <c r="W68" i="4"/>
  <c r="T68" i="4"/>
  <c r="L68" i="4"/>
  <c r="AN67" i="4"/>
  <c r="AO67" i="4" s="1"/>
  <c r="AI67" i="4"/>
  <c r="AF67" i="4"/>
  <c r="Z67" i="4"/>
  <c r="AC67" i="4" s="1"/>
  <c r="W67" i="4"/>
  <c r="Y67" i="4" s="1"/>
  <c r="T67" i="4"/>
  <c r="L67" i="4"/>
  <c r="AN66" i="4"/>
  <c r="AO66" i="4" s="1"/>
  <c r="AI66" i="4"/>
  <c r="AF66" i="4"/>
  <c r="W66" i="4"/>
  <c r="Y66" i="4" s="1"/>
  <c r="Z66" i="4" s="1"/>
  <c r="AC66" i="4" s="1"/>
  <c r="T66" i="4"/>
  <c r="L66" i="4"/>
  <c r="AN65" i="4"/>
  <c r="AO65" i="4" s="1"/>
  <c r="AI65" i="4"/>
  <c r="AF65" i="4"/>
  <c r="W65" i="4"/>
  <c r="Y65" i="4" s="1"/>
  <c r="Z65" i="4" s="1"/>
  <c r="AC65" i="4" s="1"/>
  <c r="T65" i="4"/>
  <c r="L65" i="4"/>
  <c r="AO64" i="4"/>
  <c r="AN64" i="4"/>
  <c r="AJ64" i="4"/>
  <c r="AI64" i="4"/>
  <c r="AF64" i="4"/>
  <c r="AC64" i="4"/>
  <c r="Y64" i="4"/>
  <c r="Z64" i="4" s="1"/>
  <c r="W64" i="4"/>
  <c r="T64" i="4"/>
  <c r="L64" i="4"/>
  <c r="AO63" i="4"/>
  <c r="AN63" i="4"/>
  <c r="AJ63" i="4"/>
  <c r="AI63" i="4"/>
  <c r="AF63" i="4"/>
  <c r="W63" i="4"/>
  <c r="Y63" i="4" s="1"/>
  <c r="Z63" i="4" s="1"/>
  <c r="AC63" i="4" s="1"/>
  <c r="T63" i="4"/>
  <c r="L63" i="4"/>
  <c r="AO62" i="4"/>
  <c r="AN62" i="4"/>
  <c r="AI62" i="4"/>
  <c r="AF62" i="4"/>
  <c r="Z62" i="4"/>
  <c r="AC62" i="4" s="1"/>
  <c r="W62" i="4"/>
  <c r="Y62" i="4" s="1"/>
  <c r="T62" i="4"/>
  <c r="L62" i="4"/>
  <c r="AN61" i="4"/>
  <c r="AO61" i="4" s="1"/>
  <c r="AI61" i="4"/>
  <c r="AF61" i="4"/>
  <c r="AC61" i="4"/>
  <c r="Z61" i="4"/>
  <c r="W61" i="4"/>
  <c r="Y61" i="4" s="1"/>
  <c r="T61" i="4"/>
  <c r="L61" i="4"/>
  <c r="AN60" i="4"/>
  <c r="AO60" i="4" s="1"/>
  <c r="AI60" i="4"/>
  <c r="AF60" i="4"/>
  <c r="Y60" i="4"/>
  <c r="Z60" i="4" s="1"/>
  <c r="AC60" i="4" s="1"/>
  <c r="W60" i="4"/>
  <c r="T60" i="4"/>
  <c r="L60" i="4"/>
  <c r="AN59" i="4"/>
  <c r="AO59" i="4" s="1"/>
  <c r="AI59" i="4"/>
  <c r="AF59" i="4"/>
  <c r="Z59" i="4"/>
  <c r="AC59" i="4" s="1"/>
  <c r="AJ59" i="4" s="1"/>
  <c r="Y59" i="4"/>
  <c r="W59" i="4"/>
  <c r="T59" i="4"/>
  <c r="L59" i="4"/>
  <c r="AO58" i="4"/>
  <c r="AN58" i="4"/>
  <c r="AI58" i="4"/>
  <c r="AF58" i="4"/>
  <c r="Y58" i="4"/>
  <c r="Z58" i="4" s="1"/>
  <c r="AC58" i="4" s="1"/>
  <c r="W58" i="4"/>
  <c r="T58" i="4"/>
  <c r="L58" i="4"/>
  <c r="AN57" i="4"/>
  <c r="AO57" i="4" s="1"/>
  <c r="AI57" i="4"/>
  <c r="AF57" i="4"/>
  <c r="W57" i="4"/>
  <c r="Y57" i="4" s="1"/>
  <c r="Z57" i="4" s="1"/>
  <c r="AC57" i="4" s="1"/>
  <c r="T57" i="4"/>
  <c r="L57" i="4"/>
  <c r="AN56" i="4"/>
  <c r="AO56" i="4" s="1"/>
  <c r="AI56" i="4"/>
  <c r="AF56" i="4"/>
  <c r="Y56" i="4"/>
  <c r="Z56" i="4" s="1"/>
  <c r="AC56" i="4" s="1"/>
  <c r="W56" i="4"/>
  <c r="T56" i="4"/>
  <c r="L56" i="4"/>
  <c r="AN55" i="4"/>
  <c r="AO55" i="4" s="1"/>
  <c r="AI55" i="4"/>
  <c r="AF55" i="4"/>
  <c r="Y55" i="4"/>
  <c r="Z55" i="4" s="1"/>
  <c r="AC55" i="4" s="1"/>
  <c r="W55" i="4"/>
  <c r="T55" i="4"/>
  <c r="L55" i="4"/>
  <c r="AO54" i="4"/>
  <c r="AN54" i="4"/>
  <c r="AI54" i="4"/>
  <c r="AF54" i="4"/>
  <c r="AC54" i="4"/>
  <c r="AJ54" i="4" s="1"/>
  <c r="Y54" i="4"/>
  <c r="Z54" i="4" s="1"/>
  <c r="W54" i="4"/>
  <c r="T54" i="4"/>
  <c r="L54" i="4"/>
  <c r="AO53" i="4"/>
  <c r="AN53" i="4"/>
  <c r="AI53" i="4"/>
  <c r="AF53" i="4"/>
  <c r="W53" i="4"/>
  <c r="Y53" i="4" s="1"/>
  <c r="Z53" i="4" s="1"/>
  <c r="AC53" i="4" s="1"/>
  <c r="T53" i="4"/>
  <c r="L53" i="4"/>
  <c r="AO52" i="4"/>
  <c r="AN52" i="4"/>
  <c r="AI52" i="4"/>
  <c r="AF52" i="4"/>
  <c r="W52" i="4"/>
  <c r="Y52" i="4" s="1"/>
  <c r="Z52" i="4" s="1"/>
  <c r="AC52" i="4" s="1"/>
  <c r="T52" i="4"/>
  <c r="L52" i="4"/>
  <c r="AN51" i="4"/>
  <c r="AO51" i="4" s="1"/>
  <c r="AI51" i="4"/>
  <c r="AF51" i="4"/>
  <c r="W51" i="4"/>
  <c r="Y51" i="4" s="1"/>
  <c r="Z51" i="4" s="1"/>
  <c r="AC51" i="4" s="1"/>
  <c r="T51" i="4"/>
  <c r="L51" i="4"/>
  <c r="AN50" i="4"/>
  <c r="AO50" i="4" s="1"/>
  <c r="AI50" i="4"/>
  <c r="AJ50" i="4" s="1"/>
  <c r="AF50" i="4"/>
  <c r="AC50" i="4"/>
  <c r="Y50" i="4"/>
  <c r="Z50" i="4" s="1"/>
  <c r="W50" i="4"/>
  <c r="T50" i="4"/>
  <c r="L50" i="4"/>
  <c r="AN49" i="4"/>
  <c r="AO49" i="4" s="1"/>
  <c r="AI49" i="4"/>
  <c r="AF49" i="4"/>
  <c r="Z49" i="4"/>
  <c r="AC49" i="4" s="1"/>
  <c r="Y49" i="4"/>
  <c r="W49" i="4"/>
  <c r="T49" i="4"/>
  <c r="L49" i="4"/>
  <c r="AO48" i="4"/>
  <c r="AN48" i="4"/>
  <c r="AI48" i="4"/>
  <c r="AF48" i="4"/>
  <c r="Y48" i="4"/>
  <c r="Z48" i="4" s="1"/>
  <c r="AC48" i="4" s="1"/>
  <c r="W48" i="4"/>
  <c r="T48" i="4"/>
  <c r="L48" i="4"/>
  <c r="AN47" i="4"/>
  <c r="AO47" i="4" s="1"/>
  <c r="AI47" i="4"/>
  <c r="AF47" i="4"/>
  <c r="W47" i="4"/>
  <c r="Y47" i="4" s="1"/>
  <c r="Z47" i="4" s="1"/>
  <c r="AC47" i="4" s="1"/>
  <c r="T47" i="4"/>
  <c r="L47" i="4"/>
  <c r="AN46" i="4"/>
  <c r="AO46" i="4" s="1"/>
  <c r="AI46" i="4"/>
  <c r="AF46" i="4"/>
  <c r="W46" i="4"/>
  <c r="Y46" i="4" s="1"/>
  <c r="Z46" i="4" s="1"/>
  <c r="AC46" i="4" s="1"/>
  <c r="T46" i="4"/>
  <c r="L46" i="4"/>
  <c r="AN45" i="4"/>
  <c r="AO45" i="4" s="1"/>
  <c r="AI45" i="4"/>
  <c r="AF45" i="4"/>
  <c r="W45" i="4"/>
  <c r="Y45" i="4" s="1"/>
  <c r="Z45" i="4" s="1"/>
  <c r="AC45" i="4" s="1"/>
  <c r="T45" i="4"/>
  <c r="L45" i="4"/>
  <c r="AJ45" i="4" s="1"/>
  <c r="AO44" i="4"/>
  <c r="AN44" i="4"/>
  <c r="AI44" i="4"/>
  <c r="AF44" i="4"/>
  <c r="Y44" i="4"/>
  <c r="Z44" i="4" s="1"/>
  <c r="AC44" i="4" s="1"/>
  <c r="W44" i="4"/>
  <c r="T44" i="4"/>
  <c r="L44" i="4"/>
  <c r="AO43" i="4"/>
  <c r="AN43" i="4"/>
  <c r="AI43" i="4"/>
  <c r="AF43" i="4"/>
  <c r="W43" i="4"/>
  <c r="Y43" i="4" s="1"/>
  <c r="Z43" i="4" s="1"/>
  <c r="AC43" i="4" s="1"/>
  <c r="T43" i="4"/>
  <c r="L43" i="4"/>
  <c r="AO42" i="4"/>
  <c r="AN42" i="4"/>
  <c r="AI42" i="4"/>
  <c r="AF42" i="4"/>
  <c r="W42" i="4"/>
  <c r="Y42" i="4" s="1"/>
  <c r="Z42" i="4" s="1"/>
  <c r="AC42" i="4" s="1"/>
  <c r="T42" i="4"/>
  <c r="L42" i="4"/>
  <c r="AN41" i="4"/>
  <c r="AO41" i="4" s="1"/>
  <c r="AI41" i="4"/>
  <c r="AF41" i="4"/>
  <c r="Z41" i="4"/>
  <c r="AC41" i="4" s="1"/>
  <c r="W41" i="4"/>
  <c r="Y41" i="4" s="1"/>
  <c r="T41" i="4"/>
  <c r="L41" i="4"/>
  <c r="AN40" i="4"/>
  <c r="AO40" i="4" s="1"/>
  <c r="AI40" i="4"/>
  <c r="AF40" i="4"/>
  <c r="Y40" i="4"/>
  <c r="Z40" i="4" s="1"/>
  <c r="AC40" i="4" s="1"/>
  <c r="W40" i="4"/>
  <c r="T40" i="4"/>
  <c r="L40" i="4"/>
  <c r="AN39" i="4"/>
  <c r="AO39" i="4" s="1"/>
  <c r="AI39" i="4"/>
  <c r="AF39" i="4"/>
  <c r="W39" i="4"/>
  <c r="Y39" i="4" s="1"/>
  <c r="Z39" i="4" s="1"/>
  <c r="AC39" i="4" s="1"/>
  <c r="T39" i="4"/>
  <c r="L39" i="4"/>
  <c r="AN38" i="4"/>
  <c r="AO38" i="4" s="1"/>
  <c r="AI38" i="4"/>
  <c r="AF38" i="4"/>
  <c r="Z38" i="4"/>
  <c r="AC38" i="4" s="1"/>
  <c r="Y38" i="4"/>
  <c r="W38" i="4"/>
  <c r="T38" i="4"/>
  <c r="L38" i="4"/>
  <c r="AN37" i="4"/>
  <c r="AO37" i="4" s="1"/>
  <c r="AI37" i="4"/>
  <c r="AF37" i="4"/>
  <c r="W37" i="4"/>
  <c r="Y37" i="4" s="1"/>
  <c r="Z37" i="4" s="1"/>
  <c r="AC37" i="4" s="1"/>
  <c r="T37" i="4"/>
  <c r="L37" i="4"/>
  <c r="AN36" i="4"/>
  <c r="AO36" i="4" s="1"/>
  <c r="AI36" i="4"/>
  <c r="AF36" i="4"/>
  <c r="Y36" i="4"/>
  <c r="Z36" i="4" s="1"/>
  <c r="AC36" i="4" s="1"/>
  <c r="AJ36" i="4" s="1"/>
  <c r="W36" i="4"/>
  <c r="T36" i="4"/>
  <c r="L36" i="4"/>
  <c r="AN35" i="4"/>
  <c r="AO35" i="4" s="1"/>
  <c r="AI35" i="4"/>
  <c r="AF35" i="4"/>
  <c r="W35" i="4"/>
  <c r="Y35" i="4" s="1"/>
  <c r="Z35" i="4" s="1"/>
  <c r="AC35" i="4" s="1"/>
  <c r="T35" i="4"/>
  <c r="L35" i="4"/>
  <c r="AO34" i="4"/>
  <c r="AN34" i="4"/>
  <c r="AJ34" i="4"/>
  <c r="AI34" i="4"/>
  <c r="AF34" i="4"/>
  <c r="Z34" i="4"/>
  <c r="AC34" i="4" s="1"/>
  <c r="Y34" i="4"/>
  <c r="W34" i="4"/>
  <c r="T34" i="4"/>
  <c r="L34" i="4"/>
  <c r="AO33" i="4"/>
  <c r="AN33" i="4"/>
  <c r="AI33" i="4"/>
  <c r="AJ33" i="4" s="1"/>
  <c r="AF33" i="4"/>
  <c r="W33" i="4"/>
  <c r="Y33" i="4" s="1"/>
  <c r="Z33" i="4" s="1"/>
  <c r="AC33" i="4" s="1"/>
  <c r="T33" i="4"/>
  <c r="L33" i="4"/>
  <c r="AO32" i="4"/>
  <c r="AN32" i="4"/>
  <c r="AI32" i="4"/>
  <c r="AF32" i="4"/>
  <c r="W32" i="4"/>
  <c r="Y32" i="4" s="1"/>
  <c r="Z32" i="4" s="1"/>
  <c r="AC32" i="4" s="1"/>
  <c r="T32" i="4"/>
  <c r="L32" i="4"/>
  <c r="AJ32" i="4" s="1"/>
  <c r="AO31" i="4"/>
  <c r="AN31" i="4"/>
  <c r="AI31" i="4"/>
  <c r="AF31" i="4"/>
  <c r="W31" i="4"/>
  <c r="Y31" i="4" s="1"/>
  <c r="Z31" i="4" s="1"/>
  <c r="AC31" i="4" s="1"/>
  <c r="T31" i="4"/>
  <c r="L31" i="4"/>
  <c r="AN30" i="4"/>
  <c r="AO30" i="4" s="1"/>
  <c r="AI30" i="4"/>
  <c r="AF30" i="4"/>
  <c r="Y30" i="4"/>
  <c r="Z30" i="4" s="1"/>
  <c r="AC30" i="4" s="1"/>
  <c r="W30" i="4"/>
  <c r="T30" i="4"/>
  <c r="L30" i="4"/>
  <c r="AO29" i="4"/>
  <c r="AN29" i="4"/>
  <c r="AI29" i="4"/>
  <c r="AJ29" i="4" s="1"/>
  <c r="AF29" i="4"/>
  <c r="W29" i="4"/>
  <c r="Y29" i="4" s="1"/>
  <c r="Z29" i="4" s="1"/>
  <c r="AC29" i="4" s="1"/>
  <c r="T29" i="4"/>
  <c r="L29" i="4"/>
  <c r="AN28" i="4"/>
  <c r="AO28" i="4" s="1"/>
  <c r="AP28" i="4" s="1"/>
  <c r="AI28" i="4"/>
  <c r="AF28" i="4"/>
  <c r="W28" i="4"/>
  <c r="Y28" i="4" s="1"/>
  <c r="Z28" i="4" s="1"/>
  <c r="AC28" i="4" s="1"/>
  <c r="T28" i="4"/>
  <c r="L28" i="4"/>
  <c r="AN27" i="4"/>
  <c r="AO27" i="4" s="1"/>
  <c r="AI27" i="4"/>
  <c r="AF27" i="4"/>
  <c r="W27" i="4"/>
  <c r="Y27" i="4" s="1"/>
  <c r="Z27" i="4" s="1"/>
  <c r="AC27" i="4" s="1"/>
  <c r="T27" i="4"/>
  <c r="L27" i="4"/>
  <c r="AJ27" i="4" s="1"/>
  <c r="AO26" i="4"/>
  <c r="AN26" i="4"/>
  <c r="AI26" i="4"/>
  <c r="AF26" i="4"/>
  <c r="W26" i="4"/>
  <c r="Y26" i="4" s="1"/>
  <c r="Z26" i="4" s="1"/>
  <c r="AC26" i="4" s="1"/>
  <c r="T26" i="4"/>
  <c r="L26" i="4"/>
  <c r="AN25" i="4"/>
  <c r="AO25" i="4" s="1"/>
  <c r="AI25" i="4"/>
  <c r="AF25" i="4"/>
  <c r="Y25" i="4"/>
  <c r="Z25" i="4" s="1"/>
  <c r="AC25" i="4" s="1"/>
  <c r="AJ25" i="4" s="1"/>
  <c r="W25" i="4"/>
  <c r="T25" i="4"/>
  <c r="L25" i="4"/>
  <c r="AO24" i="4"/>
  <c r="AN24" i="4"/>
  <c r="AI24" i="4"/>
  <c r="AJ24" i="4" s="1"/>
  <c r="AF24" i="4"/>
  <c r="W24" i="4"/>
  <c r="Y24" i="4" s="1"/>
  <c r="Z24" i="4" s="1"/>
  <c r="AC24" i="4" s="1"/>
  <c r="T24" i="4"/>
  <c r="L24" i="4"/>
  <c r="AO23" i="4"/>
  <c r="AN23" i="4"/>
  <c r="AI23" i="4"/>
  <c r="AF23" i="4"/>
  <c r="Z23" i="4"/>
  <c r="AC23" i="4" s="1"/>
  <c r="W23" i="4"/>
  <c r="Y23" i="4" s="1"/>
  <c r="T23" i="4"/>
  <c r="L23" i="4"/>
  <c r="AO22" i="4"/>
  <c r="AN22" i="4"/>
  <c r="AI22" i="4"/>
  <c r="AF22" i="4"/>
  <c r="W22" i="4"/>
  <c r="Y22" i="4" s="1"/>
  <c r="Z22" i="4" s="1"/>
  <c r="AC22" i="4" s="1"/>
  <c r="T22" i="4"/>
  <c r="L22" i="4"/>
  <c r="AN21" i="4"/>
  <c r="AO21" i="4" s="1"/>
  <c r="AI21" i="4"/>
  <c r="AF21" i="4"/>
  <c r="Z21" i="4"/>
  <c r="AC21" i="4" s="1"/>
  <c r="Y21" i="4"/>
  <c r="W21" i="4"/>
  <c r="T21" i="4"/>
  <c r="L21" i="4"/>
  <c r="AN20" i="4"/>
  <c r="AO20" i="4" s="1"/>
  <c r="AI20" i="4"/>
  <c r="AF20" i="4"/>
  <c r="Y20" i="4"/>
  <c r="Z20" i="4" s="1"/>
  <c r="AC20" i="4" s="1"/>
  <c r="W20" i="4"/>
  <c r="T20" i="4"/>
  <c r="L20" i="4"/>
  <c r="AN19" i="4"/>
  <c r="AO19" i="4" s="1"/>
  <c r="AI19" i="4"/>
  <c r="AF19" i="4"/>
  <c r="W19" i="4"/>
  <c r="Y19" i="4" s="1"/>
  <c r="Z19" i="4" s="1"/>
  <c r="AC19" i="4" s="1"/>
  <c r="AJ19" i="4" s="1"/>
  <c r="T19" i="4"/>
  <c r="L19" i="4"/>
  <c r="AN18" i="4"/>
  <c r="AO18" i="4" s="1"/>
  <c r="AI18" i="4"/>
  <c r="AF18" i="4"/>
  <c r="Y18" i="4"/>
  <c r="Z18" i="4" s="1"/>
  <c r="AC18" i="4" s="1"/>
  <c r="W18" i="4"/>
  <c r="T18" i="4"/>
  <c r="L18" i="4"/>
  <c r="AN17" i="4"/>
  <c r="AO17" i="4" s="1"/>
  <c r="AI17" i="4"/>
  <c r="AF17" i="4"/>
  <c r="Y17" i="4"/>
  <c r="Z17" i="4" s="1"/>
  <c r="AC17" i="4" s="1"/>
  <c r="T17" i="4"/>
  <c r="L17" i="4"/>
  <c r="AN16" i="4"/>
  <c r="AO16" i="4" s="1"/>
  <c r="AI16" i="4"/>
  <c r="AF16" i="4"/>
  <c r="AC16" i="4"/>
  <c r="W16" i="4"/>
  <c r="Y16" i="4" s="1"/>
  <c r="Z16" i="4" s="1"/>
  <c r="T16" i="4"/>
  <c r="L16" i="4"/>
  <c r="AN15" i="4"/>
  <c r="AO15" i="4" s="1"/>
  <c r="AI15" i="4"/>
  <c r="AJ15" i="4" s="1"/>
  <c r="AF15" i="4"/>
  <c r="AC15" i="4"/>
  <c r="W15" i="4"/>
  <c r="Y15" i="4" s="1"/>
  <c r="Z15" i="4" s="1"/>
  <c r="T15" i="4"/>
  <c r="L15" i="4"/>
  <c r="AN14" i="4"/>
  <c r="AO14" i="4" s="1"/>
  <c r="AI14" i="4"/>
  <c r="AJ14" i="4" s="1"/>
  <c r="AF14" i="4"/>
  <c r="W14" i="4"/>
  <c r="Y14" i="4" s="1"/>
  <c r="Z14" i="4" s="1"/>
  <c r="AC14" i="4" s="1"/>
  <c r="T14" i="4"/>
  <c r="L14" i="4"/>
  <c r="AN13" i="4"/>
  <c r="AO13" i="4" s="1"/>
  <c r="AI13" i="4"/>
  <c r="AF13" i="4"/>
  <c r="Y13" i="4"/>
  <c r="Z13" i="4" s="1"/>
  <c r="AC13" i="4" s="1"/>
  <c r="W13" i="4"/>
  <c r="T13" i="4"/>
  <c r="L13" i="4"/>
  <c r="AN12" i="4"/>
  <c r="AO12" i="4" s="1"/>
  <c r="AI12" i="4"/>
  <c r="AF12" i="4"/>
  <c r="W12" i="4"/>
  <c r="Y12" i="4" s="1"/>
  <c r="Z12" i="4" s="1"/>
  <c r="AC12" i="4" s="1"/>
  <c r="T12" i="4"/>
  <c r="L12" i="4"/>
  <c r="AO11" i="4"/>
  <c r="AN11" i="4"/>
  <c r="AI11" i="4"/>
  <c r="AF11" i="4"/>
  <c r="Y11" i="4"/>
  <c r="Z11" i="4" s="1"/>
  <c r="AC11" i="4" s="1"/>
  <c r="W11" i="4"/>
  <c r="T11" i="4"/>
  <c r="L11" i="4"/>
  <c r="AN10" i="4"/>
  <c r="AO10" i="4" s="1"/>
  <c r="AI10" i="4"/>
  <c r="AJ10" i="4" s="1"/>
  <c r="AF10" i="4"/>
  <c r="W10" i="4"/>
  <c r="Y10" i="4" s="1"/>
  <c r="Z10" i="4" s="1"/>
  <c r="AC10" i="4" s="1"/>
  <c r="T10" i="4"/>
  <c r="L10" i="4"/>
  <c r="AN9" i="4"/>
  <c r="AO9" i="4" s="1"/>
  <c r="AI9" i="4"/>
  <c r="AF9" i="4"/>
  <c r="Y9" i="4"/>
  <c r="Z9" i="4" s="1"/>
  <c r="AC9" i="4" s="1"/>
  <c r="W9" i="4"/>
  <c r="T9" i="4"/>
  <c r="L9" i="4"/>
  <c r="AN8" i="4"/>
  <c r="AO8" i="4" s="1"/>
  <c r="AI8" i="4"/>
  <c r="AF8" i="4"/>
  <c r="W8" i="4"/>
  <c r="Y8" i="4" s="1"/>
  <c r="Z8" i="4" s="1"/>
  <c r="AC8" i="4" s="1"/>
  <c r="T8" i="4"/>
  <c r="L8" i="4"/>
  <c r="AO7" i="4"/>
  <c r="AN7" i="4"/>
  <c r="AI7" i="4"/>
  <c r="AF7" i="4"/>
  <c r="Z7" i="4"/>
  <c r="AC7" i="4" s="1"/>
  <c r="Y7" i="4"/>
  <c r="W7" i="4"/>
  <c r="T7" i="4"/>
  <c r="L7" i="4"/>
  <c r="AN6" i="4"/>
  <c r="AO6" i="4" s="1"/>
  <c r="AI6" i="4"/>
  <c r="AJ6" i="4" s="1"/>
  <c r="AF6" i="4"/>
  <c r="W6" i="4"/>
  <c r="Y6" i="4" s="1"/>
  <c r="Z6" i="4" s="1"/>
  <c r="AC6" i="4" s="1"/>
  <c r="T6" i="4"/>
  <c r="L6" i="4"/>
  <c r="AN5" i="4"/>
  <c r="AO5" i="4" s="1"/>
  <c r="AI5" i="4"/>
  <c r="AF5" i="4"/>
  <c r="W5" i="4"/>
  <c r="Y5" i="4" s="1"/>
  <c r="Z5" i="4" s="1"/>
  <c r="AC5" i="4" s="1"/>
  <c r="T5" i="4"/>
  <c r="L5" i="4"/>
  <c r="AJ5" i="4" s="1"/>
  <c r="AO4" i="4"/>
  <c r="AN4" i="4"/>
  <c r="AI4" i="4"/>
  <c r="AF4" i="4"/>
  <c r="W4" i="4"/>
  <c r="Y4" i="4" s="1"/>
  <c r="Z4" i="4" s="1"/>
  <c r="AC4" i="4" s="1"/>
  <c r="T4" i="4"/>
  <c r="L4" i="4"/>
  <c r="AN3" i="4"/>
  <c r="AO3" i="4" s="1"/>
  <c r="AI3" i="4"/>
  <c r="AF3" i="4"/>
  <c r="Y3" i="4"/>
  <c r="Z3" i="4" s="1"/>
  <c r="AC3" i="4" s="1"/>
  <c r="W3" i="4"/>
  <c r="T3" i="4"/>
  <c r="L3" i="4"/>
  <c r="AO123" i="3"/>
  <c r="AP123" i="3" s="1"/>
  <c r="AI123" i="3"/>
  <c r="AJ123" i="3" s="1"/>
  <c r="AF123" i="3"/>
  <c r="Y123" i="3"/>
  <c r="Z123" i="3" s="1"/>
  <c r="AC123" i="3" s="1"/>
  <c r="T123" i="3"/>
  <c r="L123" i="3"/>
  <c r="AO122" i="3"/>
  <c r="AP122" i="3" s="1"/>
  <c r="AI122" i="3"/>
  <c r="AF122" i="3"/>
  <c r="AC122" i="3"/>
  <c r="W122" i="3"/>
  <c r="Y122" i="3" s="1"/>
  <c r="Z122" i="3" s="1"/>
  <c r="T122" i="3"/>
  <c r="Q122" i="3"/>
  <c r="L122" i="3"/>
  <c r="AP121" i="3"/>
  <c r="AO121" i="3"/>
  <c r="AI121" i="3"/>
  <c r="AF121" i="3"/>
  <c r="Z121" i="3"/>
  <c r="AC121" i="3" s="1"/>
  <c r="Y121" i="3"/>
  <c r="W121" i="3"/>
  <c r="T121" i="3"/>
  <c r="L121" i="3"/>
  <c r="AO120" i="3"/>
  <c r="AP120" i="3" s="1"/>
  <c r="AI120" i="3"/>
  <c r="AJ120" i="3" s="1"/>
  <c r="AF120" i="3"/>
  <c r="W120" i="3"/>
  <c r="Y120" i="3" s="1"/>
  <c r="Z120" i="3" s="1"/>
  <c r="AC120" i="3" s="1"/>
  <c r="T120" i="3"/>
  <c r="L120" i="3"/>
  <c r="AO119" i="3"/>
  <c r="AP119" i="3" s="1"/>
  <c r="AJ119" i="3"/>
  <c r="AI119" i="3"/>
  <c r="AF119" i="3"/>
  <c r="Z119" i="3"/>
  <c r="AC119" i="3" s="1"/>
  <c r="W119" i="3"/>
  <c r="Y119" i="3" s="1"/>
  <c r="T119" i="3"/>
  <c r="L119" i="3"/>
  <c r="AP118" i="3"/>
  <c r="AO118" i="3"/>
  <c r="AI118" i="3"/>
  <c r="AJ118" i="3" s="1"/>
  <c r="AF118" i="3"/>
  <c r="Y118" i="3"/>
  <c r="Z118" i="3" s="1"/>
  <c r="AC118" i="3" s="1"/>
  <c r="W118" i="3"/>
  <c r="T118" i="3"/>
  <c r="L118" i="3"/>
  <c r="AO117" i="3"/>
  <c r="AP117" i="3" s="1"/>
  <c r="AI117" i="3"/>
  <c r="AF117" i="3"/>
  <c r="Y117" i="3"/>
  <c r="Z117" i="3" s="1"/>
  <c r="AC117" i="3" s="1"/>
  <c r="W117" i="3"/>
  <c r="T117" i="3"/>
  <c r="L117" i="3"/>
  <c r="AJ117" i="3" s="1"/>
  <c r="AP116" i="3"/>
  <c r="AO116" i="3"/>
  <c r="AI116" i="3"/>
  <c r="AF116" i="3"/>
  <c r="Y116" i="3"/>
  <c r="Z116" i="3" s="1"/>
  <c r="AC116" i="3" s="1"/>
  <c r="W116" i="3"/>
  <c r="L116" i="3"/>
  <c r="AO115" i="3"/>
  <c r="AP115" i="3" s="1"/>
  <c r="AI115" i="3"/>
  <c r="AJ115" i="3" s="1"/>
  <c r="AF115" i="3"/>
  <c r="Y115" i="3"/>
  <c r="Z115" i="3" s="1"/>
  <c r="AC115" i="3" s="1"/>
  <c r="W115" i="3"/>
  <c r="T115" i="3"/>
  <c r="Q115" i="3"/>
  <c r="L115" i="3"/>
  <c r="AP114" i="3"/>
  <c r="AO114" i="3"/>
  <c r="AI114" i="3"/>
  <c r="AF114" i="3"/>
  <c r="Y114" i="3"/>
  <c r="Z114" i="3" s="1"/>
  <c r="AC114" i="3" s="1"/>
  <c r="W114" i="3"/>
  <c r="T114" i="3"/>
  <c r="L114" i="3"/>
  <c r="AO113" i="3"/>
  <c r="AP113" i="3" s="1"/>
  <c r="AI113" i="3"/>
  <c r="AF113" i="3"/>
  <c r="Z113" i="3"/>
  <c r="AC113" i="3" s="1"/>
  <c r="Y113" i="3"/>
  <c r="W113" i="3"/>
  <c r="T113" i="3"/>
  <c r="L113" i="3"/>
  <c r="AO112" i="3"/>
  <c r="AP112" i="3" s="1"/>
  <c r="AI112" i="3"/>
  <c r="AF112" i="3"/>
  <c r="AC112" i="3"/>
  <c r="Y112" i="3"/>
  <c r="Z112" i="3" s="1"/>
  <c r="W112" i="3"/>
  <c r="T112" i="3"/>
  <c r="L112" i="3"/>
  <c r="AO111" i="3"/>
  <c r="AP111" i="3" s="1"/>
  <c r="AF111" i="3"/>
  <c r="AC111" i="3"/>
  <c r="Z111" i="3"/>
  <c r="Y111" i="3"/>
  <c r="W111" i="3"/>
  <c r="T111" i="3"/>
  <c r="AJ111" i="3" s="1"/>
  <c r="L111" i="3"/>
  <c r="AO110" i="3"/>
  <c r="AP110" i="3" s="1"/>
  <c r="AI110" i="3"/>
  <c r="AF110" i="3"/>
  <c r="Y110" i="3"/>
  <c r="Z110" i="3" s="1"/>
  <c r="AC110" i="3" s="1"/>
  <c r="W110" i="3"/>
  <c r="T110" i="3"/>
  <c r="AJ110" i="3" s="1"/>
  <c r="L110" i="3"/>
  <c r="AO109" i="3"/>
  <c r="AP109" i="3" s="1"/>
  <c r="AI109" i="3"/>
  <c r="AF109" i="3"/>
  <c r="Y109" i="3"/>
  <c r="Z109" i="3" s="1"/>
  <c r="AC109" i="3" s="1"/>
  <c r="W109" i="3"/>
  <c r="T109" i="3"/>
  <c r="L109" i="3"/>
  <c r="AO108" i="3"/>
  <c r="AP108" i="3" s="1"/>
  <c r="AI108" i="3"/>
  <c r="Y108" i="3"/>
  <c r="Z108" i="3" s="1"/>
  <c r="AC108" i="3" s="1"/>
  <c r="W108" i="3"/>
  <c r="T108" i="3"/>
  <c r="L108" i="3"/>
  <c r="AP107" i="3"/>
  <c r="AO107" i="3"/>
  <c r="AI107" i="3"/>
  <c r="AF107" i="3"/>
  <c r="W107" i="3"/>
  <c r="Y107" i="3" s="1"/>
  <c r="Z107" i="3" s="1"/>
  <c r="AC107" i="3" s="1"/>
  <c r="T107" i="3"/>
  <c r="L107" i="3"/>
  <c r="AO106" i="3"/>
  <c r="AP106" i="3" s="1"/>
  <c r="AI106" i="3"/>
  <c r="AF106" i="3"/>
  <c r="Z106" i="3"/>
  <c r="AC106" i="3" s="1"/>
  <c r="AJ106" i="3" s="1"/>
  <c r="Y106" i="3"/>
  <c r="W106" i="3"/>
  <c r="T106" i="3"/>
  <c r="L106" i="3"/>
  <c r="AP105" i="3"/>
  <c r="AO105" i="3"/>
  <c r="AI105" i="3"/>
  <c r="AF105" i="3"/>
  <c r="W105" i="3"/>
  <c r="Y105" i="3" s="1"/>
  <c r="Z105" i="3" s="1"/>
  <c r="AC105" i="3" s="1"/>
  <c r="AJ105" i="3" s="1"/>
  <c r="T105" i="3"/>
  <c r="L105" i="3"/>
  <c r="AP104" i="3"/>
  <c r="AO104" i="3"/>
  <c r="AJ104" i="3"/>
  <c r="AI104" i="3"/>
  <c r="AF104" i="3"/>
  <c r="W104" i="3"/>
  <c r="Y104" i="3" s="1"/>
  <c r="Z104" i="3" s="1"/>
  <c r="AC104" i="3" s="1"/>
  <c r="T104" i="3"/>
  <c r="L104" i="3"/>
  <c r="AP103" i="3"/>
  <c r="AO103" i="3"/>
  <c r="AJ103" i="3"/>
  <c r="AI103" i="3"/>
  <c r="AF103" i="3"/>
  <c r="Y103" i="3"/>
  <c r="Z103" i="3" s="1"/>
  <c r="AC103" i="3" s="1"/>
  <c r="W103" i="3"/>
  <c r="T103" i="3"/>
  <c r="L103" i="3"/>
  <c r="AO102" i="3"/>
  <c r="AP102" i="3" s="1"/>
  <c r="AI102" i="3"/>
  <c r="AF102" i="3"/>
  <c r="AC102" i="3"/>
  <c r="W102" i="3"/>
  <c r="Y102" i="3" s="1"/>
  <c r="Z102" i="3" s="1"/>
  <c r="T102" i="3"/>
  <c r="L102" i="3"/>
  <c r="AO101" i="3"/>
  <c r="AP101" i="3" s="1"/>
  <c r="AI101" i="3"/>
  <c r="AF101" i="3"/>
  <c r="AC101" i="3"/>
  <c r="Y101" i="3"/>
  <c r="Z101" i="3" s="1"/>
  <c r="W101" i="3"/>
  <c r="T101" i="3"/>
  <c r="L101" i="3"/>
  <c r="AO100" i="3"/>
  <c r="AP100" i="3" s="1"/>
  <c r="AI100" i="3"/>
  <c r="AJ100" i="3" s="1"/>
  <c r="AF100" i="3"/>
  <c r="Y100" i="3"/>
  <c r="Z100" i="3" s="1"/>
  <c r="AC100" i="3" s="1"/>
  <c r="W100" i="3"/>
  <c r="T100" i="3"/>
  <c r="L100" i="3"/>
  <c r="AO99" i="3"/>
  <c r="AP99" i="3" s="1"/>
  <c r="AI99" i="3"/>
  <c r="AF99" i="3"/>
  <c r="AC99" i="3"/>
  <c r="Z99" i="3"/>
  <c r="Y99" i="3"/>
  <c r="W99" i="3"/>
  <c r="T99" i="3"/>
  <c r="L99" i="3"/>
  <c r="AO98" i="3"/>
  <c r="AP98" i="3" s="1"/>
  <c r="AJ98" i="3"/>
  <c r="AI98" i="3"/>
  <c r="AF98" i="3"/>
  <c r="W98" i="3"/>
  <c r="Y98" i="3" s="1"/>
  <c r="Z98" i="3" s="1"/>
  <c r="AC98" i="3" s="1"/>
  <c r="T98" i="3"/>
  <c r="L98" i="3"/>
  <c r="AP97" i="3"/>
  <c r="AO97" i="3"/>
  <c r="AI97" i="3"/>
  <c r="AF97" i="3"/>
  <c r="W97" i="3"/>
  <c r="Y97" i="3" s="1"/>
  <c r="Z97" i="3" s="1"/>
  <c r="AC97" i="3" s="1"/>
  <c r="T97" i="3"/>
  <c r="L97" i="3"/>
  <c r="AP96" i="3"/>
  <c r="AO96" i="3"/>
  <c r="AI96" i="3"/>
  <c r="AF96" i="3"/>
  <c r="W96" i="3"/>
  <c r="Y96" i="3" s="1"/>
  <c r="Z96" i="3" s="1"/>
  <c r="AC96" i="3" s="1"/>
  <c r="T96" i="3"/>
  <c r="L96" i="3"/>
  <c r="AJ96" i="3" s="1"/>
  <c r="AP95" i="3"/>
  <c r="AO95" i="3"/>
  <c r="AI95" i="3"/>
  <c r="AJ95" i="3" s="1"/>
  <c r="AF95" i="3"/>
  <c r="Y95" i="3"/>
  <c r="Z95" i="3" s="1"/>
  <c r="AC95" i="3" s="1"/>
  <c r="W95" i="3"/>
  <c r="T95" i="3"/>
  <c r="L95" i="3"/>
  <c r="AO94" i="3"/>
  <c r="AP94" i="3" s="1"/>
  <c r="AI94" i="3"/>
  <c r="AF94" i="3"/>
  <c r="Z94" i="3"/>
  <c r="AC94" i="3" s="1"/>
  <c r="W94" i="3"/>
  <c r="Y94" i="3" s="1"/>
  <c r="T94" i="3"/>
  <c r="L94" i="3"/>
  <c r="AP93" i="3"/>
  <c r="AO93" i="3"/>
  <c r="AI93" i="3"/>
  <c r="AF93" i="3"/>
  <c r="Y93" i="3"/>
  <c r="Z93" i="3" s="1"/>
  <c r="AC93" i="3" s="1"/>
  <c r="W93" i="3"/>
  <c r="T93" i="3"/>
  <c r="L93" i="3"/>
  <c r="AP92" i="3"/>
  <c r="AO92" i="3"/>
  <c r="AI92" i="3"/>
  <c r="AF92" i="3"/>
  <c r="Z92" i="3"/>
  <c r="AC92" i="3" s="1"/>
  <c r="Y92" i="3"/>
  <c r="W92" i="3"/>
  <c r="T92" i="3"/>
  <c r="L92" i="3"/>
  <c r="AO91" i="3"/>
  <c r="AP91" i="3" s="1"/>
  <c r="AI91" i="3"/>
  <c r="AF91" i="3"/>
  <c r="Y91" i="3"/>
  <c r="Z91" i="3" s="1"/>
  <c r="AC91" i="3" s="1"/>
  <c r="W91" i="3"/>
  <c r="T91" i="3"/>
  <c r="L91" i="3"/>
  <c r="AO90" i="3"/>
  <c r="AP90" i="3" s="1"/>
  <c r="AI90" i="3"/>
  <c r="AJ90" i="3" s="1"/>
  <c r="AF90" i="3"/>
  <c r="W90" i="3"/>
  <c r="Y90" i="3" s="1"/>
  <c r="Z90" i="3" s="1"/>
  <c r="AC90" i="3" s="1"/>
  <c r="T90" i="3"/>
  <c r="L90" i="3"/>
  <c r="AP89" i="3"/>
  <c r="AO89" i="3"/>
  <c r="AI89" i="3"/>
  <c r="AF89" i="3"/>
  <c r="Z89" i="3"/>
  <c r="AC89" i="3" s="1"/>
  <c r="W89" i="3"/>
  <c r="Y89" i="3" s="1"/>
  <c r="T89" i="3"/>
  <c r="L89" i="3"/>
  <c r="AO88" i="3"/>
  <c r="AP88" i="3" s="1"/>
  <c r="AI88" i="3"/>
  <c r="AF88" i="3"/>
  <c r="W88" i="3"/>
  <c r="Y88" i="3" s="1"/>
  <c r="Z88" i="3" s="1"/>
  <c r="AC88" i="3" s="1"/>
  <c r="T88" i="3"/>
  <c r="L88" i="3"/>
  <c r="AP87" i="3"/>
  <c r="AO87" i="3"/>
  <c r="AI87" i="3"/>
  <c r="AF87" i="3"/>
  <c r="W87" i="3"/>
  <c r="Y87" i="3" s="1"/>
  <c r="Z87" i="3" s="1"/>
  <c r="AC87" i="3" s="1"/>
  <c r="T87" i="3"/>
  <c r="L87" i="3"/>
  <c r="AP86" i="3"/>
  <c r="AO86" i="3"/>
  <c r="AI86" i="3"/>
  <c r="AF86" i="3"/>
  <c r="Y86" i="3"/>
  <c r="Z86" i="3" s="1"/>
  <c r="AC86" i="3" s="1"/>
  <c r="W86" i="3"/>
  <c r="T86" i="3"/>
  <c r="L86" i="3"/>
  <c r="AP85" i="3"/>
  <c r="AO85" i="3"/>
  <c r="AI85" i="3"/>
  <c r="AF85" i="3"/>
  <c r="Z85" i="3"/>
  <c r="AC85" i="3" s="1"/>
  <c r="W85" i="3"/>
  <c r="Y85" i="3" s="1"/>
  <c r="T85" i="3"/>
  <c r="AJ85" i="3" s="1"/>
  <c r="L85" i="3"/>
  <c r="AO84" i="3"/>
  <c r="AP84" i="3" s="1"/>
  <c r="AI84" i="3"/>
  <c r="AF84" i="3"/>
  <c r="Z84" i="3"/>
  <c r="AC84" i="3" s="1"/>
  <c r="W84" i="3"/>
  <c r="Y84" i="3" s="1"/>
  <c r="T84" i="3"/>
  <c r="L84" i="3"/>
  <c r="AP83" i="3"/>
  <c r="AO83" i="3"/>
  <c r="AI83" i="3"/>
  <c r="AF83" i="3"/>
  <c r="AC83" i="3"/>
  <c r="W83" i="3"/>
  <c r="Y83" i="3" s="1"/>
  <c r="Z83" i="3" s="1"/>
  <c r="T83" i="3"/>
  <c r="L83" i="3"/>
  <c r="AO82" i="3"/>
  <c r="AP82" i="3" s="1"/>
  <c r="AI82" i="3"/>
  <c r="AF82" i="3"/>
  <c r="Y82" i="3"/>
  <c r="Z82" i="3" s="1"/>
  <c r="AC82" i="3" s="1"/>
  <c r="AJ82" i="3" s="1"/>
  <c r="W82" i="3"/>
  <c r="T82" i="3"/>
  <c r="L82" i="3"/>
  <c r="AP81" i="3"/>
  <c r="AI81" i="3"/>
  <c r="AF81" i="3"/>
  <c r="Z81" i="3"/>
  <c r="AC81" i="3" s="1"/>
  <c r="AJ81" i="3" s="1"/>
  <c r="W81" i="3"/>
  <c r="Y81" i="3" s="1"/>
  <c r="T81" i="3"/>
  <c r="L81" i="3"/>
  <c r="AP80" i="3"/>
  <c r="AO80" i="3"/>
  <c r="AI80" i="3"/>
  <c r="AF80" i="3"/>
  <c r="W80" i="3"/>
  <c r="Y80" i="3" s="1"/>
  <c r="Z80" i="3" s="1"/>
  <c r="AC80" i="3" s="1"/>
  <c r="T80" i="3"/>
  <c r="L80" i="3"/>
  <c r="AO79" i="3"/>
  <c r="AP79" i="3" s="1"/>
  <c r="AI79" i="3"/>
  <c r="AF79" i="3"/>
  <c r="Y79" i="3"/>
  <c r="Z79" i="3" s="1"/>
  <c r="AC79" i="3" s="1"/>
  <c r="W79" i="3"/>
  <c r="T79" i="3"/>
  <c r="L79" i="3"/>
  <c r="AP78" i="3"/>
  <c r="AO78" i="3"/>
  <c r="AI78" i="3"/>
  <c r="AJ78" i="3" s="1"/>
  <c r="AF78" i="3"/>
  <c r="W78" i="3"/>
  <c r="Y78" i="3" s="1"/>
  <c r="Z78" i="3" s="1"/>
  <c r="AC78" i="3" s="1"/>
  <c r="T78" i="3"/>
  <c r="L78" i="3"/>
  <c r="AO77" i="3"/>
  <c r="AP77" i="3" s="1"/>
  <c r="AI77" i="3"/>
  <c r="AJ77" i="3" s="1"/>
  <c r="AF77" i="3"/>
  <c r="W77" i="3"/>
  <c r="Y77" i="3" s="1"/>
  <c r="Z77" i="3" s="1"/>
  <c r="AC77" i="3" s="1"/>
  <c r="T77" i="3"/>
  <c r="L77" i="3"/>
  <c r="AP76" i="3"/>
  <c r="AO76" i="3"/>
  <c r="AI76" i="3"/>
  <c r="AF76" i="3"/>
  <c r="W76" i="3"/>
  <c r="Y76" i="3" s="1"/>
  <c r="Z76" i="3" s="1"/>
  <c r="AC76" i="3" s="1"/>
  <c r="T76" i="3"/>
  <c r="AJ76" i="3" s="1"/>
  <c r="L76" i="3"/>
  <c r="AO75" i="3"/>
  <c r="AP75" i="3" s="1"/>
  <c r="AI75" i="3"/>
  <c r="AF75" i="3"/>
  <c r="W75" i="3"/>
  <c r="Y75" i="3" s="1"/>
  <c r="Z75" i="3" s="1"/>
  <c r="AC75" i="3" s="1"/>
  <c r="T75" i="3"/>
  <c r="L75" i="3"/>
  <c r="AO74" i="3"/>
  <c r="AP74" i="3" s="1"/>
  <c r="AI74" i="3"/>
  <c r="AF74" i="3"/>
  <c r="W74" i="3"/>
  <c r="Y74" i="3" s="1"/>
  <c r="Z74" i="3" s="1"/>
  <c r="AC74" i="3" s="1"/>
  <c r="T74" i="3"/>
  <c r="L74" i="3"/>
  <c r="AO73" i="3"/>
  <c r="AP73" i="3" s="1"/>
  <c r="AI73" i="3"/>
  <c r="AJ73" i="3" s="1"/>
  <c r="AF73" i="3"/>
  <c r="Y73" i="3"/>
  <c r="Z73" i="3" s="1"/>
  <c r="AC73" i="3" s="1"/>
  <c r="W73" i="3"/>
  <c r="T73" i="3"/>
  <c r="L73" i="3"/>
  <c r="AP72" i="3"/>
  <c r="AO72" i="3"/>
  <c r="AI72" i="3"/>
  <c r="W72" i="3"/>
  <c r="Y72" i="3" s="1"/>
  <c r="Z72" i="3" s="1"/>
  <c r="AC72" i="3" s="1"/>
  <c r="T72" i="3"/>
  <c r="L72" i="3"/>
  <c r="AO71" i="3"/>
  <c r="AP71" i="3" s="1"/>
  <c r="AI71" i="3"/>
  <c r="AF71" i="3"/>
  <c r="AC71" i="3"/>
  <c r="Z71" i="3"/>
  <c r="W71" i="3"/>
  <c r="Y71" i="3" s="1"/>
  <c r="T71" i="3"/>
  <c r="L71" i="3"/>
  <c r="AP70" i="3"/>
  <c r="AO70" i="3"/>
  <c r="AI70" i="3"/>
  <c r="AJ70" i="3" s="1"/>
  <c r="AF70" i="3"/>
  <c r="Z70" i="3"/>
  <c r="AC70" i="3" s="1"/>
  <c r="Y70" i="3"/>
  <c r="W70" i="3"/>
  <c r="T70" i="3"/>
  <c r="L70" i="3"/>
  <c r="AP69" i="3"/>
  <c r="AO69" i="3"/>
  <c r="AI69" i="3"/>
  <c r="AF69" i="3"/>
  <c r="Z69" i="3"/>
  <c r="AC69" i="3" s="1"/>
  <c r="Y69" i="3"/>
  <c r="W69" i="3"/>
  <c r="T69" i="3"/>
  <c r="L69" i="3"/>
  <c r="AP68" i="3"/>
  <c r="AO68" i="3"/>
  <c r="AI68" i="3"/>
  <c r="AF68" i="3"/>
  <c r="Y68" i="3"/>
  <c r="Z68" i="3" s="1"/>
  <c r="AC68" i="3" s="1"/>
  <c r="W68" i="3"/>
  <c r="T68" i="3"/>
  <c r="L68" i="3"/>
  <c r="AO67" i="3"/>
  <c r="AP67" i="3" s="1"/>
  <c r="AI67" i="3"/>
  <c r="AF67" i="3"/>
  <c r="Z67" i="3"/>
  <c r="AC67" i="3" s="1"/>
  <c r="AJ67" i="3" s="1"/>
  <c r="Y67" i="3"/>
  <c r="W67" i="3"/>
  <c r="T67" i="3"/>
  <c r="L67" i="3"/>
  <c r="AO66" i="3"/>
  <c r="AP66" i="3" s="1"/>
  <c r="AI66" i="3"/>
  <c r="AF66" i="3"/>
  <c r="AC66" i="3"/>
  <c r="Y66" i="3"/>
  <c r="Z66" i="3" s="1"/>
  <c r="W66" i="3"/>
  <c r="T66" i="3"/>
  <c r="L66" i="3"/>
  <c r="AO65" i="3"/>
  <c r="AP65" i="3" s="1"/>
  <c r="AJ65" i="3"/>
  <c r="AI65" i="3"/>
  <c r="AF65" i="3"/>
  <c r="Z65" i="3"/>
  <c r="AC65" i="3" s="1"/>
  <c r="W65" i="3"/>
  <c r="Y65" i="3" s="1"/>
  <c r="T65" i="3"/>
  <c r="L65" i="3"/>
  <c r="AP64" i="3"/>
  <c r="AO64" i="3"/>
  <c r="AI64" i="3"/>
  <c r="AF64" i="3"/>
  <c r="Y64" i="3"/>
  <c r="Z64" i="3" s="1"/>
  <c r="AC64" i="3" s="1"/>
  <c r="W64" i="3"/>
  <c r="T64" i="3"/>
  <c r="L64" i="3"/>
  <c r="AO63" i="3"/>
  <c r="AP63" i="3" s="1"/>
  <c r="AI63" i="3"/>
  <c r="AF63" i="3"/>
  <c r="AC63" i="3"/>
  <c r="AJ63" i="3" s="1"/>
  <c r="Z63" i="3"/>
  <c r="Y63" i="3"/>
  <c r="W63" i="3"/>
  <c r="T63" i="3"/>
  <c r="L63" i="3"/>
  <c r="AP62" i="3"/>
  <c r="AO62" i="3"/>
  <c r="AI62" i="3"/>
  <c r="AF62" i="3"/>
  <c r="Y62" i="3"/>
  <c r="Z62" i="3" s="1"/>
  <c r="AC62" i="3" s="1"/>
  <c r="W62" i="3"/>
  <c r="T62" i="3"/>
  <c r="AJ62" i="3" s="1"/>
  <c r="L62" i="3"/>
  <c r="AP61" i="3"/>
  <c r="AO61" i="3"/>
  <c r="AI61" i="3"/>
  <c r="AF61" i="3"/>
  <c r="Y61" i="3"/>
  <c r="Z61" i="3" s="1"/>
  <c r="AC61" i="3" s="1"/>
  <c r="W61" i="3"/>
  <c r="T61" i="3"/>
  <c r="L61" i="3"/>
  <c r="AP60" i="3"/>
  <c r="AO60" i="3"/>
  <c r="AI60" i="3"/>
  <c r="AF60" i="3"/>
  <c r="AC60" i="3"/>
  <c r="Z60" i="3"/>
  <c r="Y60" i="3"/>
  <c r="W60" i="3"/>
  <c r="T60" i="3"/>
  <c r="L60" i="3"/>
  <c r="AO59" i="3"/>
  <c r="AP59" i="3" s="1"/>
  <c r="AI59" i="3"/>
  <c r="AJ59" i="3" s="1"/>
  <c r="AF59" i="3"/>
  <c r="W59" i="3"/>
  <c r="Y59" i="3" s="1"/>
  <c r="Z59" i="3" s="1"/>
  <c r="AC59" i="3" s="1"/>
  <c r="T59" i="3"/>
  <c r="L59" i="3"/>
  <c r="AO58" i="3"/>
  <c r="AP58" i="3" s="1"/>
  <c r="AI58" i="3"/>
  <c r="AF58" i="3"/>
  <c r="W58" i="3"/>
  <c r="Y58" i="3" s="1"/>
  <c r="Z58" i="3" s="1"/>
  <c r="AC58" i="3" s="1"/>
  <c r="T58" i="3"/>
  <c r="L58" i="3"/>
  <c r="AO57" i="3"/>
  <c r="AP57" i="3" s="1"/>
  <c r="AI57" i="3"/>
  <c r="AF57" i="3"/>
  <c r="AC57" i="3"/>
  <c r="W57" i="3"/>
  <c r="Y57" i="3" s="1"/>
  <c r="Z57" i="3" s="1"/>
  <c r="T57" i="3"/>
  <c r="L57" i="3"/>
  <c r="AJ57" i="3" s="1"/>
  <c r="AP56" i="3"/>
  <c r="AO56" i="3"/>
  <c r="AJ56" i="3"/>
  <c r="AI56" i="3"/>
  <c r="AF56" i="3"/>
  <c r="Y56" i="3"/>
  <c r="Z56" i="3" s="1"/>
  <c r="AC56" i="3" s="1"/>
  <c r="W56" i="3"/>
  <c r="T56" i="3"/>
  <c r="L56" i="3"/>
  <c r="AO55" i="3"/>
  <c r="AP55" i="3" s="1"/>
  <c r="AI55" i="3"/>
  <c r="AF55" i="3"/>
  <c r="Y55" i="3"/>
  <c r="Z55" i="3" s="1"/>
  <c r="AC55" i="3" s="1"/>
  <c r="W55" i="3"/>
  <c r="T55" i="3"/>
  <c r="L55" i="3"/>
  <c r="AP54" i="3"/>
  <c r="AO54" i="3"/>
  <c r="AI54" i="3"/>
  <c r="AF54" i="3"/>
  <c r="Z54" i="3"/>
  <c r="AC54" i="3" s="1"/>
  <c r="Y54" i="3"/>
  <c r="W54" i="3"/>
  <c r="T54" i="3"/>
  <c r="L54" i="3"/>
  <c r="AO53" i="3"/>
  <c r="AP53" i="3" s="1"/>
  <c r="AI53" i="3"/>
  <c r="AF53" i="3"/>
  <c r="W53" i="3"/>
  <c r="Y53" i="3" s="1"/>
  <c r="Z53" i="3" s="1"/>
  <c r="AC53" i="3" s="1"/>
  <c r="T53" i="3"/>
  <c r="L53" i="3"/>
  <c r="AO52" i="3"/>
  <c r="AP52" i="3" s="1"/>
  <c r="AJ52" i="3"/>
  <c r="AI52" i="3"/>
  <c r="AF52" i="3"/>
  <c r="Y52" i="3"/>
  <c r="Z52" i="3" s="1"/>
  <c r="AC52" i="3" s="1"/>
  <c r="W52" i="3"/>
  <c r="T52" i="3"/>
  <c r="L52" i="3"/>
  <c r="AO51" i="3"/>
  <c r="AP51" i="3" s="1"/>
  <c r="AI51" i="3"/>
  <c r="AF51" i="3"/>
  <c r="Y51" i="3"/>
  <c r="Z51" i="3" s="1"/>
  <c r="AC51" i="3" s="1"/>
  <c r="T51" i="3"/>
  <c r="Q51" i="3"/>
  <c r="L51" i="3"/>
  <c r="AP50" i="3"/>
  <c r="AO50" i="3"/>
  <c r="AI50" i="3"/>
  <c r="AJ50" i="3" s="1"/>
  <c r="AF50" i="3"/>
  <c r="Y50" i="3"/>
  <c r="Z50" i="3" s="1"/>
  <c r="AC50" i="3" s="1"/>
  <c r="W50" i="3"/>
  <c r="T50" i="3"/>
  <c r="L50" i="3"/>
  <c r="AP49" i="3"/>
  <c r="AO49" i="3"/>
  <c r="AI49" i="3"/>
  <c r="AF49" i="3"/>
  <c r="Z49" i="3"/>
  <c r="AC49" i="3" s="1"/>
  <c r="W49" i="3"/>
  <c r="Y49" i="3" s="1"/>
  <c r="T49" i="3"/>
  <c r="L49" i="3"/>
  <c r="AP48" i="3"/>
  <c r="AO48" i="3"/>
  <c r="AI48" i="3"/>
  <c r="AF48" i="3"/>
  <c r="Z48" i="3"/>
  <c r="AC48" i="3" s="1"/>
  <c r="Y48" i="3"/>
  <c r="W48" i="3"/>
  <c r="T48" i="3"/>
  <c r="L48" i="3"/>
  <c r="AO47" i="3"/>
  <c r="AP47" i="3" s="1"/>
  <c r="AI47" i="3"/>
  <c r="AF47" i="3"/>
  <c r="W47" i="3"/>
  <c r="Y47" i="3" s="1"/>
  <c r="Z47" i="3" s="1"/>
  <c r="AC47" i="3" s="1"/>
  <c r="T47" i="3"/>
  <c r="L47" i="3"/>
  <c r="AO46" i="3"/>
  <c r="AP46" i="3" s="1"/>
  <c r="AI46" i="3"/>
  <c r="AJ46" i="3" s="1"/>
  <c r="AF46" i="3"/>
  <c r="Y46" i="3"/>
  <c r="Z46" i="3" s="1"/>
  <c r="AC46" i="3" s="1"/>
  <c r="W46" i="3"/>
  <c r="T46" i="3"/>
  <c r="L46" i="3"/>
  <c r="AO45" i="3"/>
  <c r="AP45" i="3" s="1"/>
  <c r="AI45" i="3"/>
  <c r="AF45" i="3"/>
  <c r="Z45" i="3"/>
  <c r="AC45" i="3" s="1"/>
  <c r="AJ45" i="3" s="1"/>
  <c r="Y45" i="3"/>
  <c r="T45" i="3"/>
  <c r="L45" i="3"/>
  <c r="AP44" i="3"/>
  <c r="AO44" i="3"/>
  <c r="AI44" i="3"/>
  <c r="AF44" i="3"/>
  <c r="AC44" i="3"/>
  <c r="W44" i="3"/>
  <c r="Y44" i="3" s="1"/>
  <c r="Z44" i="3" s="1"/>
  <c r="T44" i="3"/>
  <c r="AJ44" i="3" s="1"/>
  <c r="L44" i="3"/>
  <c r="AP43" i="3"/>
  <c r="AO43" i="3"/>
  <c r="AI43" i="3"/>
  <c r="AF43" i="3"/>
  <c r="Y43" i="3"/>
  <c r="Z43" i="3" s="1"/>
  <c r="AC43" i="3" s="1"/>
  <c r="W43" i="3"/>
  <c r="T43" i="3"/>
  <c r="AJ43" i="3" s="1"/>
  <c r="L43" i="3"/>
  <c r="AO42" i="3"/>
  <c r="AP42" i="3" s="1"/>
  <c r="AI42" i="3"/>
  <c r="AJ42" i="3" s="1"/>
  <c r="AF42" i="3"/>
  <c r="W42" i="3"/>
  <c r="Y42" i="3" s="1"/>
  <c r="Z42" i="3" s="1"/>
  <c r="AC42" i="3" s="1"/>
  <c r="T42" i="3"/>
  <c r="L42" i="3"/>
  <c r="AP41" i="3"/>
  <c r="AO41" i="3"/>
  <c r="AI41" i="3"/>
  <c r="AF41" i="3"/>
  <c r="Y41" i="3"/>
  <c r="Z41" i="3" s="1"/>
  <c r="AC41" i="3" s="1"/>
  <c r="W41" i="3"/>
  <c r="T41" i="3"/>
  <c r="L41" i="3"/>
  <c r="AO40" i="3"/>
  <c r="AP40" i="3" s="1"/>
  <c r="AI40" i="3"/>
  <c r="AF40" i="3"/>
  <c r="AC40" i="3"/>
  <c r="Z40" i="3"/>
  <c r="W40" i="3"/>
  <c r="Y40" i="3" s="1"/>
  <c r="T40" i="3"/>
  <c r="L40" i="3"/>
  <c r="AO39" i="3"/>
  <c r="AP39" i="3" s="1"/>
  <c r="AJ39" i="3"/>
  <c r="AI39" i="3"/>
  <c r="AF39" i="3"/>
  <c r="Y39" i="3"/>
  <c r="Z39" i="3" s="1"/>
  <c r="AC39" i="3" s="1"/>
  <c r="W39" i="3"/>
  <c r="T39" i="3"/>
  <c r="L39" i="3"/>
  <c r="AO38" i="3"/>
  <c r="AP38" i="3" s="1"/>
  <c r="AJ38" i="3"/>
  <c r="AI38" i="3"/>
  <c r="AF38" i="3"/>
  <c r="Z38" i="3"/>
  <c r="AC38" i="3" s="1"/>
  <c r="W38" i="3"/>
  <c r="Y38" i="3" s="1"/>
  <c r="T38" i="3"/>
  <c r="L38" i="3"/>
  <c r="AP37" i="3"/>
  <c r="AO37" i="3"/>
  <c r="AI37" i="3"/>
  <c r="AF37" i="3"/>
  <c r="W37" i="3"/>
  <c r="Y37" i="3" s="1"/>
  <c r="Z37" i="3" s="1"/>
  <c r="AC37" i="3" s="1"/>
  <c r="T37" i="3"/>
  <c r="L37" i="3"/>
  <c r="AO36" i="3"/>
  <c r="AP36" i="3" s="1"/>
  <c r="AI36" i="3"/>
  <c r="AF36" i="3"/>
  <c r="W36" i="3"/>
  <c r="Y36" i="3" s="1"/>
  <c r="Z36" i="3" s="1"/>
  <c r="AC36" i="3" s="1"/>
  <c r="T36" i="3"/>
  <c r="AJ36" i="3" s="1"/>
  <c r="L36" i="3"/>
  <c r="AO35" i="3"/>
  <c r="AP35" i="3" s="1"/>
  <c r="AI35" i="3"/>
  <c r="AF35" i="3"/>
  <c r="Z35" i="3"/>
  <c r="AC35" i="3" s="1"/>
  <c r="Y35" i="3"/>
  <c r="W35" i="3"/>
  <c r="T35" i="3"/>
  <c r="L35" i="3"/>
  <c r="AO34" i="3"/>
  <c r="AP34" i="3" s="1"/>
  <c r="AI34" i="3"/>
  <c r="AF34" i="3"/>
  <c r="Z34" i="3"/>
  <c r="AC34" i="3" s="1"/>
  <c r="AJ34" i="3" s="1"/>
  <c r="W34" i="3"/>
  <c r="Y34" i="3" s="1"/>
  <c r="T34" i="3"/>
  <c r="L34" i="3"/>
  <c r="AO33" i="3"/>
  <c r="AP33" i="3" s="1"/>
  <c r="AI33" i="3"/>
  <c r="AF33" i="3"/>
  <c r="AC33" i="3"/>
  <c r="Z33" i="3"/>
  <c r="Y33" i="3"/>
  <c r="W33" i="3"/>
  <c r="T33" i="3"/>
  <c r="L33" i="3"/>
  <c r="AO32" i="3"/>
  <c r="AP32" i="3" s="1"/>
  <c r="AI32" i="3"/>
  <c r="AF32" i="3"/>
  <c r="W32" i="3"/>
  <c r="Y32" i="3" s="1"/>
  <c r="Z32" i="3" s="1"/>
  <c r="AC32" i="3" s="1"/>
  <c r="AJ32" i="3" s="1"/>
  <c r="T32" i="3"/>
  <c r="L32" i="3"/>
  <c r="AO31" i="3"/>
  <c r="AP31" i="3" s="1"/>
  <c r="AI31" i="3"/>
  <c r="AF31" i="3"/>
  <c r="Y31" i="3"/>
  <c r="Z31" i="3" s="1"/>
  <c r="AC31" i="3" s="1"/>
  <c r="W31" i="3"/>
  <c r="T31" i="3"/>
  <c r="L31" i="3"/>
  <c r="AO30" i="3"/>
  <c r="AP30" i="3" s="1"/>
  <c r="AI30" i="3"/>
  <c r="AF30" i="3"/>
  <c r="Y30" i="3"/>
  <c r="Z30" i="3" s="1"/>
  <c r="AC30" i="3" s="1"/>
  <c r="W30" i="3"/>
  <c r="T30" i="3"/>
  <c r="L30" i="3"/>
  <c r="AO29" i="3"/>
  <c r="AP29" i="3" s="1"/>
  <c r="AI29" i="3"/>
  <c r="AF29" i="3"/>
  <c r="Y29" i="3"/>
  <c r="Z29" i="3" s="1"/>
  <c r="AC29" i="3" s="1"/>
  <c r="W29" i="3"/>
  <c r="T29" i="3"/>
  <c r="L29" i="3"/>
  <c r="AO28" i="3"/>
  <c r="AP28" i="3" s="1"/>
  <c r="AI28" i="3"/>
  <c r="AF28" i="3"/>
  <c r="AC28" i="3"/>
  <c r="AJ28" i="3" s="1"/>
  <c r="W28" i="3"/>
  <c r="Y28" i="3" s="1"/>
  <c r="Z28" i="3" s="1"/>
  <c r="T28" i="3"/>
  <c r="L28" i="3"/>
  <c r="AP27" i="3"/>
  <c r="AO27" i="3"/>
  <c r="AI27" i="3"/>
  <c r="AF27" i="3"/>
  <c r="W27" i="3"/>
  <c r="Y27" i="3" s="1"/>
  <c r="Z27" i="3" s="1"/>
  <c r="AC27" i="3" s="1"/>
  <c r="T27" i="3"/>
  <c r="AJ27" i="3" s="1"/>
  <c r="L27" i="3"/>
  <c r="AP26" i="3"/>
  <c r="AO26" i="3"/>
  <c r="AI26" i="3"/>
  <c r="AF26" i="3"/>
  <c r="W26" i="3"/>
  <c r="Y26" i="3" s="1"/>
  <c r="Z26" i="3" s="1"/>
  <c r="AC26" i="3" s="1"/>
  <c r="T26" i="3"/>
  <c r="L26" i="3"/>
  <c r="AO25" i="3"/>
  <c r="AP25" i="3" s="1"/>
  <c r="AI25" i="3"/>
  <c r="AJ25" i="3" s="1"/>
  <c r="AF25" i="3"/>
  <c r="Y25" i="3"/>
  <c r="Z25" i="3" s="1"/>
  <c r="AC25" i="3" s="1"/>
  <c r="W25" i="3"/>
  <c r="T25" i="3"/>
  <c r="L25" i="3"/>
  <c r="AO24" i="3"/>
  <c r="AP24" i="3" s="1"/>
  <c r="AI24" i="3"/>
  <c r="AF24" i="3"/>
  <c r="AC24" i="3"/>
  <c r="W24" i="3"/>
  <c r="Y24" i="3" s="1"/>
  <c r="Z24" i="3" s="1"/>
  <c r="T24" i="3"/>
  <c r="AJ24" i="3" s="1"/>
  <c r="L24" i="3"/>
  <c r="AP23" i="3"/>
  <c r="AO23" i="3"/>
  <c r="AI23" i="3"/>
  <c r="AF23" i="3"/>
  <c r="Y23" i="3"/>
  <c r="Z23" i="3" s="1"/>
  <c r="AC23" i="3" s="1"/>
  <c r="W23" i="3"/>
  <c r="T23" i="3"/>
  <c r="AJ23" i="3" s="1"/>
  <c r="L23" i="3"/>
  <c r="AO22" i="3"/>
  <c r="AP22" i="3" s="1"/>
  <c r="AI22" i="3"/>
  <c r="AF22" i="3"/>
  <c r="Y22" i="3"/>
  <c r="Z22" i="3" s="1"/>
  <c r="AC22" i="3" s="1"/>
  <c r="W22" i="3"/>
  <c r="T22" i="3"/>
  <c r="L22" i="3"/>
  <c r="AO21" i="3"/>
  <c r="AP21" i="3" s="1"/>
  <c r="AI21" i="3"/>
  <c r="AF21" i="3"/>
  <c r="Y21" i="3"/>
  <c r="Z21" i="3" s="1"/>
  <c r="AC21" i="3" s="1"/>
  <c r="W21" i="3"/>
  <c r="T21" i="3"/>
  <c r="L21" i="3"/>
  <c r="AO20" i="3"/>
  <c r="AP20" i="3" s="1"/>
  <c r="AI20" i="3"/>
  <c r="AJ20" i="3" s="1"/>
  <c r="AF20" i="3"/>
  <c r="Z20" i="3"/>
  <c r="AC20" i="3" s="1"/>
  <c r="Y20" i="3"/>
  <c r="W20" i="3"/>
  <c r="T20" i="3"/>
  <c r="L20" i="3"/>
  <c r="AO19" i="3"/>
  <c r="AP19" i="3" s="1"/>
  <c r="AI19" i="3"/>
  <c r="AF19" i="3"/>
  <c r="W19" i="3"/>
  <c r="Y19" i="3" s="1"/>
  <c r="Z19" i="3" s="1"/>
  <c r="AC19" i="3" s="1"/>
  <c r="T19" i="3"/>
  <c r="L19" i="3"/>
  <c r="AO18" i="3"/>
  <c r="AP18" i="3" s="1"/>
  <c r="AI18" i="3"/>
  <c r="AF18" i="3"/>
  <c r="Z18" i="3"/>
  <c r="AC18" i="3" s="1"/>
  <c r="W18" i="3"/>
  <c r="Y18" i="3" s="1"/>
  <c r="T18" i="3"/>
  <c r="L18" i="3"/>
  <c r="AO17" i="3"/>
  <c r="AP17" i="3" s="1"/>
  <c r="AI17" i="3"/>
  <c r="AF17" i="3"/>
  <c r="Y17" i="3"/>
  <c r="Z17" i="3" s="1"/>
  <c r="AC17" i="3" s="1"/>
  <c r="W17" i="3"/>
  <c r="T17" i="3"/>
  <c r="L17" i="3"/>
  <c r="AP16" i="3"/>
  <c r="AO16" i="3"/>
  <c r="AI16" i="3"/>
  <c r="AJ16" i="3" s="1"/>
  <c r="AF16" i="3"/>
  <c r="AC16" i="3"/>
  <c r="W16" i="3"/>
  <c r="Y16" i="3" s="1"/>
  <c r="Z16" i="3" s="1"/>
  <c r="T16" i="3"/>
  <c r="L16" i="3"/>
  <c r="AO15" i="3"/>
  <c r="AP15" i="3" s="1"/>
  <c r="AJ15" i="3"/>
  <c r="AI15" i="3"/>
  <c r="AF15" i="3"/>
  <c r="Y15" i="3"/>
  <c r="Z15" i="3" s="1"/>
  <c r="AC15" i="3" s="1"/>
  <c r="T15" i="3"/>
  <c r="L15" i="3"/>
  <c r="AP14" i="3"/>
  <c r="AO14" i="3"/>
  <c r="AI14" i="3"/>
  <c r="AF14" i="3"/>
  <c r="AC14" i="3"/>
  <c r="W14" i="3"/>
  <c r="Y14" i="3" s="1"/>
  <c r="Z14" i="3" s="1"/>
  <c r="T14" i="3"/>
  <c r="L14" i="3"/>
  <c r="AO13" i="3"/>
  <c r="AP13" i="3" s="1"/>
  <c r="AJ13" i="3"/>
  <c r="AI13" i="3"/>
  <c r="AF13" i="3"/>
  <c r="Y13" i="3"/>
  <c r="Z13" i="3" s="1"/>
  <c r="AC13" i="3" s="1"/>
  <c r="W13" i="3"/>
  <c r="T13" i="3"/>
  <c r="L13" i="3"/>
  <c r="AP12" i="3"/>
  <c r="AO12" i="3"/>
  <c r="AI12" i="3"/>
  <c r="AJ12" i="3" s="1"/>
  <c r="AF12" i="3"/>
  <c r="W12" i="3"/>
  <c r="Y12" i="3" s="1"/>
  <c r="Z12" i="3" s="1"/>
  <c r="AC12" i="3" s="1"/>
  <c r="T12" i="3"/>
  <c r="L12" i="3"/>
  <c r="AP11" i="3"/>
  <c r="AO11" i="3"/>
  <c r="AI11" i="3"/>
  <c r="AF11" i="3"/>
  <c r="AC11" i="3"/>
  <c r="W11" i="3"/>
  <c r="Y11" i="3" s="1"/>
  <c r="Z11" i="3" s="1"/>
  <c r="T11" i="3"/>
  <c r="L11" i="3"/>
  <c r="AO10" i="3"/>
  <c r="AP10" i="3" s="1"/>
  <c r="AI10" i="3"/>
  <c r="AF10" i="3"/>
  <c r="W10" i="3"/>
  <c r="Y10" i="3" s="1"/>
  <c r="Z10" i="3" s="1"/>
  <c r="AC10" i="3" s="1"/>
  <c r="T10" i="3"/>
  <c r="L10" i="3"/>
  <c r="AO9" i="3"/>
  <c r="AP9" i="3" s="1"/>
  <c r="AI9" i="3"/>
  <c r="AF9" i="3"/>
  <c r="AC9" i="3"/>
  <c r="W9" i="3"/>
  <c r="Y9" i="3" s="1"/>
  <c r="Z9" i="3" s="1"/>
  <c r="T9" i="3"/>
  <c r="L9" i="3"/>
  <c r="AP8" i="3"/>
  <c r="AO8" i="3"/>
  <c r="AI8" i="3"/>
  <c r="AF8" i="3"/>
  <c r="W8" i="3"/>
  <c r="Y8" i="3" s="1"/>
  <c r="Z8" i="3" s="1"/>
  <c r="AC8" i="3" s="1"/>
  <c r="T8" i="3"/>
  <c r="L8" i="3"/>
  <c r="AP7" i="3"/>
  <c r="AO7" i="3"/>
  <c r="AJ7" i="3"/>
  <c r="AI7" i="3"/>
  <c r="AF7" i="3"/>
  <c r="Y7" i="3"/>
  <c r="Z7" i="3" s="1"/>
  <c r="AC7" i="3" s="1"/>
  <c r="W7" i="3"/>
  <c r="T7" i="3"/>
  <c r="L7" i="3"/>
  <c r="AO6" i="3"/>
  <c r="AP6" i="3" s="1"/>
  <c r="AJ6" i="3"/>
  <c r="AI6" i="3"/>
  <c r="AF6" i="3"/>
  <c r="AC6" i="3"/>
  <c r="Z6" i="3"/>
  <c r="W6" i="3"/>
  <c r="Y6" i="3" s="1"/>
  <c r="T6" i="3"/>
  <c r="L6" i="3"/>
  <c r="AO5" i="3"/>
  <c r="AP5" i="3" s="1"/>
  <c r="AI5" i="3"/>
  <c r="AF5" i="3"/>
  <c r="Y5" i="3"/>
  <c r="Z5" i="3" s="1"/>
  <c r="AC5" i="3" s="1"/>
  <c r="W5" i="3"/>
  <c r="T5" i="3"/>
  <c r="L5" i="3"/>
  <c r="AO4" i="3"/>
  <c r="AP4" i="3" s="1"/>
  <c r="AI4" i="3"/>
  <c r="AF4" i="3"/>
  <c r="W4" i="3"/>
  <c r="Y4" i="3" s="1"/>
  <c r="Z4" i="3" s="1"/>
  <c r="AC4" i="3" s="1"/>
  <c r="T4" i="3"/>
  <c r="L4" i="3"/>
  <c r="AO3" i="3"/>
  <c r="AP3" i="3" s="1"/>
  <c r="AJ3" i="3"/>
  <c r="AI3" i="3"/>
  <c r="AF3" i="3"/>
  <c r="Y3" i="3"/>
  <c r="Z3" i="3" s="1"/>
  <c r="AC3" i="3" s="1"/>
  <c r="W3" i="3"/>
  <c r="T3" i="3"/>
  <c r="L3" i="3"/>
  <c r="AP2" i="3"/>
  <c r="AO2" i="3"/>
  <c r="AI2" i="3"/>
  <c r="AF2" i="3"/>
  <c r="AJ2" i="3" s="1"/>
  <c r="W2" i="3"/>
  <c r="Y2" i="3" s="1"/>
  <c r="Z2" i="3" s="1"/>
  <c r="AC2" i="3" s="1"/>
  <c r="T2" i="3"/>
  <c r="L2" i="3"/>
  <c r="AO124" i="2"/>
  <c r="AN124" i="2"/>
  <c r="AJ124" i="2"/>
  <c r="AI124" i="2"/>
  <c r="AF124" i="2"/>
  <c r="Z124" i="2"/>
  <c r="AC124" i="2" s="1"/>
  <c r="Y124" i="2"/>
  <c r="T124" i="2"/>
  <c r="L124" i="2"/>
  <c r="AN123" i="2"/>
  <c r="AO123" i="2" s="1"/>
  <c r="AI123" i="2"/>
  <c r="AF123" i="2"/>
  <c r="Z123" i="2"/>
  <c r="AC123" i="2" s="1"/>
  <c r="Y123" i="2"/>
  <c r="W123" i="2"/>
  <c r="L123" i="2"/>
  <c r="AN122" i="2"/>
  <c r="AO122" i="2" s="1"/>
  <c r="AI122" i="2"/>
  <c r="AF122" i="2"/>
  <c r="AC122" i="2"/>
  <c r="Y122" i="2"/>
  <c r="Z122" i="2" s="1"/>
  <c r="W122" i="2"/>
  <c r="T122" i="2"/>
  <c r="L122" i="2"/>
  <c r="AN121" i="2"/>
  <c r="AO121" i="2" s="1"/>
  <c r="AI121" i="2"/>
  <c r="AF121" i="2"/>
  <c r="AC121" i="2"/>
  <c r="W121" i="2"/>
  <c r="Y121" i="2" s="1"/>
  <c r="Z121" i="2" s="1"/>
  <c r="T121" i="2"/>
  <c r="L121" i="2"/>
  <c r="AO120" i="2"/>
  <c r="AN120" i="2"/>
  <c r="AI120" i="2"/>
  <c r="AF120" i="2"/>
  <c r="Y120" i="2"/>
  <c r="Z120" i="2" s="1"/>
  <c r="AC120" i="2" s="1"/>
  <c r="W120" i="2"/>
  <c r="T120" i="2"/>
  <c r="L120" i="2"/>
  <c r="AJ120" i="2" s="1"/>
  <c r="AO119" i="2"/>
  <c r="AN119" i="2"/>
  <c r="AI119" i="2"/>
  <c r="AF119" i="2"/>
  <c r="Y119" i="2"/>
  <c r="Z119" i="2" s="1"/>
  <c r="AC119" i="2" s="1"/>
  <c r="W119" i="2"/>
  <c r="T119" i="2"/>
  <c r="AJ119" i="2" s="1"/>
  <c r="L119" i="2"/>
  <c r="AN118" i="2"/>
  <c r="AO118" i="2" s="1"/>
  <c r="AI118" i="2"/>
  <c r="AF118" i="2"/>
  <c r="AC118" i="2"/>
  <c r="Z118" i="2"/>
  <c r="Y118" i="2"/>
  <c r="W118" i="2"/>
  <c r="T118" i="2"/>
  <c r="L118" i="2"/>
  <c r="AN117" i="2"/>
  <c r="AO117" i="2" s="1"/>
  <c r="AJ117" i="2"/>
  <c r="AI117" i="2"/>
  <c r="AF117" i="2"/>
  <c r="W117" i="2"/>
  <c r="Y117" i="2" s="1"/>
  <c r="Z117" i="2" s="1"/>
  <c r="AC117" i="2" s="1"/>
  <c r="T117" i="2"/>
  <c r="L117" i="2"/>
  <c r="AN116" i="2"/>
  <c r="AO116" i="2" s="1"/>
  <c r="AI116" i="2"/>
  <c r="AF116" i="2"/>
  <c r="Y116" i="2"/>
  <c r="Z116" i="2" s="1"/>
  <c r="AC116" i="2" s="1"/>
  <c r="W116" i="2"/>
  <c r="T116" i="2"/>
  <c r="L116" i="2"/>
  <c r="AN115" i="2"/>
  <c r="AO115" i="2" s="1"/>
  <c r="AI115" i="2"/>
  <c r="AJ115" i="2" s="1"/>
  <c r="AF115" i="2"/>
  <c r="Z115" i="2"/>
  <c r="AC115" i="2" s="1"/>
  <c r="Y115" i="2"/>
  <c r="W115" i="2"/>
  <c r="T115" i="2"/>
  <c r="L115" i="2"/>
  <c r="AN114" i="2"/>
  <c r="AO114" i="2" s="1"/>
  <c r="AF114" i="2"/>
  <c r="AC114" i="2"/>
  <c r="Y114" i="2"/>
  <c r="Z114" i="2" s="1"/>
  <c r="W114" i="2"/>
  <c r="T114" i="2"/>
  <c r="L114" i="2"/>
  <c r="AJ114" i="2" s="1"/>
  <c r="AO113" i="2"/>
  <c r="AN113" i="2"/>
  <c r="AI113" i="2"/>
  <c r="AF113" i="2"/>
  <c r="AC113" i="2"/>
  <c r="Y113" i="2"/>
  <c r="Z113" i="2" s="1"/>
  <c r="W113" i="2"/>
  <c r="T113" i="2"/>
  <c r="AJ113" i="2" s="1"/>
  <c r="L113" i="2"/>
  <c r="AO112" i="2"/>
  <c r="AN112" i="2"/>
  <c r="AI112" i="2"/>
  <c r="AF112" i="2"/>
  <c r="Z112" i="2"/>
  <c r="AC112" i="2" s="1"/>
  <c r="W112" i="2"/>
  <c r="Y112" i="2" s="1"/>
  <c r="T112" i="2"/>
  <c r="L112" i="2"/>
  <c r="AO111" i="2"/>
  <c r="AN111" i="2"/>
  <c r="AI111" i="2"/>
  <c r="AF111" i="2"/>
  <c r="Z111" i="2"/>
  <c r="AC111" i="2" s="1"/>
  <c r="Y111" i="2"/>
  <c r="W111" i="2"/>
  <c r="T111" i="2"/>
  <c r="L111" i="2"/>
  <c r="AN110" i="2"/>
  <c r="AO110" i="2" s="1"/>
  <c r="AI110" i="2"/>
  <c r="AF110" i="2"/>
  <c r="Z110" i="2"/>
  <c r="AC110" i="2" s="1"/>
  <c r="Y110" i="2"/>
  <c r="W110" i="2"/>
  <c r="T110" i="2"/>
  <c r="L110" i="2"/>
  <c r="AN109" i="2"/>
  <c r="AO109" i="2" s="1"/>
  <c r="AI109" i="2"/>
  <c r="AF109" i="2"/>
  <c r="Y109" i="2"/>
  <c r="Z109" i="2" s="1"/>
  <c r="AC109" i="2" s="1"/>
  <c r="W109" i="2"/>
  <c r="T109" i="2"/>
  <c r="L109" i="2"/>
  <c r="AN108" i="2"/>
  <c r="AO108" i="2" s="1"/>
  <c r="AJ108" i="2"/>
  <c r="AI108" i="2"/>
  <c r="AC108" i="2"/>
  <c r="Y108" i="2"/>
  <c r="Z108" i="2" s="1"/>
  <c r="W108" i="2"/>
  <c r="T108" i="2"/>
  <c r="L108" i="2"/>
  <c r="AN107" i="2"/>
  <c r="AO107" i="2" s="1"/>
  <c r="AI107" i="2"/>
  <c r="AF107" i="2"/>
  <c r="AC107" i="2"/>
  <c r="AJ107" i="2" s="1"/>
  <c r="Z107" i="2"/>
  <c r="Y107" i="2"/>
  <c r="W107" i="2"/>
  <c r="T107" i="2"/>
  <c r="L107" i="2"/>
  <c r="AO106" i="2"/>
  <c r="AN106" i="2"/>
  <c r="AJ106" i="2"/>
  <c r="AI106" i="2"/>
  <c r="AF106" i="2"/>
  <c r="AC106" i="2"/>
  <c r="Y106" i="2"/>
  <c r="Z106" i="2" s="1"/>
  <c r="W106" i="2"/>
  <c r="T106" i="2"/>
  <c r="L106" i="2"/>
  <c r="AO105" i="2"/>
  <c r="AN105" i="2"/>
  <c r="AJ105" i="2"/>
  <c r="AI105" i="2"/>
  <c r="AF105" i="2"/>
  <c r="Z105" i="2"/>
  <c r="AC105" i="2" s="1"/>
  <c r="W105" i="2"/>
  <c r="Y105" i="2" s="1"/>
  <c r="T105" i="2"/>
  <c r="L105" i="2"/>
  <c r="AO104" i="2"/>
  <c r="AN104" i="2"/>
  <c r="AI104" i="2"/>
  <c r="AJ104" i="2" s="1"/>
  <c r="AF104" i="2"/>
  <c r="Z104" i="2"/>
  <c r="AC104" i="2" s="1"/>
  <c r="Y104" i="2"/>
  <c r="W104" i="2"/>
  <c r="T104" i="2"/>
  <c r="L104" i="2"/>
  <c r="AN103" i="2"/>
  <c r="AO103" i="2" s="1"/>
  <c r="AI103" i="2"/>
  <c r="AJ103" i="2" s="1"/>
  <c r="AF103" i="2"/>
  <c r="Z103" i="2"/>
  <c r="AC103" i="2" s="1"/>
  <c r="Y103" i="2"/>
  <c r="W103" i="2"/>
  <c r="T103" i="2"/>
  <c r="Q103" i="2"/>
  <c r="L103" i="2"/>
  <c r="AO102" i="2"/>
  <c r="AN102" i="2"/>
  <c r="AI102" i="2"/>
  <c r="AF102" i="2"/>
  <c r="AC102" i="2"/>
  <c r="AJ102" i="2" s="1"/>
  <c r="Z102" i="2"/>
  <c r="W102" i="2"/>
  <c r="Y102" i="2" s="1"/>
  <c r="T102" i="2"/>
  <c r="L102" i="2"/>
  <c r="AO101" i="2"/>
  <c r="AN101" i="2"/>
  <c r="AJ101" i="2"/>
  <c r="AI101" i="2"/>
  <c r="AF101" i="2"/>
  <c r="Z101" i="2"/>
  <c r="AC101" i="2" s="1"/>
  <c r="Y101" i="2"/>
  <c r="W101" i="2"/>
  <c r="T101" i="2"/>
  <c r="L101" i="2"/>
  <c r="AN100" i="2"/>
  <c r="AO100" i="2" s="1"/>
  <c r="AP100" i="2" s="1"/>
  <c r="AI100" i="2"/>
  <c r="AJ100" i="2" s="1"/>
  <c r="AF100" i="2"/>
  <c r="Z100" i="2"/>
  <c r="AC100" i="2" s="1"/>
  <c r="W100" i="2"/>
  <c r="Y100" i="2" s="1"/>
  <c r="T100" i="2"/>
  <c r="L100" i="2"/>
  <c r="AN99" i="2"/>
  <c r="AO99" i="2" s="1"/>
  <c r="AI99" i="2"/>
  <c r="AF99" i="2"/>
  <c r="Y99" i="2"/>
  <c r="Z99" i="2" s="1"/>
  <c r="AC99" i="2" s="1"/>
  <c r="W99" i="2"/>
  <c r="T99" i="2"/>
  <c r="L99" i="2"/>
  <c r="AN98" i="2"/>
  <c r="AO98" i="2" s="1"/>
  <c r="AI98" i="2"/>
  <c r="AJ98" i="2" s="1"/>
  <c r="AF98" i="2"/>
  <c r="Y98" i="2"/>
  <c r="Z98" i="2" s="1"/>
  <c r="AC98" i="2" s="1"/>
  <c r="W98" i="2"/>
  <c r="T98" i="2"/>
  <c r="L98" i="2"/>
  <c r="AN97" i="2"/>
  <c r="AO97" i="2" s="1"/>
  <c r="AI97" i="2"/>
  <c r="AC97" i="2"/>
  <c r="W97" i="2"/>
  <c r="Y97" i="2" s="1"/>
  <c r="Z97" i="2" s="1"/>
  <c r="T97" i="2"/>
  <c r="L97" i="2"/>
  <c r="AO96" i="2"/>
  <c r="AN96" i="2"/>
  <c r="AI96" i="2"/>
  <c r="AF96" i="2"/>
  <c r="AC96" i="2"/>
  <c r="W96" i="2"/>
  <c r="Y96" i="2" s="1"/>
  <c r="Z96" i="2" s="1"/>
  <c r="T96" i="2"/>
  <c r="AJ96" i="2" s="1"/>
  <c r="L96" i="2"/>
  <c r="AO95" i="2"/>
  <c r="AN95" i="2"/>
  <c r="AI95" i="2"/>
  <c r="AF95" i="2"/>
  <c r="W95" i="2"/>
  <c r="Y95" i="2" s="1"/>
  <c r="Z95" i="2" s="1"/>
  <c r="AC95" i="2" s="1"/>
  <c r="T95" i="2"/>
  <c r="L95" i="2"/>
  <c r="AO94" i="2"/>
  <c r="AN94" i="2"/>
  <c r="AI94" i="2"/>
  <c r="AF94" i="2"/>
  <c r="W94" i="2"/>
  <c r="Y94" i="2" s="1"/>
  <c r="Z94" i="2" s="1"/>
  <c r="AC94" i="2" s="1"/>
  <c r="T94" i="2"/>
  <c r="L94" i="2"/>
  <c r="AN93" i="2"/>
  <c r="AO93" i="2" s="1"/>
  <c r="AI93" i="2"/>
  <c r="AF93" i="2"/>
  <c r="Z93" i="2"/>
  <c r="AC93" i="2" s="1"/>
  <c r="Y93" i="2"/>
  <c r="W93" i="2"/>
  <c r="T93" i="2"/>
  <c r="L93" i="2"/>
  <c r="AN92" i="2"/>
  <c r="AO92" i="2" s="1"/>
  <c r="AI92" i="2"/>
  <c r="AF92" i="2"/>
  <c r="Y92" i="2"/>
  <c r="Z92" i="2" s="1"/>
  <c r="AC92" i="2" s="1"/>
  <c r="W92" i="2"/>
  <c r="T92" i="2"/>
  <c r="Q92" i="2"/>
  <c r="L92" i="2"/>
  <c r="AO91" i="2"/>
  <c r="AN91" i="2"/>
  <c r="AI91" i="2"/>
  <c r="AF91" i="2"/>
  <c r="W91" i="2"/>
  <c r="Y91" i="2" s="1"/>
  <c r="Z91" i="2" s="1"/>
  <c r="AC91" i="2" s="1"/>
  <c r="T91" i="2"/>
  <c r="L91" i="2"/>
  <c r="AN90" i="2"/>
  <c r="AO90" i="2" s="1"/>
  <c r="AI90" i="2"/>
  <c r="AF90" i="2"/>
  <c r="Z90" i="2"/>
  <c r="AC90" i="2" s="1"/>
  <c r="W90" i="2"/>
  <c r="Y90" i="2" s="1"/>
  <c r="T90" i="2"/>
  <c r="L90" i="2"/>
  <c r="AN89" i="2"/>
  <c r="AO89" i="2" s="1"/>
  <c r="AI89" i="2"/>
  <c r="AF89" i="2"/>
  <c r="Z89" i="2"/>
  <c r="AC89" i="2" s="1"/>
  <c r="Y89" i="2"/>
  <c r="W89" i="2"/>
  <c r="T89" i="2"/>
  <c r="L89" i="2"/>
  <c r="AN88" i="2"/>
  <c r="AO88" i="2" s="1"/>
  <c r="AI88" i="2"/>
  <c r="AF88" i="2"/>
  <c r="Y88" i="2"/>
  <c r="Z88" i="2" s="1"/>
  <c r="AC88" i="2" s="1"/>
  <c r="W88" i="2"/>
  <c r="T88" i="2"/>
  <c r="L88" i="2"/>
  <c r="AJ88" i="2" s="1"/>
  <c r="AN87" i="2"/>
  <c r="AO87" i="2" s="1"/>
  <c r="AI87" i="2"/>
  <c r="AJ87" i="2" s="1"/>
  <c r="AF87" i="2"/>
  <c r="Y87" i="2"/>
  <c r="Z87" i="2" s="1"/>
  <c r="AC87" i="2" s="1"/>
  <c r="W87" i="2"/>
  <c r="T87" i="2"/>
  <c r="L87" i="2"/>
  <c r="AN86" i="2"/>
  <c r="AO86" i="2" s="1"/>
  <c r="AI86" i="2"/>
  <c r="AF86" i="2"/>
  <c r="W86" i="2"/>
  <c r="Y86" i="2" s="1"/>
  <c r="Z86" i="2" s="1"/>
  <c r="AC86" i="2" s="1"/>
  <c r="AJ86" i="2" s="1"/>
  <c r="T86" i="2"/>
  <c r="L86" i="2"/>
  <c r="AO85" i="2"/>
  <c r="AN85" i="2"/>
  <c r="AI85" i="2"/>
  <c r="AF85" i="2"/>
  <c r="Y85" i="2"/>
  <c r="Z85" i="2" s="1"/>
  <c r="AC85" i="2" s="1"/>
  <c r="W85" i="2"/>
  <c r="T85" i="2"/>
  <c r="L85" i="2"/>
  <c r="AN84" i="2"/>
  <c r="AO84" i="2" s="1"/>
  <c r="AI84" i="2"/>
  <c r="AF84" i="2"/>
  <c r="AC84" i="2"/>
  <c r="Z84" i="2"/>
  <c r="Y84" i="2"/>
  <c r="W84" i="2"/>
  <c r="T84" i="2"/>
  <c r="L84" i="2"/>
  <c r="AJ84" i="2" s="1"/>
  <c r="AO83" i="2"/>
  <c r="AN83" i="2"/>
  <c r="AI83" i="2"/>
  <c r="AF83" i="2"/>
  <c r="Y83" i="2"/>
  <c r="Z83" i="2" s="1"/>
  <c r="AC83" i="2" s="1"/>
  <c r="W83" i="2"/>
  <c r="T83" i="2"/>
  <c r="AJ83" i="2" s="1"/>
  <c r="L83" i="2"/>
  <c r="AO82" i="2"/>
  <c r="AN82" i="2"/>
  <c r="AI82" i="2"/>
  <c r="AF82" i="2"/>
  <c r="Z82" i="2"/>
  <c r="AC82" i="2" s="1"/>
  <c r="W82" i="2"/>
  <c r="Y82" i="2" s="1"/>
  <c r="T82" i="2"/>
  <c r="L82" i="2"/>
  <c r="AO81" i="2"/>
  <c r="AN81" i="2"/>
  <c r="AI81" i="2"/>
  <c r="AJ81" i="2" s="1"/>
  <c r="AF81" i="2"/>
  <c r="Z81" i="2"/>
  <c r="AC81" i="2" s="1"/>
  <c r="W81" i="2"/>
  <c r="Y81" i="2" s="1"/>
  <c r="T81" i="2"/>
  <c r="L81" i="2"/>
  <c r="AO80" i="2"/>
  <c r="AN80" i="2"/>
  <c r="AI80" i="2"/>
  <c r="AF80" i="2"/>
  <c r="Z80" i="2"/>
  <c r="AC80" i="2" s="1"/>
  <c r="Y80" i="2"/>
  <c r="W80" i="2"/>
  <c r="T80" i="2"/>
  <c r="L80" i="2"/>
  <c r="AN79" i="2"/>
  <c r="AO79" i="2" s="1"/>
  <c r="AI79" i="2"/>
  <c r="AF79" i="2"/>
  <c r="Z79" i="2"/>
  <c r="AC79" i="2" s="1"/>
  <c r="Y79" i="2"/>
  <c r="T79" i="2"/>
  <c r="Q79" i="2"/>
  <c r="L79" i="2"/>
  <c r="AN78" i="2"/>
  <c r="AO78" i="2" s="1"/>
  <c r="AI78" i="2"/>
  <c r="AF78" i="2"/>
  <c r="Y78" i="2"/>
  <c r="Z78" i="2" s="1"/>
  <c r="AC78" i="2" s="1"/>
  <c r="W78" i="2"/>
  <c r="T78" i="2"/>
  <c r="L78" i="2"/>
  <c r="AJ78" i="2" s="1"/>
  <c r="AN77" i="2"/>
  <c r="AO77" i="2" s="1"/>
  <c r="AI77" i="2"/>
  <c r="AJ77" i="2" s="1"/>
  <c r="AF77" i="2"/>
  <c r="Y77" i="2"/>
  <c r="Z77" i="2" s="1"/>
  <c r="AC77" i="2" s="1"/>
  <c r="W77" i="2"/>
  <c r="T77" i="2"/>
  <c r="L77" i="2"/>
  <c r="AN76" i="2"/>
  <c r="AO76" i="2" s="1"/>
  <c r="AI76" i="2"/>
  <c r="AF76" i="2"/>
  <c r="W76" i="2"/>
  <c r="Y76" i="2" s="1"/>
  <c r="Z76" i="2" s="1"/>
  <c r="AC76" i="2" s="1"/>
  <c r="AJ76" i="2" s="1"/>
  <c r="T76" i="2"/>
  <c r="L76" i="2"/>
  <c r="AO75" i="2"/>
  <c r="AN75" i="2"/>
  <c r="AI75" i="2"/>
  <c r="AF75" i="2"/>
  <c r="W75" i="2"/>
  <c r="Y75" i="2" s="1"/>
  <c r="Z75" i="2" s="1"/>
  <c r="AC75" i="2" s="1"/>
  <c r="T75" i="2"/>
  <c r="L75" i="2"/>
  <c r="AN74" i="2"/>
  <c r="AO74" i="2" s="1"/>
  <c r="AI74" i="2"/>
  <c r="AF74" i="2"/>
  <c r="W74" i="2"/>
  <c r="Y74" i="2" s="1"/>
  <c r="Z74" i="2" s="1"/>
  <c r="AC74" i="2" s="1"/>
  <c r="AJ74" i="2" s="1"/>
  <c r="T74" i="2"/>
  <c r="L74" i="2"/>
  <c r="AO73" i="2"/>
  <c r="AN73" i="2"/>
  <c r="AI73" i="2"/>
  <c r="AF73" i="2"/>
  <c r="W73" i="2"/>
  <c r="Y73" i="2" s="1"/>
  <c r="Z73" i="2" s="1"/>
  <c r="AC73" i="2" s="1"/>
  <c r="AJ73" i="2" s="1"/>
  <c r="T73" i="2"/>
  <c r="L73" i="2"/>
  <c r="AO72" i="2"/>
  <c r="AN72" i="2"/>
  <c r="AI72" i="2"/>
  <c r="AF72" i="2"/>
  <c r="W72" i="2"/>
  <c r="Y72" i="2" s="1"/>
  <c r="Z72" i="2" s="1"/>
  <c r="AC72" i="2" s="1"/>
  <c r="T72" i="2"/>
  <c r="L72" i="2"/>
  <c r="AJ72" i="2" s="1"/>
  <c r="AO71" i="2"/>
  <c r="AN71" i="2"/>
  <c r="AI71" i="2"/>
  <c r="AF71" i="2"/>
  <c r="Z71" i="2"/>
  <c r="AC71" i="2" s="1"/>
  <c r="Y71" i="2"/>
  <c r="T71" i="2"/>
  <c r="L71" i="2"/>
  <c r="AJ71" i="2" s="1"/>
  <c r="AN70" i="2"/>
  <c r="AO70" i="2" s="1"/>
  <c r="AP70" i="2" s="1"/>
  <c r="AI70" i="2"/>
  <c r="AF70" i="2"/>
  <c r="Y70" i="2"/>
  <c r="Z70" i="2" s="1"/>
  <c r="AC70" i="2" s="1"/>
  <c r="W70" i="2"/>
  <c r="T70" i="2"/>
  <c r="L70" i="2"/>
  <c r="AN69" i="2"/>
  <c r="AO69" i="2" s="1"/>
  <c r="AI69" i="2"/>
  <c r="AF69" i="2"/>
  <c r="AC69" i="2"/>
  <c r="Y69" i="2"/>
  <c r="Z69" i="2" s="1"/>
  <c r="W69" i="2"/>
  <c r="T69" i="2"/>
  <c r="L69" i="2"/>
  <c r="AN68" i="2"/>
  <c r="AO68" i="2" s="1"/>
  <c r="AI68" i="2"/>
  <c r="AF68" i="2"/>
  <c r="W68" i="2"/>
  <c r="Y68" i="2" s="1"/>
  <c r="Z68" i="2" s="1"/>
  <c r="AC68" i="2" s="1"/>
  <c r="AJ68" i="2" s="1"/>
  <c r="T68" i="2"/>
  <c r="L68" i="2"/>
  <c r="AN67" i="2"/>
  <c r="AO67" i="2" s="1"/>
  <c r="AI67" i="2"/>
  <c r="AF67" i="2"/>
  <c r="W67" i="2"/>
  <c r="Y67" i="2" s="1"/>
  <c r="Z67" i="2" s="1"/>
  <c r="AC67" i="2" s="1"/>
  <c r="AJ67" i="2" s="1"/>
  <c r="T67" i="2"/>
  <c r="L67" i="2"/>
  <c r="AO66" i="2"/>
  <c r="AN66" i="2"/>
  <c r="AI66" i="2"/>
  <c r="AF66" i="2"/>
  <c r="W66" i="2"/>
  <c r="Y66" i="2" s="1"/>
  <c r="Z66" i="2" s="1"/>
  <c r="AC66" i="2" s="1"/>
  <c r="T66" i="2"/>
  <c r="L66" i="2"/>
  <c r="AO65" i="2"/>
  <c r="AN65" i="2"/>
  <c r="AI65" i="2"/>
  <c r="AF65" i="2"/>
  <c r="W65" i="2"/>
  <c r="Y65" i="2" s="1"/>
  <c r="Z65" i="2" s="1"/>
  <c r="AC65" i="2" s="1"/>
  <c r="T65" i="2"/>
  <c r="L65" i="2"/>
  <c r="AJ65" i="2" s="1"/>
  <c r="AO64" i="2"/>
  <c r="AN64" i="2"/>
  <c r="AI64" i="2"/>
  <c r="AF64" i="2"/>
  <c r="W64" i="2"/>
  <c r="Y64" i="2" s="1"/>
  <c r="Z64" i="2" s="1"/>
  <c r="AC64" i="2" s="1"/>
  <c r="T64" i="2"/>
  <c r="L64" i="2"/>
  <c r="AN63" i="2"/>
  <c r="AO63" i="2" s="1"/>
  <c r="AI63" i="2"/>
  <c r="AF63" i="2"/>
  <c r="AC63" i="2"/>
  <c r="Y63" i="2"/>
  <c r="Z63" i="2" s="1"/>
  <c r="W63" i="2"/>
  <c r="T63" i="2"/>
  <c r="L63" i="2"/>
  <c r="AN62" i="2"/>
  <c r="AO62" i="2" s="1"/>
  <c r="AI62" i="2"/>
  <c r="AF62" i="2"/>
  <c r="Z62" i="2"/>
  <c r="AC62" i="2" s="1"/>
  <c r="AJ62" i="2" s="1"/>
  <c r="Y62" i="2"/>
  <c r="W62" i="2"/>
  <c r="T62" i="2"/>
  <c r="L62" i="2"/>
  <c r="AO61" i="2"/>
  <c r="AN61" i="2"/>
  <c r="AI61" i="2"/>
  <c r="AJ61" i="2" s="1"/>
  <c r="AF61" i="2"/>
  <c r="Y61" i="2"/>
  <c r="Z61" i="2" s="1"/>
  <c r="AC61" i="2" s="1"/>
  <c r="W61" i="2"/>
  <c r="T61" i="2"/>
  <c r="L61" i="2"/>
  <c r="AN60" i="2"/>
  <c r="AO60" i="2" s="1"/>
  <c r="AI60" i="2"/>
  <c r="AF60" i="2"/>
  <c r="W60" i="2"/>
  <c r="Y60" i="2" s="1"/>
  <c r="Z60" i="2" s="1"/>
  <c r="AC60" i="2" s="1"/>
  <c r="T60" i="2"/>
  <c r="L60" i="2"/>
  <c r="AN59" i="2"/>
  <c r="AO59" i="2" s="1"/>
  <c r="AI59" i="2"/>
  <c r="AJ59" i="2" s="1"/>
  <c r="AF59" i="2"/>
  <c r="Y59" i="2"/>
  <c r="Z59" i="2" s="1"/>
  <c r="AC59" i="2" s="1"/>
  <c r="W59" i="2"/>
  <c r="T59" i="2"/>
  <c r="L59" i="2"/>
  <c r="AN58" i="2"/>
  <c r="AO58" i="2" s="1"/>
  <c r="AP58" i="2" s="1"/>
  <c r="AI58" i="2"/>
  <c r="AJ58" i="2" s="1"/>
  <c r="AF58" i="2"/>
  <c r="W58" i="2"/>
  <c r="Y58" i="2" s="1"/>
  <c r="Z58" i="2" s="1"/>
  <c r="AC58" i="2" s="1"/>
  <c r="T58" i="2"/>
  <c r="L58" i="2"/>
  <c r="AO57" i="2"/>
  <c r="AN57" i="2"/>
  <c r="AI57" i="2"/>
  <c r="AF57" i="2"/>
  <c r="AC57" i="2"/>
  <c r="Y57" i="2"/>
  <c r="Z57" i="2" s="1"/>
  <c r="W57" i="2"/>
  <c r="T57" i="2"/>
  <c r="L57" i="2"/>
  <c r="AO56" i="2"/>
  <c r="AN56" i="2"/>
  <c r="AI56" i="2"/>
  <c r="AF56" i="2"/>
  <c r="Y56" i="2"/>
  <c r="Z56" i="2" s="1"/>
  <c r="AC56" i="2" s="1"/>
  <c r="W56" i="2"/>
  <c r="T56" i="2"/>
  <c r="L56" i="2"/>
  <c r="AO55" i="2"/>
  <c r="AN55" i="2"/>
  <c r="AI55" i="2"/>
  <c r="AJ55" i="2" s="1"/>
  <c r="AF55" i="2"/>
  <c r="AC55" i="2"/>
  <c r="Z55" i="2"/>
  <c r="W55" i="2"/>
  <c r="Y55" i="2" s="1"/>
  <c r="T55" i="2"/>
  <c r="L55" i="2"/>
  <c r="AO54" i="2"/>
  <c r="AN54" i="2"/>
  <c r="AI54" i="2"/>
  <c r="AF54" i="2"/>
  <c r="W54" i="2"/>
  <c r="Y54" i="2" s="1"/>
  <c r="Z54" i="2" s="1"/>
  <c r="AC54" i="2" s="1"/>
  <c r="T54" i="2"/>
  <c r="L54" i="2"/>
  <c r="AO53" i="2"/>
  <c r="AN53" i="2"/>
  <c r="AI53" i="2"/>
  <c r="AF53" i="2"/>
  <c r="Y53" i="2"/>
  <c r="Z53" i="2" s="1"/>
  <c r="AC53" i="2" s="1"/>
  <c r="W53" i="2"/>
  <c r="T53" i="2"/>
  <c r="L53" i="2"/>
  <c r="AN52" i="2"/>
  <c r="AO52" i="2" s="1"/>
  <c r="AI52" i="2"/>
  <c r="AF52" i="2"/>
  <c r="Z52" i="2"/>
  <c r="AC52" i="2" s="1"/>
  <c r="Y52" i="2"/>
  <c r="W52" i="2"/>
  <c r="T52" i="2"/>
  <c r="L52" i="2"/>
  <c r="AJ52" i="2" s="1"/>
  <c r="AO51" i="2"/>
  <c r="AN51" i="2"/>
  <c r="AI51" i="2"/>
  <c r="AJ51" i="2" s="1"/>
  <c r="AF51" i="2"/>
  <c r="Y51" i="2"/>
  <c r="Z51" i="2" s="1"/>
  <c r="AC51" i="2" s="1"/>
  <c r="W51" i="2"/>
  <c r="T51" i="2"/>
  <c r="L51" i="2"/>
  <c r="AO50" i="2"/>
  <c r="AI50" i="2"/>
  <c r="AF50" i="2"/>
  <c r="Y50" i="2"/>
  <c r="Z50" i="2" s="1"/>
  <c r="AC50" i="2" s="1"/>
  <c r="W50" i="2"/>
  <c r="T50" i="2"/>
  <c r="L50" i="2"/>
  <c r="AO49" i="2"/>
  <c r="AN49" i="2"/>
  <c r="AI49" i="2"/>
  <c r="AF49" i="2"/>
  <c r="Y49" i="2"/>
  <c r="Z49" i="2" s="1"/>
  <c r="AC49" i="2" s="1"/>
  <c r="W49" i="2"/>
  <c r="T49" i="2"/>
  <c r="L49" i="2"/>
  <c r="AO48" i="2"/>
  <c r="AN48" i="2"/>
  <c r="AI48" i="2"/>
  <c r="AJ48" i="2" s="1"/>
  <c r="AF48" i="2"/>
  <c r="AC48" i="2"/>
  <c r="Z48" i="2"/>
  <c r="W48" i="2"/>
  <c r="Y48" i="2" s="1"/>
  <c r="T48" i="2"/>
  <c r="L48" i="2"/>
  <c r="AO47" i="2"/>
  <c r="AN47" i="2"/>
  <c r="AI47" i="2"/>
  <c r="AF47" i="2"/>
  <c r="W47" i="2"/>
  <c r="Y47" i="2" s="1"/>
  <c r="Z47" i="2" s="1"/>
  <c r="AC47" i="2" s="1"/>
  <c r="T47" i="2"/>
  <c r="L47" i="2"/>
  <c r="AO46" i="2"/>
  <c r="AN46" i="2"/>
  <c r="AI46" i="2"/>
  <c r="AF46" i="2"/>
  <c r="Y46" i="2"/>
  <c r="Z46" i="2" s="1"/>
  <c r="AC46" i="2" s="1"/>
  <c r="W46" i="2"/>
  <c r="T46" i="2"/>
  <c r="L46" i="2"/>
  <c r="AN45" i="2"/>
  <c r="AO45" i="2" s="1"/>
  <c r="AI45" i="2"/>
  <c r="AF45" i="2"/>
  <c r="Z45" i="2"/>
  <c r="AC45" i="2" s="1"/>
  <c r="Y45" i="2"/>
  <c r="W45" i="2"/>
  <c r="T45" i="2"/>
  <c r="L45" i="2"/>
  <c r="AO44" i="2"/>
  <c r="AN44" i="2"/>
  <c r="AI44" i="2"/>
  <c r="AF44" i="2"/>
  <c r="Y44" i="2"/>
  <c r="Z44" i="2" s="1"/>
  <c r="AC44" i="2" s="1"/>
  <c r="W44" i="2"/>
  <c r="T44" i="2"/>
  <c r="L44" i="2"/>
  <c r="AO43" i="2"/>
  <c r="AN43" i="2"/>
  <c r="AI43" i="2"/>
  <c r="AF43" i="2"/>
  <c r="Y43" i="2"/>
  <c r="Z43" i="2" s="1"/>
  <c r="AC43" i="2" s="1"/>
  <c r="W43" i="2"/>
  <c r="T43" i="2"/>
  <c r="L43" i="2"/>
  <c r="AN42" i="2"/>
  <c r="AO42" i="2" s="1"/>
  <c r="AI42" i="2"/>
  <c r="AF42" i="2"/>
  <c r="AC42" i="2"/>
  <c r="Y42" i="2"/>
  <c r="Z42" i="2" s="1"/>
  <c r="W42" i="2"/>
  <c r="T42" i="2"/>
  <c r="L42" i="2"/>
  <c r="AN41" i="2"/>
  <c r="AO41" i="2" s="1"/>
  <c r="AJ41" i="2"/>
  <c r="AI41" i="2"/>
  <c r="AF41" i="2"/>
  <c r="AC41" i="2"/>
  <c r="W41" i="2"/>
  <c r="Y41" i="2" s="1"/>
  <c r="Z41" i="2" s="1"/>
  <c r="T41" i="2"/>
  <c r="L41" i="2"/>
  <c r="AO40" i="2"/>
  <c r="AN40" i="2"/>
  <c r="AI40" i="2"/>
  <c r="AF40" i="2"/>
  <c r="Y40" i="2"/>
  <c r="Z40" i="2" s="1"/>
  <c r="AC40" i="2" s="1"/>
  <c r="W40" i="2"/>
  <c r="T40" i="2"/>
  <c r="AJ40" i="2" s="1"/>
  <c r="L40" i="2"/>
  <c r="AO39" i="2"/>
  <c r="AN39" i="2"/>
  <c r="AI39" i="2"/>
  <c r="AF39" i="2"/>
  <c r="Y39" i="2"/>
  <c r="Z39" i="2" s="1"/>
  <c r="AC39" i="2" s="1"/>
  <c r="W39" i="2"/>
  <c r="T39" i="2"/>
  <c r="AJ39" i="2" s="1"/>
  <c r="L39" i="2"/>
  <c r="AO38" i="2"/>
  <c r="AN38" i="2"/>
  <c r="AI38" i="2"/>
  <c r="AJ38" i="2" s="1"/>
  <c r="AF38" i="2"/>
  <c r="AC38" i="2"/>
  <c r="W38" i="2"/>
  <c r="Y38" i="2" s="1"/>
  <c r="Z38" i="2" s="1"/>
  <c r="T38" i="2"/>
  <c r="L38" i="2"/>
  <c r="AN37" i="2"/>
  <c r="AO37" i="2" s="1"/>
  <c r="AI37" i="2"/>
  <c r="AF37" i="2"/>
  <c r="W37" i="2"/>
  <c r="Y37" i="2" s="1"/>
  <c r="Z37" i="2" s="1"/>
  <c r="AC37" i="2" s="1"/>
  <c r="T37" i="2"/>
  <c r="L37" i="2"/>
  <c r="AO36" i="2"/>
  <c r="AN36" i="2"/>
  <c r="AI36" i="2"/>
  <c r="AF36" i="2"/>
  <c r="AC36" i="2"/>
  <c r="Y36" i="2"/>
  <c r="Z36" i="2" s="1"/>
  <c r="W36" i="2"/>
  <c r="T36" i="2"/>
  <c r="L36" i="2"/>
  <c r="AN35" i="2"/>
  <c r="AO35" i="2" s="1"/>
  <c r="AI35" i="2"/>
  <c r="AF35" i="2"/>
  <c r="Z35" i="2"/>
  <c r="AC35" i="2" s="1"/>
  <c r="AJ35" i="2" s="1"/>
  <c r="Y35" i="2"/>
  <c r="W35" i="2"/>
  <c r="T35" i="2"/>
  <c r="L35" i="2"/>
  <c r="AO34" i="2"/>
  <c r="AN34" i="2"/>
  <c r="AI34" i="2"/>
  <c r="AF34" i="2"/>
  <c r="W34" i="2"/>
  <c r="Y34" i="2" s="1"/>
  <c r="Z34" i="2" s="1"/>
  <c r="AC34" i="2" s="1"/>
  <c r="T34" i="2"/>
  <c r="L34" i="2"/>
  <c r="AN33" i="2"/>
  <c r="AO33" i="2" s="1"/>
  <c r="AP33" i="2" s="1"/>
  <c r="AI33" i="2"/>
  <c r="AF33" i="2"/>
  <c r="Y33" i="2"/>
  <c r="Z33" i="2" s="1"/>
  <c r="AC33" i="2" s="1"/>
  <c r="W33" i="2"/>
  <c r="T33" i="2"/>
  <c r="L33" i="2"/>
  <c r="AN32" i="2"/>
  <c r="AO32" i="2" s="1"/>
  <c r="AI32" i="2"/>
  <c r="AF32" i="2"/>
  <c r="Y32" i="2"/>
  <c r="Z32" i="2" s="1"/>
  <c r="AC32" i="2" s="1"/>
  <c r="AJ32" i="2" s="1"/>
  <c r="W32" i="2"/>
  <c r="T32" i="2"/>
  <c r="L32" i="2"/>
  <c r="AO31" i="2"/>
  <c r="AN31" i="2"/>
  <c r="AI31" i="2"/>
  <c r="AF31" i="2"/>
  <c r="W31" i="2"/>
  <c r="Y31" i="2" s="1"/>
  <c r="Z31" i="2" s="1"/>
  <c r="AC31" i="2" s="1"/>
  <c r="T31" i="2"/>
  <c r="L31" i="2"/>
  <c r="AJ31" i="2" s="1"/>
  <c r="AN30" i="2"/>
  <c r="AO30" i="2" s="1"/>
  <c r="AI30" i="2"/>
  <c r="AF30" i="2"/>
  <c r="Y30" i="2"/>
  <c r="Z30" i="2" s="1"/>
  <c r="AC30" i="2" s="1"/>
  <c r="AJ30" i="2" s="1"/>
  <c r="W30" i="2"/>
  <c r="T30" i="2"/>
  <c r="L30" i="2"/>
  <c r="AO29" i="2"/>
  <c r="AN29" i="2"/>
  <c r="AI29" i="2"/>
  <c r="AJ29" i="2" s="1"/>
  <c r="AF29" i="2"/>
  <c r="AC29" i="2"/>
  <c r="Z29" i="2"/>
  <c r="Y29" i="2"/>
  <c r="T29" i="2"/>
  <c r="L29" i="2"/>
  <c r="AN28" i="2"/>
  <c r="AO28" i="2" s="1"/>
  <c r="AI28" i="2"/>
  <c r="AJ28" i="2" s="1"/>
  <c r="AF28" i="2"/>
  <c r="AC28" i="2"/>
  <c r="Z28" i="2"/>
  <c r="Y28" i="2"/>
  <c r="W28" i="2"/>
  <c r="T28" i="2"/>
  <c r="L28" i="2"/>
  <c r="AN27" i="2"/>
  <c r="AO27" i="2" s="1"/>
  <c r="AP27" i="2" s="1"/>
  <c r="AI27" i="2"/>
  <c r="AF27" i="2"/>
  <c r="W27" i="2"/>
  <c r="Y27" i="2" s="1"/>
  <c r="Z27" i="2" s="1"/>
  <c r="AC27" i="2" s="1"/>
  <c r="T27" i="2"/>
  <c r="L27" i="2"/>
  <c r="AO26" i="2"/>
  <c r="AN26" i="2"/>
  <c r="AI26" i="2"/>
  <c r="AF26" i="2"/>
  <c r="W26" i="2"/>
  <c r="Y26" i="2" s="1"/>
  <c r="Z26" i="2" s="1"/>
  <c r="AC26" i="2" s="1"/>
  <c r="T26" i="2"/>
  <c r="L26" i="2"/>
  <c r="AN25" i="2"/>
  <c r="AO25" i="2" s="1"/>
  <c r="AI25" i="2"/>
  <c r="AF25" i="2"/>
  <c r="Z25" i="2"/>
  <c r="AC25" i="2" s="1"/>
  <c r="W25" i="2"/>
  <c r="Y25" i="2" s="1"/>
  <c r="T25" i="2"/>
  <c r="L25" i="2"/>
  <c r="AN24" i="2"/>
  <c r="AO24" i="2" s="1"/>
  <c r="AI24" i="2"/>
  <c r="AJ24" i="2" s="1"/>
  <c r="AF24" i="2"/>
  <c r="AC24" i="2"/>
  <c r="W24" i="2"/>
  <c r="Y24" i="2" s="1"/>
  <c r="Z24" i="2" s="1"/>
  <c r="T24" i="2"/>
  <c r="L24" i="2"/>
  <c r="AN23" i="2"/>
  <c r="AO23" i="2" s="1"/>
  <c r="AI23" i="2"/>
  <c r="AF23" i="2"/>
  <c r="Z23" i="2"/>
  <c r="AC23" i="2" s="1"/>
  <c r="AJ23" i="2" s="1"/>
  <c r="Y23" i="2"/>
  <c r="W23" i="2"/>
  <c r="T23" i="2"/>
  <c r="L23" i="2"/>
  <c r="AO22" i="2"/>
  <c r="AN22" i="2"/>
  <c r="AI22" i="2"/>
  <c r="AF22" i="2"/>
  <c r="W22" i="2"/>
  <c r="Y22" i="2" s="1"/>
  <c r="Z22" i="2" s="1"/>
  <c r="AC22" i="2" s="1"/>
  <c r="AJ22" i="2" s="1"/>
  <c r="T22" i="2"/>
  <c r="L22" i="2"/>
  <c r="AN21" i="2"/>
  <c r="AO21" i="2" s="1"/>
  <c r="AI21" i="2"/>
  <c r="AF21" i="2"/>
  <c r="Z21" i="2"/>
  <c r="AC21" i="2" s="1"/>
  <c r="W21" i="2"/>
  <c r="Y21" i="2" s="1"/>
  <c r="T21" i="2"/>
  <c r="AJ21" i="2" s="1"/>
  <c r="L21" i="2"/>
  <c r="AN20" i="2"/>
  <c r="AO20" i="2" s="1"/>
  <c r="AI20" i="2"/>
  <c r="AF20" i="2"/>
  <c r="Y20" i="2"/>
  <c r="Z20" i="2" s="1"/>
  <c r="AC20" i="2" s="1"/>
  <c r="W20" i="2"/>
  <c r="T20" i="2"/>
  <c r="L20" i="2"/>
  <c r="AO19" i="2"/>
  <c r="AN19" i="2"/>
  <c r="AI19" i="2"/>
  <c r="AF19" i="2"/>
  <c r="Z19" i="2"/>
  <c r="AC19" i="2" s="1"/>
  <c r="W19" i="2"/>
  <c r="Y19" i="2" s="1"/>
  <c r="T19" i="2"/>
  <c r="L19" i="2"/>
  <c r="AN18" i="2"/>
  <c r="AO18" i="2" s="1"/>
  <c r="AI18" i="2"/>
  <c r="AF18" i="2"/>
  <c r="Y18" i="2"/>
  <c r="Z18" i="2" s="1"/>
  <c r="AC18" i="2" s="1"/>
  <c r="W18" i="2"/>
  <c r="T18" i="2"/>
  <c r="L18" i="2"/>
  <c r="AN17" i="2"/>
  <c r="AO17" i="2" s="1"/>
  <c r="AJ17" i="2"/>
  <c r="AI17" i="2"/>
  <c r="AF17" i="2"/>
  <c r="W17" i="2"/>
  <c r="Y17" i="2" s="1"/>
  <c r="Z17" i="2" s="1"/>
  <c r="AC17" i="2" s="1"/>
  <c r="T17" i="2"/>
  <c r="L17" i="2"/>
  <c r="AO16" i="2"/>
  <c r="AN16" i="2"/>
  <c r="AI16" i="2"/>
  <c r="AF16" i="2"/>
  <c r="Z16" i="2"/>
  <c r="AC16" i="2" s="1"/>
  <c r="Y16" i="2"/>
  <c r="W16" i="2"/>
  <c r="T16" i="2"/>
  <c r="L16" i="2"/>
  <c r="AN15" i="2"/>
  <c r="AO15" i="2" s="1"/>
  <c r="AI15" i="2"/>
  <c r="AF15" i="2"/>
  <c r="W15" i="2"/>
  <c r="Y15" i="2" s="1"/>
  <c r="Z15" i="2" s="1"/>
  <c r="AC15" i="2" s="1"/>
  <c r="AJ15" i="2" s="1"/>
  <c r="T15" i="2"/>
  <c r="L15" i="2"/>
  <c r="AO14" i="2"/>
  <c r="AN14" i="2"/>
  <c r="AI14" i="2"/>
  <c r="AF14" i="2"/>
  <c r="AC14" i="2"/>
  <c r="W14" i="2"/>
  <c r="Y14" i="2" s="1"/>
  <c r="Z14" i="2" s="1"/>
  <c r="T14" i="2"/>
  <c r="L14" i="2"/>
  <c r="AJ14" i="2" s="1"/>
  <c r="AN13" i="2"/>
  <c r="AO13" i="2" s="1"/>
  <c r="AI13" i="2"/>
  <c r="AF13" i="2"/>
  <c r="Z13" i="2"/>
  <c r="AC13" i="2" s="1"/>
  <c r="W13" i="2"/>
  <c r="Y13" i="2" s="1"/>
  <c r="T13" i="2"/>
  <c r="L13" i="2"/>
  <c r="AO12" i="2"/>
  <c r="AN12" i="2"/>
  <c r="AI12" i="2"/>
  <c r="AF12" i="2"/>
  <c r="W12" i="2"/>
  <c r="Y12" i="2" s="1"/>
  <c r="Z12" i="2" s="1"/>
  <c r="AC12" i="2" s="1"/>
  <c r="T12" i="2"/>
  <c r="L12" i="2"/>
  <c r="AN11" i="2"/>
  <c r="AO11" i="2" s="1"/>
  <c r="AI11" i="2"/>
  <c r="AF11" i="2"/>
  <c r="Z11" i="2"/>
  <c r="AC11" i="2" s="1"/>
  <c r="AJ11" i="2" s="1"/>
  <c r="W11" i="2"/>
  <c r="Y11" i="2" s="1"/>
  <c r="T11" i="2"/>
  <c r="L11" i="2"/>
  <c r="AN10" i="2"/>
  <c r="AO10" i="2" s="1"/>
  <c r="AJ10" i="2"/>
  <c r="AI10" i="2"/>
  <c r="AF10" i="2"/>
  <c r="W10" i="2"/>
  <c r="Y10" i="2" s="1"/>
  <c r="Z10" i="2" s="1"/>
  <c r="AC10" i="2" s="1"/>
  <c r="T10" i="2"/>
  <c r="L10" i="2"/>
  <c r="AN9" i="2"/>
  <c r="AO9" i="2" s="1"/>
  <c r="AP7" i="2" s="1"/>
  <c r="AI9" i="2"/>
  <c r="AF9" i="2"/>
  <c r="W9" i="2"/>
  <c r="Y9" i="2" s="1"/>
  <c r="Z9" i="2" s="1"/>
  <c r="AC9" i="2" s="1"/>
  <c r="T9" i="2"/>
  <c r="L9" i="2"/>
  <c r="AN8" i="2"/>
  <c r="AO8" i="2" s="1"/>
  <c r="AI8" i="2"/>
  <c r="AF8" i="2"/>
  <c r="Y8" i="2"/>
  <c r="Z8" i="2" s="1"/>
  <c r="AC8" i="2" s="1"/>
  <c r="W8" i="2"/>
  <c r="T8" i="2"/>
  <c r="L8" i="2"/>
  <c r="AN7" i="2"/>
  <c r="AO7" i="2" s="1"/>
  <c r="AI7" i="2"/>
  <c r="AF7" i="2"/>
  <c r="W7" i="2"/>
  <c r="Y7" i="2" s="1"/>
  <c r="Z7" i="2" s="1"/>
  <c r="AC7" i="2" s="1"/>
  <c r="T7" i="2"/>
  <c r="L7" i="2"/>
  <c r="AO6" i="2"/>
  <c r="AN6" i="2"/>
  <c r="AI6" i="2"/>
  <c r="AF6" i="2"/>
  <c r="W6" i="2"/>
  <c r="Y6" i="2" s="1"/>
  <c r="Z6" i="2" s="1"/>
  <c r="AC6" i="2" s="1"/>
  <c r="T6" i="2"/>
  <c r="L6" i="2"/>
  <c r="AN5" i="2"/>
  <c r="AO5" i="2" s="1"/>
  <c r="AI5" i="2"/>
  <c r="AF5" i="2"/>
  <c r="Z5" i="2"/>
  <c r="AC5" i="2" s="1"/>
  <c r="AJ5" i="2" s="1"/>
  <c r="W5" i="2"/>
  <c r="Y5" i="2" s="1"/>
  <c r="T5" i="2"/>
  <c r="L5" i="2"/>
  <c r="AO4" i="2"/>
  <c r="AN4" i="2"/>
  <c r="AI4" i="2"/>
  <c r="AJ4" i="2" s="1"/>
  <c r="AF4" i="2"/>
  <c r="AC4" i="2"/>
  <c r="W4" i="2"/>
  <c r="Y4" i="2" s="1"/>
  <c r="Z4" i="2" s="1"/>
  <c r="T4" i="2"/>
  <c r="L4" i="2"/>
  <c r="AN3" i="2"/>
  <c r="AO3" i="2" s="1"/>
  <c r="AP74" i="2" s="1"/>
  <c r="AI3" i="2"/>
  <c r="AF3" i="2"/>
  <c r="W3" i="2"/>
  <c r="Y3" i="2" s="1"/>
  <c r="Z3" i="2" s="1"/>
  <c r="AC3" i="2" s="1"/>
  <c r="T3" i="2"/>
  <c r="L3" i="2"/>
  <c r="AJ3" i="2" s="1"/>
  <c r="AI124" i="1"/>
  <c r="AF124" i="1"/>
  <c r="Z124" i="1"/>
  <c r="AC124" i="1" s="1"/>
  <c r="Y124" i="1"/>
  <c r="T124" i="1"/>
  <c r="AJ124" i="1" s="1"/>
  <c r="L124" i="1"/>
  <c r="AJ123" i="1"/>
  <c r="AI123" i="1"/>
  <c r="AF123" i="1"/>
  <c r="Z123" i="1"/>
  <c r="AC123" i="1" s="1"/>
  <c r="Y123" i="1"/>
  <c r="T123" i="1"/>
  <c r="L123" i="1"/>
  <c r="AI122" i="1"/>
  <c r="AJ122" i="1" s="1"/>
  <c r="AF122" i="1"/>
  <c r="Y122" i="1"/>
  <c r="Z122" i="1" s="1"/>
  <c r="AC122" i="1" s="1"/>
  <c r="T122" i="1"/>
  <c r="L122" i="1"/>
  <c r="AI121" i="1"/>
  <c r="AF121" i="1"/>
  <c r="Y121" i="1"/>
  <c r="Z121" i="1" s="1"/>
  <c r="AC121" i="1" s="1"/>
  <c r="T121" i="1"/>
  <c r="L121" i="1"/>
  <c r="AI120" i="1"/>
  <c r="AF120" i="1"/>
  <c r="Z120" i="1"/>
  <c r="AC120" i="1" s="1"/>
  <c r="W120" i="1"/>
  <c r="Y120" i="1" s="1"/>
  <c r="T120" i="1"/>
  <c r="L120" i="1"/>
  <c r="AJ119" i="1"/>
  <c r="AI119" i="1"/>
  <c r="AF119" i="1"/>
  <c r="Z119" i="1"/>
  <c r="AC119" i="1" s="1"/>
  <c r="Y119" i="1"/>
  <c r="T119" i="1"/>
  <c r="Q119" i="1"/>
  <c r="L119" i="1"/>
  <c r="AI118" i="1"/>
  <c r="AJ118" i="1" s="1"/>
  <c r="AF118" i="1"/>
  <c r="W118" i="1"/>
  <c r="Y118" i="1" s="1"/>
  <c r="Z118" i="1" s="1"/>
  <c r="AC118" i="1" s="1"/>
  <c r="T118" i="1"/>
  <c r="L118" i="1"/>
  <c r="AI117" i="1"/>
  <c r="AF117" i="1"/>
  <c r="Y117" i="1"/>
  <c r="Z117" i="1" s="1"/>
  <c r="AC117" i="1" s="1"/>
  <c r="T117" i="1"/>
  <c r="L117" i="1"/>
  <c r="AI116" i="1"/>
  <c r="AF116" i="1"/>
  <c r="Z116" i="1"/>
  <c r="AC116" i="1" s="1"/>
  <c r="Y116" i="1"/>
  <c r="T116" i="1"/>
  <c r="L116" i="1"/>
  <c r="AI115" i="1"/>
  <c r="AF115" i="1"/>
  <c r="AC115" i="1"/>
  <c r="Y115" i="1"/>
  <c r="Z115" i="1" s="1"/>
  <c r="T115" i="1"/>
  <c r="L115" i="1"/>
  <c r="AI114" i="1"/>
  <c r="AF114" i="1"/>
  <c r="W114" i="1"/>
  <c r="Y114" i="1" s="1"/>
  <c r="Z114" i="1" s="1"/>
  <c r="AC114" i="1" s="1"/>
  <c r="T114" i="1"/>
  <c r="L114" i="1"/>
  <c r="AI113" i="1"/>
  <c r="AJ113" i="1" s="1"/>
  <c r="AF113" i="1"/>
  <c r="AC113" i="1"/>
  <c r="W113" i="1"/>
  <c r="Y113" i="1" s="1"/>
  <c r="Z113" i="1" s="1"/>
  <c r="T113" i="1"/>
  <c r="L113" i="1"/>
  <c r="AI112" i="1"/>
  <c r="AF112" i="1"/>
  <c r="Z112" i="1"/>
  <c r="AC112" i="1" s="1"/>
  <c r="AJ112" i="1" s="1"/>
  <c r="Y112" i="1"/>
  <c r="T112" i="1"/>
  <c r="L112" i="1"/>
  <c r="AI111" i="1"/>
  <c r="AF111" i="1"/>
  <c r="W111" i="1"/>
  <c r="Y111" i="1" s="1"/>
  <c r="Z111" i="1" s="1"/>
  <c r="AC111" i="1" s="1"/>
  <c r="T111" i="1"/>
  <c r="L111" i="1"/>
  <c r="AI110" i="1"/>
  <c r="AF110" i="1"/>
  <c r="AC110" i="1"/>
  <c r="Y110" i="1"/>
  <c r="Z110" i="1" s="1"/>
  <c r="W110" i="1"/>
  <c r="T110" i="1"/>
  <c r="L110" i="1"/>
  <c r="AI109" i="1"/>
  <c r="AF109" i="1"/>
  <c r="W109" i="1"/>
  <c r="Y109" i="1" s="1"/>
  <c r="Z109" i="1" s="1"/>
  <c r="AC109" i="1" s="1"/>
  <c r="T109" i="1"/>
  <c r="L109" i="1"/>
  <c r="AJ109" i="1" s="1"/>
  <c r="AI108" i="1"/>
  <c r="AF108" i="1"/>
  <c r="Y108" i="1"/>
  <c r="Z108" i="1" s="1"/>
  <c r="AC108" i="1" s="1"/>
  <c r="T108" i="1"/>
  <c r="L108" i="1"/>
  <c r="AJ108" i="1" s="1"/>
  <c r="AI107" i="1"/>
  <c r="AF107" i="1"/>
  <c r="AC107" i="1"/>
  <c r="Y107" i="1"/>
  <c r="Z107" i="1" s="1"/>
  <c r="T107" i="1"/>
  <c r="L107" i="1"/>
  <c r="AI106" i="1"/>
  <c r="AF106" i="1"/>
  <c r="Y106" i="1"/>
  <c r="Z106" i="1" s="1"/>
  <c r="AC106" i="1" s="1"/>
  <c r="T106" i="1"/>
  <c r="L106" i="1"/>
  <c r="AI105" i="1"/>
  <c r="AF105" i="1"/>
  <c r="AC105" i="1"/>
  <c r="Z105" i="1"/>
  <c r="Y105" i="1"/>
  <c r="T105" i="1"/>
  <c r="L105" i="1"/>
  <c r="AI104" i="1"/>
  <c r="AF104" i="1"/>
  <c r="Y104" i="1"/>
  <c r="Z104" i="1" s="1"/>
  <c r="AC104" i="1" s="1"/>
  <c r="T104" i="1"/>
  <c r="L104" i="1"/>
  <c r="AI103" i="1"/>
  <c r="AF103" i="1"/>
  <c r="Y103" i="1"/>
  <c r="Z103" i="1" s="1"/>
  <c r="AC103" i="1" s="1"/>
  <c r="T103" i="1"/>
  <c r="L103" i="1"/>
  <c r="AJ103" i="1" s="1"/>
  <c r="AI102" i="1"/>
  <c r="AJ102" i="1" s="1"/>
  <c r="AF102" i="1"/>
  <c r="AC102" i="1"/>
  <c r="Y102" i="1"/>
  <c r="Z102" i="1" s="1"/>
  <c r="T102" i="1"/>
  <c r="L102" i="1"/>
  <c r="AI101" i="1"/>
  <c r="AF101" i="1"/>
  <c r="Y101" i="1"/>
  <c r="Z101" i="1" s="1"/>
  <c r="AC101" i="1" s="1"/>
  <c r="T101" i="1"/>
  <c r="L101" i="1"/>
  <c r="AI100" i="1"/>
  <c r="AJ100" i="1" s="1"/>
  <c r="AF100" i="1"/>
  <c r="AC100" i="1"/>
  <c r="Z100" i="1"/>
  <c r="Y100" i="1"/>
  <c r="T100" i="1"/>
  <c r="L100" i="1"/>
  <c r="AI99" i="1"/>
  <c r="AF99" i="1"/>
  <c r="Y99" i="1"/>
  <c r="Z99" i="1" s="1"/>
  <c r="AC99" i="1" s="1"/>
  <c r="T99" i="1"/>
  <c r="L99" i="1"/>
  <c r="AI98" i="1"/>
  <c r="AF98" i="1"/>
  <c r="Y98" i="1"/>
  <c r="Z98" i="1" s="1"/>
  <c r="AC98" i="1" s="1"/>
  <c r="T98" i="1"/>
  <c r="L98" i="1"/>
  <c r="AI97" i="1"/>
  <c r="AJ97" i="1" s="1"/>
  <c r="AF97" i="1"/>
  <c r="AC97" i="1"/>
  <c r="Y97" i="1"/>
  <c r="Z97" i="1" s="1"/>
  <c r="T97" i="1"/>
  <c r="L97" i="1"/>
  <c r="AI96" i="1"/>
  <c r="AF96" i="1"/>
  <c r="Z96" i="1"/>
  <c r="AC96" i="1" s="1"/>
  <c r="Y96" i="1"/>
  <c r="T96" i="1"/>
  <c r="L96" i="1"/>
  <c r="AI95" i="1"/>
  <c r="AF95" i="1"/>
  <c r="AC95" i="1"/>
  <c r="Z95" i="1"/>
  <c r="Y95" i="1"/>
  <c r="T95" i="1"/>
  <c r="L95" i="1"/>
  <c r="AI94" i="1"/>
  <c r="AJ94" i="1" s="1"/>
  <c r="AF94" i="1"/>
  <c r="Y94" i="1"/>
  <c r="Z94" i="1" s="1"/>
  <c r="AC94" i="1" s="1"/>
  <c r="W94" i="1"/>
  <c r="T94" i="1"/>
  <c r="L94" i="1"/>
  <c r="AI93" i="1"/>
  <c r="AF93" i="1"/>
  <c r="Z93" i="1"/>
  <c r="AC93" i="1" s="1"/>
  <c r="Y93" i="1"/>
  <c r="T93" i="1"/>
  <c r="L93" i="1"/>
  <c r="AI92" i="1"/>
  <c r="AF92" i="1"/>
  <c r="Z92" i="1"/>
  <c r="AC92" i="1" s="1"/>
  <c r="Y92" i="1"/>
  <c r="T92" i="1"/>
  <c r="L92" i="1"/>
  <c r="AI91" i="1"/>
  <c r="AF91" i="1"/>
  <c r="Y91" i="1"/>
  <c r="Z91" i="1" s="1"/>
  <c r="AC91" i="1" s="1"/>
  <c r="AJ91" i="1" s="1"/>
  <c r="W91" i="1"/>
  <c r="T91" i="1"/>
  <c r="L91" i="1"/>
  <c r="AI90" i="1"/>
  <c r="AJ90" i="1" s="1"/>
  <c r="AF90" i="1"/>
  <c r="Y90" i="1"/>
  <c r="Z90" i="1" s="1"/>
  <c r="AC90" i="1" s="1"/>
  <c r="W90" i="1"/>
  <c r="T90" i="1"/>
  <c r="L90" i="1"/>
  <c r="AI89" i="1"/>
  <c r="AF89" i="1"/>
  <c r="Z89" i="1"/>
  <c r="AC89" i="1" s="1"/>
  <c r="Y89" i="1"/>
  <c r="W89" i="1"/>
  <c r="T89" i="1"/>
  <c r="L89" i="1"/>
  <c r="AI88" i="1"/>
  <c r="AF88" i="1"/>
  <c r="Z88" i="1"/>
  <c r="AC88" i="1" s="1"/>
  <c r="Y88" i="1"/>
  <c r="W88" i="1"/>
  <c r="L88" i="1"/>
  <c r="AI87" i="1"/>
  <c r="AJ87" i="1" s="1"/>
  <c r="AF87" i="1"/>
  <c r="AC87" i="1"/>
  <c r="Z87" i="1"/>
  <c r="W87" i="1"/>
  <c r="Y87" i="1" s="1"/>
  <c r="T87" i="1"/>
  <c r="L87" i="1"/>
  <c r="AI86" i="1"/>
  <c r="AJ86" i="1" s="1"/>
  <c r="AF86" i="1"/>
  <c r="W86" i="1"/>
  <c r="Y86" i="1" s="1"/>
  <c r="Z86" i="1" s="1"/>
  <c r="AC86" i="1" s="1"/>
  <c r="T86" i="1"/>
  <c r="L86" i="1"/>
  <c r="AI85" i="1"/>
  <c r="AF85" i="1"/>
  <c r="AC85" i="1"/>
  <c r="Z85" i="1"/>
  <c r="Y85" i="1"/>
  <c r="W85" i="1"/>
  <c r="T85" i="1"/>
  <c r="L85" i="1"/>
  <c r="AI84" i="1"/>
  <c r="AJ84" i="1" s="1"/>
  <c r="AF84" i="1"/>
  <c r="AC84" i="1"/>
  <c r="Z84" i="1"/>
  <c r="Y84" i="1"/>
  <c r="W84" i="1"/>
  <c r="T84" i="1"/>
  <c r="L84" i="1"/>
  <c r="AI83" i="1"/>
  <c r="AJ83" i="1" s="1"/>
  <c r="AF83" i="1"/>
  <c r="Y83" i="1"/>
  <c r="Z83" i="1" s="1"/>
  <c r="AC83" i="1" s="1"/>
  <c r="W83" i="1"/>
  <c r="T83" i="1"/>
  <c r="L83" i="1"/>
  <c r="AI82" i="1"/>
  <c r="AF82" i="1"/>
  <c r="W82" i="1"/>
  <c r="Y82" i="1" s="1"/>
  <c r="Z82" i="1" s="1"/>
  <c r="AC82" i="1" s="1"/>
  <c r="T82" i="1"/>
  <c r="L82" i="1"/>
  <c r="AI81" i="1"/>
  <c r="AF81" i="1"/>
  <c r="Y81" i="1"/>
  <c r="Z81" i="1" s="1"/>
  <c r="AC81" i="1" s="1"/>
  <c r="T81" i="1"/>
  <c r="L81" i="1"/>
  <c r="AI80" i="1"/>
  <c r="AF80" i="1"/>
  <c r="Z80" i="1"/>
  <c r="AC80" i="1" s="1"/>
  <c r="AJ80" i="1" s="1"/>
  <c r="Y80" i="1"/>
  <c r="T80" i="1"/>
  <c r="L80" i="1"/>
  <c r="AJ79" i="1"/>
  <c r="AI79" i="1"/>
  <c r="AF79" i="1"/>
  <c r="Y79" i="1"/>
  <c r="Z79" i="1" s="1"/>
  <c r="AC79" i="1" s="1"/>
  <c r="W79" i="1"/>
  <c r="T79" i="1"/>
  <c r="L79" i="1"/>
  <c r="AI78" i="1"/>
  <c r="AF78" i="1"/>
  <c r="Y78" i="1"/>
  <c r="Z78" i="1" s="1"/>
  <c r="AC78" i="1" s="1"/>
  <c r="T78" i="1"/>
  <c r="L78" i="1"/>
  <c r="AI77" i="1"/>
  <c r="AF77" i="1"/>
  <c r="Z77" i="1"/>
  <c r="AC77" i="1" s="1"/>
  <c r="AJ77" i="1" s="1"/>
  <c r="Y77" i="1"/>
  <c r="T77" i="1"/>
  <c r="L77" i="1"/>
  <c r="AI76" i="1"/>
  <c r="AF76" i="1"/>
  <c r="Y76" i="1"/>
  <c r="Z76" i="1" s="1"/>
  <c r="AC76" i="1" s="1"/>
  <c r="AJ76" i="1" s="1"/>
  <c r="W76" i="1"/>
  <c r="T76" i="1"/>
  <c r="L76" i="1"/>
  <c r="AI75" i="1"/>
  <c r="AF75" i="1"/>
  <c r="Y75" i="1"/>
  <c r="Z75" i="1" s="1"/>
  <c r="AC75" i="1" s="1"/>
  <c r="W75" i="1"/>
  <c r="T75" i="1"/>
  <c r="L75" i="1"/>
  <c r="AJ75" i="1" s="1"/>
  <c r="AI74" i="1"/>
  <c r="AF74" i="1"/>
  <c r="Z74" i="1"/>
  <c r="AC74" i="1" s="1"/>
  <c r="Y74" i="1"/>
  <c r="W74" i="1"/>
  <c r="T74" i="1"/>
  <c r="L74" i="1"/>
  <c r="AI73" i="1"/>
  <c r="AF73" i="1"/>
  <c r="W73" i="1"/>
  <c r="Y73" i="1" s="1"/>
  <c r="Z73" i="1" s="1"/>
  <c r="AC73" i="1" s="1"/>
  <c r="T73" i="1"/>
  <c r="L73" i="1"/>
  <c r="AI72" i="1"/>
  <c r="AJ72" i="1" s="1"/>
  <c r="AF72" i="1"/>
  <c r="W72" i="1"/>
  <c r="Y72" i="1" s="1"/>
  <c r="Z72" i="1" s="1"/>
  <c r="AC72" i="1" s="1"/>
  <c r="T72" i="1"/>
  <c r="L72" i="1"/>
  <c r="AI71" i="1"/>
  <c r="AF71" i="1"/>
  <c r="Y71" i="1"/>
  <c r="Z71" i="1" s="1"/>
  <c r="AC71" i="1" s="1"/>
  <c r="T71" i="1"/>
  <c r="L71" i="1"/>
  <c r="AI70" i="1"/>
  <c r="AF70" i="1"/>
  <c r="Y70" i="1"/>
  <c r="Z70" i="1" s="1"/>
  <c r="AC70" i="1" s="1"/>
  <c r="T70" i="1"/>
  <c r="L70" i="1"/>
  <c r="AI69" i="1"/>
  <c r="AF69" i="1"/>
  <c r="Y69" i="1"/>
  <c r="Z69" i="1" s="1"/>
  <c r="AC69" i="1" s="1"/>
  <c r="W69" i="1"/>
  <c r="T69" i="1"/>
  <c r="L69" i="1"/>
  <c r="AI68" i="1"/>
  <c r="AF68" i="1"/>
  <c r="Y68" i="1"/>
  <c r="Z68" i="1" s="1"/>
  <c r="AC68" i="1" s="1"/>
  <c r="T68" i="1"/>
  <c r="L68" i="1"/>
  <c r="AI67" i="1"/>
  <c r="AJ67" i="1" s="1"/>
  <c r="AF67" i="1"/>
  <c r="Z67" i="1"/>
  <c r="AC67" i="1" s="1"/>
  <c r="Y67" i="1"/>
  <c r="T67" i="1"/>
  <c r="Q67" i="1"/>
  <c r="L67" i="1"/>
  <c r="AI66" i="1"/>
  <c r="AF66" i="1"/>
  <c r="AC66" i="1"/>
  <c r="Z66" i="1"/>
  <c r="Y66" i="1"/>
  <c r="T66" i="1"/>
  <c r="L66" i="1"/>
  <c r="AI65" i="1"/>
  <c r="AF65" i="1"/>
  <c r="AC65" i="1"/>
  <c r="Z65" i="1"/>
  <c r="Y65" i="1"/>
  <c r="T65" i="1"/>
  <c r="L65" i="1"/>
  <c r="AI64" i="1"/>
  <c r="AJ64" i="1" s="1"/>
  <c r="AF64" i="1"/>
  <c r="AC64" i="1"/>
  <c r="Z64" i="1"/>
  <c r="W64" i="1"/>
  <c r="Y64" i="1" s="1"/>
  <c r="T64" i="1"/>
  <c r="L64" i="1"/>
  <c r="AJ63" i="1"/>
  <c r="AI63" i="1"/>
  <c r="AF63" i="1"/>
  <c r="Z63" i="1"/>
  <c r="AC63" i="1" s="1"/>
  <c r="Y63" i="1"/>
  <c r="T63" i="1"/>
  <c r="L63" i="1"/>
  <c r="AI62" i="1"/>
  <c r="AF62" i="1"/>
  <c r="Y62" i="1"/>
  <c r="Z62" i="1" s="1"/>
  <c r="AC62" i="1" s="1"/>
  <c r="T62" i="1"/>
  <c r="L62" i="1"/>
  <c r="AI61" i="1"/>
  <c r="AF61" i="1"/>
  <c r="Y61" i="1"/>
  <c r="Z61" i="1" s="1"/>
  <c r="AC61" i="1" s="1"/>
  <c r="AJ61" i="1" s="1"/>
  <c r="T61" i="1"/>
  <c r="L61" i="1"/>
  <c r="AI60" i="1"/>
  <c r="AJ60" i="1" s="1"/>
  <c r="AF60" i="1"/>
  <c r="Y60" i="1"/>
  <c r="Z60" i="1" s="1"/>
  <c r="AC60" i="1" s="1"/>
  <c r="T60" i="1"/>
  <c r="L60" i="1"/>
  <c r="AI59" i="1"/>
  <c r="AF59" i="1"/>
  <c r="Y59" i="1"/>
  <c r="Z59" i="1" s="1"/>
  <c r="AC59" i="1" s="1"/>
  <c r="AJ59" i="1" s="1"/>
  <c r="T59" i="1"/>
  <c r="L59" i="1"/>
  <c r="AI58" i="1"/>
  <c r="AF58" i="1"/>
  <c r="W58" i="1"/>
  <c r="Y58" i="1" s="1"/>
  <c r="Z58" i="1" s="1"/>
  <c r="AC58" i="1" s="1"/>
  <c r="AJ58" i="1" s="1"/>
  <c r="T58" i="1"/>
  <c r="L58" i="1"/>
  <c r="AI57" i="1"/>
  <c r="AF57" i="1"/>
  <c r="Y57" i="1"/>
  <c r="Z57" i="1" s="1"/>
  <c r="AC57" i="1" s="1"/>
  <c r="T57" i="1"/>
  <c r="L57" i="1"/>
  <c r="AI56" i="1"/>
  <c r="AF56" i="1"/>
  <c r="Y56" i="1"/>
  <c r="Z56" i="1" s="1"/>
  <c r="AC56" i="1" s="1"/>
  <c r="T56" i="1"/>
  <c r="L56" i="1"/>
  <c r="AI55" i="1"/>
  <c r="AF55" i="1"/>
  <c r="Z55" i="1"/>
  <c r="AC55" i="1" s="1"/>
  <c r="AJ55" i="1" s="1"/>
  <c r="W55" i="1"/>
  <c r="Y55" i="1" s="1"/>
  <c r="T55" i="1"/>
  <c r="L55" i="1"/>
  <c r="AI54" i="1"/>
  <c r="AJ54" i="1" s="1"/>
  <c r="AF54" i="1"/>
  <c r="Z54" i="1"/>
  <c r="AC54" i="1" s="1"/>
  <c r="W54" i="1"/>
  <c r="Y54" i="1" s="1"/>
  <c r="T54" i="1"/>
  <c r="L54" i="1"/>
  <c r="AI53" i="1"/>
  <c r="AF53" i="1"/>
  <c r="AC53" i="1"/>
  <c r="Z53" i="1"/>
  <c r="Y53" i="1"/>
  <c r="T53" i="1"/>
  <c r="L53" i="1"/>
  <c r="AI52" i="1"/>
  <c r="AF52" i="1"/>
  <c r="AC52" i="1"/>
  <c r="Z52" i="1"/>
  <c r="Y52" i="1"/>
  <c r="T52" i="1"/>
  <c r="L52" i="1"/>
  <c r="AI51" i="1"/>
  <c r="AF51" i="1"/>
  <c r="W51" i="1"/>
  <c r="Y51" i="1" s="1"/>
  <c r="Z51" i="1" s="1"/>
  <c r="AC51" i="1" s="1"/>
  <c r="T51" i="1"/>
  <c r="L51" i="1"/>
  <c r="AI50" i="1"/>
  <c r="AF50" i="1"/>
  <c r="Z50" i="1"/>
  <c r="AC50" i="1" s="1"/>
  <c r="Y50" i="1"/>
  <c r="T50" i="1"/>
  <c r="L50" i="1"/>
  <c r="AJ50" i="1" s="1"/>
  <c r="AI49" i="1"/>
  <c r="AF49" i="1"/>
  <c r="Y49" i="1"/>
  <c r="Z49" i="1" s="1"/>
  <c r="AC49" i="1" s="1"/>
  <c r="W49" i="1"/>
  <c r="T49" i="1"/>
  <c r="L49" i="1"/>
  <c r="AI48" i="1"/>
  <c r="AF48" i="1"/>
  <c r="Y48" i="1"/>
  <c r="Z48" i="1" s="1"/>
  <c r="AC48" i="1" s="1"/>
  <c r="T48" i="1"/>
  <c r="L48" i="1"/>
  <c r="AI47" i="1"/>
  <c r="AF47" i="1"/>
  <c r="Z47" i="1"/>
  <c r="AC47" i="1" s="1"/>
  <c r="AJ47" i="1" s="1"/>
  <c r="Y47" i="1"/>
  <c r="T47" i="1"/>
  <c r="L47" i="1"/>
  <c r="AI46" i="1"/>
  <c r="AJ46" i="1" s="1"/>
  <c r="AF46" i="1"/>
  <c r="Y46" i="1"/>
  <c r="Z46" i="1" s="1"/>
  <c r="AC46" i="1" s="1"/>
  <c r="T46" i="1"/>
  <c r="L46" i="1"/>
  <c r="AI45" i="1"/>
  <c r="AF45" i="1"/>
  <c r="AC45" i="1"/>
  <c r="AJ45" i="1" s="1"/>
  <c r="Y45" i="1"/>
  <c r="Z45" i="1" s="1"/>
  <c r="T45" i="1"/>
  <c r="L45" i="1"/>
  <c r="AI44" i="1"/>
  <c r="AF44" i="1"/>
  <c r="Z44" i="1"/>
  <c r="AC44" i="1" s="1"/>
  <c r="Y44" i="1"/>
  <c r="W44" i="1"/>
  <c r="T44" i="1"/>
  <c r="Q44" i="1"/>
  <c r="L44" i="1"/>
  <c r="AI43" i="1"/>
  <c r="AJ43" i="1" s="1"/>
  <c r="AF43" i="1"/>
  <c r="AC43" i="1"/>
  <c r="Z43" i="1"/>
  <c r="Y43" i="1"/>
  <c r="T43" i="1"/>
  <c r="L43" i="1"/>
  <c r="AJ42" i="1"/>
  <c r="AI42" i="1"/>
  <c r="AF42" i="1"/>
  <c r="Y42" i="1"/>
  <c r="Z42" i="1" s="1"/>
  <c r="AC42" i="1" s="1"/>
  <c r="T42" i="1"/>
  <c r="L42" i="1"/>
  <c r="AI41" i="1"/>
  <c r="AF41" i="1"/>
  <c r="W41" i="1"/>
  <c r="Y41" i="1" s="1"/>
  <c r="Z41" i="1" s="1"/>
  <c r="AC41" i="1" s="1"/>
  <c r="AJ41" i="1" s="1"/>
  <c r="T41" i="1"/>
  <c r="L41" i="1"/>
  <c r="AI40" i="1"/>
  <c r="AF40" i="1"/>
  <c r="Z40" i="1"/>
  <c r="AC40" i="1" s="1"/>
  <c r="AJ40" i="1" s="1"/>
  <c r="Y40" i="1"/>
  <c r="T40" i="1"/>
  <c r="L40" i="1"/>
  <c r="AI39" i="1"/>
  <c r="AF39" i="1"/>
  <c r="Y39" i="1"/>
  <c r="Z39" i="1" s="1"/>
  <c r="AC39" i="1" s="1"/>
  <c r="AJ39" i="1" s="1"/>
  <c r="T39" i="1"/>
  <c r="L39" i="1"/>
  <c r="AI38" i="1"/>
  <c r="AF38" i="1"/>
  <c r="W38" i="1"/>
  <c r="Y38" i="1" s="1"/>
  <c r="Z38" i="1" s="1"/>
  <c r="AC38" i="1" s="1"/>
  <c r="AJ38" i="1" s="1"/>
  <c r="T38" i="1"/>
  <c r="L38" i="1"/>
  <c r="AI37" i="1"/>
  <c r="AF37" i="1"/>
  <c r="AC37" i="1"/>
  <c r="Y37" i="1"/>
  <c r="Z37" i="1" s="1"/>
  <c r="T37" i="1"/>
  <c r="L37" i="1"/>
  <c r="AJ37" i="1" s="1"/>
  <c r="AQ36" i="1"/>
  <c r="AI36" i="1"/>
  <c r="AF36" i="1"/>
  <c r="Z36" i="1"/>
  <c r="AC36" i="1" s="1"/>
  <c r="Y36" i="1"/>
  <c r="T36" i="1"/>
  <c r="L36" i="1"/>
  <c r="AI35" i="1"/>
  <c r="Y35" i="1"/>
  <c r="Z35" i="1" s="1"/>
  <c r="AC35" i="1" s="1"/>
  <c r="T35" i="1"/>
  <c r="L35" i="1"/>
  <c r="AI34" i="1"/>
  <c r="AJ34" i="1" s="1"/>
  <c r="AC34" i="1"/>
  <c r="Z34" i="1"/>
  <c r="Y34" i="1"/>
  <c r="T34" i="1"/>
  <c r="L34" i="1"/>
  <c r="AI33" i="1"/>
  <c r="AJ33" i="1" s="1"/>
  <c r="AF33" i="1"/>
  <c r="AC33" i="1"/>
  <c r="Z33" i="1"/>
  <c r="Y33" i="1"/>
  <c r="T33" i="1"/>
  <c r="L33" i="1"/>
  <c r="AJ32" i="1"/>
  <c r="AI32" i="1"/>
  <c r="AF32" i="1"/>
  <c r="Y32" i="1"/>
  <c r="Z32" i="1" s="1"/>
  <c r="AC32" i="1" s="1"/>
  <c r="T32" i="1"/>
  <c r="L32" i="1"/>
  <c r="AI31" i="1"/>
  <c r="AF31" i="1"/>
  <c r="Y31" i="1"/>
  <c r="Z31" i="1" s="1"/>
  <c r="AC31" i="1" s="1"/>
  <c r="AJ31" i="1" s="1"/>
  <c r="T31" i="1"/>
  <c r="L31" i="1"/>
  <c r="AI30" i="1"/>
  <c r="AF30" i="1"/>
  <c r="Y30" i="1"/>
  <c r="Z30" i="1" s="1"/>
  <c r="AC30" i="1" s="1"/>
  <c r="T30" i="1"/>
  <c r="L30" i="1"/>
  <c r="AI29" i="1"/>
  <c r="AF29" i="1"/>
  <c r="Y29" i="1"/>
  <c r="Z29" i="1" s="1"/>
  <c r="AC29" i="1" s="1"/>
  <c r="T29" i="1"/>
  <c r="L29" i="1"/>
  <c r="AI28" i="1"/>
  <c r="AF28" i="1"/>
  <c r="W28" i="1"/>
  <c r="Y28" i="1" s="1"/>
  <c r="Z28" i="1" s="1"/>
  <c r="AC28" i="1" s="1"/>
  <c r="AJ28" i="1" s="1"/>
  <c r="T28" i="1"/>
  <c r="L28" i="1"/>
  <c r="AI27" i="1"/>
  <c r="AF27" i="1"/>
  <c r="Z27" i="1"/>
  <c r="AC27" i="1" s="1"/>
  <c r="W27" i="1"/>
  <c r="Y27" i="1" s="1"/>
  <c r="T27" i="1"/>
  <c r="L27" i="1"/>
  <c r="AJ27" i="1" s="1"/>
  <c r="AI26" i="1"/>
  <c r="AF26" i="1"/>
  <c r="Z26" i="1"/>
  <c r="AC26" i="1" s="1"/>
  <c r="Y26" i="1"/>
  <c r="T26" i="1"/>
  <c r="L26" i="1"/>
  <c r="AI25" i="1"/>
  <c r="AF25" i="1"/>
  <c r="Z25" i="1"/>
  <c r="AC25" i="1" s="1"/>
  <c r="AJ25" i="1" s="1"/>
  <c r="Y25" i="1"/>
  <c r="W25" i="1"/>
  <c r="T25" i="1"/>
  <c r="L25" i="1"/>
  <c r="AF24" i="1"/>
  <c r="AC24" i="1"/>
  <c r="Z24" i="1"/>
  <c r="Y24" i="1"/>
  <c r="W24" i="1"/>
  <c r="T24" i="1"/>
  <c r="L24" i="1"/>
  <c r="AJ24" i="1" s="1"/>
  <c r="AI23" i="1"/>
  <c r="AJ23" i="1" s="1"/>
  <c r="AF23" i="1"/>
  <c r="Y23" i="1"/>
  <c r="Z23" i="1" s="1"/>
  <c r="AC23" i="1" s="1"/>
  <c r="T23" i="1"/>
  <c r="L23" i="1"/>
  <c r="AI22" i="1"/>
  <c r="AF22" i="1"/>
  <c r="Y22" i="1"/>
  <c r="Z22" i="1" s="1"/>
  <c r="AC22" i="1" s="1"/>
  <c r="T22" i="1"/>
  <c r="L22" i="1"/>
  <c r="AJ22" i="1" s="1"/>
  <c r="AI21" i="1"/>
  <c r="AF21" i="1"/>
  <c r="Z21" i="1"/>
  <c r="AC21" i="1" s="1"/>
  <c r="Y21" i="1"/>
  <c r="T21" i="1"/>
  <c r="L21" i="1"/>
  <c r="AI20" i="1"/>
  <c r="AF20" i="1"/>
  <c r="Y20" i="1"/>
  <c r="Z20" i="1" s="1"/>
  <c r="AC20" i="1" s="1"/>
  <c r="T20" i="1"/>
  <c r="L20" i="1"/>
  <c r="AJ20" i="1" s="1"/>
  <c r="AI19" i="1"/>
  <c r="AF19" i="1"/>
  <c r="AC19" i="1"/>
  <c r="AJ19" i="1" s="1"/>
  <c r="Z19" i="1"/>
  <c r="Y19" i="1"/>
  <c r="T19" i="1"/>
  <c r="L19" i="1"/>
  <c r="AI18" i="1"/>
  <c r="AJ18" i="1" s="1"/>
  <c r="AF18" i="1"/>
  <c r="AC18" i="1"/>
  <c r="W18" i="1"/>
  <c r="Y18" i="1" s="1"/>
  <c r="Z18" i="1" s="1"/>
  <c r="T18" i="1"/>
  <c r="L18" i="1"/>
  <c r="AI17" i="1"/>
  <c r="AF17" i="1"/>
  <c r="Y17" i="1"/>
  <c r="Z17" i="1" s="1"/>
  <c r="AC17" i="1" s="1"/>
  <c r="T17" i="1"/>
  <c r="L17" i="1"/>
  <c r="AI16" i="1"/>
  <c r="AF16" i="1"/>
  <c r="W16" i="1"/>
  <c r="Y16" i="1" s="1"/>
  <c r="Z16" i="1" s="1"/>
  <c r="AC16" i="1" s="1"/>
  <c r="T16" i="1"/>
  <c r="L16" i="1"/>
  <c r="AI15" i="1"/>
  <c r="AJ15" i="1" s="1"/>
  <c r="AF15" i="1"/>
  <c r="Y15" i="1"/>
  <c r="Z15" i="1" s="1"/>
  <c r="AC15" i="1" s="1"/>
  <c r="W15" i="1"/>
  <c r="T15" i="1"/>
  <c r="L15" i="1"/>
  <c r="AI14" i="1"/>
  <c r="AF14" i="1"/>
  <c r="Y14" i="1"/>
  <c r="Z14" i="1" s="1"/>
  <c r="AC14" i="1" s="1"/>
  <c r="T14" i="1"/>
  <c r="L14" i="1"/>
  <c r="AJ14" i="1" s="1"/>
  <c r="AI13" i="1"/>
  <c r="AF13" i="1"/>
  <c r="Y13" i="1"/>
  <c r="Z13" i="1" s="1"/>
  <c r="AC13" i="1" s="1"/>
  <c r="T13" i="1"/>
  <c r="L13" i="1"/>
  <c r="AJ13" i="1" s="1"/>
  <c r="AI12" i="1"/>
  <c r="AF12" i="1"/>
  <c r="Y12" i="1"/>
  <c r="Z12" i="1" s="1"/>
  <c r="AC12" i="1" s="1"/>
  <c r="W12" i="1"/>
  <c r="T12" i="1"/>
  <c r="L12" i="1"/>
  <c r="AI11" i="1"/>
  <c r="AF11" i="1"/>
  <c r="Y11" i="1"/>
  <c r="Z11" i="1" s="1"/>
  <c r="AC11" i="1" s="1"/>
  <c r="AJ11" i="1" s="1"/>
  <c r="W11" i="1"/>
  <c r="T11" i="1"/>
  <c r="L11" i="1"/>
  <c r="AI10" i="1"/>
  <c r="AJ10" i="1" s="1"/>
  <c r="AF10" i="1"/>
  <c r="Y10" i="1"/>
  <c r="Z10" i="1" s="1"/>
  <c r="AC10" i="1" s="1"/>
  <c r="W10" i="1"/>
  <c r="T10" i="1"/>
  <c r="L10" i="1"/>
  <c r="AI9" i="1"/>
  <c r="AF9" i="1"/>
  <c r="AC9" i="1"/>
  <c r="Z9" i="1"/>
  <c r="Y9" i="1"/>
  <c r="T9" i="1"/>
  <c r="L9" i="1"/>
  <c r="AI8" i="1"/>
  <c r="AF8" i="1"/>
  <c r="W8" i="1"/>
  <c r="Y8" i="1" s="1"/>
  <c r="Z8" i="1" s="1"/>
  <c r="AC8" i="1" s="1"/>
  <c r="T8" i="1"/>
  <c r="L8" i="1"/>
  <c r="AQ7" i="1"/>
  <c r="AI7" i="1"/>
  <c r="AF7" i="1"/>
  <c r="Z7" i="1"/>
  <c r="AC7" i="1" s="1"/>
  <c r="AJ7" i="1" s="1"/>
  <c r="Y7" i="1"/>
  <c r="T7" i="1"/>
  <c r="L7" i="1"/>
  <c r="AI6" i="1"/>
  <c r="AJ6" i="1" s="1"/>
  <c r="AF6" i="1"/>
  <c r="Y6" i="1"/>
  <c r="Z6" i="1" s="1"/>
  <c r="AC6" i="1" s="1"/>
  <c r="T6" i="1"/>
  <c r="L6" i="1"/>
  <c r="AI5" i="1"/>
  <c r="AF5" i="1"/>
  <c r="Y5" i="1"/>
  <c r="Z5" i="1" s="1"/>
  <c r="AC5" i="1" s="1"/>
  <c r="T5" i="1"/>
  <c r="L5" i="1"/>
  <c r="AJ5" i="1" s="1"/>
  <c r="AI4" i="1"/>
  <c r="AF4" i="1"/>
  <c r="Y4" i="1"/>
  <c r="Z4" i="1" s="1"/>
  <c r="AC4" i="1" s="1"/>
  <c r="T4" i="1"/>
  <c r="L4" i="1"/>
  <c r="AI3" i="1"/>
  <c r="AF3" i="1"/>
  <c r="Y3" i="1"/>
  <c r="Z3" i="1" s="1"/>
  <c r="AC3" i="1" s="1"/>
  <c r="T3" i="1"/>
  <c r="L3" i="1"/>
  <c r="AJ17" i="1" l="1"/>
  <c r="AQ37" i="1"/>
  <c r="AQ40" i="1"/>
  <c r="AQ56" i="1"/>
  <c r="AQ12" i="1"/>
  <c r="AQ30" i="1"/>
  <c r="AQ61" i="1"/>
  <c r="AJ68" i="1"/>
  <c r="AQ89" i="1"/>
  <c r="AQ93" i="1"/>
  <c r="AQ27" i="1"/>
  <c r="AQ44" i="1"/>
  <c r="AQ58" i="1"/>
  <c r="AQ79" i="1"/>
  <c r="AQ82" i="1"/>
  <c r="AQ122" i="1"/>
  <c r="AQ42" i="1"/>
  <c r="AQ75" i="1"/>
  <c r="AQ92" i="1"/>
  <c r="AQ111" i="1"/>
  <c r="AQ32" i="1"/>
  <c r="AQ78" i="1"/>
  <c r="AJ3" i="1"/>
  <c r="AQ115" i="1"/>
  <c r="AQ26" i="1"/>
  <c r="AQ29" i="1"/>
  <c r="AQ35" i="1"/>
  <c r="AQ46" i="1"/>
  <c r="AQ63" i="1"/>
  <c r="AQ68" i="1"/>
  <c r="AQ41" i="1"/>
  <c r="AQ49" i="1"/>
  <c r="AQ54" i="1"/>
  <c r="AQ57" i="1"/>
  <c r="AQ74" i="1"/>
  <c r="AQ10" i="1"/>
  <c r="AQ31" i="1"/>
  <c r="AQ62" i="1"/>
  <c r="AQ81" i="1"/>
  <c r="AJ8" i="1"/>
  <c r="AQ59" i="1"/>
  <c r="AQ70" i="1"/>
  <c r="AQ77" i="1"/>
  <c r="AQ90" i="1"/>
  <c r="AQ94" i="1"/>
  <c r="AQ6" i="1"/>
  <c r="AQ38" i="1"/>
  <c r="AQ25" i="1"/>
  <c r="AQ45" i="1"/>
  <c r="AQ48" i="1"/>
  <c r="AJ51" i="1"/>
  <c r="AQ67" i="1"/>
  <c r="AJ71" i="1"/>
  <c r="AJ29" i="1"/>
  <c r="AJ9" i="1"/>
  <c r="AQ123" i="1"/>
  <c r="AP40" i="2"/>
  <c r="AP52" i="2"/>
  <c r="AQ3" i="1"/>
  <c r="AQ4" i="1"/>
  <c r="AQ13" i="1"/>
  <c r="AQ16" i="1"/>
  <c r="AQ19" i="1"/>
  <c r="AQ21" i="1"/>
  <c r="AQ23" i="1"/>
  <c r="AQ50" i="1"/>
  <c r="AJ56" i="1"/>
  <c r="AJ57" i="1"/>
  <c r="AJ62" i="1"/>
  <c r="AQ71" i="1"/>
  <c r="AQ72" i="1"/>
  <c r="AQ104" i="1"/>
  <c r="AQ105" i="1"/>
  <c r="AQ109" i="1"/>
  <c r="AJ114" i="1"/>
  <c r="AP15" i="2"/>
  <c r="AP16" i="2"/>
  <c r="AP30" i="2"/>
  <c r="AP41" i="2"/>
  <c r="AP53" i="2"/>
  <c r="AP68" i="2"/>
  <c r="AP77" i="2"/>
  <c r="AQ12" i="3"/>
  <c r="AQ20" i="1"/>
  <c r="AQ51" i="1"/>
  <c r="AQ52" i="1"/>
  <c r="AQ73" i="1"/>
  <c r="AJ81" i="1"/>
  <c r="AJ82" i="1"/>
  <c r="AQ98" i="1"/>
  <c r="AQ114" i="1"/>
  <c r="AQ124" i="1"/>
  <c r="AP10" i="2"/>
  <c r="AJ12" i="2"/>
  <c r="AP20" i="2"/>
  <c r="AP34" i="2"/>
  <c r="AP46" i="2"/>
  <c r="AP64" i="2"/>
  <c r="AP87" i="2"/>
  <c r="AQ8" i="3"/>
  <c r="AQ72" i="3"/>
  <c r="AQ65" i="3"/>
  <c r="AQ17" i="1"/>
  <c r="AQ5" i="1"/>
  <c r="AQ34" i="1"/>
  <c r="AQ55" i="1"/>
  <c r="AQ60" i="1"/>
  <c r="AJ65" i="1"/>
  <c r="AJ66" i="1"/>
  <c r="AJ85" i="1"/>
  <c r="AJ89" i="1"/>
  <c r="AJ93" i="1"/>
  <c r="AQ97" i="1"/>
  <c r="AJ107" i="1"/>
  <c r="AQ108" i="1"/>
  <c r="AQ118" i="1"/>
  <c r="AP14" i="2"/>
  <c r="AP39" i="2"/>
  <c r="AJ44" i="2"/>
  <c r="AP45" i="2"/>
  <c r="AP63" i="2"/>
  <c r="AJ66" i="2"/>
  <c r="AP67" i="2"/>
  <c r="AP76" i="2"/>
  <c r="AP90" i="2"/>
  <c r="AP107" i="2"/>
  <c r="AQ24" i="1"/>
  <c r="AQ28" i="1"/>
  <c r="AJ44" i="1"/>
  <c r="AQ80" i="1"/>
  <c r="AJ88" i="1"/>
  <c r="AJ95" i="1"/>
  <c r="AJ96" i="1"/>
  <c r="AJ98" i="1"/>
  <c r="AQ102" i="1"/>
  <c r="AJ111" i="1"/>
  <c r="AQ113" i="1"/>
  <c r="AP9" i="2"/>
  <c r="AJ18" i="2"/>
  <c r="AP51" i="2"/>
  <c r="AP71" i="2"/>
  <c r="AJ82" i="2"/>
  <c r="AP86" i="2"/>
  <c r="AP105" i="2"/>
  <c r="AP106" i="2"/>
  <c r="AJ30" i="1"/>
  <c r="AQ39" i="1"/>
  <c r="AP59" i="2"/>
  <c r="AQ8" i="1"/>
  <c r="AQ33" i="1"/>
  <c r="AQ43" i="1"/>
  <c r="AJ48" i="1"/>
  <c r="AJ49" i="1"/>
  <c r="AQ83" i="1"/>
  <c r="AQ84" i="1"/>
  <c r="AQ96" i="1"/>
  <c r="AJ101" i="1"/>
  <c r="AQ107" i="1"/>
  <c r="AQ112" i="1"/>
  <c r="AJ116" i="1"/>
  <c r="AQ117" i="1"/>
  <c r="AJ121" i="1"/>
  <c r="AJ8" i="2"/>
  <c r="AP13" i="2"/>
  <c r="AP23" i="2"/>
  <c r="AP32" i="2"/>
  <c r="AJ37" i="2"/>
  <c r="AP44" i="2"/>
  <c r="AJ54" i="2"/>
  <c r="AJ56" i="2"/>
  <c r="AP75" i="2"/>
  <c r="AJ91" i="2"/>
  <c r="AJ95" i="2"/>
  <c r="AP97" i="2"/>
  <c r="AP116" i="2"/>
  <c r="AQ88" i="3"/>
  <c r="AJ5" i="3"/>
  <c r="AQ64" i="1"/>
  <c r="AQ65" i="1"/>
  <c r="AQ66" i="1"/>
  <c r="AJ69" i="1"/>
  <c r="AJ70" i="1"/>
  <c r="AQ85" i="1"/>
  <c r="AQ86" i="1"/>
  <c r="AQ88" i="1"/>
  <c r="AJ99" i="1"/>
  <c r="AQ101" i="1"/>
  <c r="AJ106" i="1"/>
  <c r="AP22" i="2"/>
  <c r="AP26" i="2"/>
  <c r="AP37" i="2"/>
  <c r="AJ45" i="2"/>
  <c r="AJ47" i="2"/>
  <c r="AJ49" i="2"/>
  <c r="AP57" i="2"/>
  <c r="AP66" i="2"/>
  <c r="AP85" i="2"/>
  <c r="AP93" i="2"/>
  <c r="AP103" i="2"/>
  <c r="AJ12" i="1"/>
  <c r="AJ4" i="1"/>
  <c r="AK28" i="1" s="1"/>
  <c r="AQ87" i="1"/>
  <c r="AQ91" i="1"/>
  <c r="AQ95" i="1"/>
  <c r="AJ104" i="1"/>
  <c r="AJ105" i="1"/>
  <c r="AQ106" i="1"/>
  <c r="AJ110" i="1"/>
  <c r="AJ115" i="1"/>
  <c r="AQ116" i="1"/>
  <c r="AQ121" i="1"/>
  <c r="AP4" i="2"/>
  <c r="AJ7" i="2"/>
  <c r="AP17" i="2"/>
  <c r="AJ27" i="2"/>
  <c r="AJ36" i="2"/>
  <c r="AJ42" i="2"/>
  <c r="AP56" i="2"/>
  <c r="AJ60" i="2"/>
  <c r="AP61" i="2"/>
  <c r="AJ69" i="2"/>
  <c r="AP84" i="2"/>
  <c r="AJ112" i="2"/>
  <c r="AQ22" i="1"/>
  <c r="AQ76" i="1"/>
  <c r="AQ103" i="1"/>
  <c r="AQ119" i="1"/>
  <c r="AP6" i="2"/>
  <c r="AP24" i="2"/>
  <c r="AQ9" i="1"/>
  <c r="AJ16" i="1"/>
  <c r="AJ21" i="1"/>
  <c r="AK122" i="1" s="1"/>
  <c r="AQ11" i="1"/>
  <c r="AQ47" i="1"/>
  <c r="AJ52" i="1"/>
  <c r="AJ53" i="1"/>
  <c r="AJ73" i="1"/>
  <c r="AJ74" i="1"/>
  <c r="AJ92" i="1"/>
  <c r="AQ110" i="1"/>
  <c r="AJ117" i="1"/>
  <c r="AP122" i="2"/>
  <c r="AP121" i="2"/>
  <c r="AP12" i="2"/>
  <c r="AP5" i="2"/>
  <c r="AP29" i="2"/>
  <c r="AP3" i="2"/>
  <c r="AP124" i="2"/>
  <c r="AP119" i="2"/>
  <c r="AP110" i="2"/>
  <c r="AP96" i="2"/>
  <c r="AP80" i="2"/>
  <c r="AP69" i="2"/>
  <c r="AP50" i="2"/>
  <c r="AP43" i="2"/>
  <c r="AP31" i="2"/>
  <c r="AP19" i="2"/>
  <c r="AJ13" i="2"/>
  <c r="AP21" i="2"/>
  <c r="AJ25" i="2"/>
  <c r="AJ34" i="2"/>
  <c r="AP42" i="2"/>
  <c r="AP49" i="2"/>
  <c r="AP54" i="2"/>
  <c r="AJ57" i="2"/>
  <c r="AP60" i="2"/>
  <c r="AP65" i="2"/>
  <c r="AP83" i="2"/>
  <c r="AJ94" i="2"/>
  <c r="AJ121" i="2"/>
  <c r="AQ18" i="1"/>
  <c r="AQ53" i="1"/>
  <c r="AQ14" i="1"/>
  <c r="AQ15" i="1"/>
  <c r="AJ26" i="1"/>
  <c r="AJ35" i="1"/>
  <c r="AJ36" i="1"/>
  <c r="AQ69" i="1"/>
  <c r="AJ78" i="1"/>
  <c r="AQ99" i="1"/>
  <c r="AQ100" i="1"/>
  <c r="AQ120" i="1"/>
  <c r="AP11" i="2"/>
  <c r="AJ20" i="2"/>
  <c r="AP25" i="2"/>
  <c r="AP36" i="2"/>
  <c r="AP47" i="2"/>
  <c r="AJ50" i="2"/>
  <c r="AJ64" i="2"/>
  <c r="AP73" i="2"/>
  <c r="AJ99" i="2"/>
  <c r="AP114" i="2"/>
  <c r="AQ4" i="3"/>
  <c r="AQ17" i="3"/>
  <c r="AQ24" i="3"/>
  <c r="AJ33" i="2"/>
  <c r="AP38" i="2"/>
  <c r="AJ46" i="2"/>
  <c r="AJ53" i="2"/>
  <c r="AJ75" i="2"/>
  <c r="AP79" i="2"/>
  <c r="AP81" i="2"/>
  <c r="AP82" i="2"/>
  <c r="AJ85" i="2"/>
  <c r="AP89" i="2"/>
  <c r="AJ109" i="2"/>
  <c r="AP111" i="2"/>
  <c r="AP118" i="2"/>
  <c r="AP120" i="2"/>
  <c r="AJ17" i="3"/>
  <c r="AQ27" i="3"/>
  <c r="AQ31" i="3"/>
  <c r="AQ59" i="3"/>
  <c r="AQ60" i="3"/>
  <c r="AQ67" i="3"/>
  <c r="AQ68" i="3"/>
  <c r="AJ9" i="2"/>
  <c r="AP78" i="2"/>
  <c r="AP88" i="2"/>
  <c r="AP109" i="2"/>
  <c r="AP117" i="2"/>
  <c r="AQ21" i="3"/>
  <c r="AQ35" i="3"/>
  <c r="AQ39" i="3"/>
  <c r="AQ56" i="3"/>
  <c r="AQ76" i="3"/>
  <c r="AQ92" i="3"/>
  <c r="AQ96" i="3"/>
  <c r="AQ26" i="3"/>
  <c r="AQ51" i="3"/>
  <c r="AQ55" i="3"/>
  <c r="AQ66" i="3"/>
  <c r="AJ74" i="3"/>
  <c r="AQ79" i="3"/>
  <c r="AQ83" i="3"/>
  <c r="AQ120" i="3"/>
  <c r="AP8" i="2"/>
  <c r="AJ16" i="2"/>
  <c r="AP72" i="2"/>
  <c r="AP108" i="2"/>
  <c r="AQ121" i="3"/>
  <c r="AQ74" i="3"/>
  <c r="AQ2" i="3"/>
  <c r="AQ100" i="3"/>
  <c r="AQ48" i="3"/>
  <c r="AQ36" i="3"/>
  <c r="AQ103" i="3"/>
  <c r="AQ102" i="3"/>
  <c r="AQ87" i="3"/>
  <c r="AQ106" i="3"/>
  <c r="AQ116" i="3"/>
  <c r="AQ20" i="3"/>
  <c r="AQ30" i="3"/>
  <c r="AJ37" i="3"/>
  <c r="AQ38" i="3"/>
  <c r="AQ42" i="3"/>
  <c r="AQ46" i="3"/>
  <c r="AJ64" i="3"/>
  <c r="AQ75" i="3"/>
  <c r="AQ7" i="3"/>
  <c r="AJ10" i="3"/>
  <c r="AQ11" i="3"/>
  <c r="AJ19" i="3"/>
  <c r="AJ29" i="3"/>
  <c r="AQ58" i="3"/>
  <c r="AQ82" i="3"/>
  <c r="AQ111" i="3"/>
  <c r="AJ120" i="1"/>
  <c r="AP28" i="2"/>
  <c r="AJ97" i="2"/>
  <c r="AP99" i="2"/>
  <c r="AP101" i="2"/>
  <c r="AP102" i="2"/>
  <c r="AP104" i="2"/>
  <c r="AP123" i="2"/>
  <c r="AQ6" i="3"/>
  <c r="AQ10" i="3"/>
  <c r="AQ15" i="3"/>
  <c r="AQ19" i="3"/>
  <c r="AJ33" i="3"/>
  <c r="AQ37" i="3"/>
  <c r="AJ49" i="3"/>
  <c r="AJ53" i="3"/>
  <c r="AQ54" i="3"/>
  <c r="AQ78" i="3"/>
  <c r="AJ94" i="3"/>
  <c r="AP35" i="2"/>
  <c r="AJ43" i="2"/>
  <c r="AP48" i="2"/>
  <c r="AP55" i="2"/>
  <c r="AJ63" i="2"/>
  <c r="AJ90" i="2"/>
  <c r="AJ93" i="2"/>
  <c r="AP98" i="2"/>
  <c r="AJ122" i="2"/>
  <c r="AJ4" i="3"/>
  <c r="AK23" i="3" s="1"/>
  <c r="AQ5" i="3"/>
  <c r="AJ8" i="3"/>
  <c r="AK16" i="3" s="1"/>
  <c r="AJ14" i="3"/>
  <c r="AQ45" i="3"/>
  <c r="AJ51" i="3"/>
  <c r="AQ53" i="3"/>
  <c r="AQ98" i="3"/>
  <c r="AQ110" i="3"/>
  <c r="AQ115" i="3"/>
  <c r="AJ6" i="2"/>
  <c r="AK11" i="2" s="1"/>
  <c r="AJ19" i="2"/>
  <c r="AJ80" i="2"/>
  <c r="AJ111" i="2"/>
  <c r="AJ22" i="3"/>
  <c r="AQ32" i="3"/>
  <c r="AQ41" i="3"/>
  <c r="AQ62" i="3"/>
  <c r="AQ63" i="3"/>
  <c r="AJ69" i="3"/>
  <c r="AQ71" i="3"/>
  <c r="AQ77" i="3"/>
  <c r="AP62" i="2"/>
  <c r="AJ70" i="2"/>
  <c r="AJ92" i="2"/>
  <c r="AJ110" i="2"/>
  <c r="AJ9" i="3"/>
  <c r="AQ14" i="3"/>
  <c r="AQ23" i="3"/>
  <c r="AQ28" i="3"/>
  <c r="AQ57" i="3"/>
  <c r="AQ61" i="3"/>
  <c r="AJ72" i="3"/>
  <c r="AP11" i="4"/>
  <c r="AP45" i="4"/>
  <c r="AP18" i="2"/>
  <c r="AJ26" i="2"/>
  <c r="AJ79" i="2"/>
  <c r="AK79" i="2" s="1"/>
  <c r="AJ89" i="2"/>
  <c r="AP91" i="2"/>
  <c r="AP92" i="2"/>
  <c r="AP94" i="2"/>
  <c r="AP95" i="2"/>
  <c r="AP112" i="2"/>
  <c r="AP113" i="2"/>
  <c r="AJ118" i="2"/>
  <c r="AQ9" i="3"/>
  <c r="AQ18" i="3"/>
  <c r="AQ22" i="3"/>
  <c r="AQ40" i="3"/>
  <c r="AQ44" i="3"/>
  <c r="AQ69" i="3"/>
  <c r="AQ80" i="3"/>
  <c r="AQ89" i="3"/>
  <c r="AQ97" i="3"/>
  <c r="AQ109" i="3"/>
  <c r="AP4" i="4"/>
  <c r="AJ116" i="2"/>
  <c r="AQ25" i="3"/>
  <c r="AJ30" i="3"/>
  <c r="AJ61" i="3"/>
  <c r="AJ79" i="3"/>
  <c r="AJ114" i="3"/>
  <c r="AJ17" i="4"/>
  <c r="AJ20" i="4"/>
  <c r="AP75" i="4"/>
  <c r="AP96" i="4"/>
  <c r="AP115" i="2"/>
  <c r="AJ123" i="2"/>
  <c r="AQ29" i="3"/>
  <c r="AJ35" i="3"/>
  <c r="AQ50" i="3"/>
  <c r="AQ64" i="3"/>
  <c r="AJ75" i="3"/>
  <c r="AJ84" i="3"/>
  <c r="AQ95" i="3"/>
  <c r="AQ104" i="3"/>
  <c r="AP112" i="4"/>
  <c r="AP3" i="4"/>
  <c r="AP105" i="4"/>
  <c r="AP73" i="4"/>
  <c r="AP71" i="4"/>
  <c r="AP52" i="4"/>
  <c r="AP22" i="4"/>
  <c r="AP102" i="4"/>
  <c r="AP53" i="4"/>
  <c r="AP81" i="4"/>
  <c r="AP55" i="4"/>
  <c r="AP17" i="4"/>
  <c r="AP42" i="4"/>
  <c r="AP101" i="4"/>
  <c r="AP26" i="4"/>
  <c r="AJ37" i="4"/>
  <c r="AP41" i="4"/>
  <c r="AQ13" i="3"/>
  <c r="AJ47" i="3"/>
  <c r="AQ49" i="3"/>
  <c r="AQ52" i="3"/>
  <c r="AJ55" i="3"/>
  <c r="AJ71" i="3"/>
  <c r="AJ80" i="3"/>
  <c r="AJ83" i="3"/>
  <c r="AQ86" i="3"/>
  <c r="AQ94" i="3"/>
  <c r="AP10" i="4"/>
  <c r="AJ13" i="4"/>
  <c r="AP88" i="4"/>
  <c r="AJ18" i="3"/>
  <c r="AQ33" i="3"/>
  <c r="AQ34" i="3"/>
  <c r="AQ47" i="3"/>
  <c r="AQ84" i="3"/>
  <c r="AJ88" i="3"/>
  <c r="AQ123" i="3"/>
  <c r="AP23" i="4"/>
  <c r="AQ16" i="3"/>
  <c r="AJ68" i="3"/>
  <c r="AJ86" i="3"/>
  <c r="AQ93" i="3"/>
  <c r="AJ97" i="3"/>
  <c r="AJ112" i="3"/>
  <c r="AP5" i="4"/>
  <c r="AP95" i="4"/>
  <c r="AQ112" i="3"/>
  <c r="AQ118" i="3"/>
  <c r="AP9" i="4"/>
  <c r="AP32" i="4"/>
  <c r="AJ21" i="3"/>
  <c r="AJ26" i="3"/>
  <c r="AQ43" i="3"/>
  <c r="AJ58" i="3"/>
  <c r="AJ60" i="3"/>
  <c r="AQ90" i="3"/>
  <c r="AJ92" i="3"/>
  <c r="AQ99" i="3"/>
  <c r="AQ107" i="3"/>
  <c r="AQ117" i="3"/>
  <c r="AP12" i="4"/>
  <c r="AP15" i="4"/>
  <c r="AQ3" i="3"/>
  <c r="AJ11" i="3"/>
  <c r="AK59" i="3" s="1"/>
  <c r="AJ40" i="3"/>
  <c r="AJ66" i="3"/>
  <c r="AQ73" i="3"/>
  <c r="AJ93" i="3"/>
  <c r="AQ122" i="3"/>
  <c r="AJ21" i="4"/>
  <c r="AP25" i="4"/>
  <c r="AJ99" i="3"/>
  <c r="AJ101" i="3"/>
  <c r="AQ105" i="3"/>
  <c r="AJ116" i="3"/>
  <c r="AQ119" i="3"/>
  <c r="AJ3" i="4"/>
  <c r="AK34" i="4" s="1"/>
  <c r="AP14" i="4"/>
  <c r="AP18" i="4"/>
  <c r="AP29" i="4"/>
  <c r="AP33" i="4"/>
  <c r="AP37" i="4"/>
  <c r="AJ7" i="4"/>
  <c r="AJ12" i="4"/>
  <c r="AP13" i="4"/>
  <c r="AJ16" i="4"/>
  <c r="AP20" i="4"/>
  <c r="AP31" i="4"/>
  <c r="AP36" i="4"/>
  <c r="AJ39" i="4"/>
  <c r="AP43" i="4"/>
  <c r="AJ61" i="4"/>
  <c r="AP80" i="4"/>
  <c r="AP83" i="4"/>
  <c r="AJ41" i="3"/>
  <c r="AJ48" i="3"/>
  <c r="AJ54" i="3"/>
  <c r="AJ87" i="3"/>
  <c r="AJ89" i="3"/>
  <c r="AJ108" i="3"/>
  <c r="AQ114" i="3"/>
  <c r="AJ122" i="3"/>
  <c r="AP8" i="4"/>
  <c r="AP24" i="4"/>
  <c r="AP46" i="4"/>
  <c r="AP70" i="4"/>
  <c r="AP97" i="4"/>
  <c r="AQ70" i="3"/>
  <c r="AJ91" i="3"/>
  <c r="AJ113" i="3"/>
  <c r="AP6" i="4"/>
  <c r="AP27" i="4"/>
  <c r="AJ30" i="4"/>
  <c r="AJ60" i="4"/>
  <c r="AJ31" i="3"/>
  <c r="AQ85" i="3"/>
  <c r="AQ91" i="3"/>
  <c r="AJ107" i="3"/>
  <c r="AQ113" i="3"/>
  <c r="AJ9" i="4"/>
  <c r="AP19" i="4"/>
  <c r="AP30" i="4"/>
  <c r="AP35" i="4"/>
  <c r="AP69" i="4"/>
  <c r="AP109" i="4"/>
  <c r="AJ41" i="4"/>
  <c r="AP44" i="4"/>
  <c r="AP50" i="4"/>
  <c r="AJ53" i="4"/>
  <c r="AP56" i="4"/>
  <c r="AJ62" i="4"/>
  <c r="AP65" i="4"/>
  <c r="AJ78" i="4"/>
  <c r="AP79" i="4"/>
  <c r="AK100" i="4"/>
  <c r="AP87" i="4"/>
  <c r="AP100" i="4"/>
  <c r="AP118" i="4"/>
  <c r="AJ40" i="4"/>
  <c r="AJ44" i="4"/>
  <c r="AP49" i="4"/>
  <c r="AP63" i="4"/>
  <c r="AP74" i="4"/>
  <c r="AJ77" i="4"/>
  <c r="AP78" i="4"/>
  <c r="AJ85" i="4"/>
  <c r="AJ92" i="4"/>
  <c r="AP117" i="4"/>
  <c r="AP123" i="4"/>
  <c r="AJ121" i="3"/>
  <c r="AK121" i="3" s="1"/>
  <c r="AP40" i="4"/>
  <c r="AJ43" i="4"/>
  <c r="AP61" i="4"/>
  <c r="AP62" i="4"/>
  <c r="AJ75" i="4"/>
  <c r="AJ81" i="4"/>
  <c r="AP82" i="4"/>
  <c r="AP86" i="4"/>
  <c r="AP110" i="4"/>
  <c r="AP16" i="4"/>
  <c r="AJ22" i="4"/>
  <c r="AJ23" i="4"/>
  <c r="AP34" i="4"/>
  <c r="AJ38" i="4"/>
  <c r="AJ58" i="4"/>
  <c r="AP60" i="4"/>
  <c r="AJ67" i="4"/>
  <c r="AP68" i="4"/>
  <c r="AP85" i="4"/>
  <c r="AP116" i="4"/>
  <c r="AQ81" i="3"/>
  <c r="AJ28" i="4"/>
  <c r="AJ35" i="4"/>
  <c r="AP39" i="4"/>
  <c r="AP47" i="4"/>
  <c r="AJ49" i="4"/>
  <c r="AP54" i="4"/>
  <c r="AP59" i="4"/>
  <c r="AJ76" i="4"/>
  <c r="AJ84" i="4"/>
  <c r="AP89" i="4"/>
  <c r="AJ102" i="3"/>
  <c r="AJ109" i="3"/>
  <c r="AP7" i="4"/>
  <c r="AP21" i="4"/>
  <c r="AJ26" i="4"/>
  <c r="AP38" i="4"/>
  <c r="AJ55" i="4"/>
  <c r="AJ57" i="4"/>
  <c r="AJ66" i="4"/>
  <c r="AP67" i="4"/>
  <c r="AJ71" i="4"/>
  <c r="AP72" i="4"/>
  <c r="AP76" i="4"/>
  <c r="AJ8" i="4"/>
  <c r="AJ11" i="4"/>
  <c r="AJ31" i="4"/>
  <c r="AJ51" i="4"/>
  <c r="AP108" i="4"/>
  <c r="AQ101" i="3"/>
  <c r="AQ108" i="3"/>
  <c r="AJ4" i="4"/>
  <c r="AJ42" i="4"/>
  <c r="AP51" i="4"/>
  <c r="AP66" i="4"/>
  <c r="AJ73" i="4"/>
  <c r="AP92" i="4"/>
  <c r="AJ99" i="4"/>
  <c r="AJ70" i="4"/>
  <c r="AJ80" i="4"/>
  <c r="AP90" i="4"/>
  <c r="AP91" i="4"/>
  <c r="AJ101" i="4"/>
  <c r="AP113" i="4"/>
  <c r="AP111" i="4"/>
  <c r="AP119" i="4"/>
  <c r="AP120" i="4"/>
  <c r="AJ52" i="4"/>
  <c r="AJ56" i="4"/>
  <c r="AP58" i="4"/>
  <c r="AP77" i="4"/>
  <c r="AJ83" i="4"/>
  <c r="AJ104" i="4"/>
  <c r="AP107" i="4"/>
  <c r="AP122" i="4"/>
  <c r="AJ48" i="4"/>
  <c r="AP57" i="4"/>
  <c r="AP84" i="4"/>
  <c r="AP93" i="4"/>
  <c r="AP94" i="4"/>
  <c r="AJ98" i="4"/>
  <c r="AP99" i="4"/>
  <c r="AP104" i="4"/>
  <c r="AP106" i="4"/>
  <c r="AP115" i="4"/>
  <c r="AJ18" i="4"/>
  <c r="AJ47" i="4"/>
  <c r="AK47" i="4" s="1"/>
  <c r="AP64" i="4"/>
  <c r="AJ72" i="4"/>
  <c r="AJ82" i="4"/>
  <c r="AJ95" i="4"/>
  <c r="AP103" i="4"/>
  <c r="AJ124" i="4"/>
  <c r="AJ46" i="4"/>
  <c r="AP48" i="4"/>
  <c r="AJ65" i="4"/>
  <c r="AJ89" i="4"/>
  <c r="AK89" i="4" s="1"/>
  <c r="AJ97" i="4"/>
  <c r="AP98" i="4"/>
  <c r="AJ106" i="4"/>
  <c r="AJ112" i="4"/>
  <c r="AP114" i="4"/>
  <c r="AP121" i="4"/>
  <c r="AP124" i="4"/>
  <c r="AK114" i="4" l="1"/>
  <c r="AK97" i="4"/>
  <c r="AK56" i="4"/>
  <c r="AK4" i="4"/>
  <c r="AK8" i="4"/>
  <c r="AK116" i="4"/>
  <c r="AK77" i="4"/>
  <c r="AK9" i="4"/>
  <c r="AK30" i="4"/>
  <c r="AK103" i="4"/>
  <c r="AK16" i="4"/>
  <c r="AK93" i="3"/>
  <c r="AK15" i="4"/>
  <c r="AK112" i="3"/>
  <c r="AK47" i="3"/>
  <c r="AK79" i="3"/>
  <c r="AK89" i="2"/>
  <c r="AK80" i="2"/>
  <c r="AK51" i="3"/>
  <c r="AK63" i="2"/>
  <c r="AK53" i="3"/>
  <c r="AK50" i="3"/>
  <c r="AK78" i="3"/>
  <c r="AK26" i="1"/>
  <c r="AK53" i="1"/>
  <c r="AK60" i="2"/>
  <c r="AK115" i="1"/>
  <c r="AK85" i="3"/>
  <c r="AK49" i="2"/>
  <c r="AK62" i="3"/>
  <c r="AK72" i="2"/>
  <c r="AK121" i="1"/>
  <c r="AK48" i="1"/>
  <c r="AK44" i="2"/>
  <c r="AK85" i="1"/>
  <c r="AK2" i="3"/>
  <c r="AK32" i="3"/>
  <c r="AK119" i="1"/>
  <c r="AK36" i="3"/>
  <c r="AK40" i="2"/>
  <c r="AK58" i="1"/>
  <c r="AK75" i="1"/>
  <c r="AK30" i="2"/>
  <c r="AK3" i="1"/>
  <c r="AK118" i="1"/>
  <c r="AK108" i="1"/>
  <c r="AK79" i="1"/>
  <c r="AK103" i="1"/>
  <c r="AK46" i="1"/>
  <c r="AK87" i="1"/>
  <c r="AK55" i="2"/>
  <c r="AK11" i="1"/>
  <c r="AK49" i="3"/>
  <c r="AK29" i="3"/>
  <c r="AK103" i="2"/>
  <c r="AK74" i="3"/>
  <c r="AK20" i="3"/>
  <c r="AK75" i="2"/>
  <c r="AK99" i="2"/>
  <c r="AK20" i="2"/>
  <c r="AK57" i="2"/>
  <c r="AK52" i="1"/>
  <c r="AK110" i="1"/>
  <c r="AK70" i="3"/>
  <c r="AK47" i="2"/>
  <c r="AK99" i="1"/>
  <c r="AK27" i="3"/>
  <c r="AK56" i="2"/>
  <c r="AK98" i="1"/>
  <c r="AK104" i="2"/>
  <c r="AK66" i="1"/>
  <c r="AK117" i="3"/>
  <c r="AK32" i="2"/>
  <c r="AK59" i="2"/>
  <c r="AK51" i="1"/>
  <c r="AK27" i="1"/>
  <c r="AK23" i="1"/>
  <c r="AK38" i="1"/>
  <c r="AK37" i="1"/>
  <c r="AK72" i="1"/>
  <c r="AK12" i="4"/>
  <c r="AK66" i="3"/>
  <c r="AK97" i="3"/>
  <c r="AK84" i="3"/>
  <c r="AK74" i="4"/>
  <c r="AK30" i="3"/>
  <c r="AK26" i="2"/>
  <c r="AK69" i="3"/>
  <c r="AK6" i="2"/>
  <c r="AK14" i="3"/>
  <c r="AK43" i="3"/>
  <c r="AK19" i="3"/>
  <c r="AK45" i="3"/>
  <c r="AK110" i="3"/>
  <c r="AK117" i="2"/>
  <c r="AK53" i="2"/>
  <c r="AK84" i="2"/>
  <c r="AK42" i="2"/>
  <c r="AK45" i="2"/>
  <c r="AK5" i="3"/>
  <c r="AK54" i="2"/>
  <c r="AK116" i="1"/>
  <c r="AK82" i="2"/>
  <c r="AK96" i="1"/>
  <c r="AK102" i="2"/>
  <c r="AK21" i="2"/>
  <c r="AK65" i="1"/>
  <c r="AK106" i="2"/>
  <c r="AK31" i="2"/>
  <c r="AK120" i="2"/>
  <c r="AK29" i="2"/>
  <c r="AK62" i="1"/>
  <c r="AK76" i="2"/>
  <c r="AK19" i="1"/>
  <c r="AK61" i="1"/>
  <c r="AK113" i="1"/>
  <c r="AK59" i="1"/>
  <c r="AK23" i="2"/>
  <c r="AK60" i="1"/>
  <c r="AK64" i="1"/>
  <c r="AK96" i="3"/>
  <c r="AK107" i="3"/>
  <c r="AK119" i="4"/>
  <c r="AK48" i="4"/>
  <c r="AK70" i="4"/>
  <c r="AK71" i="4"/>
  <c r="AK102" i="3"/>
  <c r="AK28" i="4"/>
  <c r="AK122" i="4"/>
  <c r="AK113" i="3"/>
  <c r="AK108" i="3"/>
  <c r="AK61" i="4"/>
  <c r="AK7" i="4"/>
  <c r="AK116" i="3"/>
  <c r="AK40" i="3"/>
  <c r="AK60" i="3"/>
  <c r="AK37" i="4"/>
  <c r="AK75" i="3"/>
  <c r="AK20" i="4"/>
  <c r="AK118" i="2"/>
  <c r="AK9" i="3"/>
  <c r="AK67" i="3"/>
  <c r="AK118" i="3"/>
  <c r="AK8" i="3"/>
  <c r="AK43" i="2"/>
  <c r="AK15" i="3"/>
  <c r="AK44" i="3"/>
  <c r="AK16" i="2"/>
  <c r="AK65" i="3"/>
  <c r="AK100" i="3"/>
  <c r="AK114" i="2"/>
  <c r="AK46" i="2"/>
  <c r="AK77" i="2"/>
  <c r="AK102" i="1"/>
  <c r="AK36" i="2"/>
  <c r="AK105" i="1"/>
  <c r="AK115" i="2"/>
  <c r="AK39" i="2"/>
  <c r="AK52" i="2"/>
  <c r="AK73" i="2"/>
  <c r="AK95" i="1"/>
  <c r="AK96" i="2"/>
  <c r="AK105" i="2"/>
  <c r="AK24" i="2"/>
  <c r="AK97" i="1"/>
  <c r="AK108" i="2"/>
  <c r="AK57" i="1"/>
  <c r="AK62" i="2"/>
  <c r="AK67" i="2"/>
  <c r="AK47" i="1"/>
  <c r="AK8" i="1"/>
  <c r="AK50" i="1"/>
  <c r="AK15" i="2"/>
  <c r="AK25" i="1"/>
  <c r="AK68" i="1"/>
  <c r="AK55" i="1"/>
  <c r="AK18" i="4"/>
  <c r="AK121" i="4"/>
  <c r="AK80" i="4"/>
  <c r="AK35" i="4"/>
  <c r="AK68" i="4"/>
  <c r="AK58" i="3"/>
  <c r="AK86" i="3"/>
  <c r="AK83" i="3"/>
  <c r="AK17" i="4"/>
  <c r="AK116" i="2"/>
  <c r="AK110" i="2"/>
  <c r="AK33" i="3"/>
  <c r="AK97" i="2"/>
  <c r="AK39" i="3"/>
  <c r="AK88" i="1"/>
  <c r="AK88" i="2"/>
  <c r="AK98" i="2"/>
  <c r="AK82" i="1"/>
  <c r="AK107" i="2"/>
  <c r="AK56" i="1"/>
  <c r="AK86" i="2"/>
  <c r="AK109" i="1"/>
  <c r="AK6" i="1"/>
  <c r="AK41" i="1"/>
  <c r="AK43" i="1"/>
  <c r="AK117" i="4"/>
  <c r="AK96" i="4"/>
  <c r="AK32" i="4"/>
  <c r="AK33" i="4"/>
  <c r="AK3" i="4"/>
  <c r="AK92" i="3"/>
  <c r="AK98" i="3"/>
  <c r="AK88" i="3"/>
  <c r="AK61" i="3"/>
  <c r="AK13" i="3"/>
  <c r="AK105" i="4"/>
  <c r="AK58" i="4"/>
  <c r="AK120" i="4"/>
  <c r="AK78" i="4"/>
  <c r="AK107" i="4"/>
  <c r="AK91" i="3"/>
  <c r="AK89" i="3"/>
  <c r="AK50" i="4"/>
  <c r="AK63" i="4"/>
  <c r="AK11" i="3"/>
  <c r="AK57" i="3"/>
  <c r="AK63" i="3"/>
  <c r="AK27" i="2"/>
  <c r="AK104" i="1"/>
  <c r="AK124" i="4"/>
  <c r="AK91" i="4"/>
  <c r="AK66" i="4"/>
  <c r="AK84" i="4"/>
  <c r="AK38" i="4"/>
  <c r="AK81" i="4"/>
  <c r="AK44" i="4"/>
  <c r="AK31" i="3"/>
  <c r="AK87" i="3"/>
  <c r="AK54" i="4"/>
  <c r="AK101" i="3"/>
  <c r="AK93" i="4"/>
  <c r="AK68" i="3"/>
  <c r="AK80" i="3"/>
  <c r="AK6" i="4"/>
  <c r="AK24" i="4"/>
  <c r="AK56" i="3"/>
  <c r="AK92" i="2"/>
  <c r="AK4" i="3"/>
  <c r="AK119" i="3"/>
  <c r="AK10" i="3"/>
  <c r="AK100" i="2"/>
  <c r="AK34" i="3"/>
  <c r="AK109" i="2"/>
  <c r="AK33" i="2"/>
  <c r="AK64" i="2"/>
  <c r="AK34" i="2"/>
  <c r="AK117" i="1"/>
  <c r="AK16" i="1"/>
  <c r="AK112" i="2"/>
  <c r="AK101" i="2"/>
  <c r="AK70" i="1"/>
  <c r="AK113" i="2"/>
  <c r="AK37" i="2"/>
  <c r="AK101" i="1"/>
  <c r="AK83" i="2"/>
  <c r="AK12" i="2"/>
  <c r="AK81" i="1"/>
  <c r="AK87" i="2"/>
  <c r="AK10" i="2"/>
  <c r="AK4" i="2"/>
  <c r="AK39" i="1"/>
  <c r="AK84" i="1"/>
  <c r="AK31" i="1"/>
  <c r="AK22" i="1"/>
  <c r="AK86" i="1"/>
  <c r="AK5" i="1"/>
  <c r="AK35" i="2"/>
  <c r="AK42" i="1"/>
  <c r="AK33" i="1"/>
  <c r="AK99" i="3"/>
  <c r="AK87" i="4"/>
  <c r="AK18" i="3"/>
  <c r="AK71" i="3"/>
  <c r="AK35" i="3"/>
  <c r="AK5" i="4"/>
  <c r="AK14" i="4"/>
  <c r="AK52" i="3"/>
  <c r="AK111" i="3"/>
  <c r="AK70" i="2"/>
  <c r="AK106" i="3"/>
  <c r="AK122" i="2"/>
  <c r="AK115" i="3"/>
  <c r="AK120" i="1"/>
  <c r="AK37" i="3"/>
  <c r="AK104" i="3"/>
  <c r="AK82" i="3"/>
  <c r="AK81" i="3"/>
  <c r="AK50" i="2"/>
  <c r="AK78" i="1"/>
  <c r="AK121" i="2"/>
  <c r="AK25" i="2"/>
  <c r="AK7" i="2"/>
  <c r="AK69" i="1"/>
  <c r="AK30" i="1"/>
  <c r="AK18" i="2"/>
  <c r="AK44" i="1"/>
  <c r="AK107" i="1"/>
  <c r="AK7" i="3"/>
  <c r="AK65" i="2"/>
  <c r="AK78" i="2"/>
  <c r="AK81" i="2"/>
  <c r="AK114" i="1"/>
  <c r="AK38" i="2"/>
  <c r="AK61" i="2"/>
  <c r="AK34" i="1"/>
  <c r="AK83" i="1"/>
  <c r="AK112" i="1"/>
  <c r="AK45" i="1"/>
  <c r="AK68" i="2"/>
  <c r="AK28" i="2"/>
  <c r="AK65" i="4"/>
  <c r="AK109" i="3"/>
  <c r="AK67" i="4"/>
  <c r="AK41" i="4"/>
  <c r="AK46" i="4"/>
  <c r="AK99" i="4"/>
  <c r="AK73" i="4"/>
  <c r="AK90" i="4"/>
  <c r="AK76" i="4"/>
  <c r="AK113" i="4"/>
  <c r="AK75" i="4"/>
  <c r="AK92" i="4"/>
  <c r="AK40" i="4"/>
  <c r="AK64" i="4"/>
  <c r="AK59" i="4"/>
  <c r="AK108" i="4"/>
  <c r="AK54" i="3"/>
  <c r="AK39" i="4"/>
  <c r="AK26" i="3"/>
  <c r="AK112" i="4"/>
  <c r="AK95" i="4"/>
  <c r="AK83" i="4"/>
  <c r="AK51" i="4"/>
  <c r="AK55" i="4"/>
  <c r="AK111" i="4"/>
  <c r="AK23" i="4"/>
  <c r="AK86" i="4"/>
  <c r="AK123" i="4"/>
  <c r="AK62" i="4"/>
  <c r="AK79" i="4"/>
  <c r="AK48" i="3"/>
  <c r="AK21" i="3"/>
  <c r="AK45" i="4"/>
  <c r="AK94" i="4"/>
  <c r="AK55" i="3"/>
  <c r="AK120" i="3"/>
  <c r="AK72" i="3"/>
  <c r="AK94" i="3"/>
  <c r="AK6" i="3"/>
  <c r="AK95" i="3"/>
  <c r="AK46" i="3"/>
  <c r="AK85" i="2"/>
  <c r="AK94" i="2"/>
  <c r="AK92" i="1"/>
  <c r="AK71" i="2"/>
  <c r="AK17" i="2"/>
  <c r="AK95" i="2"/>
  <c r="AK28" i="3"/>
  <c r="AK66" i="2"/>
  <c r="AK12" i="3"/>
  <c r="AK51" i="2"/>
  <c r="AK5" i="2"/>
  <c r="AK3" i="2"/>
  <c r="AK14" i="1"/>
  <c r="AK94" i="1"/>
  <c r="AK77" i="1"/>
  <c r="AK124" i="1"/>
  <c r="AK20" i="1"/>
  <c r="AK24" i="1"/>
  <c r="AK17" i="1"/>
  <c r="AK122" i="3"/>
  <c r="AK19" i="2"/>
  <c r="AK104" i="4"/>
  <c r="AK118" i="4"/>
  <c r="AK57" i="4"/>
  <c r="AK106" i="4"/>
  <c r="AK82" i="4"/>
  <c r="AK98" i="4"/>
  <c r="AK110" i="4"/>
  <c r="AK31" i="4"/>
  <c r="AK109" i="4"/>
  <c r="AK22" i="4"/>
  <c r="AK85" i="4"/>
  <c r="AK69" i="4"/>
  <c r="AK41" i="3"/>
  <c r="AK21" i="4"/>
  <c r="AK25" i="4"/>
  <c r="AK36" i="4"/>
  <c r="AK29" i="4"/>
  <c r="AK123" i="2"/>
  <c r="AK114" i="3"/>
  <c r="AK10" i="4"/>
  <c r="AK19" i="4"/>
  <c r="AK22" i="3"/>
  <c r="AK77" i="3"/>
  <c r="AK93" i="2"/>
  <c r="AK90" i="3"/>
  <c r="AK42" i="3"/>
  <c r="AK9" i="2"/>
  <c r="AK17" i="3"/>
  <c r="AK41" i="2"/>
  <c r="AK36" i="1"/>
  <c r="AK13" i="2"/>
  <c r="AK74" i="1"/>
  <c r="AK69" i="2"/>
  <c r="AK4" i="1"/>
  <c r="AK14" i="2"/>
  <c r="AK91" i="2"/>
  <c r="AK24" i="3"/>
  <c r="AK93" i="1"/>
  <c r="AK25" i="3"/>
  <c r="AK58" i="2"/>
  <c r="AK9" i="1"/>
  <c r="AK71" i="1"/>
  <c r="AK90" i="1"/>
  <c r="AK74" i="2"/>
  <c r="AK40" i="1"/>
  <c r="AK10" i="1"/>
  <c r="AK63" i="1"/>
  <c r="AK100" i="1"/>
  <c r="AK18" i="1"/>
  <c r="AK15" i="1"/>
  <c r="AK7" i="1"/>
  <c r="AK52" i="4"/>
  <c r="AK72" i="4"/>
  <c r="AK101" i="4"/>
  <c r="AK42" i="4"/>
  <c r="AK11" i="4"/>
  <c r="AK26" i="4"/>
  <c r="AK49" i="4"/>
  <c r="AK88" i="4"/>
  <c r="AK43" i="4"/>
  <c r="AK102" i="4"/>
  <c r="AK53" i="4"/>
  <c r="AK60" i="4"/>
  <c r="AK115" i="4"/>
  <c r="AK27" i="4"/>
  <c r="AK13" i="4"/>
  <c r="AK103" i="3"/>
  <c r="AK105" i="3"/>
  <c r="AK111" i="2"/>
  <c r="AK90" i="2"/>
  <c r="AK64" i="3"/>
  <c r="AK38" i="3"/>
  <c r="AK73" i="3"/>
  <c r="AK3" i="3"/>
  <c r="AK35" i="1"/>
  <c r="AK73" i="1"/>
  <c r="AK12" i="1"/>
  <c r="AK106" i="1"/>
  <c r="AK8" i="2"/>
  <c r="AK49" i="1"/>
  <c r="AK111" i="1"/>
  <c r="AK119" i="2"/>
  <c r="AK89" i="1"/>
  <c r="AK76" i="3"/>
  <c r="AK123" i="1"/>
  <c r="AK29" i="1"/>
  <c r="AK80" i="1"/>
  <c r="AK67" i="1"/>
  <c r="AK76" i="1"/>
  <c r="AK48" i="2"/>
  <c r="AK22" i="2"/>
  <c r="AK54" i="1"/>
  <c r="AK91" i="1"/>
  <c r="AK13" i="1"/>
  <c r="AK32" i="1"/>
</calcChain>
</file>

<file path=xl/sharedStrings.xml><?xml version="1.0" encoding="utf-8"?>
<sst xmlns="http://schemas.openxmlformats.org/spreadsheetml/2006/main" count="1701" uniqueCount="210">
  <si>
    <t>Team information</t>
  </si>
  <si>
    <t>Safety Reviews Completed</t>
  </si>
  <si>
    <t>Late Submission Penalties</t>
  </si>
  <si>
    <t>Project Technical Report</t>
  </si>
  <si>
    <t>Design and Build Quality Score</t>
  </si>
  <si>
    <t>Flight Performance Score</t>
  </si>
  <si>
    <t>Bonus Scores</t>
  </si>
  <si>
    <t>Penalties</t>
  </si>
  <si>
    <t>Final Score and Rank</t>
  </si>
  <si>
    <t>Barrowman Award</t>
  </si>
  <si>
    <t>w/d</t>
  </si>
  <si>
    <t>late</t>
  </si>
  <si>
    <t>Podium nom</t>
  </si>
  <si>
    <t xml:space="preserve"> Number</t>
  </si>
  <si>
    <t>School</t>
  </si>
  <si>
    <t>Competition class</t>
  </si>
  <si>
    <t>Entry</t>
  </si>
  <si>
    <t>1st Update</t>
  </si>
  <si>
    <t>2nd Update</t>
  </si>
  <si>
    <t>3rd Update</t>
  </si>
  <si>
    <t>Entry + Progress Updates</t>
  </si>
  <si>
    <t>Late Admin Penalty/ Issues with Submission Content</t>
  </si>
  <si>
    <t>Complete</t>
  </si>
  <si>
    <t>Style</t>
  </si>
  <si>
    <t>Analysis</t>
  </si>
  <si>
    <t>Total</t>
  </si>
  <si>
    <t>Design Quality</t>
  </si>
  <si>
    <t>Build Quality</t>
  </si>
  <si>
    <t>D&amp;B Total</t>
  </si>
  <si>
    <t>Launch Day</t>
  </si>
  <si>
    <t>Prompt Launch Bonus</t>
  </si>
  <si>
    <t>Altitude Category</t>
  </si>
  <si>
    <t>Actual Alt</t>
  </si>
  <si>
    <t>Raw Alt Score</t>
  </si>
  <si>
    <t>Final alt score</t>
  </si>
  <si>
    <t>Recovery Score</t>
  </si>
  <si>
    <t>Status</t>
  </si>
  <si>
    <t>Sportsman Bonus</t>
  </si>
  <si>
    <t>Cubesat Bonus</t>
  </si>
  <si>
    <t>Bonus Total</t>
  </si>
  <si>
    <t>Payload Penalty</t>
  </si>
  <si>
    <t>Unsports Penalty</t>
  </si>
  <si>
    <t>Penalties Total</t>
  </si>
  <si>
    <t>Final Score</t>
  </si>
  <si>
    <t>Rank</t>
  </si>
  <si>
    <t>Apogee Predict</t>
  </si>
  <si>
    <t>Delta</t>
  </si>
  <si>
    <t>% error</t>
  </si>
  <si>
    <t>B Rank</t>
  </si>
  <si>
    <t>Y</t>
  </si>
  <si>
    <t>Aeronautical University at Queretaro</t>
  </si>
  <si>
    <t>10k - COTS</t>
  </si>
  <si>
    <t>Minor</t>
  </si>
  <si>
    <t>Arizona State University</t>
  </si>
  <si>
    <t>Ateneo de Davao University</t>
  </si>
  <si>
    <t>Excessive</t>
  </si>
  <si>
    <t>Austin Community College</t>
  </si>
  <si>
    <t>Baylor University</t>
  </si>
  <si>
    <t>Brigham Young University</t>
  </si>
  <si>
    <t>No Damage, Nominal</t>
  </si>
  <si>
    <t>California State University, Chico</t>
  </si>
  <si>
    <t>Carleton University</t>
  </si>
  <si>
    <t>30k - COTS</t>
  </si>
  <si>
    <t>No Damage</t>
  </si>
  <si>
    <t>Case Western Reserve University</t>
  </si>
  <si>
    <t>Chulalongkorn University</t>
  </si>
  <si>
    <t>Clark College</t>
  </si>
  <si>
    <t>10k - SRAD Solids</t>
  </si>
  <si>
    <t>Excessive Damage , Nominal flight</t>
  </si>
  <si>
    <t>Clarkson University</t>
  </si>
  <si>
    <t>Clemson University</t>
  </si>
  <si>
    <t xml:space="preserve"> Excessive Damagae</t>
  </si>
  <si>
    <t>Concordia University</t>
  </si>
  <si>
    <t>Cornell University</t>
  </si>
  <si>
    <t>Duke University</t>
  </si>
  <si>
    <t>CATO</t>
  </si>
  <si>
    <t>Durham University</t>
  </si>
  <si>
    <t>Duzce University</t>
  </si>
  <si>
    <t>Ecole de Technologie Superieure</t>
  </si>
  <si>
    <t>Demonstration</t>
  </si>
  <si>
    <t>Lawn Dart</t>
  </si>
  <si>
    <t>Ecole nationale polytechnique d'Oran -Maurice Audin-</t>
  </si>
  <si>
    <t>Ege University</t>
  </si>
  <si>
    <t>Embry-Riddle Aeronautical University, Daytona</t>
  </si>
  <si>
    <t>Embry-Riddle Aeronautical University, Prescott</t>
  </si>
  <si>
    <t>Federal University of Juiz de Fora</t>
  </si>
  <si>
    <t>Gebze Technical University</t>
  </si>
  <si>
    <t>George Washington University</t>
  </si>
  <si>
    <t>Excessive Damage</t>
  </si>
  <si>
    <t>Houston Community College</t>
  </si>
  <si>
    <t>Indian Institute of Technology Madras</t>
  </si>
  <si>
    <t>Indian Institute of Technology, Bombay</t>
  </si>
  <si>
    <t>Institute for Technology and Innovation Management, Mahidol University</t>
  </si>
  <si>
    <t xml:space="preserve">Minor </t>
  </si>
  <si>
    <t>Instituto Politecnico Nacional -  Campus Guanajuato</t>
  </si>
  <si>
    <t>Instituto Tecnologico de Buenos Aires</t>
  </si>
  <si>
    <t>10k - SRAD Hybrid</t>
  </si>
  <si>
    <t>Iowa State University</t>
  </si>
  <si>
    <t>Istanbul Technical University</t>
  </si>
  <si>
    <t>Kent State University</t>
  </si>
  <si>
    <t>Lenoir-Rhyne University</t>
  </si>
  <si>
    <t>Liberty University</t>
  </si>
  <si>
    <t>Manipal Institute of Technology, Manipal</t>
  </si>
  <si>
    <t>McMaster University</t>
  </si>
  <si>
    <t>Mississippi State University</t>
  </si>
  <si>
    <t>National Autonomus University of Mexico</t>
  </si>
  <si>
    <t>30k - SRAD Hybrid</t>
  </si>
  <si>
    <t>National University of Science and Technology Politechnica Bucharest</t>
  </si>
  <si>
    <t>National Yang Ming Chiao Tung University</t>
  </si>
  <si>
    <t>New Mexico Institute of Mining and Technology</t>
  </si>
  <si>
    <t>Excessive, CATO</t>
  </si>
  <si>
    <t>New Mexico State University</t>
  </si>
  <si>
    <t>Oklahoma State University</t>
  </si>
  <si>
    <t>Oregon State University</t>
  </si>
  <si>
    <t xml:space="preserve">Excessive Damage </t>
  </si>
  <si>
    <t>Princeton University</t>
  </si>
  <si>
    <t>Purdue University</t>
  </si>
  <si>
    <t xml:space="preserve">Excessive </t>
  </si>
  <si>
    <t>Queen's University</t>
  </si>
  <si>
    <t>Extensive</t>
  </si>
  <si>
    <t>Rensselaer Polytechnic Institute</t>
  </si>
  <si>
    <t>30k - SRAD Solids</t>
  </si>
  <si>
    <t>Rice University</t>
  </si>
  <si>
    <t>Rochester Institute Of Technology</t>
  </si>
  <si>
    <t>Rowan University</t>
  </si>
  <si>
    <t>Rutgers University, The State University Of New Jersey</t>
  </si>
  <si>
    <t>Saint Louis University</t>
  </si>
  <si>
    <t>San Diego State University</t>
  </si>
  <si>
    <t>San Jose State University</t>
  </si>
  <si>
    <t>Southern Methodist University</t>
  </si>
  <si>
    <t>Stanford University</t>
  </si>
  <si>
    <t>Technical University Munich</t>
  </si>
  <si>
    <t>Texas A&amp;M University</t>
  </si>
  <si>
    <t>Texas Tech University</t>
  </si>
  <si>
    <t>The Ohio State University</t>
  </si>
  <si>
    <t>The Pennsylvania State University</t>
  </si>
  <si>
    <t>The University of Akron</t>
  </si>
  <si>
    <t>The University of Arizona</t>
  </si>
  <si>
    <t>The University of Melbourne</t>
  </si>
  <si>
    <t>The University of Texas at Arlington</t>
  </si>
  <si>
    <t>The University of Texas at Austin</t>
  </si>
  <si>
    <t>The University of Texas at Dallas</t>
  </si>
  <si>
    <t>TOBB University of Economics and Technology</t>
  </si>
  <si>
    <t>Toronto Metropolitan University</t>
  </si>
  <si>
    <t>Tufts University</t>
  </si>
  <si>
    <t>Autonomous University of Baja California</t>
  </si>
  <si>
    <t>Univeristy Laval</t>
  </si>
  <si>
    <t>Polytechnic University of Catalonia</t>
  </si>
  <si>
    <t>University at Buffalo</t>
  </si>
  <si>
    <t>University of Alberta</t>
  </si>
  <si>
    <t>University of British Columbia</t>
  </si>
  <si>
    <t>University of Calgary</t>
  </si>
  <si>
    <t>University of California Berkeley</t>
  </si>
  <si>
    <t>University of California, Irvine</t>
  </si>
  <si>
    <t>University of Canterbury</t>
  </si>
  <si>
    <t>University of Central Florida</t>
  </si>
  <si>
    <t>University of Florida</t>
  </si>
  <si>
    <t>University of Georgia</t>
  </si>
  <si>
    <t>University of Illinois Chicago</t>
  </si>
  <si>
    <t>University of Louisiana at Lafayette</t>
  </si>
  <si>
    <t>University of Manitoba</t>
  </si>
  <si>
    <t>University of Maryland, College Park</t>
  </si>
  <si>
    <t>University of Michigan - Dearborn</t>
  </si>
  <si>
    <t>Shred</t>
  </si>
  <si>
    <t>University of Minnesota, Duluth</t>
  </si>
  <si>
    <t>University of Minnesota, Twin Cities</t>
  </si>
  <si>
    <t>University of Missouri-Columbia</t>
  </si>
  <si>
    <t>University of Nevada, Las Vegas</t>
  </si>
  <si>
    <t>University of New Mexico</t>
  </si>
  <si>
    <t>University of Newcastle</t>
  </si>
  <si>
    <t>University of North Dakota</t>
  </si>
  <si>
    <t>University of Pennsylvania</t>
  </si>
  <si>
    <t>University of Pittsburgh</t>
  </si>
  <si>
    <t>no Damage</t>
  </si>
  <si>
    <t>University of Queensland</t>
  </si>
  <si>
    <t>University of Sao Paulo</t>
  </si>
  <si>
    <t>University of Strathclyde</t>
  </si>
  <si>
    <t>University of Texas at El Paso</t>
  </si>
  <si>
    <t>University of Texas at San Antonio</t>
  </si>
  <si>
    <t>University of Texas at the Rio Grande Valley</t>
  </si>
  <si>
    <t>University of Virginia</t>
  </si>
  <si>
    <t>University of Washington - Seattle</t>
  </si>
  <si>
    <t>University of Western Ontario</t>
  </si>
  <si>
    <t>University of Wisconsin-Madison</t>
  </si>
  <si>
    <t>Utah State University</t>
  </si>
  <si>
    <t>Vellore Institute of Technology, Vellore</t>
  </si>
  <si>
    <t>Virginia Commonwealth University</t>
  </si>
  <si>
    <t>Virginia Polytechnic Institute and State University</t>
  </si>
  <si>
    <t>West Virginia University</t>
  </si>
  <si>
    <t>Wichita State University</t>
  </si>
  <si>
    <t>Worcester Polytechnic Institute</t>
  </si>
  <si>
    <t>Wroclaw University of Science and Technology</t>
  </si>
  <si>
    <t>Youngstown State University</t>
  </si>
  <si>
    <t>University of Windsor</t>
  </si>
  <si>
    <t>No prediction =</t>
  </si>
  <si>
    <t>Barrownman Award</t>
  </si>
  <si>
    <t>Target Alt</t>
  </si>
  <si>
    <t>Judges Notes</t>
  </si>
  <si>
    <t>Mahidol Technical University</t>
  </si>
  <si>
    <t>Did Not Fly</t>
  </si>
  <si>
    <t>First place in class because they flew</t>
  </si>
  <si>
    <t xml:space="preserve">Did not fly </t>
  </si>
  <si>
    <t>First Place in Class because they flew</t>
  </si>
  <si>
    <t>Status Filter</t>
  </si>
  <si>
    <t>Launch</t>
  </si>
  <si>
    <t>Top 50% technical report</t>
  </si>
  <si>
    <t>Top 50% build quality</t>
  </si>
  <si>
    <t>COTS motor</t>
  </si>
  <si>
    <t>Include Data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</si>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</sst>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3399"/>
        <bgColor rgb="FFFF3399"/>
      </patternFill>
    </fill>
    <fill>
      <patternFill patternType="solid">
        <fgColor rgb="FFFFFF00"/>
        <bgColor rgb="FFFFFF00"/>
      </patternFill>
    </fill>
    <fill>
      <patternFill patternType="solid">
        <fgColor rgb="FF00FFCC"/>
        <bgColor rgb="FF00FFCC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9900FF"/>
        <bgColor rgb="FF9900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E2EFD9"/>
        <bgColor rgb="FFE2EFD9"/>
      </patternFill>
    </fill>
  </fills>
  <borders count="2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164" fontId="2" fillId="8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8" xfId="0" applyFont="1" applyFill="1" applyBorder="1" applyAlignment="1">
      <alignment horizontal="center" wrapText="1"/>
    </xf>
    <xf numFmtId="164" fontId="2" fillId="3" borderId="8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5" borderId="8" xfId="0" applyNumberFormat="1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1" fontId="2" fillId="6" borderId="9" xfId="0" applyNumberFormat="1" applyFont="1" applyFill="1" applyBorder="1" applyAlignment="1">
      <alignment horizontal="center" wrapText="1"/>
    </xf>
    <xf numFmtId="165" fontId="2" fillId="6" borderId="9" xfId="0" applyNumberFormat="1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  <xf numFmtId="164" fontId="2" fillId="6" borderId="9" xfId="0" applyNumberFormat="1" applyFont="1" applyFill="1" applyBorder="1" applyAlignment="1">
      <alignment wrapText="1"/>
    </xf>
    <xf numFmtId="1" fontId="2" fillId="7" borderId="8" xfId="0" applyNumberFormat="1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1" fontId="2" fillId="3" borderId="8" xfId="0" applyNumberFormat="1" applyFont="1" applyFill="1" applyBorder="1" applyAlignment="1">
      <alignment horizontal="center" wrapText="1"/>
    </xf>
    <xf numFmtId="164" fontId="2" fillId="8" borderId="10" xfId="0" applyNumberFormat="1" applyFont="1" applyFill="1" applyBorder="1" applyAlignment="1">
      <alignment horizontal="center" wrapText="1"/>
    </xf>
    <xf numFmtId="1" fontId="2" fillId="8" borderId="8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9" borderId="8" xfId="0" applyFont="1" applyFill="1" applyBorder="1" applyAlignment="1">
      <alignment horizontal="center" wrapText="1"/>
    </xf>
    <xf numFmtId="1" fontId="2" fillId="9" borderId="9" xfId="0" applyNumberFormat="1" applyFont="1" applyFill="1" applyBorder="1" applyAlignment="1">
      <alignment horizontal="center" wrapText="1"/>
    </xf>
    <xf numFmtId="1" fontId="2" fillId="9" borderId="8" xfId="0" applyNumberFormat="1" applyFont="1" applyFill="1" applyBorder="1" applyAlignment="1">
      <alignment horizontal="center" wrapText="1"/>
    </xf>
    <xf numFmtId="2" fontId="2" fillId="9" borderId="8" xfId="0" applyNumberFormat="1" applyFont="1" applyFill="1" applyBorder="1" applyAlignment="1">
      <alignment horizontal="center" wrapText="1"/>
    </xf>
    <xf numFmtId="0" fontId="1" fillId="9" borderId="11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0" xfId="0" applyFont="1"/>
    <xf numFmtId="1" fontId="1" fillId="0" borderId="13" xfId="0" applyNumberFormat="1" applyFont="1" applyBorder="1"/>
    <xf numFmtId="0" fontId="1" fillId="0" borderId="13" xfId="0" applyFont="1" applyBorder="1"/>
    <xf numFmtId="164" fontId="1" fillId="0" borderId="13" xfId="0" applyNumberFormat="1" applyFont="1" applyBorder="1"/>
    <xf numFmtId="14" fontId="1" fillId="0" borderId="13" xfId="0" applyNumberFormat="1" applyFont="1" applyBorder="1"/>
    <xf numFmtId="1" fontId="6" fillId="0" borderId="13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64" fontId="2" fillId="0" borderId="13" xfId="0" applyNumberFormat="1" applyFont="1" applyBorder="1"/>
    <xf numFmtId="1" fontId="2" fillId="0" borderId="13" xfId="0" applyNumberFormat="1" applyFont="1" applyBorder="1"/>
    <xf numFmtId="1" fontId="6" fillId="0" borderId="13" xfId="0" applyNumberFormat="1" applyFont="1" applyBorder="1" applyAlignment="1">
      <alignment horizontal="left"/>
    </xf>
    <xf numFmtId="10" fontId="1" fillId="0" borderId="13" xfId="0" applyNumberFormat="1" applyFont="1" applyBorder="1"/>
    <xf numFmtId="0" fontId="4" fillId="0" borderId="0" xfId="0" applyFont="1"/>
    <xf numFmtId="1" fontId="1" fillId="0" borderId="13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left" vertical="center" wrapText="1"/>
    </xf>
    <xf numFmtId="0" fontId="7" fillId="0" borderId="13" xfId="0" applyFont="1" applyBorder="1"/>
    <xf numFmtId="0" fontId="4" fillId="0" borderId="13" xfId="0" applyFont="1" applyBorder="1"/>
    <xf numFmtId="0" fontId="6" fillId="0" borderId="13" xfId="0" applyFont="1" applyBorder="1"/>
    <xf numFmtId="1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right"/>
    </xf>
    <xf numFmtId="1" fontId="1" fillId="0" borderId="13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164" fontId="2" fillId="0" borderId="13" xfId="0" applyNumberFormat="1" applyFont="1" applyBorder="1" applyAlignment="1">
      <alignment horizontal="right"/>
    </xf>
    <xf numFmtId="0" fontId="2" fillId="10" borderId="13" xfId="0" applyFont="1" applyFill="1" applyBorder="1"/>
    <xf numFmtId="14" fontId="7" fillId="0" borderId="13" xfId="0" applyNumberFormat="1" applyFont="1" applyBorder="1" applyAlignment="1">
      <alignment horizontal="right"/>
    </xf>
    <xf numFmtId="1" fontId="4" fillId="0" borderId="13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left"/>
    </xf>
    <xf numFmtId="0" fontId="2" fillId="0" borderId="0" xfId="0" applyFont="1"/>
    <xf numFmtId="0" fontId="1" fillId="11" borderId="14" xfId="0" applyFont="1" applyFill="1" applyBorder="1"/>
    <xf numFmtId="164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2" fillId="0" borderId="0" xfId="0" applyNumberFormat="1" applyFont="1"/>
    <xf numFmtId="0" fontId="1" fillId="11" borderId="15" xfId="0" applyFont="1" applyFill="1" applyBorder="1"/>
    <xf numFmtId="10" fontId="1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 wrapText="1"/>
    </xf>
    <xf numFmtId="1" fontId="2" fillId="6" borderId="0" xfId="0" applyNumberFormat="1" applyFont="1" applyFill="1" applyAlignment="1">
      <alignment horizontal="center" vertical="center"/>
    </xf>
    <xf numFmtId="165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64" fontId="2" fillId="6" borderId="0" xfId="0" applyNumberFormat="1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" fontId="2" fillId="8" borderId="0" xfId="0" applyNumberFormat="1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4" borderId="16" xfId="0" applyNumberFormat="1" applyFont="1" applyFill="1" applyBorder="1" applyAlignment="1">
      <alignment horizontal="center" vertical="center" wrapText="1"/>
    </xf>
    <xf numFmtId="164" fontId="2" fillId="4" borderId="17" xfId="0" applyNumberFormat="1" applyFont="1" applyFill="1" applyBorder="1" applyAlignment="1">
      <alignment horizontal="center" vertical="center" wrapText="1"/>
    </xf>
    <xf numFmtId="164" fontId="2" fillId="5" borderId="16" xfId="0" applyNumberFormat="1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164" fontId="2" fillId="5" borderId="17" xfId="0" applyNumberFormat="1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1" fontId="2" fillId="6" borderId="17" xfId="0" applyNumberFormat="1" applyFont="1" applyFill="1" applyBorder="1" applyAlignment="1">
      <alignment horizontal="center" vertical="center" wrapText="1"/>
    </xf>
    <xf numFmtId="1" fontId="2" fillId="6" borderId="17" xfId="0" applyNumberFormat="1" applyFont="1" applyFill="1" applyBorder="1" applyAlignment="1">
      <alignment horizontal="center" vertical="center"/>
    </xf>
    <xf numFmtId="1" fontId="2" fillId="6" borderId="15" xfId="0" applyNumberFormat="1" applyFont="1" applyFill="1" applyBorder="1" applyAlignment="1">
      <alignment horizontal="center" vertical="center"/>
    </xf>
    <xf numFmtId="165" fontId="2" fillId="6" borderId="17" xfId="0" applyNumberFormat="1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164" fontId="2" fillId="6" borderId="17" xfId="0" applyNumberFormat="1" applyFont="1" applyFill="1" applyBorder="1" applyAlignment="1">
      <alignment horizontal="center" vertical="center" wrapText="1"/>
    </xf>
    <xf numFmtId="1" fontId="2" fillId="7" borderId="17" xfId="0" applyNumberFormat="1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1" fontId="2" fillId="3" borderId="17" xfId="0" applyNumberFormat="1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center" vertical="center" wrapText="1"/>
    </xf>
    <xf numFmtId="164" fontId="2" fillId="8" borderId="18" xfId="0" applyNumberFormat="1" applyFont="1" applyFill="1" applyBorder="1" applyAlignment="1">
      <alignment horizontal="center" vertical="center" wrapText="1"/>
    </xf>
    <xf numFmtId="1" fontId="2" fillId="8" borderId="17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1" fontId="2" fillId="9" borderId="15" xfId="0" applyNumberFormat="1" applyFont="1" applyFill="1" applyBorder="1" applyAlignment="1">
      <alignment horizontal="center" vertical="center" wrapText="1"/>
    </xf>
    <xf numFmtId="1" fontId="2" fillId="9" borderId="17" xfId="0" applyNumberFormat="1" applyFont="1" applyFill="1" applyBorder="1" applyAlignment="1">
      <alignment horizontal="center" vertical="center" wrapText="1"/>
    </xf>
    <xf numFmtId="2" fontId="2" fillId="9" borderId="17" xfId="0" applyNumberFormat="1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14" fontId="1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center" vertical="center" wrapText="1"/>
    </xf>
    <xf numFmtId="0" fontId="6" fillId="0" borderId="0" xfId="0" applyFont="1"/>
    <xf numFmtId="1" fontId="1" fillId="0" borderId="0" xfId="0" applyNumberFormat="1" applyFont="1" applyAlignment="1">
      <alignment horizontal="left" vertical="center" wrapText="1"/>
    </xf>
    <xf numFmtId="1" fontId="1" fillId="0" borderId="20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3" borderId="12" xfId="0" applyFont="1" applyFill="1" applyBorder="1"/>
    <xf numFmtId="0" fontId="1" fillId="3" borderId="0" xfId="0" applyFont="1" applyFill="1"/>
    <xf numFmtId="1" fontId="1" fillId="3" borderId="0" xfId="0" applyNumberFormat="1" applyFont="1" applyFill="1"/>
    <xf numFmtId="0" fontId="1" fillId="3" borderId="13" xfId="0" applyFont="1" applyFill="1" applyBorder="1"/>
    <xf numFmtId="164" fontId="1" fillId="3" borderId="0" xfId="0" applyNumberFormat="1" applyFont="1" applyFill="1"/>
    <xf numFmtId="164" fontId="1" fillId="3" borderId="13" xfId="0" applyNumberFormat="1" applyFont="1" applyFill="1" applyBorder="1"/>
    <xf numFmtId="14" fontId="7" fillId="3" borderId="0" xfId="0" applyNumberFormat="1" applyFont="1" applyFill="1" applyAlignment="1">
      <alignment horizontal="right"/>
    </xf>
    <xf numFmtId="1" fontId="1" fillId="3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/>
    </xf>
    <xf numFmtId="1" fontId="1" fillId="3" borderId="13" xfId="0" applyNumberFormat="1" applyFont="1" applyFill="1" applyBorder="1"/>
    <xf numFmtId="164" fontId="2" fillId="3" borderId="13" xfId="0" applyNumberFormat="1" applyFont="1" applyFill="1" applyBorder="1"/>
    <xf numFmtId="1" fontId="2" fillId="3" borderId="0" xfId="0" applyNumberFormat="1" applyFont="1" applyFill="1"/>
    <xf numFmtId="1" fontId="1" fillId="3" borderId="0" xfId="0" applyNumberFormat="1" applyFont="1" applyFill="1" applyAlignment="1">
      <alignment horizontal="left" vertical="center" wrapText="1"/>
    </xf>
    <xf numFmtId="10" fontId="1" fillId="3" borderId="0" xfId="0" applyNumberFormat="1" applyFont="1" applyFill="1"/>
    <xf numFmtId="0" fontId="4" fillId="3" borderId="0" xfId="0" applyFont="1" applyFill="1"/>
    <xf numFmtId="1" fontId="7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7" fillId="0" borderId="0" xfId="0" applyFont="1"/>
    <xf numFmtId="164" fontId="1" fillId="0" borderId="21" xfId="0" applyNumberFormat="1" applyFont="1" applyBorder="1"/>
    <xf numFmtId="0" fontId="1" fillId="0" borderId="7" xfId="0" applyFont="1" applyBorder="1"/>
    <xf numFmtId="0" fontId="2" fillId="0" borderId="2" xfId="0" applyFont="1" applyBorder="1" applyAlignment="1">
      <alignment horizontal="center" vertical="center" wrapText="1"/>
    </xf>
    <xf numFmtId="0" fontId="2" fillId="9" borderId="17" xfId="0" applyFont="1" applyFill="1" applyBorder="1" applyAlignment="1">
      <alignment wrapText="1"/>
    </xf>
    <xf numFmtId="1" fontId="2" fillId="9" borderId="15" xfId="0" applyNumberFormat="1" applyFont="1" applyFill="1" applyBorder="1" applyAlignment="1">
      <alignment wrapText="1"/>
    </xf>
    <xf numFmtId="1" fontId="2" fillId="9" borderId="17" xfId="0" applyNumberFormat="1" applyFont="1" applyFill="1" applyBorder="1" applyAlignment="1">
      <alignment wrapText="1"/>
    </xf>
    <xf numFmtId="2" fontId="2" fillId="9" borderId="17" xfId="0" applyNumberFormat="1" applyFont="1" applyFill="1" applyBorder="1" applyAlignment="1">
      <alignment wrapText="1"/>
    </xf>
    <xf numFmtId="0" fontId="1" fillId="9" borderId="19" xfId="0" applyFont="1" applyFill="1" applyBorder="1" applyAlignment="1">
      <alignment wrapText="1"/>
    </xf>
    <xf numFmtId="0" fontId="1" fillId="13" borderId="22" xfId="0" applyFont="1" applyFill="1" applyBorder="1"/>
    <xf numFmtId="0" fontId="1" fillId="13" borderId="15" xfId="0" applyFont="1" applyFill="1" applyBorder="1"/>
    <xf numFmtId="1" fontId="1" fillId="13" borderId="15" xfId="0" applyNumberFormat="1" applyFont="1" applyFill="1" applyBorder="1"/>
    <xf numFmtId="0" fontId="1" fillId="13" borderId="13" xfId="0" applyFont="1" applyFill="1" applyBorder="1"/>
    <xf numFmtId="164" fontId="1" fillId="13" borderId="15" xfId="0" applyNumberFormat="1" applyFont="1" applyFill="1" applyBorder="1"/>
    <xf numFmtId="164" fontId="1" fillId="13" borderId="13" xfId="0" applyNumberFormat="1" applyFont="1" applyFill="1" applyBorder="1"/>
    <xf numFmtId="14" fontId="1" fillId="13" borderId="15" xfId="0" applyNumberFormat="1" applyFont="1" applyFill="1" applyBorder="1"/>
    <xf numFmtId="1" fontId="6" fillId="13" borderId="15" xfId="0" applyNumberFormat="1" applyFont="1" applyFill="1" applyBorder="1" applyAlignment="1">
      <alignment horizontal="center"/>
    </xf>
    <xf numFmtId="1" fontId="1" fillId="13" borderId="15" xfId="0" applyNumberFormat="1" applyFont="1" applyFill="1" applyBorder="1" applyAlignment="1">
      <alignment horizontal="center"/>
    </xf>
    <xf numFmtId="1" fontId="1" fillId="13" borderId="13" xfId="0" applyNumberFormat="1" applyFont="1" applyFill="1" applyBorder="1"/>
    <xf numFmtId="164" fontId="2" fillId="13" borderId="13" xfId="0" applyNumberFormat="1" applyFont="1" applyFill="1" applyBorder="1"/>
    <xf numFmtId="1" fontId="2" fillId="13" borderId="15" xfId="0" applyNumberFormat="1" applyFont="1" applyFill="1" applyBorder="1"/>
    <xf numFmtId="1" fontId="1" fillId="13" borderId="15" xfId="0" applyNumberFormat="1" applyFont="1" applyFill="1" applyBorder="1" applyAlignment="1">
      <alignment horizontal="left"/>
    </xf>
    <xf numFmtId="10" fontId="1" fillId="13" borderId="15" xfId="0" applyNumberFormat="1" applyFont="1" applyFill="1" applyBorder="1"/>
    <xf numFmtId="0" fontId="4" fillId="13" borderId="15" xfId="0" applyFont="1" applyFill="1" applyBorder="1"/>
    <xf numFmtId="1" fontId="1" fillId="13" borderId="15" xfId="0" applyNumberFormat="1" applyFont="1" applyFill="1" applyBorder="1" applyAlignment="1">
      <alignment horizontal="center" vertical="center" wrapText="1"/>
    </xf>
    <xf numFmtId="0" fontId="6" fillId="13" borderId="15" xfId="0" applyFont="1" applyFill="1" applyBorder="1"/>
    <xf numFmtId="1" fontId="6" fillId="13" borderId="15" xfId="0" applyNumberFormat="1" applyFont="1" applyFill="1" applyBorder="1" applyAlignment="1">
      <alignment horizontal="left"/>
    </xf>
    <xf numFmtId="1" fontId="1" fillId="13" borderId="15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1" fillId="6" borderId="0" xfId="0" applyFont="1" applyFill="1"/>
    <xf numFmtId="1" fontId="2" fillId="6" borderId="0" xfId="0" applyNumberFormat="1" applyFont="1" applyFill="1" applyAlignment="1">
      <alignment wrapText="1"/>
    </xf>
    <xf numFmtId="1" fontId="2" fillId="6" borderId="0" xfId="0" applyNumberFormat="1" applyFont="1" applyFill="1"/>
    <xf numFmtId="1" fontId="2" fillId="6" borderId="0" xfId="0" applyNumberFormat="1" applyFont="1" applyFill="1" applyAlignment="1">
      <alignment horizontal="center"/>
    </xf>
    <xf numFmtId="165" fontId="2" fillId="6" borderId="0" xfId="0" applyNumberFormat="1" applyFont="1" applyFill="1" applyAlignment="1">
      <alignment wrapText="1"/>
    </xf>
    <xf numFmtId="1" fontId="2" fillId="6" borderId="0" xfId="0" applyNumberFormat="1" applyFont="1" applyFill="1" applyAlignment="1">
      <alignment horizontal="center" wrapText="1"/>
    </xf>
    <xf numFmtId="0" fontId="2" fillId="6" borderId="0" xfId="0" applyFont="1" applyFill="1" applyAlignment="1">
      <alignment wrapText="1"/>
    </xf>
    <xf numFmtId="164" fontId="2" fillId="6" borderId="0" xfId="0" applyNumberFormat="1" applyFont="1" applyFill="1" applyAlignment="1">
      <alignment wrapText="1"/>
    </xf>
    <xf numFmtId="1" fontId="2" fillId="7" borderId="0" xfId="0" applyNumberFormat="1" applyFont="1" applyFill="1" applyAlignment="1">
      <alignment wrapText="1"/>
    </xf>
    <xf numFmtId="0" fontId="2" fillId="7" borderId="0" xfId="0" applyFont="1" applyFill="1" applyAlignment="1">
      <alignment wrapText="1"/>
    </xf>
    <xf numFmtId="1" fontId="2" fillId="3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8" borderId="0" xfId="0" applyNumberFormat="1" applyFont="1" applyFill="1" applyAlignment="1">
      <alignment wrapText="1"/>
    </xf>
    <xf numFmtId="1" fontId="2" fillId="8" borderId="0" xfId="0" applyNumberFormat="1" applyFont="1" applyFill="1" applyAlignment="1">
      <alignment wrapText="1"/>
    </xf>
    <xf numFmtId="0" fontId="2" fillId="0" borderId="5" xfId="0" applyFont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164" fontId="2" fillId="4" borderId="16" xfId="0" applyNumberFormat="1" applyFont="1" applyFill="1" applyBorder="1" applyAlignment="1">
      <alignment wrapText="1"/>
    </xf>
    <xf numFmtId="164" fontId="2" fillId="4" borderId="17" xfId="0" applyNumberFormat="1" applyFont="1" applyFill="1" applyBorder="1" applyAlignment="1">
      <alignment wrapText="1"/>
    </xf>
    <xf numFmtId="164" fontId="2" fillId="5" borderId="16" xfId="0" applyNumberFormat="1" applyFont="1" applyFill="1" applyBorder="1" applyAlignment="1">
      <alignment wrapText="1"/>
    </xf>
    <xf numFmtId="0" fontId="2" fillId="5" borderId="17" xfId="0" applyFont="1" applyFill="1" applyBorder="1"/>
    <xf numFmtId="164" fontId="2" fillId="5" borderId="17" xfId="0" applyNumberFormat="1" applyFont="1" applyFill="1" applyBorder="1" applyAlignment="1">
      <alignment wrapText="1"/>
    </xf>
    <xf numFmtId="0" fontId="1" fillId="6" borderId="17" xfId="0" applyFont="1" applyFill="1" applyBorder="1"/>
    <xf numFmtId="1" fontId="2" fillId="6" borderId="17" xfId="0" applyNumberFormat="1" applyFont="1" applyFill="1" applyBorder="1" applyAlignment="1">
      <alignment wrapText="1"/>
    </xf>
    <xf numFmtId="1" fontId="2" fillId="6" borderId="17" xfId="0" applyNumberFormat="1" applyFont="1" applyFill="1" applyBorder="1"/>
    <xf numFmtId="1" fontId="2" fillId="6" borderId="15" xfId="0" applyNumberFormat="1" applyFont="1" applyFill="1" applyBorder="1" applyAlignment="1">
      <alignment horizontal="center"/>
    </xf>
    <xf numFmtId="165" fontId="2" fillId="6" borderId="17" xfId="0" applyNumberFormat="1" applyFont="1" applyFill="1" applyBorder="1" applyAlignment="1">
      <alignment wrapText="1"/>
    </xf>
    <xf numFmtId="1" fontId="2" fillId="6" borderId="17" xfId="0" applyNumberFormat="1" applyFont="1" applyFill="1" applyBorder="1" applyAlignment="1">
      <alignment horizontal="center" wrapText="1"/>
    </xf>
    <xf numFmtId="0" fontId="2" fillId="6" borderId="17" xfId="0" applyFont="1" applyFill="1" applyBorder="1" applyAlignment="1">
      <alignment wrapText="1"/>
    </xf>
    <xf numFmtId="164" fontId="2" fillId="6" borderId="17" xfId="0" applyNumberFormat="1" applyFont="1" applyFill="1" applyBorder="1" applyAlignment="1">
      <alignment wrapText="1"/>
    </xf>
    <xf numFmtId="1" fontId="2" fillId="7" borderId="17" xfId="0" applyNumberFormat="1" applyFont="1" applyFill="1" applyBorder="1" applyAlignment="1">
      <alignment wrapText="1"/>
    </xf>
    <xf numFmtId="0" fontId="2" fillId="7" borderId="17" xfId="0" applyFont="1" applyFill="1" applyBorder="1" applyAlignment="1">
      <alignment wrapText="1"/>
    </xf>
    <xf numFmtId="1" fontId="2" fillId="3" borderId="17" xfId="0" applyNumberFormat="1" applyFont="1" applyFill="1" applyBorder="1" applyAlignment="1">
      <alignment wrapText="1"/>
    </xf>
    <xf numFmtId="164" fontId="2" fillId="3" borderId="17" xfId="0" applyNumberFormat="1" applyFont="1" applyFill="1" applyBorder="1" applyAlignment="1">
      <alignment wrapText="1"/>
    </xf>
    <xf numFmtId="164" fontId="2" fillId="8" borderId="18" xfId="0" applyNumberFormat="1" applyFont="1" applyFill="1" applyBorder="1" applyAlignment="1">
      <alignment wrapText="1"/>
    </xf>
    <xf numFmtId="1" fontId="2" fillId="8" borderId="17" xfId="0" applyNumberFormat="1" applyFont="1" applyFill="1" applyBorder="1" applyAlignment="1">
      <alignment wrapText="1"/>
    </xf>
    <xf numFmtId="1" fontId="2" fillId="9" borderId="14" xfId="0" applyNumberFormat="1" applyFont="1" applyFill="1" applyBorder="1" applyAlignment="1">
      <alignment wrapText="1"/>
    </xf>
    <xf numFmtId="0" fontId="9" fillId="0" borderId="0" xfId="0" applyFont="1"/>
    <xf numFmtId="14" fontId="7" fillId="0" borderId="0" xfId="0" applyNumberFormat="1" applyFont="1" applyAlignment="1">
      <alignment horizontal="right"/>
    </xf>
    <xf numFmtId="164" fontId="2" fillId="8" borderId="0" xfId="0" applyNumberFormat="1" applyFont="1" applyFill="1" applyAlignment="1">
      <alignment horizontal="center" vertical="center" wrapText="1"/>
    </xf>
    <xf numFmtId="0" fontId="0" fillId="0" borderId="0" xfId="0"/>
    <xf numFmtId="0" fontId="2" fillId="9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164" fontId="2" fillId="5" borderId="0" xfId="0" applyNumberFormat="1" applyFont="1" applyFill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1" fontId="2" fillId="9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wrapText="1"/>
    </xf>
    <xf numFmtId="0" fontId="11" fillId="0" borderId="0" xfId="0" applyFont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1"/>
  <sheetViews>
    <sheetView tabSelected="1" topLeftCell="AJ1" workbookViewId="0">
      <pane ySplit="2" topLeftCell="A3" activePane="bottomLeft" state="frozen"/>
      <selection pane="bottomLeft" activeCell="AX120" sqref="AX8:AX120"/>
    </sheetView>
  </sheetViews>
  <sheetFormatPr baseColWidth="10" defaultColWidth="14.5" defaultRowHeight="15" customHeight="1" x14ac:dyDescent="0.2"/>
  <cols>
    <col min="1" max="1" width="3.33203125" customWidth="1"/>
    <col min="2" max="3" width="8.6640625" hidden="1" customWidth="1"/>
    <col min="4" max="4" width="19.1640625" hidden="1" customWidth="1"/>
    <col min="5" max="5" width="10.5" customWidth="1"/>
    <col min="6" max="6" width="65" customWidth="1"/>
    <col min="7" max="7" width="19.5" customWidth="1"/>
    <col min="8" max="8" width="6.83203125" customWidth="1"/>
    <col min="9" max="11" width="8.33203125" customWidth="1"/>
    <col min="12" max="12" width="9.5" customWidth="1"/>
    <col min="13" max="13" width="21.83203125" customWidth="1"/>
    <col min="14" max="14" width="13.6640625" customWidth="1"/>
    <col min="15" max="15" width="8.83203125" customWidth="1"/>
    <col min="16" max="16" width="9.5" customWidth="1"/>
    <col min="17" max="17" width="11" customWidth="1"/>
    <col min="18" max="19" width="9.83203125" customWidth="1"/>
    <col min="20" max="20" width="11.5" customWidth="1"/>
    <col min="21" max="21" width="12.83203125" customWidth="1"/>
    <col min="22" max="22" width="8.5" customWidth="1"/>
    <col min="23" max="26" width="10.83203125" customWidth="1"/>
    <col min="27" max="27" width="18.5" customWidth="1"/>
    <col min="28" max="28" width="17.5" customWidth="1"/>
    <col min="29" max="29" width="14.33203125" customWidth="1"/>
    <col min="30" max="30" width="12.6640625" customWidth="1"/>
    <col min="31" max="31" width="11.83203125" customWidth="1"/>
    <col min="32" max="32" width="10.6640625" customWidth="1"/>
    <col min="33" max="34" width="11" customWidth="1"/>
    <col min="35" max="36" width="11.83203125" customWidth="1"/>
    <col min="37" max="37" width="10.33203125" customWidth="1"/>
    <col min="38" max="38" width="14.1640625" hidden="1" customWidth="1"/>
    <col min="39" max="39" width="13" customWidth="1"/>
    <col min="40" max="41" width="8.6640625" customWidth="1"/>
    <col min="42" max="42" width="10.5" customWidth="1"/>
    <col min="43" max="43" width="11.33203125" customWidth="1"/>
    <col min="44" max="44" width="8.5" customWidth="1"/>
    <col min="45" max="45" width="13.1640625" customWidth="1"/>
    <col min="46" max="46" width="10.33203125" customWidth="1"/>
    <col min="47" max="47" width="12.5" customWidth="1"/>
    <col min="48" max="48" width="18.33203125" customWidth="1"/>
    <col min="49" max="49" width="27.33203125" customWidth="1"/>
    <col min="50" max="50" width="24.1640625" customWidth="1"/>
    <col min="51" max="52" width="4.5" customWidth="1"/>
  </cols>
  <sheetData>
    <row r="1" spans="1:63" ht="51.75" customHeight="1" x14ac:dyDescent="0.2">
      <c r="A1" s="1"/>
      <c r="B1" s="1"/>
      <c r="C1" s="1"/>
      <c r="D1" s="1"/>
      <c r="E1" s="226" t="s">
        <v>0</v>
      </c>
      <c r="F1" s="222"/>
      <c r="G1" s="222"/>
      <c r="H1" s="227" t="s">
        <v>1</v>
      </c>
      <c r="I1" s="222"/>
      <c r="J1" s="222"/>
      <c r="K1" s="222"/>
      <c r="L1" s="222"/>
      <c r="M1" s="4" t="s">
        <v>2</v>
      </c>
      <c r="N1" s="228" t="s">
        <v>3</v>
      </c>
      <c r="O1" s="229"/>
      <c r="P1" s="229"/>
      <c r="Q1" s="230"/>
      <c r="R1" s="231" t="s">
        <v>4</v>
      </c>
      <c r="S1" s="222"/>
      <c r="T1" s="222"/>
      <c r="U1" s="232" t="s">
        <v>5</v>
      </c>
      <c r="V1" s="224"/>
      <c r="W1" s="224"/>
      <c r="X1" s="224"/>
      <c r="Y1" s="224"/>
      <c r="Z1" s="224"/>
      <c r="AA1" s="224"/>
      <c r="AB1" s="224"/>
      <c r="AC1" s="225"/>
      <c r="AD1" s="233" t="s">
        <v>6</v>
      </c>
      <c r="AE1" s="222"/>
      <c r="AF1" s="222"/>
      <c r="AG1" s="234" t="s">
        <v>7</v>
      </c>
      <c r="AH1" s="222"/>
      <c r="AI1" s="222"/>
      <c r="AJ1" s="221" t="s">
        <v>8</v>
      </c>
      <c r="AK1" s="222"/>
      <c r="AL1" s="1"/>
      <c r="AM1" s="223" t="s">
        <v>9</v>
      </c>
      <c r="AN1" s="224"/>
      <c r="AO1" s="224"/>
      <c r="AP1" s="224"/>
      <c r="AQ1" s="225"/>
      <c r="AR1" s="9"/>
      <c r="AS1" s="9"/>
      <c r="AT1" s="9"/>
      <c r="AU1" s="9"/>
      <c r="AV1" s="9"/>
      <c r="AW1" s="9"/>
      <c r="AX1" s="9"/>
      <c r="AY1" s="9"/>
      <c r="AZ1" s="9"/>
      <c r="BA1" s="9"/>
      <c r="BB1" s="10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51.75" customHeight="1" x14ac:dyDescent="0.2">
      <c r="A2" s="11"/>
      <c r="B2" s="12" t="s">
        <v>10</v>
      </c>
      <c r="C2" s="12" t="s">
        <v>11</v>
      </c>
      <c r="D2" s="12" t="s">
        <v>12</v>
      </c>
      <c r="E2" s="13" t="s">
        <v>13</v>
      </c>
      <c r="F2" s="13" t="s">
        <v>14</v>
      </c>
      <c r="G2" s="13" t="s">
        <v>15</v>
      </c>
      <c r="H2" s="14" t="s">
        <v>16</v>
      </c>
      <c r="I2" s="14" t="s">
        <v>17</v>
      </c>
      <c r="J2" s="14" t="s">
        <v>18</v>
      </c>
      <c r="K2" s="14" t="s">
        <v>19</v>
      </c>
      <c r="L2" s="14" t="s">
        <v>20</v>
      </c>
      <c r="M2" s="15" t="s">
        <v>21</v>
      </c>
      <c r="N2" s="16" t="s">
        <v>22</v>
      </c>
      <c r="O2" s="16" t="s">
        <v>23</v>
      </c>
      <c r="P2" s="16" t="s">
        <v>24</v>
      </c>
      <c r="Q2" s="16" t="s">
        <v>25</v>
      </c>
      <c r="R2" s="17" t="s">
        <v>26</v>
      </c>
      <c r="S2" s="18" t="s">
        <v>27</v>
      </c>
      <c r="T2" s="17" t="s">
        <v>28</v>
      </c>
      <c r="U2" s="19" t="s">
        <v>29</v>
      </c>
      <c r="V2" s="20" t="s">
        <v>30</v>
      </c>
      <c r="W2" s="20" t="s">
        <v>31</v>
      </c>
      <c r="X2" s="20" t="s">
        <v>32</v>
      </c>
      <c r="Y2" s="21" t="s">
        <v>33</v>
      </c>
      <c r="Z2" s="21" t="s">
        <v>34</v>
      </c>
      <c r="AA2" s="20" t="s">
        <v>35</v>
      </c>
      <c r="AB2" s="22" t="s">
        <v>36</v>
      </c>
      <c r="AC2" s="23" t="s">
        <v>5</v>
      </c>
      <c r="AD2" s="24" t="s">
        <v>37</v>
      </c>
      <c r="AE2" s="25" t="s">
        <v>38</v>
      </c>
      <c r="AF2" s="24" t="s">
        <v>39</v>
      </c>
      <c r="AG2" s="26" t="s">
        <v>40</v>
      </c>
      <c r="AH2" s="26" t="s">
        <v>41</v>
      </c>
      <c r="AI2" s="15" t="s">
        <v>42</v>
      </c>
      <c r="AJ2" s="27" t="s">
        <v>43</v>
      </c>
      <c r="AK2" s="28" t="s">
        <v>44</v>
      </c>
      <c r="AL2" s="29"/>
      <c r="AM2" s="30" t="s">
        <v>9</v>
      </c>
      <c r="AN2" s="31" t="s">
        <v>45</v>
      </c>
      <c r="AO2" s="32" t="s">
        <v>46</v>
      </c>
      <c r="AP2" s="33" t="s">
        <v>47</v>
      </c>
      <c r="AQ2" s="34" t="s">
        <v>48</v>
      </c>
      <c r="AR2" s="236" t="s">
        <v>203</v>
      </c>
      <c r="AS2" s="236" t="s">
        <v>204</v>
      </c>
      <c r="AT2" s="237" t="s">
        <v>205</v>
      </c>
      <c r="AU2" s="237" t="s">
        <v>206</v>
      </c>
      <c r="AV2" s="9" t="s">
        <v>207</v>
      </c>
      <c r="AW2" s="9" t="s">
        <v>208</v>
      </c>
      <c r="AX2" s="9" t="s">
        <v>209</v>
      </c>
      <c r="AY2" s="9"/>
      <c r="AZ2" s="9"/>
      <c r="BA2" s="9"/>
      <c r="BB2" s="10"/>
      <c r="BC2" s="10"/>
      <c r="BD2" s="10"/>
      <c r="BE2" s="10"/>
      <c r="BF2" s="10"/>
      <c r="BG2" s="10"/>
      <c r="BH2" s="10"/>
      <c r="BI2" s="10"/>
      <c r="BJ2" s="10"/>
      <c r="BK2" s="10"/>
    </row>
    <row r="3" spans="1:63" ht="14.25" customHeight="1" x14ac:dyDescent="0.2">
      <c r="A3" s="35"/>
      <c r="B3" s="36"/>
      <c r="C3" s="36" t="s">
        <v>49</v>
      </c>
      <c r="D3" s="36"/>
      <c r="E3" s="37">
        <v>2</v>
      </c>
      <c r="F3" s="38" t="s">
        <v>50</v>
      </c>
      <c r="G3" s="38" t="s">
        <v>51</v>
      </c>
      <c r="H3" s="38">
        <v>15</v>
      </c>
      <c r="I3" s="38">
        <v>15</v>
      </c>
      <c r="J3" s="38">
        <v>15</v>
      </c>
      <c r="K3" s="38">
        <v>0</v>
      </c>
      <c r="L3" s="38">
        <f t="shared" ref="L3:L124" si="0">SUM(H3:K3)</f>
        <v>45</v>
      </c>
      <c r="M3" s="37">
        <v>205</v>
      </c>
      <c r="N3" s="39">
        <v>13.3</v>
      </c>
      <c r="O3" s="39">
        <v>29</v>
      </c>
      <c r="P3" s="39">
        <v>108.3</v>
      </c>
      <c r="Q3" s="39">
        <v>150.69999999999999</v>
      </c>
      <c r="R3" s="39">
        <v>118</v>
      </c>
      <c r="S3" s="38">
        <v>118</v>
      </c>
      <c r="T3" s="39">
        <f t="shared" ref="T3:T87" si="1">SUM(R3:S3)</f>
        <v>236</v>
      </c>
      <c r="U3" s="40">
        <v>45463</v>
      </c>
      <c r="V3" s="37">
        <v>25</v>
      </c>
      <c r="W3" s="37">
        <v>10000</v>
      </c>
      <c r="X3" s="41">
        <v>8813</v>
      </c>
      <c r="Y3" s="39">
        <f t="shared" ref="Y3:Y124" si="2">IF(X3&gt;0,350-((350/(0.3*W3))*ABS(X3-W3)),0)</f>
        <v>211.51666666666665</v>
      </c>
      <c r="Z3" s="39">
        <f t="shared" ref="Z3:Z124" si="3">IF(Y3&lt;0,0,Y3)</f>
        <v>211.51666666666665</v>
      </c>
      <c r="AA3" s="42">
        <v>150</v>
      </c>
      <c r="AB3" s="38" t="s">
        <v>52</v>
      </c>
      <c r="AC3" s="39">
        <f t="shared" ref="AC3:AC124" si="4">SUM(Z3:AA3)</f>
        <v>361.51666666666665</v>
      </c>
      <c r="AD3" s="37">
        <v>15</v>
      </c>
      <c r="AE3" s="38">
        <v>50</v>
      </c>
      <c r="AF3" s="37">
        <f t="shared" ref="AF3:AF33" si="5">SUM(V3,AD3,AE3)</f>
        <v>90</v>
      </c>
      <c r="AG3" s="37"/>
      <c r="AH3" s="37"/>
      <c r="AI3" s="37">
        <f t="shared" ref="AI3:AI23" si="6">SUM(M3,AG3,AH3)</f>
        <v>205</v>
      </c>
      <c r="AJ3" s="43">
        <f t="shared" ref="AJ3:AJ124" si="7">SUM(L3,Q3,T3,AC3,AF3)-AI3</f>
        <v>678.2166666666667</v>
      </c>
      <c r="AK3" s="44">
        <f t="shared" ref="AK3:AK20" si="8">_xlfn.RANK.AVG(AJ3,$AJ$3:$AJ$124,0)</f>
        <v>66</v>
      </c>
      <c r="AL3" s="38"/>
      <c r="AM3" s="38"/>
      <c r="AN3" s="45">
        <v>10190</v>
      </c>
      <c r="AO3" s="37">
        <f>(X3-AN3)</f>
        <v>-1377</v>
      </c>
      <c r="AP3" s="46">
        <f>(AO3/AN3)</f>
        <v>-0.1351324828263003</v>
      </c>
      <c r="AQ3" s="38">
        <f t="shared" ref="AQ3:AQ124" si="9">_xlfn.RANK.AVG(AP3,$AP$3:$AP$124,1)</f>
        <v>59</v>
      </c>
      <c r="AR3" s="47">
        <f>IF(AB3&lt;&gt;"Excessive",1,0)</f>
        <v>1</v>
      </c>
      <c r="AS3" s="47">
        <f>IF(X3&gt;1000, 1, 0)</f>
        <v>1</v>
      </c>
      <c r="AT3" s="47">
        <f>IF(Q3&gt;Q$125, 1, 0)</f>
        <v>0</v>
      </c>
      <c r="AU3" s="47">
        <f>IF(T3&gt;T$125, 1, 0)</f>
        <v>1</v>
      </c>
      <c r="AV3" s="47">
        <f>IF(ISNUMBER(SEARCH("COTS",G3)), 1, 0)</f>
        <v>1</v>
      </c>
      <c r="AW3" s="47">
        <f>IF(SUM(AR3:AV3) =5, 1, 0)</f>
        <v>0</v>
      </c>
      <c r="AX3" s="47" t="str">
        <f>IF(AW3=1, AP3, "")</f>
        <v/>
      </c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</row>
    <row r="4" spans="1:63" ht="14.25" customHeight="1" x14ac:dyDescent="0.2">
      <c r="A4" s="35"/>
      <c r="B4" s="36"/>
      <c r="C4" s="36"/>
      <c r="D4" s="36"/>
      <c r="E4" s="37">
        <v>4</v>
      </c>
      <c r="F4" s="38" t="s">
        <v>53</v>
      </c>
      <c r="G4" s="38" t="s">
        <v>51</v>
      </c>
      <c r="H4" s="38">
        <v>15</v>
      </c>
      <c r="I4" s="38">
        <v>15</v>
      </c>
      <c r="J4" s="38">
        <v>15</v>
      </c>
      <c r="K4" s="38">
        <v>15</v>
      </c>
      <c r="L4" s="38">
        <f t="shared" si="0"/>
        <v>60</v>
      </c>
      <c r="M4" s="37">
        <v>65</v>
      </c>
      <c r="N4" s="39">
        <v>20</v>
      </c>
      <c r="O4" s="39">
        <v>28.67</v>
      </c>
      <c r="P4" s="39">
        <v>73.67</v>
      </c>
      <c r="Q4" s="39">
        <v>122.3</v>
      </c>
      <c r="R4" s="39">
        <v>95</v>
      </c>
      <c r="S4" s="38">
        <v>117</v>
      </c>
      <c r="T4" s="39">
        <f t="shared" si="1"/>
        <v>212</v>
      </c>
      <c r="U4" s="40">
        <v>45465</v>
      </c>
      <c r="V4" s="37"/>
      <c r="W4" s="37">
        <v>10000</v>
      </c>
      <c r="X4" s="48"/>
      <c r="Y4" s="39">
        <f t="shared" si="2"/>
        <v>0</v>
      </c>
      <c r="Z4" s="39">
        <f t="shared" si="3"/>
        <v>0</v>
      </c>
      <c r="AA4" s="42"/>
      <c r="AB4" s="38"/>
      <c r="AC4" s="39">
        <f t="shared" si="4"/>
        <v>0</v>
      </c>
      <c r="AD4" s="37">
        <v>120</v>
      </c>
      <c r="AE4" s="38">
        <v>0</v>
      </c>
      <c r="AF4" s="37">
        <f t="shared" si="5"/>
        <v>120</v>
      </c>
      <c r="AG4" s="37">
        <v>100</v>
      </c>
      <c r="AH4" s="37"/>
      <c r="AI4" s="37">
        <f t="shared" si="6"/>
        <v>165</v>
      </c>
      <c r="AJ4" s="43">
        <f t="shared" si="7"/>
        <v>349.29999999999995</v>
      </c>
      <c r="AK4" s="44">
        <f t="shared" si="8"/>
        <v>108</v>
      </c>
      <c r="AL4" s="38"/>
      <c r="AM4" s="38"/>
      <c r="AN4" s="49">
        <v>9816</v>
      </c>
      <c r="AO4" s="37">
        <f t="shared" ref="AO4:AO67" si="10">(X4-AN4)</f>
        <v>-9816</v>
      </c>
      <c r="AP4" s="46">
        <f t="shared" ref="AP4:AP67" si="11">(AO4/AN4)</f>
        <v>-1</v>
      </c>
      <c r="AQ4" s="38">
        <f t="shared" si="9"/>
        <v>11</v>
      </c>
      <c r="AR4" s="47">
        <f>IF(AB4&lt;&gt;"Excessive",1,0)</f>
        <v>1</v>
      </c>
      <c r="AS4" s="47">
        <f t="shared" ref="AS4:AS67" si="12">IF(X4&gt;1000, 1, 0)</f>
        <v>0</v>
      </c>
      <c r="AT4" s="47">
        <f t="shared" ref="AT4:AT67" si="13">IF(Q4&gt;Q$125, 1, 0)</f>
        <v>0</v>
      </c>
      <c r="AU4" s="47">
        <f t="shared" ref="AU4:AU67" si="14">IF(T4&gt;T$125, 1, 0)</f>
        <v>1</v>
      </c>
      <c r="AV4" s="47">
        <f t="shared" ref="AV4:AV67" si="15">IF(ISNUMBER(SEARCH("COTS",G4)), 1, 0)</f>
        <v>1</v>
      </c>
      <c r="AW4" s="47">
        <f t="shared" ref="AW4:AW67" si="16">IF(SUM(AR4:AV4) =5, 1, 0)</f>
        <v>0</v>
      </c>
      <c r="AX4" s="47" t="str">
        <f t="shared" ref="AX4:AX67" si="17">IF(AW4=1, AP4, "")</f>
        <v/>
      </c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</row>
    <row r="5" spans="1:63" ht="14.25" customHeight="1" x14ac:dyDescent="0.2">
      <c r="A5" s="35"/>
      <c r="B5" s="36"/>
      <c r="C5" s="36"/>
      <c r="D5" s="36"/>
      <c r="E5" s="37">
        <v>6</v>
      </c>
      <c r="F5" s="38" t="s">
        <v>54</v>
      </c>
      <c r="G5" s="38" t="s">
        <v>51</v>
      </c>
      <c r="H5" s="38">
        <v>15</v>
      </c>
      <c r="I5" s="38">
        <v>15</v>
      </c>
      <c r="J5" s="38">
        <v>15</v>
      </c>
      <c r="K5" s="38">
        <v>15</v>
      </c>
      <c r="L5" s="38">
        <f t="shared" si="0"/>
        <v>60</v>
      </c>
      <c r="M5" s="37">
        <v>0</v>
      </c>
      <c r="N5" s="39">
        <v>20</v>
      </c>
      <c r="O5" s="39">
        <v>30.67</v>
      </c>
      <c r="P5" s="39">
        <v>90</v>
      </c>
      <c r="Q5" s="39">
        <v>140.69999999999999</v>
      </c>
      <c r="R5" s="39">
        <v>91</v>
      </c>
      <c r="S5" s="38">
        <v>86</v>
      </c>
      <c r="T5" s="39">
        <f t="shared" si="1"/>
        <v>177</v>
      </c>
      <c r="U5" s="40">
        <v>45464</v>
      </c>
      <c r="V5" s="37">
        <v>0</v>
      </c>
      <c r="W5" s="37">
        <v>10000</v>
      </c>
      <c r="X5" s="41">
        <v>6953</v>
      </c>
      <c r="Y5" s="39">
        <f t="shared" si="2"/>
        <v>-5.4833333333333485</v>
      </c>
      <c r="Z5" s="39">
        <f t="shared" si="3"/>
        <v>0</v>
      </c>
      <c r="AA5" s="42">
        <v>0</v>
      </c>
      <c r="AB5" s="38" t="s">
        <v>55</v>
      </c>
      <c r="AC5" s="39">
        <f t="shared" si="4"/>
        <v>0</v>
      </c>
      <c r="AD5" s="37"/>
      <c r="AE5" s="38">
        <v>0</v>
      </c>
      <c r="AF5" s="37">
        <f t="shared" si="5"/>
        <v>0</v>
      </c>
      <c r="AG5" s="37">
        <v>100</v>
      </c>
      <c r="AH5" s="37"/>
      <c r="AI5" s="37">
        <f t="shared" si="6"/>
        <v>100</v>
      </c>
      <c r="AJ5" s="43">
        <f t="shared" si="7"/>
        <v>277.7</v>
      </c>
      <c r="AK5" s="44">
        <f t="shared" si="8"/>
        <v>115</v>
      </c>
      <c r="AL5" s="38"/>
      <c r="AM5" s="38"/>
      <c r="AN5" s="49">
        <v>10000</v>
      </c>
      <c r="AO5" s="37">
        <f t="shared" si="10"/>
        <v>-3047</v>
      </c>
      <c r="AP5" s="46">
        <f t="shared" si="11"/>
        <v>-0.30470000000000003</v>
      </c>
      <c r="AQ5" s="38">
        <f t="shared" si="9"/>
        <v>34</v>
      </c>
      <c r="AR5" s="47">
        <f t="shared" ref="AR4:AR67" si="18">IF(AB5&lt;&gt;"Excessive",1,0)</f>
        <v>0</v>
      </c>
      <c r="AS5" s="47">
        <f t="shared" si="12"/>
        <v>1</v>
      </c>
      <c r="AT5" s="47">
        <f t="shared" si="13"/>
        <v>0</v>
      </c>
      <c r="AU5" s="47">
        <f t="shared" si="14"/>
        <v>0</v>
      </c>
      <c r="AV5" s="47">
        <f t="shared" si="15"/>
        <v>1</v>
      </c>
      <c r="AW5" s="47">
        <f t="shared" si="16"/>
        <v>0</v>
      </c>
      <c r="AX5" s="47" t="str">
        <f t="shared" si="17"/>
        <v/>
      </c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</row>
    <row r="6" spans="1:63" ht="14.25" customHeight="1" x14ac:dyDescent="0.2">
      <c r="A6" s="35"/>
      <c r="B6" s="36"/>
      <c r="C6" s="36"/>
      <c r="D6" s="36"/>
      <c r="E6" s="37">
        <v>8</v>
      </c>
      <c r="F6" s="38" t="s">
        <v>56</v>
      </c>
      <c r="G6" s="38" t="s">
        <v>51</v>
      </c>
      <c r="H6" s="38">
        <v>15</v>
      </c>
      <c r="I6" s="38">
        <v>15</v>
      </c>
      <c r="J6" s="38">
        <v>15</v>
      </c>
      <c r="K6" s="38">
        <v>15</v>
      </c>
      <c r="L6" s="38">
        <f t="shared" si="0"/>
        <v>60</v>
      </c>
      <c r="M6" s="37">
        <v>80</v>
      </c>
      <c r="N6" s="39">
        <v>6.67</v>
      </c>
      <c r="O6" s="39">
        <v>33.299999999999997</v>
      </c>
      <c r="P6" s="39">
        <v>90.33</v>
      </c>
      <c r="Q6" s="39">
        <v>130.30000000000001</v>
      </c>
      <c r="R6" s="39">
        <v>83</v>
      </c>
      <c r="S6" s="38">
        <v>101</v>
      </c>
      <c r="T6" s="39">
        <f t="shared" si="1"/>
        <v>184</v>
      </c>
      <c r="U6" s="40">
        <v>45463</v>
      </c>
      <c r="V6" s="37">
        <v>25</v>
      </c>
      <c r="W6" s="37">
        <v>10000</v>
      </c>
      <c r="X6" s="48">
        <v>0</v>
      </c>
      <c r="Y6" s="39">
        <f t="shared" si="2"/>
        <v>0</v>
      </c>
      <c r="Z6" s="39">
        <f t="shared" si="3"/>
        <v>0</v>
      </c>
      <c r="AA6" s="42">
        <v>0</v>
      </c>
      <c r="AB6" s="50" t="s">
        <v>55</v>
      </c>
      <c r="AC6" s="39">
        <f t="shared" si="4"/>
        <v>0</v>
      </c>
      <c r="AD6" s="37">
        <v>30</v>
      </c>
      <c r="AE6" s="38">
        <v>50</v>
      </c>
      <c r="AF6" s="37">
        <f t="shared" si="5"/>
        <v>105</v>
      </c>
      <c r="AG6" s="37"/>
      <c r="AH6" s="37"/>
      <c r="AI6" s="37">
        <f t="shared" si="6"/>
        <v>80</v>
      </c>
      <c r="AJ6" s="43">
        <f t="shared" si="7"/>
        <v>399.3</v>
      </c>
      <c r="AK6" s="44">
        <f t="shared" si="8"/>
        <v>105</v>
      </c>
      <c r="AL6" s="38"/>
      <c r="AM6" s="38"/>
      <c r="AN6" s="45">
        <v>10500</v>
      </c>
      <c r="AO6" s="37">
        <f t="shared" si="10"/>
        <v>-10500</v>
      </c>
      <c r="AP6" s="46">
        <f t="shared" si="11"/>
        <v>-1</v>
      </c>
      <c r="AQ6" s="38">
        <f t="shared" si="9"/>
        <v>11</v>
      </c>
      <c r="AR6" s="47">
        <f t="shared" si="18"/>
        <v>0</v>
      </c>
      <c r="AS6" s="47">
        <f t="shared" si="12"/>
        <v>0</v>
      </c>
      <c r="AT6" s="47">
        <f t="shared" si="13"/>
        <v>0</v>
      </c>
      <c r="AU6" s="47">
        <f t="shared" si="14"/>
        <v>0</v>
      </c>
      <c r="AV6" s="47">
        <f t="shared" si="15"/>
        <v>1</v>
      </c>
      <c r="AW6" s="47">
        <f t="shared" si="16"/>
        <v>0</v>
      </c>
      <c r="AX6" s="47" t="str">
        <f t="shared" si="17"/>
        <v/>
      </c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</row>
    <row r="7" spans="1:63" ht="12.75" customHeight="1" x14ac:dyDescent="0.2">
      <c r="A7" s="35"/>
      <c r="B7" s="36"/>
      <c r="C7" s="36"/>
      <c r="D7" s="36"/>
      <c r="E7" s="37">
        <v>10</v>
      </c>
      <c r="F7" s="38" t="s">
        <v>57</v>
      </c>
      <c r="G7" s="38" t="s">
        <v>51</v>
      </c>
      <c r="H7" s="38">
        <v>15</v>
      </c>
      <c r="I7" s="38">
        <v>15</v>
      </c>
      <c r="J7" s="38">
        <v>15</v>
      </c>
      <c r="K7" s="38">
        <v>15</v>
      </c>
      <c r="L7" s="38">
        <f t="shared" si="0"/>
        <v>60</v>
      </c>
      <c r="M7" s="37">
        <v>40</v>
      </c>
      <c r="N7" s="39">
        <v>0</v>
      </c>
      <c r="O7" s="39">
        <v>30.67</v>
      </c>
      <c r="P7" s="39">
        <v>37.33</v>
      </c>
      <c r="Q7" s="39">
        <v>68</v>
      </c>
      <c r="R7" s="39">
        <v>74</v>
      </c>
      <c r="S7" s="38">
        <v>98</v>
      </c>
      <c r="T7" s="39">
        <f t="shared" si="1"/>
        <v>172</v>
      </c>
      <c r="U7" s="40">
        <v>45465</v>
      </c>
      <c r="V7" s="37"/>
      <c r="W7" s="37">
        <v>10000</v>
      </c>
      <c r="X7" s="48"/>
      <c r="Y7" s="39">
        <f t="shared" si="2"/>
        <v>0</v>
      </c>
      <c r="Z7" s="39">
        <f t="shared" si="3"/>
        <v>0</v>
      </c>
      <c r="AA7" s="42"/>
      <c r="AB7" s="38"/>
      <c r="AC7" s="39">
        <f t="shared" si="4"/>
        <v>0</v>
      </c>
      <c r="AD7" s="37">
        <v>30</v>
      </c>
      <c r="AE7" s="38">
        <v>0</v>
      </c>
      <c r="AF7" s="37">
        <f t="shared" si="5"/>
        <v>30</v>
      </c>
      <c r="AG7" s="37">
        <v>100</v>
      </c>
      <c r="AH7" s="37"/>
      <c r="AI7" s="37">
        <f t="shared" si="6"/>
        <v>140</v>
      </c>
      <c r="AJ7" s="43">
        <f t="shared" si="7"/>
        <v>190</v>
      </c>
      <c r="AK7" s="44">
        <f t="shared" si="8"/>
        <v>120</v>
      </c>
      <c r="AL7" s="38"/>
      <c r="AM7" s="38"/>
      <c r="AN7" s="45">
        <v>9500</v>
      </c>
      <c r="AO7" s="37">
        <f t="shared" si="10"/>
        <v>-9500</v>
      </c>
      <c r="AP7" s="46">
        <f t="shared" si="11"/>
        <v>-1</v>
      </c>
      <c r="AQ7" s="38">
        <f t="shared" si="9"/>
        <v>11</v>
      </c>
      <c r="AR7" s="47">
        <f t="shared" si="18"/>
        <v>1</v>
      </c>
      <c r="AS7" s="47">
        <f t="shared" si="12"/>
        <v>0</v>
      </c>
      <c r="AT7" s="47">
        <f t="shared" si="13"/>
        <v>0</v>
      </c>
      <c r="AU7" s="47">
        <f t="shared" si="14"/>
        <v>0</v>
      </c>
      <c r="AV7" s="47">
        <f t="shared" si="15"/>
        <v>1</v>
      </c>
      <c r="AW7" s="47">
        <f t="shared" si="16"/>
        <v>0</v>
      </c>
      <c r="AX7" s="47" t="str">
        <f t="shared" si="17"/>
        <v/>
      </c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</row>
    <row r="8" spans="1:63" ht="14.25" customHeight="1" x14ac:dyDescent="0.2">
      <c r="A8" s="35"/>
      <c r="B8" s="36"/>
      <c r="C8" s="36"/>
      <c r="D8" s="36" t="s">
        <v>49</v>
      </c>
      <c r="E8" s="37">
        <v>11</v>
      </c>
      <c r="F8" s="38" t="s">
        <v>58</v>
      </c>
      <c r="G8" s="38" t="s">
        <v>51</v>
      </c>
      <c r="H8" s="38">
        <v>15</v>
      </c>
      <c r="I8" s="38">
        <v>15</v>
      </c>
      <c r="J8" s="38">
        <v>15</v>
      </c>
      <c r="K8" s="38">
        <v>15</v>
      </c>
      <c r="L8" s="38">
        <f t="shared" si="0"/>
        <v>60</v>
      </c>
      <c r="M8" s="37">
        <v>0</v>
      </c>
      <c r="N8" s="39">
        <v>20</v>
      </c>
      <c r="O8" s="51">
        <v>38.33</v>
      </c>
      <c r="P8" s="39">
        <v>128.33000000000001</v>
      </c>
      <c r="Q8" s="39">
        <v>186.7</v>
      </c>
      <c r="R8" s="39">
        <v>111</v>
      </c>
      <c r="S8" s="38">
        <v>120</v>
      </c>
      <c r="T8" s="39">
        <f t="shared" si="1"/>
        <v>231</v>
      </c>
      <c r="U8" s="40">
        <v>45462</v>
      </c>
      <c r="V8" s="37">
        <v>50</v>
      </c>
      <c r="W8" s="37">
        <f>IF(LEFT(G8,2)="10",10000,30000)</f>
        <v>10000</v>
      </c>
      <c r="X8" s="48">
        <v>10111</v>
      </c>
      <c r="Y8" s="39">
        <f t="shared" si="2"/>
        <v>337.05</v>
      </c>
      <c r="Z8" s="39">
        <f t="shared" si="3"/>
        <v>337.05</v>
      </c>
      <c r="AA8" s="42">
        <v>150</v>
      </c>
      <c r="AB8" s="52" t="s">
        <v>59</v>
      </c>
      <c r="AC8" s="39">
        <f t="shared" si="4"/>
        <v>487.05</v>
      </c>
      <c r="AD8" s="37">
        <v>15</v>
      </c>
      <c r="AE8" s="38">
        <v>50</v>
      </c>
      <c r="AF8" s="37">
        <f t="shared" si="5"/>
        <v>115</v>
      </c>
      <c r="AG8" s="37"/>
      <c r="AH8" s="37"/>
      <c r="AI8" s="37">
        <f t="shared" si="6"/>
        <v>0</v>
      </c>
      <c r="AJ8" s="43">
        <f t="shared" si="7"/>
        <v>1079.75</v>
      </c>
      <c r="AK8" s="44">
        <f t="shared" si="8"/>
        <v>5</v>
      </c>
      <c r="AL8" s="38"/>
      <c r="AM8" s="38"/>
      <c r="AN8" s="45">
        <v>10000</v>
      </c>
      <c r="AO8" s="37">
        <f t="shared" si="10"/>
        <v>111</v>
      </c>
      <c r="AP8" s="46">
        <f t="shared" si="11"/>
        <v>1.11E-2</v>
      </c>
      <c r="AQ8" s="38">
        <f t="shared" si="9"/>
        <v>102</v>
      </c>
      <c r="AR8" s="47">
        <f t="shared" si="18"/>
        <v>1</v>
      </c>
      <c r="AS8" s="47">
        <f t="shared" si="12"/>
        <v>1</v>
      </c>
      <c r="AT8" s="47">
        <f t="shared" si="13"/>
        <v>1</v>
      </c>
      <c r="AU8" s="47">
        <f t="shared" si="14"/>
        <v>1</v>
      </c>
      <c r="AV8" s="47">
        <f t="shared" si="15"/>
        <v>1</v>
      </c>
      <c r="AW8" s="47">
        <f t="shared" si="16"/>
        <v>1</v>
      </c>
      <c r="AX8" s="47">
        <f t="shared" si="17"/>
        <v>1.11E-2</v>
      </c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</row>
    <row r="9" spans="1:63" ht="14.25" customHeight="1" x14ac:dyDescent="0.2">
      <c r="A9" s="35"/>
      <c r="B9" s="36"/>
      <c r="C9" s="36"/>
      <c r="D9" s="36"/>
      <c r="E9" s="37">
        <v>12</v>
      </c>
      <c r="F9" s="38" t="s">
        <v>60</v>
      </c>
      <c r="G9" s="38" t="s">
        <v>51</v>
      </c>
      <c r="H9" s="38">
        <v>15</v>
      </c>
      <c r="I9" s="38">
        <v>15</v>
      </c>
      <c r="J9" s="38">
        <v>15</v>
      </c>
      <c r="K9" s="38">
        <v>15</v>
      </c>
      <c r="L9" s="38">
        <f t="shared" si="0"/>
        <v>60</v>
      </c>
      <c r="M9" s="37">
        <v>60</v>
      </c>
      <c r="N9" s="39">
        <v>20</v>
      </c>
      <c r="O9" s="39">
        <v>31.3</v>
      </c>
      <c r="P9" s="39">
        <v>69</v>
      </c>
      <c r="Q9" s="39">
        <v>120.3</v>
      </c>
      <c r="R9" s="39">
        <v>96</v>
      </c>
      <c r="S9" s="38">
        <v>105</v>
      </c>
      <c r="T9" s="39">
        <f t="shared" si="1"/>
        <v>201</v>
      </c>
      <c r="U9" s="40">
        <v>45464</v>
      </c>
      <c r="V9" s="37">
        <v>0</v>
      </c>
      <c r="W9" s="37">
        <v>10000</v>
      </c>
      <c r="X9" s="41">
        <v>8562</v>
      </c>
      <c r="Y9" s="39">
        <f t="shared" si="2"/>
        <v>182.23333333333332</v>
      </c>
      <c r="Z9" s="39">
        <f t="shared" si="3"/>
        <v>182.23333333333332</v>
      </c>
      <c r="AA9" s="42">
        <v>150</v>
      </c>
      <c r="AB9" s="38" t="s">
        <v>59</v>
      </c>
      <c r="AC9" s="39">
        <f t="shared" si="4"/>
        <v>332.23333333333335</v>
      </c>
      <c r="AD9" s="37">
        <v>30</v>
      </c>
      <c r="AE9" s="38">
        <v>50</v>
      </c>
      <c r="AF9" s="37">
        <f t="shared" si="5"/>
        <v>80</v>
      </c>
      <c r="AG9" s="37"/>
      <c r="AH9" s="37"/>
      <c r="AI9" s="37">
        <f t="shared" si="6"/>
        <v>60</v>
      </c>
      <c r="AJ9" s="43">
        <f t="shared" si="7"/>
        <v>733.5333333333333</v>
      </c>
      <c r="AK9" s="44">
        <f t="shared" si="8"/>
        <v>56</v>
      </c>
      <c r="AL9" s="38"/>
      <c r="AM9" s="38"/>
      <c r="AN9" s="45">
        <v>9700</v>
      </c>
      <c r="AO9" s="37">
        <f t="shared" si="10"/>
        <v>-1138</v>
      </c>
      <c r="AP9" s="46">
        <f t="shared" si="11"/>
        <v>-0.11731958762886598</v>
      </c>
      <c r="AQ9" s="38">
        <f t="shared" si="9"/>
        <v>66</v>
      </c>
      <c r="AR9" s="47">
        <f t="shared" si="18"/>
        <v>1</v>
      </c>
      <c r="AS9" s="47">
        <f t="shared" si="12"/>
        <v>1</v>
      </c>
      <c r="AT9" s="47">
        <f t="shared" si="13"/>
        <v>0</v>
      </c>
      <c r="AU9" s="47">
        <f t="shared" si="14"/>
        <v>0</v>
      </c>
      <c r="AV9" s="47">
        <f t="shared" si="15"/>
        <v>1</v>
      </c>
      <c r="AW9" s="47">
        <f t="shared" si="16"/>
        <v>0</v>
      </c>
      <c r="AX9" s="47" t="str">
        <f t="shared" si="17"/>
        <v/>
      </c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</row>
    <row r="10" spans="1:63" ht="14.25" customHeight="1" x14ac:dyDescent="0.2">
      <c r="A10" s="35"/>
      <c r="B10" s="36"/>
      <c r="C10" s="36"/>
      <c r="D10" s="36"/>
      <c r="E10" s="37">
        <v>15</v>
      </c>
      <c r="F10" s="38" t="s">
        <v>61</v>
      </c>
      <c r="G10" s="38" t="s">
        <v>62</v>
      </c>
      <c r="H10" s="38">
        <v>15</v>
      </c>
      <c r="I10" s="38">
        <v>15</v>
      </c>
      <c r="J10" s="38">
        <v>15</v>
      </c>
      <c r="K10" s="38">
        <v>15</v>
      </c>
      <c r="L10" s="38">
        <f t="shared" si="0"/>
        <v>60</v>
      </c>
      <c r="M10" s="37">
        <v>205</v>
      </c>
      <c r="N10" s="39">
        <v>20</v>
      </c>
      <c r="O10" s="39">
        <v>35</v>
      </c>
      <c r="P10" s="39">
        <v>127</v>
      </c>
      <c r="Q10" s="39">
        <v>182</v>
      </c>
      <c r="R10" s="39">
        <v>117</v>
      </c>
      <c r="S10" s="38">
        <v>120</v>
      </c>
      <c r="T10" s="39">
        <f t="shared" si="1"/>
        <v>237</v>
      </c>
      <c r="U10" s="40">
        <v>45465</v>
      </c>
      <c r="V10" s="37">
        <v>0</v>
      </c>
      <c r="W10" s="37">
        <f t="shared" ref="W10:W12" si="19">IF(LEFT(G10,2)="10",10000,30000)</f>
        <v>30000</v>
      </c>
      <c r="X10" s="48">
        <v>0</v>
      </c>
      <c r="Y10" s="39">
        <f t="shared" si="2"/>
        <v>0</v>
      </c>
      <c r="Z10" s="39">
        <f t="shared" si="3"/>
        <v>0</v>
      </c>
      <c r="AA10" s="42">
        <v>150</v>
      </c>
      <c r="AB10" s="38" t="s">
        <v>63</v>
      </c>
      <c r="AC10" s="39">
        <f t="shared" si="4"/>
        <v>150</v>
      </c>
      <c r="AD10" s="37">
        <v>15</v>
      </c>
      <c r="AE10" s="38">
        <v>50</v>
      </c>
      <c r="AF10" s="37">
        <f t="shared" si="5"/>
        <v>65</v>
      </c>
      <c r="AG10" s="37"/>
      <c r="AH10" s="37"/>
      <c r="AI10" s="37">
        <f t="shared" si="6"/>
        <v>205</v>
      </c>
      <c r="AJ10" s="43">
        <f t="shared" si="7"/>
        <v>489</v>
      </c>
      <c r="AK10" s="44">
        <f t="shared" si="8"/>
        <v>91</v>
      </c>
      <c r="AL10" s="39"/>
      <c r="AM10" s="39"/>
      <c r="AN10" s="53">
        <v>29300</v>
      </c>
      <c r="AO10" s="37">
        <f t="shared" si="10"/>
        <v>-29300</v>
      </c>
      <c r="AP10" s="46">
        <f t="shared" si="11"/>
        <v>-1</v>
      </c>
      <c r="AQ10" s="38">
        <f t="shared" si="9"/>
        <v>11</v>
      </c>
      <c r="AR10" s="47">
        <f t="shared" si="18"/>
        <v>1</v>
      </c>
      <c r="AS10" s="47">
        <f t="shared" si="12"/>
        <v>0</v>
      </c>
      <c r="AT10" s="47">
        <f t="shared" si="13"/>
        <v>1</v>
      </c>
      <c r="AU10" s="47">
        <f t="shared" si="14"/>
        <v>1</v>
      </c>
      <c r="AV10" s="47">
        <f t="shared" si="15"/>
        <v>1</v>
      </c>
      <c r="AW10" s="47">
        <f t="shared" si="16"/>
        <v>0</v>
      </c>
      <c r="AX10" s="47" t="str">
        <f t="shared" si="17"/>
        <v/>
      </c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</row>
    <row r="11" spans="1:63" ht="14.25" customHeight="1" x14ac:dyDescent="0.2">
      <c r="A11" s="35"/>
      <c r="B11" s="36"/>
      <c r="C11" s="36"/>
      <c r="D11" s="36"/>
      <c r="E11" s="37">
        <v>16</v>
      </c>
      <c r="F11" s="38" t="s">
        <v>64</v>
      </c>
      <c r="G11" s="38" t="s">
        <v>62</v>
      </c>
      <c r="H11" s="38">
        <v>15</v>
      </c>
      <c r="I11" s="38">
        <v>15</v>
      </c>
      <c r="J11" s="38">
        <v>15</v>
      </c>
      <c r="K11" s="38">
        <v>15</v>
      </c>
      <c r="L11" s="38">
        <f t="shared" si="0"/>
        <v>60</v>
      </c>
      <c r="M11" s="37">
        <v>20</v>
      </c>
      <c r="N11" s="39">
        <v>13.3</v>
      </c>
      <c r="O11" s="39">
        <v>35.33</v>
      </c>
      <c r="P11" s="39">
        <v>123.67</v>
      </c>
      <c r="Q11" s="39">
        <v>172.3</v>
      </c>
      <c r="R11" s="39">
        <v>115</v>
      </c>
      <c r="S11" s="38">
        <v>120</v>
      </c>
      <c r="T11" s="39">
        <f t="shared" si="1"/>
        <v>235</v>
      </c>
      <c r="U11" s="40">
        <v>45465</v>
      </c>
      <c r="V11" s="37"/>
      <c r="W11" s="37">
        <f t="shared" si="19"/>
        <v>30000</v>
      </c>
      <c r="X11" s="48"/>
      <c r="Y11" s="39">
        <f t="shared" si="2"/>
        <v>0</v>
      </c>
      <c r="Z11" s="39">
        <f t="shared" si="3"/>
        <v>0</v>
      </c>
      <c r="AA11" s="42"/>
      <c r="AB11" s="38"/>
      <c r="AC11" s="39">
        <f t="shared" si="4"/>
        <v>0</v>
      </c>
      <c r="AD11" s="37">
        <v>30</v>
      </c>
      <c r="AE11" s="38">
        <v>50</v>
      </c>
      <c r="AF11" s="37">
        <f t="shared" si="5"/>
        <v>80</v>
      </c>
      <c r="AG11" s="37"/>
      <c r="AH11" s="37"/>
      <c r="AI11" s="37">
        <f t="shared" si="6"/>
        <v>20</v>
      </c>
      <c r="AJ11" s="43">
        <f t="shared" si="7"/>
        <v>527.29999999999995</v>
      </c>
      <c r="AK11" s="44">
        <f t="shared" si="8"/>
        <v>83</v>
      </c>
      <c r="AL11" s="38"/>
      <c r="AM11" s="38"/>
      <c r="AN11" s="53">
        <v>30886</v>
      </c>
      <c r="AO11" s="37">
        <f t="shared" si="10"/>
        <v>-30886</v>
      </c>
      <c r="AP11" s="46">
        <f t="shared" si="11"/>
        <v>-1</v>
      </c>
      <c r="AQ11" s="38">
        <f t="shared" si="9"/>
        <v>11</v>
      </c>
      <c r="AR11" s="47">
        <f t="shared" si="18"/>
        <v>1</v>
      </c>
      <c r="AS11" s="47">
        <f t="shared" si="12"/>
        <v>0</v>
      </c>
      <c r="AT11" s="47">
        <f t="shared" si="13"/>
        <v>1</v>
      </c>
      <c r="AU11" s="47">
        <f t="shared" si="14"/>
        <v>1</v>
      </c>
      <c r="AV11" s="47">
        <f t="shared" si="15"/>
        <v>1</v>
      </c>
      <c r="AW11" s="47">
        <f t="shared" si="16"/>
        <v>0</v>
      </c>
      <c r="AX11" s="47" t="str">
        <f t="shared" si="17"/>
        <v/>
      </c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</row>
    <row r="12" spans="1:63" ht="14.25" customHeight="1" x14ac:dyDescent="0.2">
      <c r="A12" s="35"/>
      <c r="B12" s="36"/>
      <c r="C12" s="36"/>
      <c r="D12" s="36"/>
      <c r="E12" s="37">
        <v>18</v>
      </c>
      <c r="F12" s="38" t="s">
        <v>65</v>
      </c>
      <c r="G12" s="38" t="s">
        <v>62</v>
      </c>
      <c r="H12" s="38">
        <v>15</v>
      </c>
      <c r="I12" s="38">
        <v>15</v>
      </c>
      <c r="J12" s="38">
        <v>15</v>
      </c>
      <c r="K12" s="38">
        <v>15</v>
      </c>
      <c r="L12" s="38">
        <f t="shared" si="0"/>
        <v>60</v>
      </c>
      <c r="M12" s="37">
        <v>5</v>
      </c>
      <c r="N12" s="39">
        <v>13.33</v>
      </c>
      <c r="O12" s="39">
        <v>33</v>
      </c>
      <c r="P12" s="51">
        <v>123.67</v>
      </c>
      <c r="Q12" s="39">
        <v>170</v>
      </c>
      <c r="R12" s="39">
        <v>106</v>
      </c>
      <c r="S12" s="38">
        <v>110</v>
      </c>
      <c r="T12" s="39">
        <f t="shared" si="1"/>
        <v>216</v>
      </c>
      <c r="U12" s="40">
        <v>45465</v>
      </c>
      <c r="V12" s="37"/>
      <c r="W12" s="37">
        <f t="shared" si="19"/>
        <v>30000</v>
      </c>
      <c r="X12" s="48"/>
      <c r="Y12" s="39">
        <f t="shared" si="2"/>
        <v>0</v>
      </c>
      <c r="Z12" s="39">
        <f t="shared" si="3"/>
        <v>0</v>
      </c>
      <c r="AA12" s="42"/>
      <c r="AB12" s="38"/>
      <c r="AC12" s="39">
        <f t="shared" si="4"/>
        <v>0</v>
      </c>
      <c r="AD12" s="37"/>
      <c r="AE12" s="38">
        <v>0</v>
      </c>
      <c r="AF12" s="37">
        <f t="shared" si="5"/>
        <v>0</v>
      </c>
      <c r="AG12" s="37"/>
      <c r="AH12" s="37">
        <v>20</v>
      </c>
      <c r="AI12" s="37">
        <f t="shared" si="6"/>
        <v>25</v>
      </c>
      <c r="AJ12" s="43">
        <f t="shared" si="7"/>
        <v>421</v>
      </c>
      <c r="AK12" s="44">
        <f t="shared" si="8"/>
        <v>102</v>
      </c>
      <c r="AL12" s="38"/>
      <c r="AM12" s="38"/>
      <c r="AN12" s="53">
        <v>99999</v>
      </c>
      <c r="AO12" s="37">
        <f t="shared" si="10"/>
        <v>-99999</v>
      </c>
      <c r="AP12" s="46">
        <f t="shared" si="11"/>
        <v>-1</v>
      </c>
      <c r="AQ12" s="38">
        <f t="shared" si="9"/>
        <v>11</v>
      </c>
      <c r="AR12" s="47">
        <f t="shared" si="18"/>
        <v>1</v>
      </c>
      <c r="AS12" s="47">
        <f t="shared" si="12"/>
        <v>0</v>
      </c>
      <c r="AT12" s="47">
        <f t="shared" si="13"/>
        <v>1</v>
      </c>
      <c r="AU12" s="47">
        <f t="shared" si="14"/>
        <v>1</v>
      </c>
      <c r="AV12" s="47">
        <f t="shared" si="15"/>
        <v>1</v>
      </c>
      <c r="AW12" s="47">
        <f t="shared" si="16"/>
        <v>0</v>
      </c>
      <c r="AX12" s="47" t="str">
        <f t="shared" si="17"/>
        <v/>
      </c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</row>
    <row r="13" spans="1:63" ht="14.25" customHeight="1" x14ac:dyDescent="0.2">
      <c r="A13" s="35"/>
      <c r="B13" s="36"/>
      <c r="C13" s="36"/>
      <c r="D13" s="36"/>
      <c r="E13" s="37">
        <v>19</v>
      </c>
      <c r="F13" s="38" t="s">
        <v>66</v>
      </c>
      <c r="G13" s="38" t="s">
        <v>67</v>
      </c>
      <c r="H13" s="38">
        <v>15</v>
      </c>
      <c r="I13" s="38">
        <v>15</v>
      </c>
      <c r="J13" s="38">
        <v>15</v>
      </c>
      <c r="K13" s="38">
        <v>15</v>
      </c>
      <c r="L13" s="38">
        <f t="shared" si="0"/>
        <v>60</v>
      </c>
      <c r="M13" s="37">
        <v>40</v>
      </c>
      <c r="N13" s="39">
        <v>13.3</v>
      </c>
      <c r="O13" s="39">
        <v>25.67</v>
      </c>
      <c r="P13" s="39">
        <v>59.33</v>
      </c>
      <c r="Q13" s="39">
        <v>98.3</v>
      </c>
      <c r="R13" s="39">
        <v>72</v>
      </c>
      <c r="S13" s="38">
        <v>93</v>
      </c>
      <c r="T13" s="39">
        <f t="shared" si="1"/>
        <v>165</v>
      </c>
      <c r="U13" s="40">
        <v>45462</v>
      </c>
      <c r="V13" s="37">
        <v>50</v>
      </c>
      <c r="W13" s="37">
        <v>10000</v>
      </c>
      <c r="X13" s="48">
        <v>12250</v>
      </c>
      <c r="Y13" s="39">
        <f t="shared" si="2"/>
        <v>87.5</v>
      </c>
      <c r="Z13" s="39">
        <f t="shared" si="3"/>
        <v>87.5</v>
      </c>
      <c r="AA13" s="42">
        <v>0</v>
      </c>
      <c r="AB13" s="50" t="s">
        <v>68</v>
      </c>
      <c r="AC13" s="39">
        <f t="shared" si="4"/>
        <v>87.5</v>
      </c>
      <c r="AD13" s="37"/>
      <c r="AE13" s="38">
        <v>0</v>
      </c>
      <c r="AF13" s="37">
        <f t="shared" si="5"/>
        <v>50</v>
      </c>
      <c r="AG13" s="37"/>
      <c r="AH13" s="37"/>
      <c r="AI13" s="37">
        <f t="shared" si="6"/>
        <v>40</v>
      </c>
      <c r="AJ13" s="43">
        <f t="shared" si="7"/>
        <v>420.8</v>
      </c>
      <c r="AK13" s="44">
        <f t="shared" si="8"/>
        <v>103</v>
      </c>
      <c r="AL13" s="38"/>
      <c r="AM13" s="38"/>
      <c r="AN13" s="45">
        <v>11378</v>
      </c>
      <c r="AO13" s="37">
        <f t="shared" si="10"/>
        <v>872</v>
      </c>
      <c r="AP13" s="46">
        <f t="shared" si="11"/>
        <v>7.6639128142028473E-2</v>
      </c>
      <c r="AQ13" s="38">
        <f t="shared" si="9"/>
        <v>115</v>
      </c>
      <c r="AR13" s="47">
        <f t="shared" si="18"/>
        <v>1</v>
      </c>
      <c r="AS13" s="47">
        <f t="shared" si="12"/>
        <v>1</v>
      </c>
      <c r="AT13" s="47">
        <f t="shared" si="13"/>
        <v>0</v>
      </c>
      <c r="AU13" s="47">
        <f t="shared" si="14"/>
        <v>0</v>
      </c>
      <c r="AV13" s="47">
        <f t="shared" si="15"/>
        <v>0</v>
      </c>
      <c r="AW13" s="47">
        <f t="shared" si="16"/>
        <v>0</v>
      </c>
      <c r="AX13" s="47" t="str">
        <f t="shared" si="17"/>
        <v/>
      </c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63" ht="14.25" customHeight="1" x14ac:dyDescent="0.2">
      <c r="A14" s="35"/>
      <c r="B14" s="36"/>
      <c r="C14" s="36"/>
      <c r="D14" s="36"/>
      <c r="E14" s="37">
        <v>20</v>
      </c>
      <c r="F14" s="38" t="s">
        <v>69</v>
      </c>
      <c r="G14" s="38" t="s">
        <v>51</v>
      </c>
      <c r="H14" s="38">
        <v>15</v>
      </c>
      <c r="I14" s="38">
        <v>15</v>
      </c>
      <c r="J14" s="38">
        <v>15</v>
      </c>
      <c r="K14" s="38">
        <v>15</v>
      </c>
      <c r="L14" s="38">
        <f t="shared" si="0"/>
        <v>60</v>
      </c>
      <c r="M14" s="37">
        <v>0</v>
      </c>
      <c r="N14" s="39">
        <v>13.33</v>
      </c>
      <c r="O14" s="39">
        <v>36.33</v>
      </c>
      <c r="P14" s="39">
        <v>128</v>
      </c>
      <c r="Q14" s="39">
        <v>177.7</v>
      </c>
      <c r="R14" s="39">
        <v>99</v>
      </c>
      <c r="S14" s="38">
        <v>101</v>
      </c>
      <c r="T14" s="39">
        <f t="shared" si="1"/>
        <v>200</v>
      </c>
      <c r="U14" s="40">
        <v>45464</v>
      </c>
      <c r="V14" s="37">
        <v>0</v>
      </c>
      <c r="W14" s="37">
        <v>10000</v>
      </c>
      <c r="X14" s="41">
        <v>8303</v>
      </c>
      <c r="Y14" s="39">
        <f t="shared" si="2"/>
        <v>152.01666666666665</v>
      </c>
      <c r="Z14" s="39">
        <f t="shared" si="3"/>
        <v>152.01666666666665</v>
      </c>
      <c r="AA14" s="42">
        <v>150</v>
      </c>
      <c r="AB14" s="38" t="s">
        <v>52</v>
      </c>
      <c r="AC14" s="39">
        <f t="shared" si="4"/>
        <v>302.01666666666665</v>
      </c>
      <c r="AD14" s="37"/>
      <c r="AE14" s="38">
        <v>0</v>
      </c>
      <c r="AF14" s="37">
        <f t="shared" si="5"/>
        <v>0</v>
      </c>
      <c r="AG14" s="37"/>
      <c r="AH14" s="37"/>
      <c r="AI14" s="37">
        <f t="shared" si="6"/>
        <v>0</v>
      </c>
      <c r="AJ14" s="43">
        <f t="shared" si="7"/>
        <v>739.7166666666667</v>
      </c>
      <c r="AK14" s="44">
        <f t="shared" si="8"/>
        <v>55</v>
      </c>
      <c r="AL14" s="38"/>
      <c r="AM14" s="38"/>
      <c r="AN14" s="45">
        <v>10007</v>
      </c>
      <c r="AO14" s="37">
        <f t="shared" si="10"/>
        <v>-1704</v>
      </c>
      <c r="AP14" s="46">
        <f t="shared" si="11"/>
        <v>-0.17028080343759369</v>
      </c>
      <c r="AQ14" s="38">
        <f t="shared" si="9"/>
        <v>53</v>
      </c>
      <c r="AR14" s="47">
        <f t="shared" si="18"/>
        <v>1</v>
      </c>
      <c r="AS14" s="47">
        <f t="shared" si="12"/>
        <v>1</v>
      </c>
      <c r="AT14" s="47">
        <f t="shared" si="13"/>
        <v>1</v>
      </c>
      <c r="AU14" s="47">
        <f t="shared" si="14"/>
        <v>0</v>
      </c>
      <c r="AV14" s="47">
        <f t="shared" si="15"/>
        <v>1</v>
      </c>
      <c r="AW14" s="47">
        <f t="shared" si="16"/>
        <v>0</v>
      </c>
      <c r="AX14" s="47" t="str">
        <f t="shared" si="17"/>
        <v/>
      </c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</row>
    <row r="15" spans="1:63" ht="14.25" customHeight="1" x14ac:dyDescent="0.2">
      <c r="A15" s="35"/>
      <c r="B15" s="36"/>
      <c r="C15" s="36"/>
      <c r="D15" s="36"/>
      <c r="E15" s="37">
        <v>21</v>
      </c>
      <c r="F15" s="38" t="s">
        <v>70</v>
      </c>
      <c r="G15" s="38" t="s">
        <v>51</v>
      </c>
      <c r="H15" s="38">
        <v>15</v>
      </c>
      <c r="I15" s="38">
        <v>0</v>
      </c>
      <c r="J15" s="38">
        <v>15</v>
      </c>
      <c r="K15" s="38">
        <v>15</v>
      </c>
      <c r="L15" s="38">
        <f t="shared" si="0"/>
        <v>45</v>
      </c>
      <c r="M15" s="37">
        <v>0</v>
      </c>
      <c r="N15" s="39">
        <v>20</v>
      </c>
      <c r="O15" s="39">
        <v>33.33</v>
      </c>
      <c r="P15" s="39">
        <v>114.67</v>
      </c>
      <c r="Q15" s="39">
        <v>168</v>
      </c>
      <c r="R15" s="39">
        <v>87</v>
      </c>
      <c r="S15" s="38">
        <v>98</v>
      </c>
      <c r="T15" s="39">
        <f t="shared" si="1"/>
        <v>185</v>
      </c>
      <c r="U15" s="40">
        <v>45463</v>
      </c>
      <c r="V15" s="37">
        <v>25</v>
      </c>
      <c r="W15" s="37">
        <f t="shared" ref="W15:W16" si="20">IF(LEFT(G15,2)="10",10000,30000)</f>
        <v>10000</v>
      </c>
      <c r="X15" s="41">
        <v>10271</v>
      </c>
      <c r="Y15" s="39">
        <f t="shared" si="2"/>
        <v>318.38333333333333</v>
      </c>
      <c r="Z15" s="39">
        <f t="shared" si="3"/>
        <v>318.38333333333333</v>
      </c>
      <c r="AA15" s="42">
        <v>0</v>
      </c>
      <c r="AB15" s="38" t="s">
        <v>71</v>
      </c>
      <c r="AC15" s="39">
        <f t="shared" si="4"/>
        <v>318.38333333333333</v>
      </c>
      <c r="AD15" s="37"/>
      <c r="AE15" s="38">
        <v>50</v>
      </c>
      <c r="AF15" s="37">
        <f t="shared" si="5"/>
        <v>75</v>
      </c>
      <c r="AG15" s="37"/>
      <c r="AH15" s="37"/>
      <c r="AI15" s="37">
        <f t="shared" si="6"/>
        <v>0</v>
      </c>
      <c r="AJ15" s="43">
        <f t="shared" si="7"/>
        <v>791.38333333333333</v>
      </c>
      <c r="AK15" s="44">
        <f t="shared" si="8"/>
        <v>47</v>
      </c>
      <c r="AL15" s="38"/>
      <c r="AM15" s="38"/>
      <c r="AN15" s="53">
        <v>9785</v>
      </c>
      <c r="AO15" s="37">
        <f t="shared" si="10"/>
        <v>486</v>
      </c>
      <c r="AP15" s="46">
        <f t="shared" si="11"/>
        <v>4.9667858967807871E-2</v>
      </c>
      <c r="AQ15" s="38">
        <f t="shared" si="9"/>
        <v>112</v>
      </c>
      <c r="AR15" s="47">
        <f t="shared" si="18"/>
        <v>1</v>
      </c>
      <c r="AS15" s="47">
        <f t="shared" si="12"/>
        <v>1</v>
      </c>
      <c r="AT15" s="47">
        <f t="shared" si="13"/>
        <v>1</v>
      </c>
      <c r="AU15" s="47">
        <f t="shared" si="14"/>
        <v>0</v>
      </c>
      <c r="AV15" s="47">
        <f t="shared" si="15"/>
        <v>1</v>
      </c>
      <c r="AW15" s="47">
        <f t="shared" si="16"/>
        <v>0</v>
      </c>
      <c r="AX15" s="47" t="str">
        <f t="shared" si="17"/>
        <v/>
      </c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</row>
    <row r="16" spans="1:63" ht="14.25" customHeight="1" x14ac:dyDescent="0.2">
      <c r="A16" s="35"/>
      <c r="B16" s="36"/>
      <c r="C16" s="36"/>
      <c r="D16" s="36"/>
      <c r="E16" s="37">
        <v>23</v>
      </c>
      <c r="F16" s="38" t="s">
        <v>72</v>
      </c>
      <c r="G16" s="38" t="s">
        <v>62</v>
      </c>
      <c r="H16" s="38">
        <v>15</v>
      </c>
      <c r="I16" s="38">
        <v>15</v>
      </c>
      <c r="J16" s="38">
        <v>15</v>
      </c>
      <c r="K16" s="38">
        <v>15</v>
      </c>
      <c r="L16" s="38">
        <f t="shared" si="0"/>
        <v>60</v>
      </c>
      <c r="M16" s="37">
        <v>0</v>
      </c>
      <c r="N16" s="39">
        <v>20</v>
      </c>
      <c r="O16" s="39">
        <v>33.299999999999997</v>
      </c>
      <c r="P16" s="39">
        <v>120.67</v>
      </c>
      <c r="Q16" s="39">
        <v>174</v>
      </c>
      <c r="R16" s="39">
        <v>113</v>
      </c>
      <c r="S16" s="38">
        <v>111</v>
      </c>
      <c r="T16" s="39">
        <f t="shared" si="1"/>
        <v>224</v>
      </c>
      <c r="U16" s="40">
        <v>45462</v>
      </c>
      <c r="V16" s="37">
        <v>50</v>
      </c>
      <c r="W16" s="37">
        <f t="shared" si="20"/>
        <v>30000</v>
      </c>
      <c r="X16" s="41">
        <v>21835</v>
      </c>
      <c r="Y16" s="39">
        <f t="shared" si="2"/>
        <v>32.472222222222229</v>
      </c>
      <c r="Z16" s="39">
        <f t="shared" si="3"/>
        <v>32.472222222222229</v>
      </c>
      <c r="AA16" s="42">
        <v>150</v>
      </c>
      <c r="AB16" s="38" t="s">
        <v>63</v>
      </c>
      <c r="AC16" s="39">
        <f t="shared" si="4"/>
        <v>182.47222222222223</v>
      </c>
      <c r="AD16" s="37"/>
      <c r="AE16" s="38">
        <v>50</v>
      </c>
      <c r="AF16" s="37">
        <f t="shared" si="5"/>
        <v>100</v>
      </c>
      <c r="AG16" s="37"/>
      <c r="AH16" s="37"/>
      <c r="AI16" s="37">
        <f t="shared" si="6"/>
        <v>0</v>
      </c>
      <c r="AJ16" s="43">
        <f t="shared" si="7"/>
        <v>740.47222222222217</v>
      </c>
      <c r="AK16" s="44">
        <f t="shared" si="8"/>
        <v>54</v>
      </c>
      <c r="AL16" s="38"/>
      <c r="AM16" s="38"/>
      <c r="AN16" s="53">
        <v>27506</v>
      </c>
      <c r="AO16" s="37">
        <f t="shared" si="10"/>
        <v>-5671</v>
      </c>
      <c r="AP16" s="46">
        <f t="shared" si="11"/>
        <v>-0.20617319857485639</v>
      </c>
      <c r="AQ16" s="38">
        <f t="shared" si="9"/>
        <v>46</v>
      </c>
      <c r="AR16" s="47">
        <f t="shared" si="18"/>
        <v>1</v>
      </c>
      <c r="AS16" s="47">
        <f t="shared" si="12"/>
        <v>1</v>
      </c>
      <c r="AT16" s="47">
        <f t="shared" si="13"/>
        <v>1</v>
      </c>
      <c r="AU16" s="47">
        <f t="shared" si="14"/>
        <v>1</v>
      </c>
      <c r="AV16" s="47">
        <f t="shared" si="15"/>
        <v>1</v>
      </c>
      <c r="AW16" s="47">
        <f t="shared" si="16"/>
        <v>1</v>
      </c>
      <c r="AX16" s="47">
        <f t="shared" si="17"/>
        <v>-0.20617319857485639</v>
      </c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</row>
    <row r="17" spans="1:63" ht="14.25" customHeight="1" x14ac:dyDescent="0.2">
      <c r="A17" s="35"/>
      <c r="B17" s="36"/>
      <c r="C17" s="36"/>
      <c r="D17" s="36"/>
      <c r="E17" s="37">
        <v>24</v>
      </c>
      <c r="F17" s="38" t="s">
        <v>73</v>
      </c>
      <c r="G17" s="38" t="s">
        <v>67</v>
      </c>
      <c r="H17" s="38">
        <v>15</v>
      </c>
      <c r="I17" s="38">
        <v>15</v>
      </c>
      <c r="J17" s="38">
        <v>15</v>
      </c>
      <c r="K17" s="38">
        <v>15</v>
      </c>
      <c r="L17" s="38">
        <f t="shared" si="0"/>
        <v>60</v>
      </c>
      <c r="M17" s="37">
        <v>20</v>
      </c>
      <c r="N17" s="39">
        <v>6.67</v>
      </c>
      <c r="O17" s="39">
        <v>32.67</v>
      </c>
      <c r="P17" s="39">
        <v>107.67</v>
      </c>
      <c r="Q17" s="39">
        <v>147</v>
      </c>
      <c r="R17" s="39">
        <v>117</v>
      </c>
      <c r="S17" s="38">
        <v>120</v>
      </c>
      <c r="T17" s="39">
        <f t="shared" si="1"/>
        <v>237</v>
      </c>
      <c r="U17" s="40">
        <v>45463</v>
      </c>
      <c r="V17" s="37">
        <v>25</v>
      </c>
      <c r="W17" s="37">
        <v>10000</v>
      </c>
      <c r="X17" s="41">
        <v>8907</v>
      </c>
      <c r="Y17" s="39">
        <f t="shared" si="2"/>
        <v>222.48333333333335</v>
      </c>
      <c r="Z17" s="39">
        <f t="shared" si="3"/>
        <v>222.48333333333335</v>
      </c>
      <c r="AA17" s="42">
        <v>150</v>
      </c>
      <c r="AB17" s="38" t="s">
        <v>63</v>
      </c>
      <c r="AC17" s="39">
        <f t="shared" si="4"/>
        <v>372.48333333333335</v>
      </c>
      <c r="AD17" s="37"/>
      <c r="AE17" s="38">
        <v>50</v>
      </c>
      <c r="AF17" s="37">
        <f t="shared" si="5"/>
        <v>75</v>
      </c>
      <c r="AG17" s="37"/>
      <c r="AH17" s="37"/>
      <c r="AI17" s="37">
        <f t="shared" si="6"/>
        <v>20</v>
      </c>
      <c r="AJ17" s="43">
        <f t="shared" si="7"/>
        <v>871.48333333333335</v>
      </c>
      <c r="AK17" s="44">
        <f t="shared" si="8"/>
        <v>29</v>
      </c>
      <c r="AL17" s="38"/>
      <c r="AM17" s="38"/>
      <c r="AN17" s="45">
        <v>10254</v>
      </c>
      <c r="AO17" s="37">
        <f t="shared" si="10"/>
        <v>-1347</v>
      </c>
      <c r="AP17" s="46">
        <f t="shared" si="11"/>
        <v>-0.13136337039204213</v>
      </c>
      <c r="AQ17" s="38">
        <f t="shared" si="9"/>
        <v>62</v>
      </c>
      <c r="AR17" s="47">
        <f t="shared" si="18"/>
        <v>1</v>
      </c>
      <c r="AS17" s="47">
        <f t="shared" si="12"/>
        <v>1</v>
      </c>
      <c r="AT17" s="47">
        <f t="shared" si="13"/>
        <v>0</v>
      </c>
      <c r="AU17" s="47">
        <f t="shared" si="14"/>
        <v>1</v>
      </c>
      <c r="AV17" s="47">
        <f t="shared" si="15"/>
        <v>0</v>
      </c>
      <c r="AW17" s="47">
        <f t="shared" si="16"/>
        <v>0</v>
      </c>
      <c r="AX17" s="47" t="str">
        <f t="shared" si="17"/>
        <v/>
      </c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</row>
    <row r="18" spans="1:63" ht="14.25" customHeight="1" x14ac:dyDescent="0.2">
      <c r="A18" s="35"/>
      <c r="B18" s="36"/>
      <c r="C18" s="36"/>
      <c r="D18" s="36" t="s">
        <v>49</v>
      </c>
      <c r="E18" s="37">
        <v>25</v>
      </c>
      <c r="F18" s="38" t="s">
        <v>74</v>
      </c>
      <c r="G18" s="38" t="s">
        <v>67</v>
      </c>
      <c r="H18" s="38">
        <v>15</v>
      </c>
      <c r="I18" s="38">
        <v>15</v>
      </c>
      <c r="J18" s="38">
        <v>15</v>
      </c>
      <c r="K18" s="38">
        <v>15</v>
      </c>
      <c r="L18" s="38">
        <f t="shared" si="0"/>
        <v>60</v>
      </c>
      <c r="M18" s="37">
        <v>0</v>
      </c>
      <c r="N18" s="39">
        <v>20</v>
      </c>
      <c r="O18" s="39">
        <v>39</v>
      </c>
      <c r="P18" s="39">
        <v>136.66999999999999</v>
      </c>
      <c r="Q18" s="39">
        <v>195.7</v>
      </c>
      <c r="R18" s="39">
        <v>120</v>
      </c>
      <c r="S18" s="38">
        <v>120</v>
      </c>
      <c r="T18" s="39">
        <f t="shared" si="1"/>
        <v>240</v>
      </c>
      <c r="U18" s="40">
        <v>45464</v>
      </c>
      <c r="V18" s="37">
        <v>0</v>
      </c>
      <c r="W18" s="37">
        <f>IF(LEFT(G18,2)="10",10000,30000)</f>
        <v>10000</v>
      </c>
      <c r="X18" s="48">
        <v>1010</v>
      </c>
      <c r="Y18" s="39">
        <f t="shared" si="2"/>
        <v>-698.83333333333326</v>
      </c>
      <c r="Z18" s="39">
        <f t="shared" si="3"/>
        <v>0</v>
      </c>
      <c r="AA18" s="42">
        <v>0</v>
      </c>
      <c r="AB18" s="38" t="s">
        <v>75</v>
      </c>
      <c r="AC18" s="39">
        <f t="shared" si="4"/>
        <v>0</v>
      </c>
      <c r="AD18" s="37"/>
      <c r="AE18" s="38">
        <v>50</v>
      </c>
      <c r="AF18" s="37">
        <f t="shared" si="5"/>
        <v>50</v>
      </c>
      <c r="AG18" s="37"/>
      <c r="AH18" s="37"/>
      <c r="AI18" s="37">
        <f t="shared" si="6"/>
        <v>0</v>
      </c>
      <c r="AJ18" s="43">
        <f t="shared" si="7"/>
        <v>545.70000000000005</v>
      </c>
      <c r="AK18" s="44">
        <f t="shared" si="8"/>
        <v>81</v>
      </c>
      <c r="AL18" s="38"/>
      <c r="AM18" s="38"/>
      <c r="AN18" s="49">
        <v>9999.85</v>
      </c>
      <c r="AO18" s="37">
        <f t="shared" si="10"/>
        <v>-8989.85</v>
      </c>
      <c r="AP18" s="46">
        <f t="shared" si="11"/>
        <v>-0.89899848497727464</v>
      </c>
      <c r="AQ18" s="38">
        <f t="shared" si="9"/>
        <v>23</v>
      </c>
      <c r="AR18" s="47">
        <f t="shared" si="18"/>
        <v>1</v>
      </c>
      <c r="AS18" s="47">
        <f t="shared" si="12"/>
        <v>1</v>
      </c>
      <c r="AT18" s="47">
        <f t="shared" si="13"/>
        <v>1</v>
      </c>
      <c r="AU18" s="47">
        <f t="shared" si="14"/>
        <v>1</v>
      </c>
      <c r="AV18" s="47">
        <f t="shared" si="15"/>
        <v>0</v>
      </c>
      <c r="AW18" s="47">
        <f t="shared" si="16"/>
        <v>0</v>
      </c>
      <c r="AX18" s="47" t="str">
        <f t="shared" si="17"/>
        <v/>
      </c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</row>
    <row r="19" spans="1:63" ht="14.25" customHeight="1" x14ac:dyDescent="0.2">
      <c r="A19" s="35"/>
      <c r="B19" s="36"/>
      <c r="C19" s="36"/>
      <c r="D19" s="36"/>
      <c r="E19" s="37">
        <v>26</v>
      </c>
      <c r="F19" s="38" t="s">
        <v>76</v>
      </c>
      <c r="G19" s="38" t="s">
        <v>51</v>
      </c>
      <c r="H19" s="38">
        <v>15</v>
      </c>
      <c r="I19" s="38">
        <v>15</v>
      </c>
      <c r="J19" s="38">
        <v>15</v>
      </c>
      <c r="K19" s="38">
        <v>15</v>
      </c>
      <c r="L19" s="38">
        <f t="shared" si="0"/>
        <v>60</v>
      </c>
      <c r="M19" s="37">
        <v>5</v>
      </c>
      <c r="N19" s="39">
        <v>18.3</v>
      </c>
      <c r="O19" s="39">
        <v>31.67</v>
      </c>
      <c r="P19" s="39">
        <v>113.3</v>
      </c>
      <c r="Q19" s="39">
        <v>163.30000000000001</v>
      </c>
      <c r="R19" s="39">
        <v>77</v>
      </c>
      <c r="S19" s="38">
        <v>103</v>
      </c>
      <c r="T19" s="39">
        <f t="shared" si="1"/>
        <v>180</v>
      </c>
      <c r="U19" s="40">
        <v>45464</v>
      </c>
      <c r="V19" s="37">
        <v>0</v>
      </c>
      <c r="W19" s="37">
        <v>10000</v>
      </c>
      <c r="X19" s="48">
        <v>8826</v>
      </c>
      <c r="Y19" s="39">
        <f t="shared" si="2"/>
        <v>213.03333333333333</v>
      </c>
      <c r="Z19" s="39">
        <f t="shared" si="3"/>
        <v>213.03333333333333</v>
      </c>
      <c r="AA19" s="42">
        <v>150</v>
      </c>
      <c r="AB19" s="38" t="s">
        <v>52</v>
      </c>
      <c r="AC19" s="39">
        <f t="shared" si="4"/>
        <v>363.0333333333333</v>
      </c>
      <c r="AD19" s="37"/>
      <c r="AE19" s="38">
        <v>50</v>
      </c>
      <c r="AF19" s="37">
        <f t="shared" si="5"/>
        <v>50</v>
      </c>
      <c r="AG19" s="37"/>
      <c r="AH19" s="37"/>
      <c r="AI19" s="37">
        <f t="shared" si="6"/>
        <v>5</v>
      </c>
      <c r="AJ19" s="43">
        <f t="shared" si="7"/>
        <v>811.33333333333326</v>
      </c>
      <c r="AK19" s="44">
        <f t="shared" si="8"/>
        <v>40</v>
      </c>
      <c r="AL19" s="38"/>
      <c r="AM19" s="38"/>
      <c r="AN19" s="53">
        <v>10092</v>
      </c>
      <c r="AO19" s="37">
        <f t="shared" si="10"/>
        <v>-1266</v>
      </c>
      <c r="AP19" s="46">
        <f t="shared" si="11"/>
        <v>-0.12544589774078477</v>
      </c>
      <c r="AQ19" s="38">
        <f t="shared" si="9"/>
        <v>65</v>
      </c>
      <c r="AR19" s="47">
        <f t="shared" si="18"/>
        <v>1</v>
      </c>
      <c r="AS19" s="47">
        <f t="shared" si="12"/>
        <v>1</v>
      </c>
      <c r="AT19" s="47">
        <f t="shared" si="13"/>
        <v>1</v>
      </c>
      <c r="AU19" s="47">
        <f t="shared" si="14"/>
        <v>0</v>
      </c>
      <c r="AV19" s="47">
        <f t="shared" si="15"/>
        <v>1</v>
      </c>
      <c r="AW19" s="47">
        <f t="shared" si="16"/>
        <v>0</v>
      </c>
      <c r="AX19" s="47" t="str">
        <f t="shared" si="17"/>
        <v/>
      </c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</row>
    <row r="20" spans="1:63" ht="14.25" customHeight="1" x14ac:dyDescent="0.2">
      <c r="A20" s="35"/>
      <c r="B20" s="36"/>
      <c r="C20" s="36"/>
      <c r="D20" s="36"/>
      <c r="E20" s="37">
        <v>27</v>
      </c>
      <c r="F20" s="38" t="s">
        <v>77</v>
      </c>
      <c r="G20" s="38" t="s">
        <v>51</v>
      </c>
      <c r="H20" s="38">
        <v>15</v>
      </c>
      <c r="I20" s="38">
        <v>15</v>
      </c>
      <c r="J20" s="38">
        <v>15</v>
      </c>
      <c r="K20" s="38">
        <v>15</v>
      </c>
      <c r="L20" s="38">
        <f t="shared" si="0"/>
        <v>60</v>
      </c>
      <c r="M20" s="37">
        <v>5</v>
      </c>
      <c r="N20" s="39">
        <v>11.33</v>
      </c>
      <c r="O20" s="39">
        <v>28.67</v>
      </c>
      <c r="P20" s="39">
        <v>120.67</v>
      </c>
      <c r="Q20" s="39">
        <v>160.69999999999999</v>
      </c>
      <c r="R20" s="39">
        <v>96</v>
      </c>
      <c r="S20" s="38">
        <v>117</v>
      </c>
      <c r="T20" s="39">
        <f t="shared" si="1"/>
        <v>213</v>
      </c>
      <c r="U20" s="40">
        <v>45464</v>
      </c>
      <c r="V20" s="37">
        <v>0</v>
      </c>
      <c r="W20" s="37">
        <v>10000</v>
      </c>
      <c r="X20" s="48">
        <v>10023</v>
      </c>
      <c r="Y20" s="39">
        <f t="shared" si="2"/>
        <v>347.31666666666666</v>
      </c>
      <c r="Z20" s="39">
        <f t="shared" si="3"/>
        <v>347.31666666666666</v>
      </c>
      <c r="AA20" s="42">
        <v>0</v>
      </c>
      <c r="AB20" s="54" t="s">
        <v>68</v>
      </c>
      <c r="AC20" s="39">
        <f t="shared" si="4"/>
        <v>347.31666666666666</v>
      </c>
      <c r="AD20" s="55"/>
      <c r="AE20" s="56"/>
      <c r="AF20" s="55">
        <f t="shared" si="5"/>
        <v>0</v>
      </c>
      <c r="AG20" s="57"/>
      <c r="AH20" s="55">
        <v>20</v>
      </c>
      <c r="AI20" s="37">
        <f t="shared" si="6"/>
        <v>25</v>
      </c>
      <c r="AJ20" s="58">
        <f t="shared" si="7"/>
        <v>756.01666666666665</v>
      </c>
      <c r="AK20" s="44">
        <f t="shared" si="8"/>
        <v>51</v>
      </c>
      <c r="AL20" s="38"/>
      <c r="AM20" s="38"/>
      <c r="AN20" s="49">
        <v>10060</v>
      </c>
      <c r="AO20" s="37">
        <f t="shared" si="10"/>
        <v>-37</v>
      </c>
      <c r="AP20" s="46">
        <f t="shared" si="11"/>
        <v>-3.6779324055666003E-3</v>
      </c>
      <c r="AQ20" s="38">
        <f t="shared" si="9"/>
        <v>97</v>
      </c>
      <c r="AR20" s="47">
        <f t="shared" si="18"/>
        <v>1</v>
      </c>
      <c r="AS20" s="47">
        <f t="shared" si="12"/>
        <v>1</v>
      </c>
      <c r="AT20" s="47">
        <f t="shared" si="13"/>
        <v>0</v>
      </c>
      <c r="AU20" s="47">
        <f t="shared" si="14"/>
        <v>1</v>
      </c>
      <c r="AV20" s="47">
        <f t="shared" si="15"/>
        <v>1</v>
      </c>
      <c r="AW20" s="47">
        <f t="shared" si="16"/>
        <v>0</v>
      </c>
      <c r="AX20" s="47" t="str">
        <f t="shared" si="17"/>
        <v/>
      </c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</row>
    <row r="21" spans="1:63" ht="14.25" customHeight="1" x14ac:dyDescent="0.2">
      <c r="A21" s="35"/>
      <c r="B21" s="36"/>
      <c r="C21" s="36"/>
      <c r="D21" s="36" t="s">
        <v>49</v>
      </c>
      <c r="E21" s="37">
        <v>28</v>
      </c>
      <c r="F21" s="38" t="s">
        <v>78</v>
      </c>
      <c r="G21" s="59" t="s">
        <v>79</v>
      </c>
      <c r="H21" s="38">
        <v>0</v>
      </c>
      <c r="I21" s="38">
        <v>0</v>
      </c>
      <c r="J21" s="38">
        <v>0</v>
      </c>
      <c r="K21" s="38">
        <v>0</v>
      </c>
      <c r="L21" s="38">
        <f t="shared" si="0"/>
        <v>0</v>
      </c>
      <c r="M21" s="38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8">
        <v>0</v>
      </c>
      <c r="T21" s="39">
        <f t="shared" si="1"/>
        <v>0</v>
      </c>
      <c r="U21" s="40">
        <v>45462</v>
      </c>
      <c r="V21" s="37">
        <v>0</v>
      </c>
      <c r="W21" s="37">
        <v>30000</v>
      </c>
      <c r="X21" s="42">
        <v>0</v>
      </c>
      <c r="Y21" s="39">
        <f t="shared" si="2"/>
        <v>0</v>
      </c>
      <c r="Z21" s="39">
        <f t="shared" si="3"/>
        <v>0</v>
      </c>
      <c r="AA21" s="42">
        <v>0</v>
      </c>
      <c r="AB21" s="38" t="s">
        <v>80</v>
      </c>
      <c r="AC21" s="39">
        <f t="shared" si="4"/>
        <v>0</v>
      </c>
      <c r="AD21" s="37"/>
      <c r="AE21" s="39"/>
      <c r="AF21" s="55">
        <f t="shared" si="5"/>
        <v>0</v>
      </c>
      <c r="AG21" s="37"/>
      <c r="AH21" s="55"/>
      <c r="AI21" s="37">
        <f t="shared" si="6"/>
        <v>0</v>
      </c>
      <c r="AJ21" s="58">
        <f t="shared" si="7"/>
        <v>0</v>
      </c>
      <c r="AK21" s="44" t="e">
        <v>#N/A</v>
      </c>
      <c r="AL21" s="38"/>
      <c r="AM21" s="38"/>
      <c r="AN21" s="45">
        <v>29750</v>
      </c>
      <c r="AO21" s="37">
        <f t="shared" si="10"/>
        <v>-29750</v>
      </c>
      <c r="AP21" s="46">
        <f t="shared" si="11"/>
        <v>-1</v>
      </c>
      <c r="AQ21" s="38">
        <f t="shared" si="9"/>
        <v>11</v>
      </c>
      <c r="AR21" s="47">
        <f t="shared" si="18"/>
        <v>1</v>
      </c>
      <c r="AS21" s="47">
        <f t="shared" si="12"/>
        <v>0</v>
      </c>
      <c r="AT21" s="47">
        <f t="shared" si="13"/>
        <v>0</v>
      </c>
      <c r="AU21" s="47">
        <f t="shared" si="14"/>
        <v>0</v>
      </c>
      <c r="AV21" s="47">
        <f t="shared" si="15"/>
        <v>0</v>
      </c>
      <c r="AW21" s="47">
        <f t="shared" si="16"/>
        <v>0</v>
      </c>
      <c r="AX21" s="47" t="str">
        <f t="shared" si="17"/>
        <v/>
      </c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</row>
    <row r="22" spans="1:63" ht="14.25" customHeight="1" x14ac:dyDescent="0.2">
      <c r="A22" s="35"/>
      <c r="B22" s="36"/>
      <c r="C22" s="36"/>
      <c r="D22" s="36"/>
      <c r="E22" s="37">
        <v>29</v>
      </c>
      <c r="F22" s="38" t="s">
        <v>81</v>
      </c>
      <c r="G22" s="38" t="s">
        <v>51</v>
      </c>
      <c r="H22" s="38">
        <v>15</v>
      </c>
      <c r="I22" s="38">
        <v>15</v>
      </c>
      <c r="J22" s="38">
        <v>15</v>
      </c>
      <c r="K22" s="38">
        <v>0</v>
      </c>
      <c r="L22" s="38">
        <f t="shared" si="0"/>
        <v>45</v>
      </c>
      <c r="M22" s="37">
        <v>0</v>
      </c>
      <c r="N22" s="39">
        <v>20</v>
      </c>
      <c r="O22" s="39">
        <v>36.67</v>
      </c>
      <c r="P22" s="39">
        <v>125.33</v>
      </c>
      <c r="Q22" s="39">
        <v>182</v>
      </c>
      <c r="R22" s="39">
        <v>94</v>
      </c>
      <c r="S22" s="38">
        <v>99</v>
      </c>
      <c r="T22" s="39">
        <f t="shared" si="1"/>
        <v>193</v>
      </c>
      <c r="U22" s="40">
        <v>45465</v>
      </c>
      <c r="V22" s="37">
        <v>0</v>
      </c>
      <c r="W22" s="37">
        <v>10000</v>
      </c>
      <c r="X22" s="48">
        <v>11577</v>
      </c>
      <c r="Y22" s="39">
        <f t="shared" si="2"/>
        <v>166.01666666666665</v>
      </c>
      <c r="Z22" s="39">
        <f t="shared" si="3"/>
        <v>166.01666666666665</v>
      </c>
      <c r="AA22" s="42">
        <v>0</v>
      </c>
      <c r="AB22" s="38" t="s">
        <v>71</v>
      </c>
      <c r="AC22" s="39">
        <f t="shared" si="4"/>
        <v>166.01666666666665</v>
      </c>
      <c r="AD22" s="37"/>
      <c r="AE22" s="38">
        <v>50</v>
      </c>
      <c r="AF22" s="37">
        <f t="shared" si="5"/>
        <v>50</v>
      </c>
      <c r="AG22" s="37"/>
      <c r="AH22" s="37"/>
      <c r="AI22" s="37">
        <f t="shared" si="6"/>
        <v>0</v>
      </c>
      <c r="AJ22" s="43">
        <f t="shared" si="7"/>
        <v>636.01666666666665</v>
      </c>
      <c r="AK22" s="44">
        <f t="shared" ref="AK22:AK124" si="21">_xlfn.RANK.AVG(AJ22,$AJ$3:$AJ$124,0)</f>
        <v>71</v>
      </c>
      <c r="AL22" s="38"/>
      <c r="AM22" s="38"/>
      <c r="AN22" s="45">
        <v>10649</v>
      </c>
      <c r="AO22" s="37">
        <f t="shared" si="10"/>
        <v>928</v>
      </c>
      <c r="AP22" s="46">
        <f t="shared" si="11"/>
        <v>8.7144332801201985E-2</v>
      </c>
      <c r="AQ22" s="38">
        <f t="shared" si="9"/>
        <v>116</v>
      </c>
      <c r="AR22" s="47">
        <f t="shared" si="18"/>
        <v>1</v>
      </c>
      <c r="AS22" s="47">
        <f t="shared" si="12"/>
        <v>1</v>
      </c>
      <c r="AT22" s="47">
        <f t="shared" si="13"/>
        <v>1</v>
      </c>
      <c r="AU22" s="47">
        <f t="shared" si="14"/>
        <v>0</v>
      </c>
      <c r="AV22" s="47">
        <f t="shared" si="15"/>
        <v>1</v>
      </c>
      <c r="AW22" s="47">
        <f t="shared" si="16"/>
        <v>0</v>
      </c>
      <c r="AX22" s="47" t="str">
        <f t="shared" si="17"/>
        <v/>
      </c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</row>
    <row r="23" spans="1:63" ht="14.25" customHeight="1" x14ac:dyDescent="0.2">
      <c r="A23" s="35"/>
      <c r="B23" s="36"/>
      <c r="C23" s="36"/>
      <c r="D23" s="36"/>
      <c r="E23" s="37">
        <v>30</v>
      </c>
      <c r="F23" s="38" t="s">
        <v>82</v>
      </c>
      <c r="G23" s="38" t="s">
        <v>51</v>
      </c>
      <c r="H23" s="38">
        <v>15</v>
      </c>
      <c r="I23" s="38">
        <v>15</v>
      </c>
      <c r="J23" s="38">
        <v>15</v>
      </c>
      <c r="K23" s="38">
        <v>15</v>
      </c>
      <c r="L23" s="38">
        <f t="shared" si="0"/>
        <v>60</v>
      </c>
      <c r="M23" s="37">
        <v>30</v>
      </c>
      <c r="N23" s="39">
        <v>19.329999999999998</v>
      </c>
      <c r="O23" s="39">
        <v>35.67</v>
      </c>
      <c r="P23" s="39">
        <v>130</v>
      </c>
      <c r="Q23" s="39">
        <v>185</v>
      </c>
      <c r="R23" s="39">
        <v>107</v>
      </c>
      <c r="S23" s="38">
        <v>109</v>
      </c>
      <c r="T23" s="39">
        <f t="shared" si="1"/>
        <v>216</v>
      </c>
      <c r="U23" s="40">
        <v>45462</v>
      </c>
      <c r="V23" s="37">
        <v>50</v>
      </c>
      <c r="W23" s="37">
        <v>10000</v>
      </c>
      <c r="X23" s="48">
        <v>9378</v>
      </c>
      <c r="Y23" s="39">
        <f t="shared" si="2"/>
        <v>277.43333333333334</v>
      </c>
      <c r="Z23" s="39">
        <f t="shared" si="3"/>
        <v>277.43333333333334</v>
      </c>
      <c r="AA23" s="42">
        <v>150</v>
      </c>
      <c r="AB23" s="38" t="s">
        <v>63</v>
      </c>
      <c r="AC23" s="39">
        <f t="shared" si="4"/>
        <v>427.43333333333334</v>
      </c>
      <c r="AD23" s="37"/>
      <c r="AE23" s="38">
        <v>50</v>
      </c>
      <c r="AF23" s="37">
        <f t="shared" si="5"/>
        <v>100</v>
      </c>
      <c r="AG23" s="37"/>
      <c r="AH23" s="37">
        <v>20</v>
      </c>
      <c r="AI23" s="37">
        <f t="shared" si="6"/>
        <v>50</v>
      </c>
      <c r="AJ23" s="43">
        <f t="shared" si="7"/>
        <v>938.43333333333339</v>
      </c>
      <c r="AK23" s="44">
        <f t="shared" si="21"/>
        <v>15</v>
      </c>
      <c r="AL23" s="38"/>
      <c r="AM23" s="38"/>
      <c r="AN23" s="53">
        <v>10333</v>
      </c>
      <c r="AO23" s="37">
        <f t="shared" si="10"/>
        <v>-955</v>
      </c>
      <c r="AP23" s="46">
        <f t="shared" si="11"/>
        <v>-9.242233620439369E-2</v>
      </c>
      <c r="AQ23" s="38">
        <f t="shared" si="9"/>
        <v>73</v>
      </c>
      <c r="AR23" s="47">
        <f t="shared" si="18"/>
        <v>1</v>
      </c>
      <c r="AS23" s="47">
        <f t="shared" si="12"/>
        <v>1</v>
      </c>
      <c r="AT23" s="47">
        <f t="shared" si="13"/>
        <v>1</v>
      </c>
      <c r="AU23" s="47">
        <f t="shared" si="14"/>
        <v>1</v>
      </c>
      <c r="AV23" s="47">
        <f t="shared" si="15"/>
        <v>1</v>
      </c>
      <c r="AW23" s="47">
        <f t="shared" si="16"/>
        <v>1</v>
      </c>
      <c r="AX23" s="47">
        <f t="shared" si="17"/>
        <v>-9.242233620439369E-2</v>
      </c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</row>
    <row r="24" spans="1:63" ht="14.25" customHeight="1" x14ac:dyDescent="0.2">
      <c r="A24" s="35"/>
      <c r="B24" s="36"/>
      <c r="C24" s="36"/>
      <c r="D24" s="36"/>
      <c r="E24" s="37">
        <v>31</v>
      </c>
      <c r="F24" s="38" t="s">
        <v>83</v>
      </c>
      <c r="G24" s="38" t="s">
        <v>62</v>
      </c>
      <c r="H24" s="38">
        <v>15</v>
      </c>
      <c r="I24" s="38">
        <v>15</v>
      </c>
      <c r="J24" s="38">
        <v>15</v>
      </c>
      <c r="K24" s="38">
        <v>15</v>
      </c>
      <c r="L24" s="38">
        <f t="shared" si="0"/>
        <v>60</v>
      </c>
      <c r="M24" s="37">
        <v>20</v>
      </c>
      <c r="N24" s="39">
        <v>11.33</v>
      </c>
      <c r="O24" s="39">
        <v>29.67</v>
      </c>
      <c r="P24" s="39">
        <v>92</v>
      </c>
      <c r="Q24" s="39">
        <v>133</v>
      </c>
      <c r="R24" s="39">
        <v>77</v>
      </c>
      <c r="S24" s="38">
        <v>60</v>
      </c>
      <c r="T24" s="39">
        <f t="shared" si="1"/>
        <v>137</v>
      </c>
      <c r="U24" s="40">
        <v>45465</v>
      </c>
      <c r="V24" s="37"/>
      <c r="W24" s="37">
        <f t="shared" ref="W24:W25" si="22">IF(LEFT(G24,2)="10",10000,30000)</f>
        <v>30000</v>
      </c>
      <c r="X24" s="48"/>
      <c r="Y24" s="39">
        <f t="shared" si="2"/>
        <v>0</v>
      </c>
      <c r="Z24" s="39">
        <f t="shared" si="3"/>
        <v>0</v>
      </c>
      <c r="AA24" s="42"/>
      <c r="AB24" s="38"/>
      <c r="AC24" s="39">
        <f t="shared" si="4"/>
        <v>0</v>
      </c>
      <c r="AD24" s="37"/>
      <c r="AE24" s="38">
        <v>0</v>
      </c>
      <c r="AF24" s="37">
        <f t="shared" si="5"/>
        <v>0</v>
      </c>
      <c r="AG24" s="37"/>
      <c r="AH24" s="37"/>
      <c r="AI24" s="37">
        <v>0</v>
      </c>
      <c r="AJ24" s="43">
        <f t="shared" si="7"/>
        <v>330</v>
      </c>
      <c r="AK24" s="44">
        <f t="shared" si="21"/>
        <v>112</v>
      </c>
      <c r="AL24" s="38"/>
      <c r="AM24" s="38"/>
      <c r="AN24" s="53">
        <v>30019</v>
      </c>
      <c r="AO24" s="37">
        <f t="shared" si="10"/>
        <v>-30019</v>
      </c>
      <c r="AP24" s="46">
        <f t="shared" si="11"/>
        <v>-1</v>
      </c>
      <c r="AQ24" s="38">
        <f t="shared" si="9"/>
        <v>11</v>
      </c>
      <c r="AR24" s="47">
        <f t="shared" si="18"/>
        <v>1</v>
      </c>
      <c r="AS24" s="47">
        <f t="shared" si="12"/>
        <v>0</v>
      </c>
      <c r="AT24" s="47">
        <f t="shared" si="13"/>
        <v>0</v>
      </c>
      <c r="AU24" s="47">
        <f t="shared" si="14"/>
        <v>0</v>
      </c>
      <c r="AV24" s="47">
        <f t="shared" si="15"/>
        <v>1</v>
      </c>
      <c r="AW24" s="47">
        <f t="shared" si="16"/>
        <v>0</v>
      </c>
      <c r="AX24" s="47" t="str">
        <f t="shared" si="17"/>
        <v/>
      </c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</row>
    <row r="25" spans="1:63" ht="14.25" customHeight="1" x14ac:dyDescent="0.2">
      <c r="A25" s="35"/>
      <c r="B25" s="36"/>
      <c r="C25" s="36"/>
      <c r="D25" s="36"/>
      <c r="E25" s="37">
        <v>32</v>
      </c>
      <c r="F25" s="38" t="s">
        <v>84</v>
      </c>
      <c r="G25" s="38" t="s">
        <v>67</v>
      </c>
      <c r="H25" s="38">
        <v>15</v>
      </c>
      <c r="I25" s="38">
        <v>15</v>
      </c>
      <c r="J25" s="38">
        <v>0</v>
      </c>
      <c r="K25" s="38">
        <v>15</v>
      </c>
      <c r="L25" s="38">
        <f t="shared" si="0"/>
        <v>45</v>
      </c>
      <c r="M25" s="37">
        <v>0</v>
      </c>
      <c r="N25" s="39">
        <v>16.670000000000002</v>
      </c>
      <c r="O25" s="39">
        <v>28.67</v>
      </c>
      <c r="P25" s="39">
        <v>88.33</v>
      </c>
      <c r="Q25" s="39">
        <v>133.69999999999999</v>
      </c>
      <c r="R25" s="39">
        <v>83</v>
      </c>
      <c r="S25" s="38">
        <v>96</v>
      </c>
      <c r="T25" s="39">
        <f t="shared" si="1"/>
        <v>179</v>
      </c>
      <c r="U25" s="40">
        <v>45464</v>
      </c>
      <c r="V25" s="37">
        <v>0</v>
      </c>
      <c r="W25" s="37">
        <f t="shared" si="22"/>
        <v>10000</v>
      </c>
      <c r="X25" s="48">
        <v>9623</v>
      </c>
      <c r="Y25" s="39">
        <f t="shared" si="2"/>
        <v>306.01666666666665</v>
      </c>
      <c r="Z25" s="39">
        <f t="shared" si="3"/>
        <v>306.01666666666665</v>
      </c>
      <c r="AA25" s="42">
        <v>150</v>
      </c>
      <c r="AB25" s="38" t="s">
        <v>63</v>
      </c>
      <c r="AC25" s="39">
        <f t="shared" si="4"/>
        <v>456.01666666666665</v>
      </c>
      <c r="AD25" s="37"/>
      <c r="AE25" s="38">
        <v>50</v>
      </c>
      <c r="AF25" s="37">
        <f t="shared" si="5"/>
        <v>50</v>
      </c>
      <c r="AG25" s="37">
        <v>100</v>
      </c>
      <c r="AH25" s="37"/>
      <c r="AI25" s="37">
        <f t="shared" ref="AI25:AI124" si="23">SUM(M25,AG25,AH25)</f>
        <v>100</v>
      </c>
      <c r="AJ25" s="43">
        <f t="shared" si="7"/>
        <v>763.7166666666667</v>
      </c>
      <c r="AK25" s="44">
        <f t="shared" si="21"/>
        <v>49</v>
      </c>
      <c r="AL25" s="38"/>
      <c r="AM25" s="38"/>
      <c r="AN25" s="49">
        <v>10511</v>
      </c>
      <c r="AO25" s="37">
        <f t="shared" si="10"/>
        <v>-888</v>
      </c>
      <c r="AP25" s="46">
        <f t="shared" si="11"/>
        <v>-8.4482922652459325E-2</v>
      </c>
      <c r="AQ25" s="38">
        <f t="shared" si="9"/>
        <v>74</v>
      </c>
      <c r="AR25" s="47">
        <f t="shared" si="18"/>
        <v>1</v>
      </c>
      <c r="AS25" s="47">
        <f t="shared" si="12"/>
        <v>1</v>
      </c>
      <c r="AT25" s="47">
        <f t="shared" si="13"/>
        <v>0</v>
      </c>
      <c r="AU25" s="47">
        <f t="shared" si="14"/>
        <v>0</v>
      </c>
      <c r="AV25" s="47">
        <f t="shared" si="15"/>
        <v>0</v>
      </c>
      <c r="AW25" s="47">
        <f t="shared" si="16"/>
        <v>0</v>
      </c>
      <c r="AX25" s="47" t="str">
        <f t="shared" si="17"/>
        <v/>
      </c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</row>
    <row r="26" spans="1:63" ht="14.25" customHeight="1" x14ac:dyDescent="0.2">
      <c r="A26" s="35"/>
      <c r="B26" s="36"/>
      <c r="C26" s="36"/>
      <c r="D26" s="36" t="s">
        <v>49</v>
      </c>
      <c r="E26" s="37">
        <v>33</v>
      </c>
      <c r="F26" s="38" t="s">
        <v>85</v>
      </c>
      <c r="G26" s="38" t="s">
        <v>67</v>
      </c>
      <c r="H26" s="38">
        <v>15</v>
      </c>
      <c r="I26" s="38">
        <v>15</v>
      </c>
      <c r="J26" s="38">
        <v>15</v>
      </c>
      <c r="K26" s="38">
        <v>15</v>
      </c>
      <c r="L26" s="38">
        <f t="shared" si="0"/>
        <v>60</v>
      </c>
      <c r="M26" s="37">
        <v>10</v>
      </c>
      <c r="N26" s="39">
        <v>19</v>
      </c>
      <c r="O26" s="39">
        <v>34.67</v>
      </c>
      <c r="P26" s="39">
        <v>134.33000000000001</v>
      </c>
      <c r="Q26" s="39">
        <v>188</v>
      </c>
      <c r="R26" s="39">
        <v>104</v>
      </c>
      <c r="S26" s="38">
        <v>110</v>
      </c>
      <c r="T26" s="39">
        <f t="shared" si="1"/>
        <v>214</v>
      </c>
      <c r="U26" s="60">
        <v>45464</v>
      </c>
      <c r="V26" s="37"/>
      <c r="W26" s="37">
        <v>10000</v>
      </c>
      <c r="X26" s="48">
        <v>9603</v>
      </c>
      <c r="Y26" s="39">
        <f t="shared" si="2"/>
        <v>303.68333333333334</v>
      </c>
      <c r="Z26" s="39">
        <f t="shared" si="3"/>
        <v>303.68333333333334</v>
      </c>
      <c r="AA26" s="42">
        <v>150</v>
      </c>
      <c r="AB26" s="38" t="s">
        <v>63</v>
      </c>
      <c r="AC26" s="39">
        <f t="shared" si="4"/>
        <v>453.68333333333334</v>
      </c>
      <c r="AD26" s="37"/>
      <c r="AE26" s="38">
        <v>0</v>
      </c>
      <c r="AF26" s="37">
        <f t="shared" si="5"/>
        <v>0</v>
      </c>
      <c r="AG26" s="37"/>
      <c r="AH26" s="37"/>
      <c r="AI26" s="37">
        <f t="shared" si="23"/>
        <v>10</v>
      </c>
      <c r="AJ26" s="43">
        <f t="shared" si="7"/>
        <v>905.68333333333339</v>
      </c>
      <c r="AK26" s="44">
        <f t="shared" si="21"/>
        <v>23</v>
      </c>
      <c r="AL26" s="38"/>
      <c r="AM26" s="38"/>
      <c r="AN26" s="49">
        <v>10085</v>
      </c>
      <c r="AO26" s="37">
        <f t="shared" si="10"/>
        <v>-482</v>
      </c>
      <c r="AP26" s="46">
        <f t="shared" si="11"/>
        <v>-4.7793753098661379E-2</v>
      </c>
      <c r="AQ26" s="38">
        <f t="shared" si="9"/>
        <v>84</v>
      </c>
      <c r="AR26" s="47">
        <f t="shared" si="18"/>
        <v>1</v>
      </c>
      <c r="AS26" s="47">
        <f t="shared" si="12"/>
        <v>1</v>
      </c>
      <c r="AT26" s="47">
        <f t="shared" si="13"/>
        <v>1</v>
      </c>
      <c r="AU26" s="47">
        <f t="shared" si="14"/>
        <v>1</v>
      </c>
      <c r="AV26" s="47">
        <f t="shared" si="15"/>
        <v>0</v>
      </c>
      <c r="AW26" s="47">
        <f t="shared" si="16"/>
        <v>0</v>
      </c>
      <c r="AX26" s="47" t="str">
        <f t="shared" si="17"/>
        <v/>
      </c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</row>
    <row r="27" spans="1:63" ht="14.25" customHeight="1" x14ac:dyDescent="0.2">
      <c r="A27" s="35"/>
      <c r="B27" s="36"/>
      <c r="C27" s="36"/>
      <c r="D27" s="36"/>
      <c r="E27" s="37">
        <v>38</v>
      </c>
      <c r="F27" s="38" t="s">
        <v>86</v>
      </c>
      <c r="G27" s="38" t="s">
        <v>51</v>
      </c>
      <c r="H27" s="38">
        <v>15</v>
      </c>
      <c r="I27" s="38">
        <v>15</v>
      </c>
      <c r="J27" s="38">
        <v>15</v>
      </c>
      <c r="K27" s="38">
        <v>15</v>
      </c>
      <c r="L27" s="38">
        <f t="shared" si="0"/>
        <v>60</v>
      </c>
      <c r="M27" s="37">
        <v>20</v>
      </c>
      <c r="N27" s="39">
        <v>20</v>
      </c>
      <c r="O27" s="39">
        <v>32</v>
      </c>
      <c r="P27" s="39">
        <v>93</v>
      </c>
      <c r="Q27" s="39">
        <v>145</v>
      </c>
      <c r="R27" s="39">
        <v>102</v>
      </c>
      <c r="S27" s="38">
        <v>110</v>
      </c>
      <c r="T27" s="39">
        <f t="shared" si="1"/>
        <v>212</v>
      </c>
      <c r="U27" s="40">
        <v>45465</v>
      </c>
      <c r="V27" s="37">
        <v>0</v>
      </c>
      <c r="W27" s="37">
        <f t="shared" ref="W27:W28" si="24">IF(LEFT(G27,2)="10",10000,30000)</f>
        <v>10000</v>
      </c>
      <c r="X27" s="48">
        <v>9865</v>
      </c>
      <c r="Y27" s="39">
        <f t="shared" si="2"/>
        <v>334.25</v>
      </c>
      <c r="Z27" s="39">
        <f t="shared" si="3"/>
        <v>334.25</v>
      </c>
      <c r="AA27" s="42">
        <v>0</v>
      </c>
      <c r="AB27" s="38" t="s">
        <v>55</v>
      </c>
      <c r="AC27" s="39">
        <f t="shared" si="4"/>
        <v>334.25</v>
      </c>
      <c r="AD27" s="37"/>
      <c r="AE27" s="38"/>
      <c r="AF27" s="37">
        <f t="shared" si="5"/>
        <v>0</v>
      </c>
      <c r="AG27" s="37">
        <v>100</v>
      </c>
      <c r="AH27" s="37"/>
      <c r="AI27" s="37">
        <f t="shared" si="23"/>
        <v>120</v>
      </c>
      <c r="AJ27" s="43">
        <f t="shared" si="7"/>
        <v>631.25</v>
      </c>
      <c r="AK27" s="44">
        <f t="shared" si="21"/>
        <v>73</v>
      </c>
      <c r="AL27" s="38"/>
      <c r="AM27" s="38"/>
      <c r="AN27" s="45">
        <v>11131</v>
      </c>
      <c r="AO27" s="37">
        <f t="shared" si="10"/>
        <v>-1266</v>
      </c>
      <c r="AP27" s="46">
        <f t="shared" si="11"/>
        <v>-0.11373641182283713</v>
      </c>
      <c r="AQ27" s="38">
        <f t="shared" si="9"/>
        <v>69</v>
      </c>
      <c r="AR27" s="47">
        <f t="shared" si="18"/>
        <v>0</v>
      </c>
      <c r="AS27" s="47">
        <f t="shared" si="12"/>
        <v>1</v>
      </c>
      <c r="AT27" s="47">
        <f t="shared" si="13"/>
        <v>0</v>
      </c>
      <c r="AU27" s="47">
        <f t="shared" si="14"/>
        <v>1</v>
      </c>
      <c r="AV27" s="47">
        <f t="shared" si="15"/>
        <v>1</v>
      </c>
      <c r="AW27" s="47">
        <f t="shared" si="16"/>
        <v>0</v>
      </c>
      <c r="AX27" s="47" t="str">
        <f t="shared" si="17"/>
        <v/>
      </c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14.25" customHeight="1" x14ac:dyDescent="0.2">
      <c r="A28" s="35"/>
      <c r="B28" s="36"/>
      <c r="C28" s="36"/>
      <c r="D28" s="36" t="s">
        <v>49</v>
      </c>
      <c r="E28" s="37">
        <v>39</v>
      </c>
      <c r="F28" s="38" t="s">
        <v>87</v>
      </c>
      <c r="G28" s="38" t="s">
        <v>67</v>
      </c>
      <c r="H28" s="38">
        <v>15</v>
      </c>
      <c r="I28" s="38">
        <v>15</v>
      </c>
      <c r="J28" s="38">
        <v>0</v>
      </c>
      <c r="K28" s="38">
        <v>15</v>
      </c>
      <c r="L28" s="38">
        <f t="shared" si="0"/>
        <v>45</v>
      </c>
      <c r="M28" s="37">
        <v>0</v>
      </c>
      <c r="N28" s="39">
        <v>0</v>
      </c>
      <c r="O28" s="39">
        <v>33</v>
      </c>
      <c r="P28" s="39">
        <v>108</v>
      </c>
      <c r="Q28" s="39">
        <v>141</v>
      </c>
      <c r="R28" s="39">
        <v>101</v>
      </c>
      <c r="S28" s="38">
        <v>105</v>
      </c>
      <c r="T28" s="39">
        <f t="shared" si="1"/>
        <v>206</v>
      </c>
      <c r="U28" s="40">
        <v>45464</v>
      </c>
      <c r="V28" s="37">
        <v>0</v>
      </c>
      <c r="W28" s="37">
        <f t="shared" si="24"/>
        <v>10000</v>
      </c>
      <c r="X28" s="48">
        <v>9419</v>
      </c>
      <c r="Y28" s="39">
        <f t="shared" si="2"/>
        <v>282.2166666666667</v>
      </c>
      <c r="Z28" s="39">
        <f t="shared" si="3"/>
        <v>282.2166666666667</v>
      </c>
      <c r="AA28" s="42">
        <v>0</v>
      </c>
      <c r="AB28" s="38" t="s">
        <v>88</v>
      </c>
      <c r="AC28" s="39">
        <f t="shared" si="4"/>
        <v>282.2166666666667</v>
      </c>
      <c r="AD28" s="37"/>
      <c r="AE28" s="38">
        <v>0</v>
      </c>
      <c r="AF28" s="37">
        <f t="shared" si="5"/>
        <v>0</v>
      </c>
      <c r="AG28" s="37"/>
      <c r="AH28" s="37"/>
      <c r="AI28" s="37">
        <f t="shared" si="23"/>
        <v>0</v>
      </c>
      <c r="AJ28" s="43">
        <f t="shared" si="7"/>
        <v>674.2166666666667</v>
      </c>
      <c r="AK28" s="44">
        <f t="shared" si="21"/>
        <v>67</v>
      </c>
      <c r="AL28" s="38"/>
      <c r="AM28" s="38"/>
      <c r="AN28" s="49">
        <v>10649</v>
      </c>
      <c r="AO28" s="37">
        <f t="shared" si="10"/>
        <v>-1230</v>
      </c>
      <c r="AP28" s="46">
        <f t="shared" si="11"/>
        <v>-0.11550380317400695</v>
      </c>
      <c r="AQ28" s="38">
        <f t="shared" si="9"/>
        <v>67</v>
      </c>
      <c r="AR28" s="47">
        <f t="shared" si="18"/>
        <v>1</v>
      </c>
      <c r="AS28" s="47">
        <f t="shared" si="12"/>
        <v>1</v>
      </c>
      <c r="AT28" s="47">
        <f t="shared" si="13"/>
        <v>0</v>
      </c>
      <c r="AU28" s="47">
        <f t="shared" si="14"/>
        <v>1</v>
      </c>
      <c r="AV28" s="47">
        <f t="shared" si="15"/>
        <v>0</v>
      </c>
      <c r="AW28" s="47">
        <f t="shared" si="16"/>
        <v>0</v>
      </c>
      <c r="AX28" s="47" t="str">
        <f t="shared" si="17"/>
        <v/>
      </c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</row>
    <row r="29" spans="1:63" ht="14.25" customHeight="1" x14ac:dyDescent="0.2">
      <c r="A29" s="35"/>
      <c r="B29" s="36"/>
      <c r="C29" s="36"/>
      <c r="D29" s="36"/>
      <c r="E29" s="37">
        <v>41</v>
      </c>
      <c r="F29" s="38" t="s">
        <v>89</v>
      </c>
      <c r="G29" s="38" t="s">
        <v>51</v>
      </c>
      <c r="H29" s="38">
        <v>15</v>
      </c>
      <c r="I29" s="38">
        <v>15</v>
      </c>
      <c r="J29" s="38">
        <v>15</v>
      </c>
      <c r="K29" s="38">
        <v>15</v>
      </c>
      <c r="L29" s="38">
        <f t="shared" si="0"/>
        <v>60</v>
      </c>
      <c r="M29" s="37">
        <v>40</v>
      </c>
      <c r="N29" s="39">
        <v>7.5</v>
      </c>
      <c r="O29" s="39">
        <v>32</v>
      </c>
      <c r="P29" s="39">
        <v>55</v>
      </c>
      <c r="Q29" s="39">
        <v>94.5</v>
      </c>
      <c r="R29" s="39">
        <v>60</v>
      </c>
      <c r="S29" s="38">
        <v>70</v>
      </c>
      <c r="T29" s="39">
        <f t="shared" si="1"/>
        <v>130</v>
      </c>
      <c r="U29" s="40">
        <v>45465</v>
      </c>
      <c r="V29" s="37">
        <v>0</v>
      </c>
      <c r="W29" s="37">
        <v>10000</v>
      </c>
      <c r="X29" s="48">
        <v>9908</v>
      </c>
      <c r="Y29" s="39">
        <f t="shared" si="2"/>
        <v>339.26666666666665</v>
      </c>
      <c r="Z29" s="39">
        <f t="shared" si="3"/>
        <v>339.26666666666665</v>
      </c>
      <c r="AA29" s="42">
        <v>150</v>
      </c>
      <c r="AB29" s="38" t="s">
        <v>63</v>
      </c>
      <c r="AC29" s="39">
        <f t="shared" si="4"/>
        <v>489.26666666666665</v>
      </c>
      <c r="AD29" s="37"/>
      <c r="AE29" s="38"/>
      <c r="AF29" s="37">
        <f t="shared" si="5"/>
        <v>0</v>
      </c>
      <c r="AG29" s="37">
        <v>100</v>
      </c>
      <c r="AH29" s="37"/>
      <c r="AI29" s="37">
        <f t="shared" si="23"/>
        <v>140</v>
      </c>
      <c r="AJ29" s="43">
        <f t="shared" si="7"/>
        <v>633.76666666666665</v>
      </c>
      <c r="AK29" s="44">
        <f t="shared" si="21"/>
        <v>72</v>
      </c>
      <c r="AL29" s="38"/>
      <c r="AM29" s="38"/>
      <c r="AN29" s="49">
        <v>12050</v>
      </c>
      <c r="AO29" s="37">
        <f t="shared" si="10"/>
        <v>-2142</v>
      </c>
      <c r="AP29" s="46">
        <f t="shared" si="11"/>
        <v>-0.17775933609958505</v>
      </c>
      <c r="AQ29" s="38">
        <f t="shared" si="9"/>
        <v>51</v>
      </c>
      <c r="AR29" s="47">
        <f t="shared" si="18"/>
        <v>1</v>
      </c>
      <c r="AS29" s="47">
        <f t="shared" si="12"/>
        <v>1</v>
      </c>
      <c r="AT29" s="47">
        <f t="shared" si="13"/>
        <v>0</v>
      </c>
      <c r="AU29" s="47">
        <f t="shared" si="14"/>
        <v>0</v>
      </c>
      <c r="AV29" s="47">
        <f t="shared" si="15"/>
        <v>1</v>
      </c>
      <c r="AW29" s="47">
        <f t="shared" si="16"/>
        <v>0</v>
      </c>
      <c r="AX29" s="47" t="str">
        <f t="shared" si="17"/>
        <v/>
      </c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</row>
    <row r="30" spans="1:63" ht="14.25" customHeight="1" x14ac:dyDescent="0.2">
      <c r="A30" s="35"/>
      <c r="B30" s="36"/>
      <c r="C30" s="36"/>
      <c r="D30" s="36" t="s">
        <v>49</v>
      </c>
      <c r="E30" s="37">
        <v>43</v>
      </c>
      <c r="F30" s="38" t="s">
        <v>90</v>
      </c>
      <c r="G30" s="38" t="s">
        <v>51</v>
      </c>
      <c r="H30" s="38">
        <v>15</v>
      </c>
      <c r="I30" s="38">
        <v>15</v>
      </c>
      <c r="J30" s="38">
        <v>15</v>
      </c>
      <c r="K30" s="38">
        <v>15</v>
      </c>
      <c r="L30" s="38">
        <f t="shared" si="0"/>
        <v>60</v>
      </c>
      <c r="M30" s="37">
        <v>0</v>
      </c>
      <c r="N30" s="39">
        <v>10</v>
      </c>
      <c r="O30" s="39">
        <v>32.5</v>
      </c>
      <c r="P30" s="39">
        <v>114</v>
      </c>
      <c r="Q30" s="39">
        <v>156.5</v>
      </c>
      <c r="R30" s="39">
        <v>92</v>
      </c>
      <c r="S30" s="38">
        <v>96</v>
      </c>
      <c r="T30" s="39">
        <f t="shared" si="1"/>
        <v>188</v>
      </c>
      <c r="U30" s="40">
        <v>45465</v>
      </c>
      <c r="V30" s="37">
        <v>0</v>
      </c>
      <c r="W30" s="37">
        <v>10000</v>
      </c>
      <c r="X30" s="48">
        <v>10375</v>
      </c>
      <c r="Y30" s="39">
        <f t="shared" si="2"/>
        <v>306.25</v>
      </c>
      <c r="Z30" s="39">
        <f t="shared" si="3"/>
        <v>306.25</v>
      </c>
      <c r="AA30" s="42">
        <v>150</v>
      </c>
      <c r="AB30" s="38" t="s">
        <v>52</v>
      </c>
      <c r="AC30" s="39">
        <f t="shared" si="4"/>
        <v>456.25</v>
      </c>
      <c r="AD30" s="37"/>
      <c r="AE30" s="38">
        <v>50</v>
      </c>
      <c r="AF30" s="37">
        <f t="shared" si="5"/>
        <v>50</v>
      </c>
      <c r="AG30" s="37"/>
      <c r="AH30" s="37"/>
      <c r="AI30" s="37">
        <f t="shared" si="23"/>
        <v>0</v>
      </c>
      <c r="AJ30" s="43">
        <f t="shared" si="7"/>
        <v>910.75</v>
      </c>
      <c r="AK30" s="44">
        <f t="shared" si="21"/>
        <v>20</v>
      </c>
      <c r="AL30" s="38"/>
      <c r="AM30" s="38"/>
      <c r="AN30" s="45">
        <v>10042</v>
      </c>
      <c r="AO30" s="37">
        <f t="shared" si="10"/>
        <v>333</v>
      </c>
      <c r="AP30" s="46">
        <f t="shared" si="11"/>
        <v>3.3160724955188209E-2</v>
      </c>
      <c r="AQ30" s="38">
        <f t="shared" si="9"/>
        <v>108</v>
      </c>
      <c r="AR30" s="47">
        <f t="shared" si="18"/>
        <v>1</v>
      </c>
      <c r="AS30" s="47">
        <f t="shared" si="12"/>
        <v>1</v>
      </c>
      <c r="AT30" s="47">
        <f t="shared" si="13"/>
        <v>0</v>
      </c>
      <c r="AU30" s="47">
        <f t="shared" si="14"/>
        <v>0</v>
      </c>
      <c r="AV30" s="47">
        <f t="shared" si="15"/>
        <v>1</v>
      </c>
      <c r="AW30" s="47">
        <f t="shared" si="16"/>
        <v>0</v>
      </c>
      <c r="AX30" s="47" t="str">
        <f t="shared" si="17"/>
        <v/>
      </c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</row>
    <row r="31" spans="1:63" ht="14.25" customHeight="1" x14ac:dyDescent="0.2">
      <c r="A31" s="35"/>
      <c r="B31" s="36"/>
      <c r="C31" s="36"/>
      <c r="D31" s="36"/>
      <c r="E31" s="37">
        <v>44</v>
      </c>
      <c r="F31" s="38" t="s">
        <v>91</v>
      </c>
      <c r="G31" s="38" t="s">
        <v>51</v>
      </c>
      <c r="H31" s="38">
        <v>15</v>
      </c>
      <c r="I31" s="38">
        <v>15</v>
      </c>
      <c r="J31" s="38">
        <v>15</v>
      </c>
      <c r="K31" s="38">
        <v>15</v>
      </c>
      <c r="L31" s="38">
        <f t="shared" si="0"/>
        <v>60</v>
      </c>
      <c r="M31" s="37">
        <v>0</v>
      </c>
      <c r="N31" s="39">
        <v>10</v>
      </c>
      <c r="O31" s="39">
        <v>34.5</v>
      </c>
      <c r="P31" s="39">
        <v>122.5</v>
      </c>
      <c r="Q31" s="39">
        <v>167</v>
      </c>
      <c r="R31" s="39">
        <v>71</v>
      </c>
      <c r="S31" s="38">
        <v>81</v>
      </c>
      <c r="T31" s="39">
        <f t="shared" si="1"/>
        <v>152</v>
      </c>
      <c r="U31" s="40">
        <v>45465</v>
      </c>
      <c r="V31" s="37">
        <v>0</v>
      </c>
      <c r="W31" s="37">
        <v>10000</v>
      </c>
      <c r="X31" s="48">
        <v>9210</v>
      </c>
      <c r="Y31" s="39">
        <f t="shared" si="2"/>
        <v>257.83333333333331</v>
      </c>
      <c r="Z31" s="39">
        <f t="shared" si="3"/>
        <v>257.83333333333331</v>
      </c>
      <c r="AA31" s="42">
        <v>150</v>
      </c>
      <c r="AB31" s="38" t="s">
        <v>63</v>
      </c>
      <c r="AC31" s="39">
        <f t="shared" si="4"/>
        <v>407.83333333333331</v>
      </c>
      <c r="AD31" s="37"/>
      <c r="AE31" s="38">
        <v>50</v>
      </c>
      <c r="AF31" s="37">
        <f t="shared" si="5"/>
        <v>50</v>
      </c>
      <c r="AG31" s="37"/>
      <c r="AH31" s="37"/>
      <c r="AI31" s="37">
        <f t="shared" si="23"/>
        <v>0</v>
      </c>
      <c r="AJ31" s="43">
        <f t="shared" si="7"/>
        <v>836.83333333333326</v>
      </c>
      <c r="AK31" s="44">
        <f t="shared" si="21"/>
        <v>35</v>
      </c>
      <c r="AL31" s="38"/>
      <c r="AM31" s="38"/>
      <c r="AN31" s="45">
        <v>10408</v>
      </c>
      <c r="AO31" s="37">
        <f t="shared" si="10"/>
        <v>-1198</v>
      </c>
      <c r="AP31" s="46">
        <f t="shared" si="11"/>
        <v>-0.11510376633358954</v>
      </c>
      <c r="AQ31" s="38">
        <f t="shared" si="9"/>
        <v>68</v>
      </c>
      <c r="AR31" s="47">
        <f t="shared" si="18"/>
        <v>1</v>
      </c>
      <c r="AS31" s="47">
        <f t="shared" si="12"/>
        <v>1</v>
      </c>
      <c r="AT31" s="47">
        <f t="shared" si="13"/>
        <v>1</v>
      </c>
      <c r="AU31" s="47">
        <f t="shared" si="14"/>
        <v>0</v>
      </c>
      <c r="AV31" s="47">
        <f t="shared" si="15"/>
        <v>1</v>
      </c>
      <c r="AW31" s="47">
        <f t="shared" si="16"/>
        <v>0</v>
      </c>
      <c r="AX31" s="47" t="str">
        <f t="shared" si="17"/>
        <v/>
      </c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</row>
    <row r="32" spans="1:63" ht="14.25" customHeight="1" x14ac:dyDescent="0.2">
      <c r="A32" s="35"/>
      <c r="B32" s="36"/>
      <c r="C32" s="36"/>
      <c r="D32" s="36" t="s">
        <v>49</v>
      </c>
      <c r="E32" s="37">
        <v>45</v>
      </c>
      <c r="F32" s="38" t="s">
        <v>92</v>
      </c>
      <c r="G32" s="38" t="s">
        <v>51</v>
      </c>
      <c r="H32" s="38">
        <v>15</v>
      </c>
      <c r="I32" s="38">
        <v>15</v>
      </c>
      <c r="J32" s="38">
        <v>15</v>
      </c>
      <c r="K32" s="38">
        <v>15</v>
      </c>
      <c r="L32" s="38">
        <f t="shared" si="0"/>
        <v>60</v>
      </c>
      <c r="M32" s="37">
        <v>0</v>
      </c>
      <c r="N32" s="39">
        <v>20</v>
      </c>
      <c r="O32" s="39">
        <v>32.5</v>
      </c>
      <c r="P32" s="39">
        <v>135.5</v>
      </c>
      <c r="Q32" s="39">
        <v>188</v>
      </c>
      <c r="R32" s="39">
        <v>107</v>
      </c>
      <c r="S32" s="38">
        <v>92</v>
      </c>
      <c r="T32" s="39">
        <f t="shared" si="1"/>
        <v>199</v>
      </c>
      <c r="U32" s="40">
        <v>45464</v>
      </c>
      <c r="V32" s="37">
        <v>0</v>
      </c>
      <c r="W32" s="37">
        <v>10000</v>
      </c>
      <c r="X32" s="48">
        <v>8568</v>
      </c>
      <c r="Y32" s="39">
        <f t="shared" si="2"/>
        <v>182.93333333333334</v>
      </c>
      <c r="Z32" s="39">
        <f t="shared" si="3"/>
        <v>182.93333333333334</v>
      </c>
      <c r="AA32" s="42">
        <v>150</v>
      </c>
      <c r="AB32" s="38" t="s">
        <v>93</v>
      </c>
      <c r="AC32" s="39">
        <f t="shared" si="4"/>
        <v>332.93333333333334</v>
      </c>
      <c r="AD32" s="37"/>
      <c r="AE32" s="38">
        <v>50</v>
      </c>
      <c r="AF32" s="37">
        <f t="shared" si="5"/>
        <v>50</v>
      </c>
      <c r="AG32" s="37"/>
      <c r="AH32" s="37"/>
      <c r="AI32" s="37">
        <f t="shared" si="23"/>
        <v>0</v>
      </c>
      <c r="AJ32" s="43">
        <f t="shared" si="7"/>
        <v>829.93333333333339</v>
      </c>
      <c r="AK32" s="44">
        <f t="shared" si="21"/>
        <v>37</v>
      </c>
      <c r="AL32" s="38"/>
      <c r="AM32" s="38"/>
      <c r="AN32" s="45">
        <v>10070</v>
      </c>
      <c r="AO32" s="37">
        <f t="shared" si="10"/>
        <v>-1502</v>
      </c>
      <c r="AP32" s="46">
        <f t="shared" si="11"/>
        <v>-0.14915590863952333</v>
      </c>
      <c r="AQ32" s="38">
        <f t="shared" si="9"/>
        <v>57</v>
      </c>
      <c r="AR32" s="47">
        <f t="shared" si="18"/>
        <v>1</v>
      </c>
      <c r="AS32" s="47">
        <f t="shared" si="12"/>
        <v>1</v>
      </c>
      <c r="AT32" s="47">
        <f t="shared" si="13"/>
        <v>1</v>
      </c>
      <c r="AU32" s="47">
        <f t="shared" si="14"/>
        <v>0</v>
      </c>
      <c r="AV32" s="47">
        <f t="shared" si="15"/>
        <v>1</v>
      </c>
      <c r="AW32" s="47">
        <f t="shared" si="16"/>
        <v>0</v>
      </c>
      <c r="AX32" s="47" t="str">
        <f t="shared" si="17"/>
        <v/>
      </c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</row>
    <row r="33" spans="1:63" ht="14.25" customHeight="1" x14ac:dyDescent="0.2">
      <c r="A33" s="35"/>
      <c r="B33" s="36"/>
      <c r="C33" s="36"/>
      <c r="D33" s="36" t="s">
        <v>49</v>
      </c>
      <c r="E33" s="37">
        <v>46</v>
      </c>
      <c r="F33" s="38" t="s">
        <v>94</v>
      </c>
      <c r="G33" s="38" t="s">
        <v>51</v>
      </c>
      <c r="H33" s="38">
        <v>15</v>
      </c>
      <c r="I33" s="38">
        <v>15</v>
      </c>
      <c r="J33" s="38">
        <v>15</v>
      </c>
      <c r="K33" s="38">
        <v>15</v>
      </c>
      <c r="L33" s="38">
        <f t="shared" si="0"/>
        <v>60</v>
      </c>
      <c r="M33" s="37">
        <v>5</v>
      </c>
      <c r="N33" s="39">
        <v>13.33</v>
      </c>
      <c r="O33" s="39">
        <v>23.67</v>
      </c>
      <c r="P33" s="39">
        <v>114</v>
      </c>
      <c r="Q33" s="39">
        <v>151</v>
      </c>
      <c r="R33" s="39">
        <v>95</v>
      </c>
      <c r="S33" s="38">
        <v>90</v>
      </c>
      <c r="T33" s="39">
        <f t="shared" si="1"/>
        <v>185</v>
      </c>
      <c r="U33" s="40">
        <v>45465</v>
      </c>
      <c r="V33" s="37">
        <v>0</v>
      </c>
      <c r="W33" s="37">
        <v>10000</v>
      </c>
      <c r="X33" s="48">
        <v>4511</v>
      </c>
      <c r="Y33" s="39">
        <f t="shared" si="2"/>
        <v>-290.38333333333333</v>
      </c>
      <c r="Z33" s="39">
        <f t="shared" si="3"/>
        <v>0</v>
      </c>
      <c r="AA33" s="42">
        <v>0</v>
      </c>
      <c r="AB33" s="38" t="s">
        <v>71</v>
      </c>
      <c r="AC33" s="39">
        <f t="shared" si="4"/>
        <v>0</v>
      </c>
      <c r="AD33" s="37"/>
      <c r="AE33" s="38">
        <v>50</v>
      </c>
      <c r="AF33" s="37">
        <f t="shared" si="5"/>
        <v>50</v>
      </c>
      <c r="AG33" s="37"/>
      <c r="AH33" s="37"/>
      <c r="AI33" s="37">
        <f t="shared" si="23"/>
        <v>5</v>
      </c>
      <c r="AJ33" s="43">
        <f t="shared" si="7"/>
        <v>441</v>
      </c>
      <c r="AK33" s="44">
        <f t="shared" si="21"/>
        <v>99</v>
      </c>
      <c r="AL33" s="38"/>
      <c r="AM33" s="38"/>
      <c r="AN33" s="49">
        <v>10318</v>
      </c>
      <c r="AO33" s="37">
        <f t="shared" si="10"/>
        <v>-5807</v>
      </c>
      <c r="AP33" s="46">
        <f t="shared" si="11"/>
        <v>-0.56280286877301799</v>
      </c>
      <c r="AQ33" s="38">
        <f t="shared" si="9"/>
        <v>30</v>
      </c>
      <c r="AR33" s="47">
        <f t="shared" si="18"/>
        <v>1</v>
      </c>
      <c r="AS33" s="47">
        <f t="shared" si="12"/>
        <v>1</v>
      </c>
      <c r="AT33" s="47">
        <f t="shared" si="13"/>
        <v>0</v>
      </c>
      <c r="AU33" s="47">
        <f t="shared" si="14"/>
        <v>0</v>
      </c>
      <c r="AV33" s="47">
        <f t="shared" si="15"/>
        <v>1</v>
      </c>
      <c r="AW33" s="47">
        <f t="shared" si="16"/>
        <v>0</v>
      </c>
      <c r="AX33" s="47" t="str">
        <f t="shared" si="17"/>
        <v/>
      </c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</row>
    <row r="34" spans="1:63" ht="14.25" customHeight="1" x14ac:dyDescent="0.2">
      <c r="A34" s="35"/>
      <c r="B34" s="36"/>
      <c r="C34" s="36"/>
      <c r="D34" s="36"/>
      <c r="E34" s="37">
        <v>47</v>
      </c>
      <c r="F34" s="38" t="s">
        <v>95</v>
      </c>
      <c r="G34" s="38" t="s">
        <v>96</v>
      </c>
      <c r="H34" s="38">
        <v>15</v>
      </c>
      <c r="I34" s="38">
        <v>15</v>
      </c>
      <c r="J34" s="38">
        <v>15</v>
      </c>
      <c r="K34" s="38">
        <v>15</v>
      </c>
      <c r="L34" s="38">
        <f t="shared" si="0"/>
        <v>60</v>
      </c>
      <c r="M34" s="37">
        <v>20</v>
      </c>
      <c r="N34" s="39">
        <v>19.670000000000002</v>
      </c>
      <c r="O34" s="39">
        <v>33.299999999999997</v>
      </c>
      <c r="P34" s="39">
        <v>131.33000000000001</v>
      </c>
      <c r="Q34" s="39">
        <v>184.3</v>
      </c>
      <c r="R34" s="39">
        <v>111</v>
      </c>
      <c r="S34" s="38">
        <v>117</v>
      </c>
      <c r="T34" s="39">
        <f t="shared" si="1"/>
        <v>228</v>
      </c>
      <c r="U34" s="40">
        <v>45465</v>
      </c>
      <c r="V34" s="37">
        <v>0</v>
      </c>
      <c r="W34" s="37">
        <v>10000</v>
      </c>
      <c r="X34" s="48">
        <v>2201</v>
      </c>
      <c r="Y34" s="39">
        <f t="shared" si="2"/>
        <v>-559.88333333333333</v>
      </c>
      <c r="Z34" s="39">
        <f t="shared" si="3"/>
        <v>0</v>
      </c>
      <c r="AA34" s="42"/>
      <c r="AB34" s="38" t="s">
        <v>63</v>
      </c>
      <c r="AC34" s="39">
        <f t="shared" si="4"/>
        <v>0</v>
      </c>
      <c r="AD34" s="37">
        <v>15</v>
      </c>
      <c r="AE34" s="38">
        <v>0</v>
      </c>
      <c r="AF34" s="37">
        <v>0</v>
      </c>
      <c r="AG34" s="37"/>
      <c r="AH34" s="37"/>
      <c r="AI34" s="37">
        <f t="shared" si="23"/>
        <v>20</v>
      </c>
      <c r="AJ34" s="43">
        <f t="shared" si="7"/>
        <v>452.3</v>
      </c>
      <c r="AK34" s="44">
        <f t="shared" si="21"/>
        <v>95</v>
      </c>
      <c r="AL34" s="38"/>
      <c r="AM34" s="38"/>
      <c r="AN34" s="53">
        <v>99999</v>
      </c>
      <c r="AO34" s="37">
        <f t="shared" si="10"/>
        <v>-97798</v>
      </c>
      <c r="AP34" s="46">
        <f t="shared" si="11"/>
        <v>-0.97798977989779901</v>
      </c>
      <c r="AQ34" s="38">
        <f t="shared" si="9"/>
        <v>22</v>
      </c>
      <c r="AR34" s="47">
        <f t="shared" si="18"/>
        <v>1</v>
      </c>
      <c r="AS34" s="47">
        <f t="shared" si="12"/>
        <v>1</v>
      </c>
      <c r="AT34" s="47">
        <f t="shared" si="13"/>
        <v>1</v>
      </c>
      <c r="AU34" s="47">
        <f t="shared" si="14"/>
        <v>1</v>
      </c>
      <c r="AV34" s="47">
        <f t="shared" si="15"/>
        <v>0</v>
      </c>
      <c r="AW34" s="47">
        <f t="shared" si="16"/>
        <v>0</v>
      </c>
      <c r="AX34" s="47" t="str">
        <f t="shared" si="17"/>
        <v/>
      </c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3" ht="14.25" customHeight="1" x14ac:dyDescent="0.2">
      <c r="A35" s="35"/>
      <c r="B35" s="36"/>
      <c r="C35" s="36"/>
      <c r="D35" s="36"/>
      <c r="E35" s="37">
        <v>48</v>
      </c>
      <c r="F35" s="38" t="s">
        <v>97</v>
      </c>
      <c r="G35" s="38" t="s">
        <v>62</v>
      </c>
      <c r="H35" s="38">
        <v>15</v>
      </c>
      <c r="I35" s="38">
        <v>15</v>
      </c>
      <c r="J35" s="38">
        <v>15</v>
      </c>
      <c r="K35" s="38">
        <v>15</v>
      </c>
      <c r="L35" s="38">
        <f t="shared" si="0"/>
        <v>60</v>
      </c>
      <c r="M35" s="37">
        <v>5</v>
      </c>
      <c r="N35" s="39">
        <v>13.3</v>
      </c>
      <c r="O35" s="39">
        <v>32.6</v>
      </c>
      <c r="P35" s="39">
        <v>119.3</v>
      </c>
      <c r="Q35" s="39">
        <v>165.3</v>
      </c>
      <c r="R35" s="39">
        <v>94</v>
      </c>
      <c r="S35" s="38">
        <v>93</v>
      </c>
      <c r="T35" s="39">
        <f t="shared" si="1"/>
        <v>187</v>
      </c>
      <c r="U35" s="40">
        <v>45465</v>
      </c>
      <c r="V35" s="37"/>
      <c r="W35" s="37">
        <v>30000</v>
      </c>
      <c r="X35" s="48"/>
      <c r="Y35" s="39">
        <f t="shared" si="2"/>
        <v>0</v>
      </c>
      <c r="Z35" s="39">
        <f t="shared" si="3"/>
        <v>0</v>
      </c>
      <c r="AA35" s="42"/>
      <c r="AB35" s="38"/>
      <c r="AC35" s="39">
        <f t="shared" si="4"/>
        <v>0</v>
      </c>
      <c r="AD35" s="37">
        <v>15</v>
      </c>
      <c r="AE35" s="38">
        <v>50</v>
      </c>
      <c r="AF35" s="37">
        <v>80</v>
      </c>
      <c r="AG35" s="37">
        <v>100</v>
      </c>
      <c r="AH35" s="37"/>
      <c r="AI35" s="37">
        <f t="shared" si="23"/>
        <v>105</v>
      </c>
      <c r="AJ35" s="43">
        <f t="shared" si="7"/>
        <v>387.3</v>
      </c>
      <c r="AK35" s="44">
        <f t="shared" si="21"/>
        <v>106</v>
      </c>
      <c r="AL35" s="38"/>
      <c r="AM35" s="38"/>
      <c r="AN35" s="53">
        <v>30900</v>
      </c>
      <c r="AO35" s="37">
        <f t="shared" si="10"/>
        <v>-30900</v>
      </c>
      <c r="AP35" s="46">
        <f t="shared" si="11"/>
        <v>-1</v>
      </c>
      <c r="AQ35" s="38">
        <f t="shared" si="9"/>
        <v>11</v>
      </c>
      <c r="AR35" s="47">
        <f t="shared" si="18"/>
        <v>1</v>
      </c>
      <c r="AS35" s="47">
        <f t="shared" si="12"/>
        <v>0</v>
      </c>
      <c r="AT35" s="47">
        <f t="shared" si="13"/>
        <v>1</v>
      </c>
      <c r="AU35" s="47">
        <f t="shared" si="14"/>
        <v>0</v>
      </c>
      <c r="AV35" s="47">
        <f t="shared" si="15"/>
        <v>1</v>
      </c>
      <c r="AW35" s="47">
        <f t="shared" si="16"/>
        <v>0</v>
      </c>
      <c r="AX35" s="47" t="str">
        <f t="shared" si="17"/>
        <v/>
      </c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3" ht="14.25" customHeight="1" x14ac:dyDescent="0.2">
      <c r="A36" s="35"/>
      <c r="B36" s="36"/>
      <c r="C36" s="36"/>
      <c r="D36" s="36"/>
      <c r="E36" s="37">
        <v>49</v>
      </c>
      <c r="F36" s="38" t="s">
        <v>98</v>
      </c>
      <c r="G36" s="38" t="s">
        <v>51</v>
      </c>
      <c r="H36" s="38">
        <v>15</v>
      </c>
      <c r="I36" s="38">
        <v>15</v>
      </c>
      <c r="J36" s="38">
        <v>15</v>
      </c>
      <c r="K36" s="38">
        <v>15</v>
      </c>
      <c r="L36" s="38">
        <f t="shared" si="0"/>
        <v>60</v>
      </c>
      <c r="M36" s="37">
        <v>5</v>
      </c>
      <c r="N36" s="39">
        <v>20</v>
      </c>
      <c r="O36" s="39">
        <v>34.67</v>
      </c>
      <c r="P36" s="39">
        <v>140</v>
      </c>
      <c r="Q36" s="39">
        <v>194.7</v>
      </c>
      <c r="R36" s="39">
        <v>108</v>
      </c>
      <c r="S36" s="38">
        <v>112</v>
      </c>
      <c r="T36" s="39">
        <f t="shared" si="1"/>
        <v>220</v>
      </c>
      <c r="U36" s="40">
        <v>45462</v>
      </c>
      <c r="V36" s="37">
        <v>50</v>
      </c>
      <c r="W36" s="37">
        <v>10000</v>
      </c>
      <c r="X36" s="41">
        <v>9810</v>
      </c>
      <c r="Y36" s="39">
        <f t="shared" si="2"/>
        <v>327.83333333333331</v>
      </c>
      <c r="Z36" s="39">
        <f t="shared" si="3"/>
        <v>327.83333333333331</v>
      </c>
      <c r="AA36" s="42">
        <v>150</v>
      </c>
      <c r="AB36" s="38" t="s">
        <v>63</v>
      </c>
      <c r="AC36" s="39">
        <f t="shared" si="4"/>
        <v>477.83333333333331</v>
      </c>
      <c r="AD36" s="37">
        <v>45</v>
      </c>
      <c r="AE36" s="38">
        <v>50</v>
      </c>
      <c r="AF36" s="37">
        <f t="shared" ref="AF36:AF124" si="25">SUM(V36,AD36,AE36)</f>
        <v>145</v>
      </c>
      <c r="AG36" s="37"/>
      <c r="AH36" s="37"/>
      <c r="AI36" s="37">
        <f t="shared" si="23"/>
        <v>5</v>
      </c>
      <c r="AJ36" s="43">
        <f t="shared" si="7"/>
        <v>1092.5333333333333</v>
      </c>
      <c r="AK36" s="44">
        <f t="shared" si="21"/>
        <v>2</v>
      </c>
      <c r="AL36" s="38"/>
      <c r="AM36" s="38"/>
      <c r="AN36" s="53">
        <v>10153</v>
      </c>
      <c r="AO36" s="37">
        <f t="shared" si="10"/>
        <v>-343</v>
      </c>
      <c r="AP36" s="46">
        <f t="shared" si="11"/>
        <v>-3.3783118290160542E-2</v>
      </c>
      <c r="AQ36" s="38">
        <f t="shared" si="9"/>
        <v>86</v>
      </c>
      <c r="AR36" s="47">
        <f t="shared" si="18"/>
        <v>1</v>
      </c>
      <c r="AS36" s="47">
        <f t="shared" si="12"/>
        <v>1</v>
      </c>
      <c r="AT36" s="47">
        <f t="shared" si="13"/>
        <v>1</v>
      </c>
      <c r="AU36" s="47">
        <f t="shared" si="14"/>
        <v>1</v>
      </c>
      <c r="AV36" s="47">
        <f t="shared" si="15"/>
        <v>1</v>
      </c>
      <c r="AW36" s="47">
        <f t="shared" si="16"/>
        <v>1</v>
      </c>
      <c r="AX36" s="47">
        <f t="shared" si="17"/>
        <v>-3.3783118290160542E-2</v>
      </c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4.25" customHeight="1" x14ac:dyDescent="0.2">
      <c r="A37" s="35"/>
      <c r="B37" s="36"/>
      <c r="C37" s="36"/>
      <c r="D37" s="36"/>
      <c r="E37" s="37">
        <v>50</v>
      </c>
      <c r="F37" s="38" t="s">
        <v>98</v>
      </c>
      <c r="G37" s="38" t="s">
        <v>51</v>
      </c>
      <c r="H37" s="38">
        <v>15</v>
      </c>
      <c r="I37" s="38">
        <v>15</v>
      </c>
      <c r="J37" s="38">
        <v>15</v>
      </c>
      <c r="K37" s="38">
        <v>15</v>
      </c>
      <c r="L37" s="38">
        <f t="shared" si="0"/>
        <v>60</v>
      </c>
      <c r="M37" s="37">
        <v>5</v>
      </c>
      <c r="N37" s="39">
        <v>20</v>
      </c>
      <c r="O37" s="39">
        <v>26.67</v>
      </c>
      <c r="P37" s="39">
        <v>103</v>
      </c>
      <c r="Q37" s="39">
        <v>149.69999999999999</v>
      </c>
      <c r="R37" s="39">
        <v>94</v>
      </c>
      <c r="S37" s="38">
        <v>101</v>
      </c>
      <c r="T37" s="39">
        <f t="shared" si="1"/>
        <v>195</v>
      </c>
      <c r="U37" s="40">
        <v>45464</v>
      </c>
      <c r="V37" s="37">
        <v>0</v>
      </c>
      <c r="W37" s="37">
        <v>10000</v>
      </c>
      <c r="X37" s="48">
        <v>7787</v>
      </c>
      <c r="Y37" s="39">
        <f t="shared" si="2"/>
        <v>91.816666666666663</v>
      </c>
      <c r="Z37" s="39">
        <f t="shared" si="3"/>
        <v>91.816666666666663</v>
      </c>
      <c r="AA37" s="42">
        <v>150</v>
      </c>
      <c r="AB37" s="38" t="s">
        <v>52</v>
      </c>
      <c r="AC37" s="39">
        <f t="shared" si="4"/>
        <v>241.81666666666666</v>
      </c>
      <c r="AD37" s="37">
        <v>15</v>
      </c>
      <c r="AE37" s="38">
        <v>50</v>
      </c>
      <c r="AF37" s="37">
        <f t="shared" si="25"/>
        <v>65</v>
      </c>
      <c r="AG37" s="37"/>
      <c r="AH37" s="37"/>
      <c r="AI37" s="37">
        <f t="shared" si="23"/>
        <v>5</v>
      </c>
      <c r="AJ37" s="43">
        <f t="shared" si="7"/>
        <v>706.51666666666665</v>
      </c>
      <c r="AK37" s="44">
        <f t="shared" si="21"/>
        <v>61</v>
      </c>
      <c r="AL37" s="38"/>
      <c r="AM37" s="38"/>
      <c r="AN37" s="49">
        <v>9413</v>
      </c>
      <c r="AO37" s="37">
        <f t="shared" si="10"/>
        <v>-1626</v>
      </c>
      <c r="AP37" s="46">
        <f t="shared" si="11"/>
        <v>-0.17273982789758843</v>
      </c>
      <c r="AQ37" s="38">
        <f t="shared" si="9"/>
        <v>52</v>
      </c>
      <c r="AR37" s="47">
        <f t="shared" si="18"/>
        <v>1</v>
      </c>
      <c r="AS37" s="47">
        <f t="shared" si="12"/>
        <v>1</v>
      </c>
      <c r="AT37" s="47">
        <f t="shared" si="13"/>
        <v>0</v>
      </c>
      <c r="AU37" s="47">
        <f t="shared" si="14"/>
        <v>0</v>
      </c>
      <c r="AV37" s="47">
        <f t="shared" si="15"/>
        <v>1</v>
      </c>
      <c r="AW37" s="47">
        <f t="shared" si="16"/>
        <v>0</v>
      </c>
      <c r="AX37" s="47" t="str">
        <f t="shared" si="17"/>
        <v/>
      </c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</row>
    <row r="38" spans="1:63" ht="14.25" customHeight="1" x14ac:dyDescent="0.2">
      <c r="A38" s="35"/>
      <c r="B38" s="36"/>
      <c r="C38" s="36"/>
      <c r="D38" s="36" t="s">
        <v>49</v>
      </c>
      <c r="E38" s="37">
        <v>52</v>
      </c>
      <c r="F38" s="38" t="s">
        <v>99</v>
      </c>
      <c r="G38" s="38" t="s">
        <v>67</v>
      </c>
      <c r="H38" s="38">
        <v>15</v>
      </c>
      <c r="I38" s="38">
        <v>15</v>
      </c>
      <c r="J38" s="38">
        <v>15</v>
      </c>
      <c r="K38" s="38">
        <v>15</v>
      </c>
      <c r="L38" s="38">
        <f t="shared" si="0"/>
        <v>60</v>
      </c>
      <c r="M38" s="37">
        <v>20</v>
      </c>
      <c r="N38" s="39">
        <v>13.3</v>
      </c>
      <c r="O38" s="39">
        <v>31</v>
      </c>
      <c r="P38" s="39">
        <v>97.67</v>
      </c>
      <c r="Q38" s="39">
        <v>142</v>
      </c>
      <c r="R38" s="39">
        <v>113</v>
      </c>
      <c r="S38" s="38">
        <v>110</v>
      </c>
      <c r="T38" s="39">
        <f t="shared" si="1"/>
        <v>223</v>
      </c>
      <c r="U38" s="40">
        <v>45464</v>
      </c>
      <c r="V38" s="37">
        <v>0</v>
      </c>
      <c r="W38" s="37">
        <f>IF(LEFT(G38,2)="10",10000,30000)</f>
        <v>10000</v>
      </c>
      <c r="X38" s="48">
        <v>10090</v>
      </c>
      <c r="Y38" s="39">
        <f t="shared" si="2"/>
        <v>339.5</v>
      </c>
      <c r="Z38" s="39">
        <f t="shared" si="3"/>
        <v>339.5</v>
      </c>
      <c r="AA38" s="42">
        <v>150</v>
      </c>
      <c r="AB38" s="38" t="s">
        <v>63</v>
      </c>
      <c r="AC38" s="39">
        <f t="shared" si="4"/>
        <v>489.5</v>
      </c>
      <c r="AD38" s="37"/>
      <c r="AE38" s="38">
        <v>50</v>
      </c>
      <c r="AF38" s="37">
        <f t="shared" si="25"/>
        <v>50</v>
      </c>
      <c r="AG38" s="37"/>
      <c r="AH38" s="37"/>
      <c r="AI38" s="37">
        <f t="shared" si="23"/>
        <v>20</v>
      </c>
      <c r="AJ38" s="43">
        <f t="shared" si="7"/>
        <v>944.5</v>
      </c>
      <c r="AK38" s="44">
        <f t="shared" si="21"/>
        <v>14</v>
      </c>
      <c r="AL38" s="38"/>
      <c r="AM38" s="38"/>
      <c r="AN38" s="49">
        <v>10000</v>
      </c>
      <c r="AO38" s="37">
        <f t="shared" si="10"/>
        <v>90</v>
      </c>
      <c r="AP38" s="46">
        <f t="shared" si="11"/>
        <v>8.9999999999999993E-3</v>
      </c>
      <c r="AQ38" s="38">
        <f t="shared" si="9"/>
        <v>101</v>
      </c>
      <c r="AR38" s="47">
        <f t="shared" si="18"/>
        <v>1</v>
      </c>
      <c r="AS38" s="47">
        <f t="shared" si="12"/>
        <v>1</v>
      </c>
      <c r="AT38" s="47">
        <f t="shared" si="13"/>
        <v>0</v>
      </c>
      <c r="AU38" s="47">
        <f t="shared" si="14"/>
        <v>1</v>
      </c>
      <c r="AV38" s="47">
        <f t="shared" si="15"/>
        <v>0</v>
      </c>
      <c r="AW38" s="47">
        <f t="shared" si="16"/>
        <v>0</v>
      </c>
      <c r="AX38" s="47" t="str">
        <f t="shared" si="17"/>
        <v/>
      </c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</row>
    <row r="39" spans="1:63" ht="14.25" customHeight="1" x14ac:dyDescent="0.2">
      <c r="A39" s="35"/>
      <c r="B39" s="36"/>
      <c r="C39" s="36"/>
      <c r="D39" s="36"/>
      <c r="E39" s="37">
        <v>54</v>
      </c>
      <c r="F39" s="38" t="s">
        <v>100</v>
      </c>
      <c r="G39" s="38" t="s">
        <v>51</v>
      </c>
      <c r="H39" s="38">
        <v>15</v>
      </c>
      <c r="I39" s="38">
        <v>15</v>
      </c>
      <c r="J39" s="38">
        <v>15</v>
      </c>
      <c r="K39" s="38">
        <v>15</v>
      </c>
      <c r="L39" s="38">
        <f t="shared" si="0"/>
        <v>60</v>
      </c>
      <c r="M39" s="37">
        <v>5</v>
      </c>
      <c r="N39" s="39">
        <v>20</v>
      </c>
      <c r="O39" s="39">
        <v>34.33</v>
      </c>
      <c r="P39" s="39">
        <v>84.67</v>
      </c>
      <c r="Q39" s="39">
        <v>139</v>
      </c>
      <c r="R39" s="39">
        <v>80</v>
      </c>
      <c r="S39" s="38">
        <v>100</v>
      </c>
      <c r="T39" s="39">
        <f t="shared" si="1"/>
        <v>180</v>
      </c>
      <c r="U39" s="40">
        <v>45463</v>
      </c>
      <c r="V39" s="37">
        <v>25</v>
      </c>
      <c r="W39" s="37">
        <v>10000</v>
      </c>
      <c r="X39" s="41">
        <v>9833</v>
      </c>
      <c r="Y39" s="39">
        <f t="shared" si="2"/>
        <v>330.51666666666665</v>
      </c>
      <c r="Z39" s="39">
        <f t="shared" si="3"/>
        <v>330.51666666666665</v>
      </c>
      <c r="AA39" s="42">
        <v>150</v>
      </c>
      <c r="AB39" s="38" t="s">
        <v>63</v>
      </c>
      <c r="AC39" s="39">
        <f t="shared" si="4"/>
        <v>480.51666666666665</v>
      </c>
      <c r="AD39" s="37"/>
      <c r="AE39" s="38">
        <v>0</v>
      </c>
      <c r="AF39" s="37">
        <f t="shared" si="25"/>
        <v>25</v>
      </c>
      <c r="AG39" s="37"/>
      <c r="AH39" s="37"/>
      <c r="AI39" s="37">
        <f t="shared" si="23"/>
        <v>5</v>
      </c>
      <c r="AJ39" s="43">
        <f t="shared" si="7"/>
        <v>879.51666666666665</v>
      </c>
      <c r="AK39" s="44">
        <f t="shared" si="21"/>
        <v>27</v>
      </c>
      <c r="AL39" s="38"/>
      <c r="AM39" s="38"/>
      <c r="AN39" s="53">
        <v>9242</v>
      </c>
      <c r="AO39" s="37">
        <f t="shared" si="10"/>
        <v>591</v>
      </c>
      <c r="AP39" s="46">
        <f t="shared" si="11"/>
        <v>6.3947197576282186E-2</v>
      </c>
      <c r="AQ39" s="38">
        <f t="shared" si="9"/>
        <v>114</v>
      </c>
      <c r="AR39" s="47">
        <f t="shared" si="18"/>
        <v>1</v>
      </c>
      <c r="AS39" s="47">
        <f t="shared" si="12"/>
        <v>1</v>
      </c>
      <c r="AT39" s="47">
        <f t="shared" si="13"/>
        <v>0</v>
      </c>
      <c r="AU39" s="47">
        <f t="shared" si="14"/>
        <v>0</v>
      </c>
      <c r="AV39" s="47">
        <f t="shared" si="15"/>
        <v>1</v>
      </c>
      <c r="AW39" s="47">
        <f t="shared" si="16"/>
        <v>0</v>
      </c>
      <c r="AX39" s="47" t="str">
        <f t="shared" si="17"/>
        <v/>
      </c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</row>
    <row r="40" spans="1:63" ht="14.25" customHeight="1" x14ac:dyDescent="0.2">
      <c r="A40" s="35"/>
      <c r="B40" s="36"/>
      <c r="C40" s="36"/>
      <c r="D40" s="36" t="s">
        <v>49</v>
      </c>
      <c r="E40" s="37">
        <v>55</v>
      </c>
      <c r="F40" s="38" t="s">
        <v>101</v>
      </c>
      <c r="G40" s="38" t="s">
        <v>51</v>
      </c>
      <c r="H40" s="38">
        <v>15</v>
      </c>
      <c r="I40" s="38">
        <v>15</v>
      </c>
      <c r="J40" s="38">
        <v>15</v>
      </c>
      <c r="K40" s="38">
        <v>15</v>
      </c>
      <c r="L40" s="38">
        <f t="shared" si="0"/>
        <v>60</v>
      </c>
      <c r="M40" s="37">
        <v>0</v>
      </c>
      <c r="N40" s="39">
        <v>20</v>
      </c>
      <c r="O40" s="39">
        <v>36</v>
      </c>
      <c r="P40" s="39">
        <v>128.66999999999999</v>
      </c>
      <c r="Q40" s="39">
        <v>184.7</v>
      </c>
      <c r="R40" s="39">
        <v>85</v>
      </c>
      <c r="S40" s="38">
        <v>106</v>
      </c>
      <c r="T40" s="39">
        <f t="shared" si="1"/>
        <v>191</v>
      </c>
      <c r="U40" s="40">
        <v>45462</v>
      </c>
      <c r="V40" s="37">
        <v>50</v>
      </c>
      <c r="W40" s="37">
        <v>10000</v>
      </c>
      <c r="X40" s="41">
        <v>10446</v>
      </c>
      <c r="Y40" s="39">
        <f t="shared" si="2"/>
        <v>297.9666666666667</v>
      </c>
      <c r="Z40" s="39">
        <f t="shared" si="3"/>
        <v>297.9666666666667</v>
      </c>
      <c r="AA40" s="42">
        <v>150</v>
      </c>
      <c r="AB40" s="38" t="s">
        <v>63</v>
      </c>
      <c r="AC40" s="39">
        <f t="shared" si="4"/>
        <v>447.9666666666667</v>
      </c>
      <c r="AD40" s="37">
        <v>30</v>
      </c>
      <c r="AE40" s="38">
        <v>50</v>
      </c>
      <c r="AF40" s="37">
        <f t="shared" si="25"/>
        <v>130</v>
      </c>
      <c r="AG40" s="37"/>
      <c r="AH40" s="37"/>
      <c r="AI40" s="37">
        <f t="shared" si="23"/>
        <v>0</v>
      </c>
      <c r="AJ40" s="43">
        <f t="shared" si="7"/>
        <v>1013.6666666666667</v>
      </c>
      <c r="AK40" s="44">
        <f t="shared" si="21"/>
        <v>9</v>
      </c>
      <c r="AL40" s="38"/>
      <c r="AM40" s="38"/>
      <c r="AN40" s="53">
        <v>9922</v>
      </c>
      <c r="AO40" s="37">
        <f t="shared" si="10"/>
        <v>524</v>
      </c>
      <c r="AP40" s="46">
        <f t="shared" si="11"/>
        <v>5.2811933078008466E-2</v>
      </c>
      <c r="AQ40" s="38">
        <f t="shared" si="9"/>
        <v>113</v>
      </c>
      <c r="AR40" s="47">
        <f t="shared" si="18"/>
        <v>1</v>
      </c>
      <c r="AS40" s="47">
        <f t="shared" si="12"/>
        <v>1</v>
      </c>
      <c r="AT40" s="47">
        <f t="shared" si="13"/>
        <v>1</v>
      </c>
      <c r="AU40" s="47">
        <f t="shared" si="14"/>
        <v>0</v>
      </c>
      <c r="AV40" s="47">
        <f t="shared" si="15"/>
        <v>1</v>
      </c>
      <c r="AW40" s="47">
        <f t="shared" si="16"/>
        <v>0</v>
      </c>
      <c r="AX40" s="47" t="str">
        <f t="shared" si="17"/>
        <v/>
      </c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</row>
    <row r="41" spans="1:63" ht="14.25" customHeight="1" x14ac:dyDescent="0.2">
      <c r="A41" s="35"/>
      <c r="B41" s="36"/>
      <c r="C41" s="36"/>
      <c r="D41" s="36"/>
      <c r="E41" s="37">
        <v>56</v>
      </c>
      <c r="F41" s="38" t="s">
        <v>102</v>
      </c>
      <c r="G41" s="38" t="s">
        <v>62</v>
      </c>
      <c r="H41" s="38">
        <v>15</v>
      </c>
      <c r="I41" s="38">
        <v>15</v>
      </c>
      <c r="J41" s="38">
        <v>15</v>
      </c>
      <c r="K41" s="38">
        <v>15</v>
      </c>
      <c r="L41" s="38">
        <f t="shared" si="0"/>
        <v>60</v>
      </c>
      <c r="M41" s="37">
        <v>5</v>
      </c>
      <c r="N41" s="39">
        <v>20</v>
      </c>
      <c r="O41" s="51">
        <v>36.67</v>
      </c>
      <c r="P41" s="39">
        <v>136.33000000000001</v>
      </c>
      <c r="Q41" s="39">
        <v>193</v>
      </c>
      <c r="R41" s="39">
        <v>83</v>
      </c>
      <c r="S41" s="38">
        <v>114</v>
      </c>
      <c r="T41" s="39">
        <f t="shared" si="1"/>
        <v>197</v>
      </c>
      <c r="U41" s="40">
        <v>45464</v>
      </c>
      <c r="V41" s="37">
        <v>0</v>
      </c>
      <c r="W41" s="37">
        <f>IF(LEFT(G41,2)="10",10000,30000)</f>
        <v>30000</v>
      </c>
      <c r="X41" s="48">
        <v>17010</v>
      </c>
      <c r="Y41" s="39">
        <f t="shared" si="2"/>
        <v>-155.16666666666669</v>
      </c>
      <c r="Z41" s="39">
        <f t="shared" si="3"/>
        <v>0</v>
      </c>
      <c r="AA41" s="42">
        <v>0</v>
      </c>
      <c r="AB41" s="38" t="s">
        <v>88</v>
      </c>
      <c r="AC41" s="39">
        <f t="shared" si="4"/>
        <v>0</v>
      </c>
      <c r="AD41" s="37"/>
      <c r="AE41" s="38">
        <v>0</v>
      </c>
      <c r="AF41" s="37">
        <f t="shared" si="25"/>
        <v>0</v>
      </c>
      <c r="AG41" s="37"/>
      <c r="AH41" s="37"/>
      <c r="AI41" s="37">
        <f t="shared" si="23"/>
        <v>5</v>
      </c>
      <c r="AJ41" s="43">
        <f t="shared" si="7"/>
        <v>445</v>
      </c>
      <c r="AK41" s="44">
        <f t="shared" si="21"/>
        <v>98</v>
      </c>
      <c r="AL41" s="38"/>
      <c r="AM41" s="38"/>
      <c r="AN41" s="49">
        <v>30169</v>
      </c>
      <c r="AO41" s="37">
        <f t="shared" si="10"/>
        <v>-13159</v>
      </c>
      <c r="AP41" s="46">
        <f t="shared" si="11"/>
        <v>-0.43617620736517615</v>
      </c>
      <c r="AQ41" s="38">
        <f t="shared" si="9"/>
        <v>32</v>
      </c>
      <c r="AR41" s="47">
        <f t="shared" si="18"/>
        <v>1</v>
      </c>
      <c r="AS41" s="47">
        <f t="shared" si="12"/>
        <v>1</v>
      </c>
      <c r="AT41" s="47">
        <f t="shared" si="13"/>
        <v>1</v>
      </c>
      <c r="AU41" s="47">
        <f t="shared" si="14"/>
        <v>0</v>
      </c>
      <c r="AV41" s="47">
        <f t="shared" si="15"/>
        <v>1</v>
      </c>
      <c r="AW41" s="47">
        <f t="shared" si="16"/>
        <v>0</v>
      </c>
      <c r="AX41" s="47" t="str">
        <f t="shared" si="17"/>
        <v/>
      </c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</row>
    <row r="42" spans="1:63" ht="14.25" customHeight="1" x14ac:dyDescent="0.2">
      <c r="A42" s="35"/>
      <c r="B42" s="36"/>
      <c r="C42" s="36"/>
      <c r="D42" s="36"/>
      <c r="E42" s="37">
        <v>58</v>
      </c>
      <c r="F42" s="38" t="s">
        <v>103</v>
      </c>
      <c r="G42" s="38" t="s">
        <v>51</v>
      </c>
      <c r="H42" s="38">
        <v>15</v>
      </c>
      <c r="I42" s="38">
        <v>15</v>
      </c>
      <c r="J42" s="38">
        <v>15</v>
      </c>
      <c r="K42" s="38">
        <v>15</v>
      </c>
      <c r="L42" s="38">
        <f t="shared" si="0"/>
        <v>60</v>
      </c>
      <c r="M42" s="37">
        <v>25</v>
      </c>
      <c r="N42" s="39">
        <v>20</v>
      </c>
      <c r="O42" s="39">
        <v>32</v>
      </c>
      <c r="P42" s="39">
        <v>76</v>
      </c>
      <c r="Q42" s="39">
        <v>128</v>
      </c>
      <c r="R42" s="39">
        <v>87</v>
      </c>
      <c r="S42" s="38">
        <v>96</v>
      </c>
      <c r="T42" s="39">
        <f t="shared" si="1"/>
        <v>183</v>
      </c>
      <c r="U42" s="40">
        <v>45464</v>
      </c>
      <c r="V42" s="37">
        <v>0</v>
      </c>
      <c r="W42" s="37">
        <v>10000</v>
      </c>
      <c r="X42" s="48">
        <v>8879</v>
      </c>
      <c r="Y42" s="39">
        <f t="shared" si="2"/>
        <v>219.21666666666667</v>
      </c>
      <c r="Z42" s="39">
        <f t="shared" si="3"/>
        <v>219.21666666666667</v>
      </c>
      <c r="AA42" s="42">
        <v>0</v>
      </c>
      <c r="AB42" s="38" t="s">
        <v>88</v>
      </c>
      <c r="AC42" s="39">
        <f t="shared" si="4"/>
        <v>219.21666666666667</v>
      </c>
      <c r="AD42" s="37"/>
      <c r="AE42" s="38">
        <v>0</v>
      </c>
      <c r="AF42" s="37">
        <f t="shared" si="25"/>
        <v>0</v>
      </c>
      <c r="AG42" s="37">
        <v>100</v>
      </c>
      <c r="AH42" s="37"/>
      <c r="AI42" s="37">
        <f t="shared" si="23"/>
        <v>125</v>
      </c>
      <c r="AJ42" s="43">
        <f t="shared" si="7"/>
        <v>465.2166666666667</v>
      </c>
      <c r="AK42" s="44">
        <f t="shared" si="21"/>
        <v>94</v>
      </c>
      <c r="AL42" s="38"/>
      <c r="AM42" s="38"/>
      <c r="AN42" s="49">
        <v>9350</v>
      </c>
      <c r="AO42" s="37">
        <f t="shared" si="10"/>
        <v>-471</v>
      </c>
      <c r="AP42" s="46">
        <f t="shared" si="11"/>
        <v>-5.0374331550802141E-2</v>
      </c>
      <c r="AQ42" s="38">
        <f t="shared" si="9"/>
        <v>83</v>
      </c>
      <c r="AR42" s="47">
        <f t="shared" si="18"/>
        <v>1</v>
      </c>
      <c r="AS42" s="47">
        <f t="shared" si="12"/>
        <v>1</v>
      </c>
      <c r="AT42" s="47">
        <f t="shared" si="13"/>
        <v>0</v>
      </c>
      <c r="AU42" s="47">
        <f t="shared" si="14"/>
        <v>0</v>
      </c>
      <c r="AV42" s="47">
        <f t="shared" si="15"/>
        <v>1</v>
      </c>
      <c r="AW42" s="47">
        <f t="shared" si="16"/>
        <v>0</v>
      </c>
      <c r="AX42" s="47" t="str">
        <f t="shared" si="17"/>
        <v/>
      </c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</row>
    <row r="43" spans="1:63" ht="14.25" customHeight="1" x14ac:dyDescent="0.2">
      <c r="A43" s="35"/>
      <c r="B43" s="36"/>
      <c r="C43" s="36"/>
      <c r="D43" s="36" t="s">
        <v>49</v>
      </c>
      <c r="E43" s="37">
        <v>61</v>
      </c>
      <c r="F43" s="38" t="s">
        <v>104</v>
      </c>
      <c r="G43" s="38" t="s">
        <v>62</v>
      </c>
      <c r="H43" s="38">
        <v>15</v>
      </c>
      <c r="I43" s="38">
        <v>15</v>
      </c>
      <c r="J43" s="38">
        <v>15</v>
      </c>
      <c r="K43" s="38">
        <v>15</v>
      </c>
      <c r="L43" s="38">
        <f t="shared" si="0"/>
        <v>60</v>
      </c>
      <c r="M43" s="37">
        <v>0</v>
      </c>
      <c r="N43" s="39">
        <v>20</v>
      </c>
      <c r="O43" s="39">
        <v>34.33</v>
      </c>
      <c r="P43" s="39">
        <v>129.66999999999999</v>
      </c>
      <c r="Q43" s="39">
        <v>184</v>
      </c>
      <c r="R43" s="39">
        <v>106</v>
      </c>
      <c r="S43" s="38">
        <v>113</v>
      </c>
      <c r="T43" s="39">
        <f t="shared" si="1"/>
        <v>219</v>
      </c>
      <c r="U43" s="40">
        <v>45462</v>
      </c>
      <c r="V43" s="37">
        <v>50</v>
      </c>
      <c r="W43" s="37">
        <v>30000</v>
      </c>
      <c r="X43" s="41">
        <v>23894</v>
      </c>
      <c r="Y43" s="39">
        <f t="shared" si="2"/>
        <v>112.54444444444445</v>
      </c>
      <c r="Z43" s="39">
        <f t="shared" si="3"/>
        <v>112.54444444444445</v>
      </c>
      <c r="AA43" s="42">
        <v>150</v>
      </c>
      <c r="AB43" s="38" t="s">
        <v>63</v>
      </c>
      <c r="AC43" s="39">
        <f t="shared" si="4"/>
        <v>262.54444444444448</v>
      </c>
      <c r="AD43" s="37">
        <v>15</v>
      </c>
      <c r="AE43" s="38">
        <v>50</v>
      </c>
      <c r="AF43" s="37">
        <f t="shared" si="25"/>
        <v>115</v>
      </c>
      <c r="AG43" s="37"/>
      <c r="AH43" s="37"/>
      <c r="AI43" s="37">
        <f t="shared" si="23"/>
        <v>0</v>
      </c>
      <c r="AJ43" s="43">
        <f t="shared" si="7"/>
        <v>840.54444444444448</v>
      </c>
      <c r="AK43" s="44">
        <f t="shared" si="21"/>
        <v>33</v>
      </c>
      <c r="AL43" s="38"/>
      <c r="AM43" s="38"/>
      <c r="AN43" s="45">
        <v>28413</v>
      </c>
      <c r="AO43" s="37">
        <f t="shared" si="10"/>
        <v>-4519</v>
      </c>
      <c r="AP43" s="46">
        <f t="shared" si="11"/>
        <v>-0.15904691514447611</v>
      </c>
      <c r="AQ43" s="38">
        <f t="shared" si="9"/>
        <v>54</v>
      </c>
      <c r="AR43" s="47">
        <f t="shared" si="18"/>
        <v>1</v>
      </c>
      <c r="AS43" s="47">
        <f t="shared" si="12"/>
        <v>1</v>
      </c>
      <c r="AT43" s="47">
        <f t="shared" si="13"/>
        <v>1</v>
      </c>
      <c r="AU43" s="47">
        <f t="shared" si="14"/>
        <v>1</v>
      </c>
      <c r="AV43" s="47">
        <f t="shared" si="15"/>
        <v>1</v>
      </c>
      <c r="AW43" s="47">
        <f t="shared" si="16"/>
        <v>1</v>
      </c>
      <c r="AX43" s="47">
        <f t="shared" si="17"/>
        <v>-0.15904691514447611</v>
      </c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</row>
    <row r="44" spans="1:63" ht="14.25" customHeight="1" x14ac:dyDescent="0.2">
      <c r="A44" s="35"/>
      <c r="B44" s="36"/>
      <c r="C44" s="36"/>
      <c r="D44" s="36"/>
      <c r="E44" s="37">
        <v>62</v>
      </c>
      <c r="F44" s="38" t="s">
        <v>105</v>
      </c>
      <c r="G44" s="38" t="s">
        <v>106</v>
      </c>
      <c r="H44" s="38">
        <v>15</v>
      </c>
      <c r="I44" s="38">
        <v>15</v>
      </c>
      <c r="J44" s="38">
        <v>15</v>
      </c>
      <c r="K44" s="38">
        <v>15</v>
      </c>
      <c r="L44" s="38">
        <f t="shared" si="0"/>
        <v>60</v>
      </c>
      <c r="M44" s="37">
        <v>20</v>
      </c>
      <c r="N44" s="39">
        <v>19.670000000000002</v>
      </c>
      <c r="O44" s="39">
        <v>34</v>
      </c>
      <c r="P44" s="39">
        <v>136.66999999999999</v>
      </c>
      <c r="Q44" s="39">
        <f>SUM(N44:P44)</f>
        <v>190.33999999999997</v>
      </c>
      <c r="R44" s="39">
        <v>109</v>
      </c>
      <c r="S44" s="38">
        <v>114</v>
      </c>
      <c r="T44" s="39">
        <f t="shared" si="1"/>
        <v>223</v>
      </c>
      <c r="U44" s="40">
        <v>45465</v>
      </c>
      <c r="V44" s="37"/>
      <c r="W44" s="37">
        <f>IF(LEFT(G44,2)="10",10000,30000)</f>
        <v>30000</v>
      </c>
      <c r="X44" s="48"/>
      <c r="Y44" s="39">
        <f t="shared" si="2"/>
        <v>0</v>
      </c>
      <c r="Z44" s="39">
        <f t="shared" si="3"/>
        <v>0</v>
      </c>
      <c r="AA44" s="42"/>
      <c r="AB44" s="38"/>
      <c r="AC44" s="39">
        <f t="shared" si="4"/>
        <v>0</v>
      </c>
      <c r="AD44" s="37">
        <v>30</v>
      </c>
      <c r="AE44" s="38">
        <v>50</v>
      </c>
      <c r="AF44" s="37">
        <f t="shared" si="25"/>
        <v>80</v>
      </c>
      <c r="AG44" s="37">
        <v>100</v>
      </c>
      <c r="AH44" s="37"/>
      <c r="AI44" s="37">
        <f t="shared" si="23"/>
        <v>120</v>
      </c>
      <c r="AJ44" s="43">
        <f t="shared" si="7"/>
        <v>433.33999999999992</v>
      </c>
      <c r="AK44" s="44">
        <f t="shared" si="21"/>
        <v>101</v>
      </c>
      <c r="AL44" s="38"/>
      <c r="AM44" s="38"/>
      <c r="AN44" s="53">
        <v>99999</v>
      </c>
      <c r="AO44" s="37">
        <f t="shared" si="10"/>
        <v>-99999</v>
      </c>
      <c r="AP44" s="46">
        <f t="shared" si="11"/>
        <v>-1</v>
      </c>
      <c r="AQ44" s="38">
        <f t="shared" si="9"/>
        <v>11</v>
      </c>
      <c r="AR44" s="47">
        <f t="shared" si="18"/>
        <v>1</v>
      </c>
      <c r="AS44" s="47">
        <f t="shared" si="12"/>
        <v>0</v>
      </c>
      <c r="AT44" s="47">
        <f t="shared" si="13"/>
        <v>1</v>
      </c>
      <c r="AU44" s="47">
        <f t="shared" si="14"/>
        <v>1</v>
      </c>
      <c r="AV44" s="47">
        <f t="shared" si="15"/>
        <v>0</v>
      </c>
      <c r="AW44" s="47">
        <f t="shared" si="16"/>
        <v>0</v>
      </c>
      <c r="AX44" s="47" t="str">
        <f t="shared" si="17"/>
        <v/>
      </c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</row>
    <row r="45" spans="1:63" ht="14.25" customHeight="1" x14ac:dyDescent="0.2">
      <c r="A45" s="35"/>
      <c r="B45" s="36"/>
      <c r="C45" s="36"/>
      <c r="D45" s="36"/>
      <c r="E45" s="37">
        <v>63</v>
      </c>
      <c r="F45" s="38" t="s">
        <v>107</v>
      </c>
      <c r="G45" s="38" t="s">
        <v>62</v>
      </c>
      <c r="H45" s="38">
        <v>15</v>
      </c>
      <c r="I45" s="38">
        <v>15</v>
      </c>
      <c r="J45" s="38">
        <v>15</v>
      </c>
      <c r="K45" s="38">
        <v>15</v>
      </c>
      <c r="L45" s="38">
        <f t="shared" si="0"/>
        <v>60</v>
      </c>
      <c r="M45" s="37">
        <v>5</v>
      </c>
      <c r="N45" s="39">
        <v>20</v>
      </c>
      <c r="O45" s="39">
        <v>24.67</v>
      </c>
      <c r="P45" s="39">
        <v>102.33</v>
      </c>
      <c r="Q45" s="39">
        <v>147</v>
      </c>
      <c r="R45" s="39">
        <v>114</v>
      </c>
      <c r="S45" s="38">
        <v>117</v>
      </c>
      <c r="T45" s="39">
        <f t="shared" si="1"/>
        <v>231</v>
      </c>
      <c r="U45" s="40">
        <v>45465</v>
      </c>
      <c r="V45" s="37"/>
      <c r="W45" s="37">
        <v>30000</v>
      </c>
      <c r="X45" s="48"/>
      <c r="Y45" s="39">
        <f t="shared" si="2"/>
        <v>0</v>
      </c>
      <c r="Z45" s="39">
        <f t="shared" si="3"/>
        <v>0</v>
      </c>
      <c r="AA45" s="42"/>
      <c r="AB45" s="38"/>
      <c r="AC45" s="39">
        <f t="shared" si="4"/>
        <v>0</v>
      </c>
      <c r="AD45" s="37"/>
      <c r="AE45" s="38"/>
      <c r="AF45" s="37">
        <f t="shared" si="25"/>
        <v>0</v>
      </c>
      <c r="AG45" s="37">
        <v>100</v>
      </c>
      <c r="AH45" s="37"/>
      <c r="AI45" s="37">
        <f t="shared" si="23"/>
        <v>105</v>
      </c>
      <c r="AJ45" s="43">
        <f t="shared" si="7"/>
        <v>333</v>
      </c>
      <c r="AK45" s="44">
        <f t="shared" si="21"/>
        <v>111</v>
      </c>
      <c r="AL45" s="38"/>
      <c r="AM45" s="38"/>
      <c r="AN45" s="53">
        <v>32863</v>
      </c>
      <c r="AO45" s="37">
        <f t="shared" si="10"/>
        <v>-32863</v>
      </c>
      <c r="AP45" s="46">
        <f t="shared" si="11"/>
        <v>-1</v>
      </c>
      <c r="AQ45" s="38">
        <f t="shared" si="9"/>
        <v>11</v>
      </c>
      <c r="AR45" s="47">
        <f t="shared" si="18"/>
        <v>1</v>
      </c>
      <c r="AS45" s="47">
        <f t="shared" si="12"/>
        <v>0</v>
      </c>
      <c r="AT45" s="47">
        <f t="shared" si="13"/>
        <v>0</v>
      </c>
      <c r="AU45" s="47">
        <f t="shared" si="14"/>
        <v>1</v>
      </c>
      <c r="AV45" s="47">
        <f t="shared" si="15"/>
        <v>1</v>
      </c>
      <c r="AW45" s="47">
        <f t="shared" si="16"/>
        <v>0</v>
      </c>
      <c r="AX45" s="47" t="str">
        <f t="shared" si="17"/>
        <v/>
      </c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</row>
    <row r="46" spans="1:63" ht="14.25" customHeight="1" x14ac:dyDescent="0.2">
      <c r="A46" s="35"/>
      <c r="B46" s="36"/>
      <c r="C46" s="36"/>
      <c r="D46" s="36"/>
      <c r="E46" s="37">
        <v>64</v>
      </c>
      <c r="F46" s="38" t="s">
        <v>108</v>
      </c>
      <c r="G46" s="38" t="s">
        <v>51</v>
      </c>
      <c r="H46" s="38">
        <v>15</v>
      </c>
      <c r="I46" s="38">
        <v>0</v>
      </c>
      <c r="J46" s="38">
        <v>15</v>
      </c>
      <c r="K46" s="38">
        <v>15</v>
      </c>
      <c r="L46" s="38">
        <f t="shared" si="0"/>
        <v>45</v>
      </c>
      <c r="M46" s="37">
        <v>45</v>
      </c>
      <c r="N46" s="39">
        <v>11.67</v>
      </c>
      <c r="O46" s="39">
        <v>30.68</v>
      </c>
      <c r="P46" s="39">
        <v>108.67</v>
      </c>
      <c r="Q46" s="39">
        <v>151</v>
      </c>
      <c r="R46" s="39">
        <v>78</v>
      </c>
      <c r="S46" s="38">
        <v>78</v>
      </c>
      <c r="T46" s="39">
        <f t="shared" si="1"/>
        <v>156</v>
      </c>
      <c r="U46" s="40">
        <v>45464</v>
      </c>
      <c r="V46" s="37">
        <v>0</v>
      </c>
      <c r="W46" s="37">
        <v>10000</v>
      </c>
      <c r="X46" s="48">
        <v>9320</v>
      </c>
      <c r="Y46" s="39">
        <f t="shared" si="2"/>
        <v>270.66666666666669</v>
      </c>
      <c r="Z46" s="39">
        <f t="shared" si="3"/>
        <v>270.66666666666669</v>
      </c>
      <c r="AA46" s="42">
        <v>0</v>
      </c>
      <c r="AB46" s="38" t="s">
        <v>55</v>
      </c>
      <c r="AC46" s="39">
        <f t="shared" si="4"/>
        <v>270.66666666666669</v>
      </c>
      <c r="AD46" s="37"/>
      <c r="AE46" s="38"/>
      <c r="AF46" s="37">
        <f t="shared" si="25"/>
        <v>0</v>
      </c>
      <c r="AG46" s="37">
        <v>100</v>
      </c>
      <c r="AH46" s="37"/>
      <c r="AI46" s="37">
        <f t="shared" si="23"/>
        <v>145</v>
      </c>
      <c r="AJ46" s="43">
        <f t="shared" si="7"/>
        <v>477.66666666666674</v>
      </c>
      <c r="AK46" s="44">
        <f t="shared" si="21"/>
        <v>92</v>
      </c>
      <c r="AL46" s="38"/>
      <c r="AM46" s="38"/>
      <c r="AN46" s="49">
        <v>9534</v>
      </c>
      <c r="AO46" s="37">
        <f t="shared" si="10"/>
        <v>-214</v>
      </c>
      <c r="AP46" s="46">
        <f t="shared" si="11"/>
        <v>-2.2445982798405706E-2</v>
      </c>
      <c r="AQ46" s="38">
        <f t="shared" si="9"/>
        <v>90</v>
      </c>
      <c r="AR46" s="47">
        <f t="shared" si="18"/>
        <v>0</v>
      </c>
      <c r="AS46" s="47">
        <f t="shared" si="12"/>
        <v>1</v>
      </c>
      <c r="AT46" s="47">
        <f t="shared" si="13"/>
        <v>0</v>
      </c>
      <c r="AU46" s="47">
        <f t="shared" si="14"/>
        <v>0</v>
      </c>
      <c r="AV46" s="47">
        <f t="shared" si="15"/>
        <v>1</v>
      </c>
      <c r="AW46" s="47">
        <f t="shared" si="16"/>
        <v>0</v>
      </c>
      <c r="AX46" s="47" t="str">
        <f t="shared" si="17"/>
        <v/>
      </c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</row>
    <row r="47" spans="1:63" ht="14.25" customHeight="1" x14ac:dyDescent="0.2">
      <c r="A47" s="35"/>
      <c r="B47" s="36"/>
      <c r="C47" s="36"/>
      <c r="D47" s="36"/>
      <c r="E47" s="37">
        <v>65</v>
      </c>
      <c r="F47" s="38" t="s">
        <v>109</v>
      </c>
      <c r="G47" s="38" t="s">
        <v>67</v>
      </c>
      <c r="H47" s="38">
        <v>15</v>
      </c>
      <c r="I47" s="38">
        <v>15</v>
      </c>
      <c r="J47" s="38">
        <v>15</v>
      </c>
      <c r="K47" s="38">
        <v>15</v>
      </c>
      <c r="L47" s="38">
        <f t="shared" si="0"/>
        <v>60</v>
      </c>
      <c r="M47" s="37">
        <v>240</v>
      </c>
      <c r="N47" s="39">
        <v>17.670000000000002</v>
      </c>
      <c r="O47" s="39">
        <v>29.33</v>
      </c>
      <c r="P47" s="39">
        <v>93.33</v>
      </c>
      <c r="Q47" s="39">
        <v>140.30000000000001</v>
      </c>
      <c r="R47" s="39">
        <v>81</v>
      </c>
      <c r="S47" s="38">
        <v>102</v>
      </c>
      <c r="T47" s="39">
        <f t="shared" si="1"/>
        <v>183</v>
      </c>
      <c r="U47" s="40">
        <v>45463</v>
      </c>
      <c r="V47" s="37">
        <v>25</v>
      </c>
      <c r="W47" s="37">
        <v>10000</v>
      </c>
      <c r="X47" s="48">
        <v>0</v>
      </c>
      <c r="Y47" s="39">
        <f t="shared" si="2"/>
        <v>0</v>
      </c>
      <c r="Z47" s="39">
        <f t="shared" si="3"/>
        <v>0</v>
      </c>
      <c r="AA47" s="42">
        <v>0</v>
      </c>
      <c r="AB47" s="38" t="s">
        <v>110</v>
      </c>
      <c r="AC47" s="39">
        <f t="shared" si="4"/>
        <v>0</v>
      </c>
      <c r="AD47" s="37"/>
      <c r="AE47" s="38">
        <v>50</v>
      </c>
      <c r="AF47" s="37">
        <f t="shared" si="25"/>
        <v>75</v>
      </c>
      <c r="AG47" s="37"/>
      <c r="AH47" s="37"/>
      <c r="AI47" s="37">
        <f t="shared" si="23"/>
        <v>240</v>
      </c>
      <c r="AJ47" s="43">
        <f t="shared" si="7"/>
        <v>218.3</v>
      </c>
      <c r="AK47" s="44">
        <f t="shared" si="21"/>
        <v>118</v>
      </c>
      <c r="AL47" s="38"/>
      <c r="AM47" s="38"/>
      <c r="AN47" s="45">
        <v>11656</v>
      </c>
      <c r="AO47" s="37">
        <f t="shared" si="10"/>
        <v>-11656</v>
      </c>
      <c r="AP47" s="46">
        <f t="shared" si="11"/>
        <v>-1</v>
      </c>
      <c r="AQ47" s="38">
        <f t="shared" si="9"/>
        <v>11</v>
      </c>
      <c r="AR47" s="47">
        <f t="shared" si="18"/>
        <v>1</v>
      </c>
      <c r="AS47" s="47">
        <f t="shared" si="12"/>
        <v>0</v>
      </c>
      <c r="AT47" s="47">
        <f t="shared" si="13"/>
        <v>0</v>
      </c>
      <c r="AU47" s="47">
        <f t="shared" si="14"/>
        <v>0</v>
      </c>
      <c r="AV47" s="47">
        <f t="shared" si="15"/>
        <v>0</v>
      </c>
      <c r="AW47" s="47">
        <f t="shared" si="16"/>
        <v>0</v>
      </c>
      <c r="AX47" s="47" t="str">
        <f t="shared" si="17"/>
        <v/>
      </c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</row>
    <row r="48" spans="1:63" ht="14.25" customHeight="1" x14ac:dyDescent="0.2">
      <c r="A48" s="35"/>
      <c r="B48" s="36"/>
      <c r="C48" s="36"/>
      <c r="D48" s="36" t="s">
        <v>49</v>
      </c>
      <c r="E48" s="37">
        <v>66</v>
      </c>
      <c r="F48" s="38" t="s">
        <v>111</v>
      </c>
      <c r="G48" s="38" t="s">
        <v>51</v>
      </c>
      <c r="H48" s="38">
        <v>15</v>
      </c>
      <c r="I48" s="38">
        <v>15</v>
      </c>
      <c r="J48" s="38">
        <v>15</v>
      </c>
      <c r="K48" s="38">
        <v>15</v>
      </c>
      <c r="L48" s="38">
        <f t="shared" si="0"/>
        <v>60</v>
      </c>
      <c r="M48" s="37">
        <v>0</v>
      </c>
      <c r="N48" s="39">
        <v>13.33</v>
      </c>
      <c r="O48" s="39">
        <v>31</v>
      </c>
      <c r="P48" s="51">
        <v>117</v>
      </c>
      <c r="Q48" s="39">
        <v>161.30000000000001</v>
      </c>
      <c r="R48" s="39">
        <v>104</v>
      </c>
      <c r="S48" s="38">
        <v>104</v>
      </c>
      <c r="T48" s="39">
        <f t="shared" si="1"/>
        <v>208</v>
      </c>
      <c r="U48" s="40">
        <v>45464</v>
      </c>
      <c r="V48" s="37">
        <v>0</v>
      </c>
      <c r="W48" s="37">
        <v>10000</v>
      </c>
      <c r="X48" s="48">
        <v>7783</v>
      </c>
      <c r="Y48" s="39">
        <f t="shared" si="2"/>
        <v>91.350000000000023</v>
      </c>
      <c r="Z48" s="39">
        <f t="shared" si="3"/>
        <v>91.350000000000023</v>
      </c>
      <c r="AA48" s="42">
        <v>0</v>
      </c>
      <c r="AB48" s="38" t="s">
        <v>55</v>
      </c>
      <c r="AC48" s="39">
        <f t="shared" si="4"/>
        <v>91.350000000000023</v>
      </c>
      <c r="AD48" s="37"/>
      <c r="AE48" s="38">
        <v>50</v>
      </c>
      <c r="AF48" s="37">
        <f t="shared" si="25"/>
        <v>50</v>
      </c>
      <c r="AG48" s="37"/>
      <c r="AH48" s="37"/>
      <c r="AI48" s="37">
        <f t="shared" si="23"/>
        <v>0</v>
      </c>
      <c r="AJ48" s="43">
        <f t="shared" si="7"/>
        <v>570.65000000000009</v>
      </c>
      <c r="AK48" s="44">
        <f t="shared" si="21"/>
        <v>79</v>
      </c>
      <c r="AL48" s="38"/>
      <c r="AM48" s="38"/>
      <c r="AN48" s="45">
        <v>9810</v>
      </c>
      <c r="AO48" s="37">
        <f t="shared" si="10"/>
        <v>-2027</v>
      </c>
      <c r="AP48" s="46">
        <f t="shared" si="11"/>
        <v>-0.20662589194699285</v>
      </c>
      <c r="AQ48" s="38">
        <f t="shared" si="9"/>
        <v>45</v>
      </c>
      <c r="AR48" s="47">
        <f t="shared" si="18"/>
        <v>0</v>
      </c>
      <c r="AS48" s="47">
        <f t="shared" si="12"/>
        <v>1</v>
      </c>
      <c r="AT48" s="47">
        <f t="shared" si="13"/>
        <v>1</v>
      </c>
      <c r="AU48" s="47">
        <f t="shared" si="14"/>
        <v>1</v>
      </c>
      <c r="AV48" s="47">
        <f t="shared" si="15"/>
        <v>1</v>
      </c>
      <c r="AW48" s="47">
        <f t="shared" si="16"/>
        <v>0</v>
      </c>
      <c r="AX48" s="47" t="str">
        <f t="shared" si="17"/>
        <v/>
      </c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</row>
    <row r="49" spans="1:63" ht="14.25" customHeight="1" x14ac:dyDescent="0.2">
      <c r="A49" s="35"/>
      <c r="B49" s="36"/>
      <c r="C49" s="36"/>
      <c r="D49" s="36"/>
      <c r="E49" s="37">
        <v>67</v>
      </c>
      <c r="F49" s="38" t="s">
        <v>112</v>
      </c>
      <c r="G49" s="38" t="s">
        <v>62</v>
      </c>
      <c r="H49" s="38">
        <v>15</v>
      </c>
      <c r="I49" s="38">
        <v>15</v>
      </c>
      <c r="J49" s="38">
        <v>15</v>
      </c>
      <c r="K49" s="38">
        <v>15</v>
      </c>
      <c r="L49" s="38">
        <f t="shared" si="0"/>
        <v>60</v>
      </c>
      <c r="M49" s="37">
        <v>5</v>
      </c>
      <c r="N49" s="39">
        <v>6.67</v>
      </c>
      <c r="O49" s="39">
        <v>33.33</v>
      </c>
      <c r="P49" s="39">
        <v>92.67</v>
      </c>
      <c r="Q49" s="39">
        <v>132.69999999999999</v>
      </c>
      <c r="R49" s="39">
        <v>103</v>
      </c>
      <c r="S49" s="38">
        <v>116</v>
      </c>
      <c r="T49" s="39">
        <f t="shared" si="1"/>
        <v>219</v>
      </c>
      <c r="U49" s="40">
        <v>45463</v>
      </c>
      <c r="V49" s="37">
        <v>25</v>
      </c>
      <c r="W49" s="37">
        <f>IF(LEFT(G49,2)="10",10000,30000)</f>
        <v>30000</v>
      </c>
      <c r="X49" s="48"/>
      <c r="Y49" s="39">
        <f t="shared" si="2"/>
        <v>0</v>
      </c>
      <c r="Z49" s="39">
        <f t="shared" si="3"/>
        <v>0</v>
      </c>
      <c r="AA49" s="42"/>
      <c r="AB49" s="38"/>
      <c r="AC49" s="39">
        <f t="shared" si="4"/>
        <v>0</v>
      </c>
      <c r="AD49" s="37">
        <v>15</v>
      </c>
      <c r="AE49" s="38">
        <v>0</v>
      </c>
      <c r="AF49" s="37">
        <f t="shared" si="25"/>
        <v>40</v>
      </c>
      <c r="AG49" s="37">
        <v>100</v>
      </c>
      <c r="AH49" s="37"/>
      <c r="AI49" s="37">
        <f t="shared" si="23"/>
        <v>105</v>
      </c>
      <c r="AJ49" s="43">
        <f t="shared" si="7"/>
        <v>346.7</v>
      </c>
      <c r="AK49" s="44">
        <f t="shared" si="21"/>
        <v>109</v>
      </c>
      <c r="AL49" s="38"/>
      <c r="AM49" s="38"/>
      <c r="AN49" s="53">
        <v>31500</v>
      </c>
      <c r="AO49" s="37">
        <f t="shared" si="10"/>
        <v>-31500</v>
      </c>
      <c r="AP49" s="46">
        <f t="shared" si="11"/>
        <v>-1</v>
      </c>
      <c r="AQ49" s="38">
        <f t="shared" si="9"/>
        <v>11</v>
      </c>
      <c r="AR49" s="47">
        <f t="shared" si="18"/>
        <v>1</v>
      </c>
      <c r="AS49" s="47">
        <f t="shared" si="12"/>
        <v>0</v>
      </c>
      <c r="AT49" s="47">
        <f t="shared" si="13"/>
        <v>0</v>
      </c>
      <c r="AU49" s="47">
        <f t="shared" si="14"/>
        <v>1</v>
      </c>
      <c r="AV49" s="47">
        <f t="shared" si="15"/>
        <v>1</v>
      </c>
      <c r="AW49" s="47">
        <f t="shared" si="16"/>
        <v>0</v>
      </c>
      <c r="AX49" s="47" t="str">
        <f t="shared" si="17"/>
        <v/>
      </c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</row>
    <row r="50" spans="1:63" ht="14.25" customHeight="1" x14ac:dyDescent="0.2">
      <c r="A50" s="35"/>
      <c r="B50" s="36"/>
      <c r="C50" s="36"/>
      <c r="D50" s="36"/>
      <c r="E50" s="37">
        <v>68</v>
      </c>
      <c r="F50" s="38" t="s">
        <v>113</v>
      </c>
      <c r="G50" s="38" t="s">
        <v>67</v>
      </c>
      <c r="H50" s="38">
        <v>15</v>
      </c>
      <c r="I50" s="38">
        <v>15</v>
      </c>
      <c r="J50" s="38">
        <v>15</v>
      </c>
      <c r="K50" s="38">
        <v>15</v>
      </c>
      <c r="L50" s="38">
        <f t="shared" si="0"/>
        <v>60</v>
      </c>
      <c r="M50" s="37">
        <v>40</v>
      </c>
      <c r="N50" s="39">
        <v>19.670000000000002</v>
      </c>
      <c r="O50" s="39">
        <v>39</v>
      </c>
      <c r="P50" s="39">
        <v>125</v>
      </c>
      <c r="Q50" s="39">
        <v>183.7</v>
      </c>
      <c r="R50" s="39">
        <v>110</v>
      </c>
      <c r="S50" s="38">
        <v>111</v>
      </c>
      <c r="T50" s="39">
        <f t="shared" si="1"/>
        <v>221</v>
      </c>
      <c r="U50" s="40">
        <v>45464</v>
      </c>
      <c r="V50" s="37">
        <v>0</v>
      </c>
      <c r="W50" s="37">
        <v>10000</v>
      </c>
      <c r="X50" s="48">
        <v>2500</v>
      </c>
      <c r="Y50" s="39">
        <f t="shared" si="2"/>
        <v>-525</v>
      </c>
      <c r="Z50" s="39">
        <f t="shared" si="3"/>
        <v>0</v>
      </c>
      <c r="AA50" s="42">
        <v>0</v>
      </c>
      <c r="AB50" s="38" t="s">
        <v>114</v>
      </c>
      <c r="AC50" s="39">
        <f t="shared" si="4"/>
        <v>0</v>
      </c>
      <c r="AD50" s="37"/>
      <c r="AE50" s="38"/>
      <c r="AF50" s="37">
        <f t="shared" si="25"/>
        <v>0</v>
      </c>
      <c r="AG50" s="37">
        <v>100</v>
      </c>
      <c r="AH50" s="37"/>
      <c r="AI50" s="37">
        <f t="shared" si="23"/>
        <v>140</v>
      </c>
      <c r="AJ50" s="43">
        <f t="shared" si="7"/>
        <v>324.7</v>
      </c>
      <c r="AK50" s="44">
        <f t="shared" si="21"/>
        <v>113</v>
      </c>
      <c r="AL50" s="39"/>
      <c r="AM50" s="39"/>
      <c r="AN50" s="49">
        <v>10216</v>
      </c>
      <c r="AO50" s="37">
        <f t="shared" si="10"/>
        <v>-7716</v>
      </c>
      <c r="AP50" s="46">
        <f t="shared" si="11"/>
        <v>-0.75528582615505091</v>
      </c>
      <c r="AQ50" s="38">
        <f t="shared" si="9"/>
        <v>26</v>
      </c>
      <c r="AR50" s="47">
        <f t="shared" si="18"/>
        <v>1</v>
      </c>
      <c r="AS50" s="47">
        <f t="shared" si="12"/>
        <v>1</v>
      </c>
      <c r="AT50" s="47">
        <f t="shared" si="13"/>
        <v>1</v>
      </c>
      <c r="AU50" s="47">
        <f t="shared" si="14"/>
        <v>1</v>
      </c>
      <c r="AV50" s="47">
        <f t="shared" si="15"/>
        <v>0</v>
      </c>
      <c r="AW50" s="47">
        <f t="shared" si="16"/>
        <v>0</v>
      </c>
      <c r="AX50" s="47" t="str">
        <f t="shared" si="17"/>
        <v/>
      </c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</row>
    <row r="51" spans="1:63" ht="14.25" customHeight="1" x14ac:dyDescent="0.2">
      <c r="A51" s="35"/>
      <c r="B51" s="36"/>
      <c r="C51" s="36"/>
      <c r="D51" s="36"/>
      <c r="E51" s="37">
        <v>71</v>
      </c>
      <c r="F51" s="38" t="s">
        <v>115</v>
      </c>
      <c r="G51" s="38" t="s">
        <v>62</v>
      </c>
      <c r="H51" s="38">
        <v>15</v>
      </c>
      <c r="I51" s="38">
        <v>15</v>
      </c>
      <c r="J51" s="38">
        <v>15</v>
      </c>
      <c r="K51" s="38">
        <v>15</v>
      </c>
      <c r="L51" s="38">
        <f t="shared" si="0"/>
        <v>60</v>
      </c>
      <c r="M51" s="37">
        <v>20</v>
      </c>
      <c r="N51" s="39">
        <v>20</v>
      </c>
      <c r="O51" s="39">
        <v>37.33</v>
      </c>
      <c r="P51" s="39">
        <v>77.33</v>
      </c>
      <c r="Q51" s="39">
        <v>134.69999999999999</v>
      </c>
      <c r="R51" s="39">
        <v>81</v>
      </c>
      <c r="S51" s="38">
        <v>109</v>
      </c>
      <c r="T51" s="39">
        <f t="shared" si="1"/>
        <v>190</v>
      </c>
      <c r="U51" s="40">
        <v>45463</v>
      </c>
      <c r="V51" s="37">
        <v>25</v>
      </c>
      <c r="W51" s="37">
        <f>IF(LEFT(G51,2)="10",10000,30000)</f>
        <v>30000</v>
      </c>
      <c r="X51" s="41">
        <v>22979</v>
      </c>
      <c r="Y51" s="39">
        <f t="shared" si="2"/>
        <v>76.961111111111109</v>
      </c>
      <c r="Z51" s="39">
        <f t="shared" si="3"/>
        <v>76.961111111111109</v>
      </c>
      <c r="AA51" s="42">
        <v>150</v>
      </c>
      <c r="AB51" s="38" t="s">
        <v>63</v>
      </c>
      <c r="AC51" s="39">
        <f t="shared" si="4"/>
        <v>226.96111111111111</v>
      </c>
      <c r="AD51" s="37">
        <v>15</v>
      </c>
      <c r="AE51" s="38">
        <v>50</v>
      </c>
      <c r="AF51" s="37">
        <f t="shared" si="25"/>
        <v>90</v>
      </c>
      <c r="AG51" s="37"/>
      <c r="AH51" s="37"/>
      <c r="AI51" s="37">
        <f t="shared" si="23"/>
        <v>20</v>
      </c>
      <c r="AJ51" s="43">
        <f t="shared" si="7"/>
        <v>681.66111111111104</v>
      </c>
      <c r="AK51" s="44">
        <f t="shared" si="21"/>
        <v>65</v>
      </c>
      <c r="AL51" s="38"/>
      <c r="AM51" s="38"/>
      <c r="AN51" s="45">
        <v>28420</v>
      </c>
      <c r="AO51" s="37">
        <f t="shared" si="10"/>
        <v>-5441</v>
      </c>
      <c r="AP51" s="46">
        <f t="shared" si="11"/>
        <v>-0.1914496833216045</v>
      </c>
      <c r="AQ51" s="38">
        <f t="shared" si="9"/>
        <v>50</v>
      </c>
      <c r="AR51" s="47">
        <f t="shared" si="18"/>
        <v>1</v>
      </c>
      <c r="AS51" s="47">
        <f t="shared" si="12"/>
        <v>1</v>
      </c>
      <c r="AT51" s="47">
        <f t="shared" si="13"/>
        <v>0</v>
      </c>
      <c r="AU51" s="47">
        <f t="shared" si="14"/>
        <v>0</v>
      </c>
      <c r="AV51" s="47">
        <f t="shared" si="15"/>
        <v>1</v>
      </c>
      <c r="AW51" s="47">
        <f t="shared" si="16"/>
        <v>0</v>
      </c>
      <c r="AX51" s="47" t="str">
        <f t="shared" si="17"/>
        <v/>
      </c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</row>
    <row r="52" spans="1:63" ht="14.25" customHeight="1" x14ac:dyDescent="0.2">
      <c r="A52" s="35"/>
      <c r="B52" s="36"/>
      <c r="C52" s="36"/>
      <c r="D52" s="36"/>
      <c r="E52" s="37">
        <v>72</v>
      </c>
      <c r="F52" s="38" t="s">
        <v>116</v>
      </c>
      <c r="G52" s="38" t="s">
        <v>67</v>
      </c>
      <c r="H52" s="38">
        <v>15</v>
      </c>
      <c r="I52" s="38">
        <v>15</v>
      </c>
      <c r="J52" s="38">
        <v>15</v>
      </c>
      <c r="K52" s="38">
        <v>15</v>
      </c>
      <c r="L52" s="38">
        <f t="shared" si="0"/>
        <v>60</v>
      </c>
      <c r="M52" s="37">
        <v>0</v>
      </c>
      <c r="N52" s="39">
        <v>20</v>
      </c>
      <c r="O52" s="39">
        <v>37.299999999999997</v>
      </c>
      <c r="P52" s="39">
        <v>127.67</v>
      </c>
      <c r="Q52" s="39">
        <v>185</v>
      </c>
      <c r="R52" s="39">
        <v>115</v>
      </c>
      <c r="S52" s="38">
        <v>117</v>
      </c>
      <c r="T52" s="39">
        <f t="shared" si="1"/>
        <v>232</v>
      </c>
      <c r="U52" s="40">
        <v>45462</v>
      </c>
      <c r="V52" s="37">
        <v>50</v>
      </c>
      <c r="W52" s="37">
        <v>10000</v>
      </c>
      <c r="X52" s="41">
        <v>10058</v>
      </c>
      <c r="Y52" s="39">
        <f t="shared" si="2"/>
        <v>343.23333333333335</v>
      </c>
      <c r="Z52" s="39">
        <f t="shared" si="3"/>
        <v>343.23333333333335</v>
      </c>
      <c r="AA52" s="42">
        <v>0</v>
      </c>
      <c r="AB52" s="38" t="s">
        <v>117</v>
      </c>
      <c r="AC52" s="39">
        <f t="shared" si="4"/>
        <v>343.23333333333335</v>
      </c>
      <c r="AD52" s="37">
        <v>30</v>
      </c>
      <c r="AE52" s="38">
        <v>50</v>
      </c>
      <c r="AF52" s="37">
        <f t="shared" si="25"/>
        <v>130</v>
      </c>
      <c r="AG52" s="37"/>
      <c r="AH52" s="37"/>
      <c r="AI52" s="37">
        <f t="shared" si="23"/>
        <v>0</v>
      </c>
      <c r="AJ52" s="43">
        <f t="shared" si="7"/>
        <v>950.23333333333335</v>
      </c>
      <c r="AK52" s="44">
        <f t="shared" si="21"/>
        <v>13</v>
      </c>
      <c r="AL52" s="38"/>
      <c r="AM52" s="38"/>
      <c r="AN52" s="45">
        <v>10370</v>
      </c>
      <c r="AO52" s="37">
        <f t="shared" si="10"/>
        <v>-312</v>
      </c>
      <c r="AP52" s="46">
        <f t="shared" si="11"/>
        <v>-3.0086788813886212E-2</v>
      </c>
      <c r="AQ52" s="38">
        <f t="shared" si="9"/>
        <v>87</v>
      </c>
      <c r="AR52" s="47">
        <f t="shared" si="18"/>
        <v>1</v>
      </c>
      <c r="AS52" s="47">
        <f t="shared" si="12"/>
        <v>1</v>
      </c>
      <c r="AT52" s="47">
        <f t="shared" si="13"/>
        <v>1</v>
      </c>
      <c r="AU52" s="47">
        <f t="shared" si="14"/>
        <v>1</v>
      </c>
      <c r="AV52" s="47">
        <f t="shared" si="15"/>
        <v>0</v>
      </c>
      <c r="AW52" s="47">
        <f t="shared" si="16"/>
        <v>0</v>
      </c>
      <c r="AX52" s="47" t="str">
        <f t="shared" si="17"/>
        <v/>
      </c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</row>
    <row r="53" spans="1:63" ht="14.25" customHeight="1" x14ac:dyDescent="0.2">
      <c r="A53" s="35"/>
      <c r="B53" s="36"/>
      <c r="C53" s="36"/>
      <c r="D53" s="36"/>
      <c r="E53" s="37">
        <v>73</v>
      </c>
      <c r="F53" s="38" t="s">
        <v>118</v>
      </c>
      <c r="G53" s="38" t="s">
        <v>62</v>
      </c>
      <c r="H53" s="38">
        <v>15</v>
      </c>
      <c r="I53" s="38">
        <v>15</v>
      </c>
      <c r="J53" s="38">
        <v>15</v>
      </c>
      <c r="K53" s="38">
        <v>15</v>
      </c>
      <c r="L53" s="38">
        <f t="shared" si="0"/>
        <v>60</v>
      </c>
      <c r="M53" s="37">
        <v>0</v>
      </c>
      <c r="N53" s="39">
        <v>20</v>
      </c>
      <c r="O53" s="39">
        <v>37</v>
      </c>
      <c r="P53" s="39">
        <v>110.67</v>
      </c>
      <c r="Q53" s="39">
        <v>167.7</v>
      </c>
      <c r="R53" s="39">
        <v>112</v>
      </c>
      <c r="S53" s="38">
        <v>115</v>
      </c>
      <c r="T53" s="39">
        <f t="shared" si="1"/>
        <v>227</v>
      </c>
      <c r="U53" s="40">
        <v>45465</v>
      </c>
      <c r="V53" s="37">
        <v>0</v>
      </c>
      <c r="W53" s="37">
        <v>30000</v>
      </c>
      <c r="X53" s="48">
        <v>23615</v>
      </c>
      <c r="Y53" s="39">
        <f t="shared" si="2"/>
        <v>101.69444444444443</v>
      </c>
      <c r="Z53" s="39">
        <f t="shared" si="3"/>
        <v>101.69444444444443</v>
      </c>
      <c r="AA53" s="42">
        <v>0</v>
      </c>
      <c r="AB53" s="38" t="s">
        <v>119</v>
      </c>
      <c r="AC53" s="39">
        <f t="shared" si="4"/>
        <v>101.69444444444443</v>
      </c>
      <c r="AD53" s="37">
        <v>60</v>
      </c>
      <c r="AE53" s="38">
        <v>0</v>
      </c>
      <c r="AF53" s="37">
        <f t="shared" si="25"/>
        <v>60</v>
      </c>
      <c r="AG53" s="37"/>
      <c r="AH53" s="37"/>
      <c r="AI53" s="37">
        <f t="shared" si="23"/>
        <v>0</v>
      </c>
      <c r="AJ53" s="43">
        <f t="shared" si="7"/>
        <v>616.39444444444439</v>
      </c>
      <c r="AK53" s="44">
        <f t="shared" si="21"/>
        <v>74</v>
      </c>
      <c r="AL53" s="38"/>
      <c r="AM53" s="38"/>
      <c r="AN53" s="49">
        <v>30500</v>
      </c>
      <c r="AO53" s="37">
        <f t="shared" si="10"/>
        <v>-6885</v>
      </c>
      <c r="AP53" s="46">
        <f t="shared" si="11"/>
        <v>-0.2257377049180328</v>
      </c>
      <c r="AQ53" s="38">
        <f t="shared" si="9"/>
        <v>41</v>
      </c>
      <c r="AR53" s="47">
        <f t="shared" si="18"/>
        <v>1</v>
      </c>
      <c r="AS53" s="47">
        <f t="shared" si="12"/>
        <v>1</v>
      </c>
      <c r="AT53" s="47">
        <f t="shared" si="13"/>
        <v>1</v>
      </c>
      <c r="AU53" s="47">
        <f t="shared" si="14"/>
        <v>1</v>
      </c>
      <c r="AV53" s="47">
        <f t="shared" si="15"/>
        <v>1</v>
      </c>
      <c r="AW53" s="47">
        <f t="shared" si="16"/>
        <v>1</v>
      </c>
      <c r="AX53" s="47">
        <f t="shared" si="17"/>
        <v>-0.2257377049180328</v>
      </c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</row>
    <row r="54" spans="1:63" ht="14.25" customHeight="1" x14ac:dyDescent="0.2">
      <c r="A54" s="35"/>
      <c r="B54" s="36"/>
      <c r="C54" s="36"/>
      <c r="D54" s="36"/>
      <c r="E54" s="37">
        <v>74</v>
      </c>
      <c r="F54" s="38" t="s">
        <v>120</v>
      </c>
      <c r="G54" s="38" t="s">
        <v>121</v>
      </c>
      <c r="H54" s="38">
        <v>15</v>
      </c>
      <c r="I54" s="38">
        <v>15</v>
      </c>
      <c r="J54" s="38">
        <v>15</v>
      </c>
      <c r="K54" s="38">
        <v>15</v>
      </c>
      <c r="L54" s="38">
        <f t="shared" si="0"/>
        <v>60</v>
      </c>
      <c r="M54" s="37">
        <v>25</v>
      </c>
      <c r="N54" s="39">
        <v>10</v>
      </c>
      <c r="O54" s="39">
        <v>33.5</v>
      </c>
      <c r="P54" s="39">
        <v>109.5</v>
      </c>
      <c r="Q54" s="39">
        <v>153</v>
      </c>
      <c r="R54" s="39">
        <v>107</v>
      </c>
      <c r="S54" s="38">
        <v>105</v>
      </c>
      <c r="T54" s="39">
        <f t="shared" si="1"/>
        <v>212</v>
      </c>
      <c r="U54" s="40">
        <v>45463</v>
      </c>
      <c r="V54" s="37">
        <v>25</v>
      </c>
      <c r="W54" s="37">
        <f t="shared" ref="W54:W55" si="26">IF(LEFT(G54,2)="10",10000,30000)</f>
        <v>30000</v>
      </c>
      <c r="X54" s="41">
        <v>30569</v>
      </c>
      <c r="Y54" s="39">
        <f t="shared" si="2"/>
        <v>327.87222222222221</v>
      </c>
      <c r="Z54" s="39">
        <f t="shared" si="3"/>
        <v>327.87222222222221</v>
      </c>
      <c r="AA54" s="42">
        <v>150</v>
      </c>
      <c r="AB54" s="38" t="s">
        <v>63</v>
      </c>
      <c r="AC54" s="39">
        <f t="shared" si="4"/>
        <v>477.87222222222221</v>
      </c>
      <c r="AD54" s="37"/>
      <c r="AE54" s="38">
        <v>0</v>
      </c>
      <c r="AF54" s="37">
        <f t="shared" si="25"/>
        <v>25</v>
      </c>
      <c r="AG54" s="37"/>
      <c r="AH54" s="37"/>
      <c r="AI54" s="37">
        <f t="shared" si="23"/>
        <v>25</v>
      </c>
      <c r="AJ54" s="43">
        <f t="shared" si="7"/>
        <v>902.87222222222226</v>
      </c>
      <c r="AK54" s="44">
        <f t="shared" si="21"/>
        <v>24</v>
      </c>
      <c r="AL54" s="38"/>
      <c r="AM54" s="38"/>
      <c r="AN54" s="45">
        <v>31500</v>
      </c>
      <c r="AO54" s="37">
        <f t="shared" si="10"/>
        <v>-931</v>
      </c>
      <c r="AP54" s="46">
        <f t="shared" si="11"/>
        <v>-2.9555555555555557E-2</v>
      </c>
      <c r="AQ54" s="38">
        <f t="shared" si="9"/>
        <v>88</v>
      </c>
      <c r="AR54" s="47">
        <f t="shared" si="18"/>
        <v>1</v>
      </c>
      <c r="AS54" s="47">
        <f t="shared" si="12"/>
        <v>1</v>
      </c>
      <c r="AT54" s="47">
        <f t="shared" si="13"/>
        <v>0</v>
      </c>
      <c r="AU54" s="47">
        <f t="shared" si="14"/>
        <v>1</v>
      </c>
      <c r="AV54" s="47">
        <f t="shared" si="15"/>
        <v>0</v>
      </c>
      <c r="AW54" s="47">
        <f t="shared" si="16"/>
        <v>0</v>
      </c>
      <c r="AX54" s="47" t="str">
        <f t="shared" si="17"/>
        <v/>
      </c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</row>
    <row r="55" spans="1:63" ht="14.25" customHeight="1" x14ac:dyDescent="0.2">
      <c r="A55" s="35"/>
      <c r="B55" s="36"/>
      <c r="C55" s="36"/>
      <c r="D55" s="36" t="s">
        <v>49</v>
      </c>
      <c r="E55" s="37">
        <v>75</v>
      </c>
      <c r="F55" s="38" t="s">
        <v>122</v>
      </c>
      <c r="G55" s="38" t="s">
        <v>106</v>
      </c>
      <c r="H55" s="38">
        <v>15</v>
      </c>
      <c r="I55" s="38">
        <v>15</v>
      </c>
      <c r="J55" s="38">
        <v>15</v>
      </c>
      <c r="K55" s="38">
        <v>15</v>
      </c>
      <c r="L55" s="38">
        <f t="shared" si="0"/>
        <v>60</v>
      </c>
      <c r="M55" s="37">
        <v>5</v>
      </c>
      <c r="N55" s="39">
        <v>20</v>
      </c>
      <c r="O55" s="39">
        <v>36</v>
      </c>
      <c r="P55" s="39">
        <v>136.66999999999999</v>
      </c>
      <c r="Q55" s="39">
        <v>192.7</v>
      </c>
      <c r="R55" s="39">
        <v>111</v>
      </c>
      <c r="S55" s="38">
        <v>112</v>
      </c>
      <c r="T55" s="39">
        <f t="shared" si="1"/>
        <v>223</v>
      </c>
      <c r="U55" s="40">
        <v>45463</v>
      </c>
      <c r="V55" s="37">
        <v>25</v>
      </c>
      <c r="W55" s="37">
        <f t="shared" si="26"/>
        <v>30000</v>
      </c>
      <c r="X55" s="41">
        <v>26280</v>
      </c>
      <c r="Y55" s="39">
        <f t="shared" si="2"/>
        <v>205.33333333333334</v>
      </c>
      <c r="Z55" s="39">
        <f t="shared" si="3"/>
        <v>205.33333333333334</v>
      </c>
      <c r="AA55" s="42">
        <v>150</v>
      </c>
      <c r="AB55" s="38" t="s">
        <v>52</v>
      </c>
      <c r="AC55" s="39">
        <f t="shared" si="4"/>
        <v>355.33333333333337</v>
      </c>
      <c r="AD55" s="37">
        <v>30</v>
      </c>
      <c r="AE55" s="38">
        <v>50</v>
      </c>
      <c r="AF55" s="37">
        <f t="shared" si="25"/>
        <v>105</v>
      </c>
      <c r="AG55" s="37"/>
      <c r="AH55" s="37"/>
      <c r="AI55" s="37">
        <f t="shared" si="23"/>
        <v>5</v>
      </c>
      <c r="AJ55" s="43">
        <f t="shared" si="7"/>
        <v>931.0333333333333</v>
      </c>
      <c r="AK55" s="44">
        <f t="shared" si="21"/>
        <v>17</v>
      </c>
      <c r="AL55" s="38"/>
      <c r="AM55" s="38"/>
      <c r="AN55" s="45">
        <v>30186</v>
      </c>
      <c r="AO55" s="37">
        <f t="shared" si="10"/>
        <v>-3906</v>
      </c>
      <c r="AP55" s="46">
        <f t="shared" si="11"/>
        <v>-0.12939773404889685</v>
      </c>
      <c r="AQ55" s="38">
        <f t="shared" si="9"/>
        <v>63</v>
      </c>
      <c r="AR55" s="47">
        <f t="shared" si="18"/>
        <v>1</v>
      </c>
      <c r="AS55" s="47">
        <f t="shared" si="12"/>
        <v>1</v>
      </c>
      <c r="AT55" s="47">
        <f t="shared" si="13"/>
        <v>1</v>
      </c>
      <c r="AU55" s="47">
        <f t="shared" si="14"/>
        <v>1</v>
      </c>
      <c r="AV55" s="47">
        <f t="shared" si="15"/>
        <v>0</v>
      </c>
      <c r="AW55" s="47">
        <f t="shared" si="16"/>
        <v>0</v>
      </c>
      <c r="AX55" s="47" t="str">
        <f t="shared" si="17"/>
        <v/>
      </c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</row>
    <row r="56" spans="1:63" ht="14.25" customHeight="1" x14ac:dyDescent="0.2">
      <c r="A56" s="35"/>
      <c r="B56" s="36"/>
      <c r="C56" s="36"/>
      <c r="D56" s="36"/>
      <c r="E56" s="37">
        <v>76</v>
      </c>
      <c r="F56" s="38" t="s">
        <v>123</v>
      </c>
      <c r="G56" s="38" t="s">
        <v>51</v>
      </c>
      <c r="H56" s="38">
        <v>15</v>
      </c>
      <c r="I56" s="38">
        <v>15</v>
      </c>
      <c r="J56" s="38">
        <v>15</v>
      </c>
      <c r="K56" s="38">
        <v>15</v>
      </c>
      <c r="L56" s="38">
        <f t="shared" si="0"/>
        <v>60</v>
      </c>
      <c r="M56" s="37">
        <v>0</v>
      </c>
      <c r="N56" s="39">
        <v>20</v>
      </c>
      <c r="O56" s="39">
        <v>35.67</v>
      </c>
      <c r="P56" s="39">
        <v>118.67</v>
      </c>
      <c r="Q56" s="39">
        <v>174.3</v>
      </c>
      <c r="R56" s="39">
        <v>110</v>
      </c>
      <c r="S56" s="38">
        <v>111</v>
      </c>
      <c r="T56" s="39">
        <f t="shared" si="1"/>
        <v>221</v>
      </c>
      <c r="U56" s="40">
        <v>45464</v>
      </c>
      <c r="V56" s="37">
        <v>0</v>
      </c>
      <c r="W56" s="37">
        <v>10000</v>
      </c>
      <c r="X56" s="48">
        <v>12151</v>
      </c>
      <c r="Y56" s="39">
        <f t="shared" si="2"/>
        <v>99.049999999999983</v>
      </c>
      <c r="Z56" s="39">
        <f t="shared" si="3"/>
        <v>99.049999999999983</v>
      </c>
      <c r="AA56" s="42">
        <v>0</v>
      </c>
      <c r="AB56" s="38" t="s">
        <v>55</v>
      </c>
      <c r="AC56" s="39">
        <f t="shared" si="4"/>
        <v>99.049999999999983</v>
      </c>
      <c r="AD56" s="37"/>
      <c r="AE56" s="38">
        <v>50</v>
      </c>
      <c r="AF56" s="37">
        <f t="shared" si="25"/>
        <v>50</v>
      </c>
      <c r="AG56" s="37"/>
      <c r="AH56" s="37"/>
      <c r="AI56" s="37">
        <f t="shared" si="23"/>
        <v>0</v>
      </c>
      <c r="AJ56" s="43">
        <f t="shared" si="7"/>
        <v>604.35</v>
      </c>
      <c r="AK56" s="44">
        <f t="shared" si="21"/>
        <v>76</v>
      </c>
      <c r="AL56" s="38"/>
      <c r="AM56" s="38"/>
      <c r="AN56" s="45">
        <v>11700</v>
      </c>
      <c r="AO56" s="37">
        <f t="shared" si="10"/>
        <v>451</v>
      </c>
      <c r="AP56" s="46">
        <f t="shared" si="11"/>
        <v>3.854700854700855E-2</v>
      </c>
      <c r="AQ56" s="38">
        <f t="shared" si="9"/>
        <v>109</v>
      </c>
      <c r="AR56" s="47">
        <f t="shared" si="18"/>
        <v>0</v>
      </c>
      <c r="AS56" s="47">
        <f t="shared" si="12"/>
        <v>1</v>
      </c>
      <c r="AT56" s="47">
        <f t="shared" si="13"/>
        <v>1</v>
      </c>
      <c r="AU56" s="47">
        <f t="shared" si="14"/>
        <v>1</v>
      </c>
      <c r="AV56" s="47">
        <f t="shared" si="15"/>
        <v>1</v>
      </c>
      <c r="AW56" s="47">
        <f t="shared" si="16"/>
        <v>0</v>
      </c>
      <c r="AX56" s="47" t="str">
        <f t="shared" si="17"/>
        <v/>
      </c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</row>
    <row r="57" spans="1:63" ht="14.25" customHeight="1" x14ac:dyDescent="0.2">
      <c r="A57" s="35"/>
      <c r="B57" s="36"/>
      <c r="C57" s="36"/>
      <c r="D57" s="36"/>
      <c r="E57" s="37">
        <v>77</v>
      </c>
      <c r="F57" s="38" t="s">
        <v>124</v>
      </c>
      <c r="G57" s="38" t="s">
        <v>51</v>
      </c>
      <c r="H57" s="38">
        <v>15</v>
      </c>
      <c r="I57" s="38">
        <v>15</v>
      </c>
      <c r="J57" s="38">
        <v>15</v>
      </c>
      <c r="K57" s="38">
        <v>15</v>
      </c>
      <c r="L57" s="38">
        <f t="shared" si="0"/>
        <v>60</v>
      </c>
      <c r="M57" s="37">
        <v>40</v>
      </c>
      <c r="N57" s="39">
        <v>6.67</v>
      </c>
      <c r="O57" s="39">
        <v>26.33</v>
      </c>
      <c r="P57" s="39">
        <v>80.33</v>
      </c>
      <c r="Q57" s="39">
        <v>113.3</v>
      </c>
      <c r="R57" s="39">
        <v>81</v>
      </c>
      <c r="S57" s="38">
        <v>101</v>
      </c>
      <c r="T57" s="39">
        <f t="shared" si="1"/>
        <v>182</v>
      </c>
      <c r="U57" s="40">
        <v>45465</v>
      </c>
      <c r="V57" s="37">
        <v>0</v>
      </c>
      <c r="W57" s="37">
        <v>10000</v>
      </c>
      <c r="X57" s="48">
        <v>6527</v>
      </c>
      <c r="Y57" s="39">
        <f t="shared" si="2"/>
        <v>-55.183333333333337</v>
      </c>
      <c r="Z57" s="39">
        <f t="shared" si="3"/>
        <v>0</v>
      </c>
      <c r="AA57" s="42">
        <v>150</v>
      </c>
      <c r="AB57" s="38" t="s">
        <v>63</v>
      </c>
      <c r="AC57" s="39">
        <f t="shared" si="4"/>
        <v>150</v>
      </c>
      <c r="AD57" s="37"/>
      <c r="AE57" s="38">
        <v>50</v>
      </c>
      <c r="AF57" s="37">
        <f t="shared" si="25"/>
        <v>50</v>
      </c>
      <c r="AG57" s="37"/>
      <c r="AH57" s="37"/>
      <c r="AI57" s="37">
        <f t="shared" si="23"/>
        <v>40</v>
      </c>
      <c r="AJ57" s="43">
        <f t="shared" si="7"/>
        <v>515.29999999999995</v>
      </c>
      <c r="AK57" s="44">
        <f t="shared" si="21"/>
        <v>86</v>
      </c>
      <c r="AL57" s="38"/>
      <c r="AM57" s="38"/>
      <c r="AN57" s="45">
        <v>8400</v>
      </c>
      <c r="AO57" s="37">
        <f t="shared" si="10"/>
        <v>-1873</v>
      </c>
      <c r="AP57" s="46">
        <f t="shared" si="11"/>
        <v>-0.22297619047619047</v>
      </c>
      <c r="AQ57" s="38">
        <f t="shared" si="9"/>
        <v>43</v>
      </c>
      <c r="AR57" s="47">
        <f t="shared" si="18"/>
        <v>1</v>
      </c>
      <c r="AS57" s="47">
        <f t="shared" si="12"/>
        <v>1</v>
      </c>
      <c r="AT57" s="47">
        <f t="shared" si="13"/>
        <v>0</v>
      </c>
      <c r="AU57" s="47">
        <f t="shared" si="14"/>
        <v>0</v>
      </c>
      <c r="AV57" s="47">
        <f t="shared" si="15"/>
        <v>1</v>
      </c>
      <c r="AW57" s="47">
        <f t="shared" si="16"/>
        <v>0</v>
      </c>
      <c r="AX57" s="47" t="str">
        <f t="shared" si="17"/>
        <v/>
      </c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</row>
    <row r="58" spans="1:63" ht="14.25" customHeight="1" x14ac:dyDescent="0.2">
      <c r="A58" s="35"/>
      <c r="B58" s="36"/>
      <c r="C58" s="36"/>
      <c r="D58" s="36" t="s">
        <v>49</v>
      </c>
      <c r="E58" s="37">
        <v>78</v>
      </c>
      <c r="F58" s="38" t="s">
        <v>125</v>
      </c>
      <c r="G58" s="38" t="s">
        <v>62</v>
      </c>
      <c r="H58" s="38">
        <v>15</v>
      </c>
      <c r="I58" s="38">
        <v>15</v>
      </c>
      <c r="J58" s="38">
        <v>15</v>
      </c>
      <c r="K58" s="38">
        <v>15</v>
      </c>
      <c r="L58" s="38">
        <f t="shared" si="0"/>
        <v>60</v>
      </c>
      <c r="M58" s="37">
        <v>0</v>
      </c>
      <c r="N58" s="39">
        <v>20</v>
      </c>
      <c r="O58" s="39">
        <v>32.33</v>
      </c>
      <c r="P58" s="39">
        <v>113</v>
      </c>
      <c r="Q58" s="39">
        <v>165.3</v>
      </c>
      <c r="R58" s="39">
        <v>101</v>
      </c>
      <c r="S58" s="38">
        <v>116</v>
      </c>
      <c r="T58" s="39">
        <f t="shared" si="1"/>
        <v>217</v>
      </c>
      <c r="U58" s="40">
        <v>45462</v>
      </c>
      <c r="V58" s="37">
        <v>50</v>
      </c>
      <c r="W58" s="37">
        <f>IF(LEFT(G58,2)="10",10000,30000)</f>
        <v>30000</v>
      </c>
      <c r="X58" s="41">
        <v>4906</v>
      </c>
      <c r="Y58" s="39">
        <f t="shared" si="2"/>
        <v>-625.87777777777774</v>
      </c>
      <c r="Z58" s="39">
        <f t="shared" si="3"/>
        <v>0</v>
      </c>
      <c r="AA58" s="42">
        <v>150</v>
      </c>
      <c r="AB58" s="38" t="s">
        <v>63</v>
      </c>
      <c r="AC58" s="39">
        <f t="shared" si="4"/>
        <v>150</v>
      </c>
      <c r="AD58" s="37"/>
      <c r="AE58" s="38">
        <v>0</v>
      </c>
      <c r="AF58" s="37">
        <f t="shared" si="25"/>
        <v>50</v>
      </c>
      <c r="AG58" s="37"/>
      <c r="AH58" s="37"/>
      <c r="AI58" s="37">
        <f t="shared" si="23"/>
        <v>0</v>
      </c>
      <c r="AJ58" s="43">
        <f t="shared" si="7"/>
        <v>642.29999999999995</v>
      </c>
      <c r="AK58" s="44">
        <f t="shared" si="21"/>
        <v>70</v>
      </c>
      <c r="AL58" s="38"/>
      <c r="AM58" s="38"/>
      <c r="AN58" s="45">
        <v>33196</v>
      </c>
      <c r="AO58" s="37">
        <f t="shared" si="10"/>
        <v>-28290</v>
      </c>
      <c r="AP58" s="46">
        <f t="shared" si="11"/>
        <v>-0.85221110977226167</v>
      </c>
      <c r="AQ58" s="38">
        <f t="shared" si="9"/>
        <v>25</v>
      </c>
      <c r="AR58" s="47">
        <f t="shared" si="18"/>
        <v>1</v>
      </c>
      <c r="AS58" s="47">
        <f t="shared" si="12"/>
        <v>1</v>
      </c>
      <c r="AT58" s="47">
        <f t="shared" si="13"/>
        <v>1</v>
      </c>
      <c r="AU58" s="47">
        <f t="shared" si="14"/>
        <v>1</v>
      </c>
      <c r="AV58" s="47">
        <f t="shared" si="15"/>
        <v>1</v>
      </c>
      <c r="AW58" s="47">
        <f t="shared" si="16"/>
        <v>1</v>
      </c>
      <c r="AX58" s="47">
        <f t="shared" si="17"/>
        <v>-0.85221110977226167</v>
      </c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</row>
    <row r="59" spans="1:63" ht="14.25" customHeight="1" x14ac:dyDescent="0.2">
      <c r="A59" s="35"/>
      <c r="B59" s="36"/>
      <c r="C59" s="36"/>
      <c r="D59" s="36"/>
      <c r="E59" s="37">
        <v>79</v>
      </c>
      <c r="F59" s="38" t="s">
        <v>126</v>
      </c>
      <c r="G59" s="38" t="s">
        <v>51</v>
      </c>
      <c r="H59" s="38">
        <v>15</v>
      </c>
      <c r="I59" s="38">
        <v>15</v>
      </c>
      <c r="J59" s="38">
        <v>15</v>
      </c>
      <c r="K59" s="38">
        <v>15</v>
      </c>
      <c r="L59" s="38">
        <f t="shared" si="0"/>
        <v>60</v>
      </c>
      <c r="M59" s="37">
        <v>25</v>
      </c>
      <c r="N59" s="39">
        <v>13</v>
      </c>
      <c r="O59" s="39">
        <v>32</v>
      </c>
      <c r="P59" s="39">
        <v>99.33</v>
      </c>
      <c r="Q59" s="39">
        <v>144.30000000000001</v>
      </c>
      <c r="R59" s="39">
        <v>70</v>
      </c>
      <c r="S59" s="38">
        <v>91</v>
      </c>
      <c r="T59" s="39">
        <f t="shared" si="1"/>
        <v>161</v>
      </c>
      <c r="U59" s="40">
        <v>45464</v>
      </c>
      <c r="V59" s="37">
        <v>0</v>
      </c>
      <c r="W59" s="37">
        <v>10000</v>
      </c>
      <c r="X59" s="48">
        <v>8990</v>
      </c>
      <c r="Y59" s="39">
        <f t="shared" si="2"/>
        <v>232.16666666666669</v>
      </c>
      <c r="Z59" s="39">
        <f t="shared" si="3"/>
        <v>232.16666666666669</v>
      </c>
      <c r="AA59" s="42">
        <v>150</v>
      </c>
      <c r="AB59" s="38" t="s">
        <v>63</v>
      </c>
      <c r="AC59" s="39">
        <f t="shared" si="4"/>
        <v>382.16666666666669</v>
      </c>
      <c r="AD59" s="37"/>
      <c r="AE59" s="38">
        <v>0</v>
      </c>
      <c r="AF59" s="37">
        <f t="shared" si="25"/>
        <v>0</v>
      </c>
      <c r="AG59" s="37"/>
      <c r="AH59" s="37"/>
      <c r="AI59" s="37">
        <f t="shared" si="23"/>
        <v>25</v>
      </c>
      <c r="AJ59" s="43">
        <f t="shared" si="7"/>
        <v>722.4666666666667</v>
      </c>
      <c r="AK59" s="44">
        <f t="shared" si="21"/>
        <v>57</v>
      </c>
      <c r="AL59" s="38"/>
      <c r="AM59" s="38"/>
      <c r="AN59" s="49">
        <v>9600</v>
      </c>
      <c r="AO59" s="37">
        <f t="shared" si="10"/>
        <v>-610</v>
      </c>
      <c r="AP59" s="46">
        <f t="shared" si="11"/>
        <v>-6.3541666666666663E-2</v>
      </c>
      <c r="AQ59" s="38">
        <f t="shared" si="9"/>
        <v>78</v>
      </c>
      <c r="AR59" s="47">
        <f t="shared" si="18"/>
        <v>1</v>
      </c>
      <c r="AS59" s="47">
        <f t="shared" si="12"/>
        <v>1</v>
      </c>
      <c r="AT59" s="47">
        <f t="shared" si="13"/>
        <v>0</v>
      </c>
      <c r="AU59" s="47">
        <f t="shared" si="14"/>
        <v>0</v>
      </c>
      <c r="AV59" s="47">
        <f t="shared" si="15"/>
        <v>1</v>
      </c>
      <c r="AW59" s="47">
        <f t="shared" si="16"/>
        <v>0</v>
      </c>
      <c r="AX59" s="47" t="str">
        <f t="shared" si="17"/>
        <v/>
      </c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</row>
    <row r="60" spans="1:63" ht="14.25" customHeight="1" x14ac:dyDescent="0.2">
      <c r="A60" s="35"/>
      <c r="B60" s="36"/>
      <c r="C60" s="36"/>
      <c r="D60" s="36"/>
      <c r="E60" s="37">
        <v>81</v>
      </c>
      <c r="F60" s="38" t="s">
        <v>127</v>
      </c>
      <c r="G60" s="38" t="s">
        <v>51</v>
      </c>
      <c r="H60" s="38">
        <v>15</v>
      </c>
      <c r="I60" s="38">
        <v>15</v>
      </c>
      <c r="J60" s="38">
        <v>15</v>
      </c>
      <c r="K60" s="38">
        <v>15</v>
      </c>
      <c r="L60" s="38">
        <f t="shared" si="0"/>
        <v>60</v>
      </c>
      <c r="M60" s="37">
        <v>20</v>
      </c>
      <c r="N60" s="39">
        <v>11</v>
      </c>
      <c r="O60" s="39">
        <v>33.67</v>
      </c>
      <c r="P60" s="39">
        <v>83.33</v>
      </c>
      <c r="Q60" s="39">
        <v>128</v>
      </c>
      <c r="R60" s="39">
        <v>75</v>
      </c>
      <c r="S60" s="38">
        <v>114</v>
      </c>
      <c r="T60" s="39">
        <f t="shared" si="1"/>
        <v>189</v>
      </c>
      <c r="U60" s="40">
        <v>45463</v>
      </c>
      <c r="V60" s="37">
        <v>25</v>
      </c>
      <c r="W60" s="37">
        <v>10000</v>
      </c>
      <c r="X60" s="41">
        <v>8992</v>
      </c>
      <c r="Y60" s="39">
        <f t="shared" si="2"/>
        <v>232.39999999999998</v>
      </c>
      <c r="Z60" s="39">
        <f t="shared" si="3"/>
        <v>232.39999999999998</v>
      </c>
      <c r="AA60" s="42">
        <v>0</v>
      </c>
      <c r="AB60" s="38" t="s">
        <v>55</v>
      </c>
      <c r="AC60" s="39">
        <f t="shared" si="4"/>
        <v>232.39999999999998</v>
      </c>
      <c r="AD60" s="37"/>
      <c r="AE60" s="38"/>
      <c r="AF60" s="37">
        <f t="shared" si="25"/>
        <v>25</v>
      </c>
      <c r="AG60" s="37"/>
      <c r="AH60" s="37"/>
      <c r="AI60" s="37">
        <f t="shared" si="23"/>
        <v>20</v>
      </c>
      <c r="AJ60" s="43">
        <f t="shared" si="7"/>
        <v>614.4</v>
      </c>
      <c r="AK60" s="44">
        <f t="shared" si="21"/>
        <v>75</v>
      </c>
      <c r="AL60" s="38"/>
      <c r="AM60" s="38"/>
      <c r="AN60" s="49">
        <v>9250</v>
      </c>
      <c r="AO60" s="37">
        <f t="shared" si="10"/>
        <v>-258</v>
      </c>
      <c r="AP60" s="46">
        <f t="shared" si="11"/>
        <v>-2.7891891891891892E-2</v>
      </c>
      <c r="AQ60" s="38">
        <f t="shared" si="9"/>
        <v>89</v>
      </c>
      <c r="AR60" s="47">
        <f t="shared" si="18"/>
        <v>0</v>
      </c>
      <c r="AS60" s="47">
        <f t="shared" si="12"/>
        <v>1</v>
      </c>
      <c r="AT60" s="47">
        <f t="shared" si="13"/>
        <v>0</v>
      </c>
      <c r="AU60" s="47">
        <f t="shared" si="14"/>
        <v>0</v>
      </c>
      <c r="AV60" s="47">
        <f t="shared" si="15"/>
        <v>1</v>
      </c>
      <c r="AW60" s="47">
        <f t="shared" si="16"/>
        <v>0</v>
      </c>
      <c r="AX60" s="47" t="str">
        <f t="shared" si="17"/>
        <v/>
      </c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</row>
    <row r="61" spans="1:63" ht="14.25" customHeight="1" x14ac:dyDescent="0.2">
      <c r="A61" s="35"/>
      <c r="B61" s="36"/>
      <c r="C61" s="36"/>
      <c r="D61" s="36"/>
      <c r="E61" s="37">
        <v>82</v>
      </c>
      <c r="F61" s="38" t="s">
        <v>128</v>
      </c>
      <c r="G61" s="38" t="s">
        <v>51</v>
      </c>
      <c r="H61" s="38">
        <v>15</v>
      </c>
      <c r="I61" s="38">
        <v>15</v>
      </c>
      <c r="J61" s="38">
        <v>15</v>
      </c>
      <c r="K61" s="38">
        <v>15</v>
      </c>
      <c r="L61" s="38">
        <f t="shared" si="0"/>
        <v>60</v>
      </c>
      <c r="M61" s="37">
        <v>5</v>
      </c>
      <c r="N61" s="39">
        <v>13.33</v>
      </c>
      <c r="O61" s="39">
        <v>39.67</v>
      </c>
      <c r="P61" s="39">
        <v>132.33000000000001</v>
      </c>
      <c r="Q61" s="39">
        <v>185.3</v>
      </c>
      <c r="R61" s="39">
        <v>91</v>
      </c>
      <c r="S61" s="38">
        <v>109</v>
      </c>
      <c r="T61" s="39">
        <f t="shared" si="1"/>
        <v>200</v>
      </c>
      <c r="U61" s="40">
        <v>45464</v>
      </c>
      <c r="V61" s="37">
        <v>0</v>
      </c>
      <c r="W61" s="37">
        <v>10000</v>
      </c>
      <c r="X61" s="48">
        <v>8794</v>
      </c>
      <c r="Y61" s="39">
        <f t="shared" si="2"/>
        <v>209.3</v>
      </c>
      <c r="Z61" s="39">
        <f t="shared" si="3"/>
        <v>209.3</v>
      </c>
      <c r="AA61" s="42">
        <v>0</v>
      </c>
      <c r="AB61" s="38" t="s">
        <v>55</v>
      </c>
      <c r="AC61" s="39">
        <f t="shared" si="4"/>
        <v>209.3</v>
      </c>
      <c r="AD61" s="37"/>
      <c r="AE61" s="38">
        <v>50</v>
      </c>
      <c r="AF61" s="37">
        <f t="shared" si="25"/>
        <v>50</v>
      </c>
      <c r="AG61" s="37"/>
      <c r="AH61" s="37"/>
      <c r="AI61" s="37">
        <f t="shared" si="23"/>
        <v>5</v>
      </c>
      <c r="AJ61" s="43">
        <f t="shared" si="7"/>
        <v>699.6</v>
      </c>
      <c r="AK61" s="44">
        <f t="shared" si="21"/>
        <v>63</v>
      </c>
      <c r="AL61" s="38"/>
      <c r="AM61" s="38"/>
      <c r="AN61" s="49">
        <v>10148</v>
      </c>
      <c r="AO61" s="37">
        <f t="shared" si="10"/>
        <v>-1354</v>
      </c>
      <c r="AP61" s="46">
        <f t="shared" si="11"/>
        <v>-0.1334253054789121</v>
      </c>
      <c r="AQ61" s="38">
        <f t="shared" si="9"/>
        <v>60</v>
      </c>
      <c r="AR61" s="47">
        <f t="shared" si="18"/>
        <v>0</v>
      </c>
      <c r="AS61" s="47">
        <f t="shared" si="12"/>
        <v>1</v>
      </c>
      <c r="AT61" s="47">
        <f t="shared" si="13"/>
        <v>1</v>
      </c>
      <c r="AU61" s="47">
        <f t="shared" si="14"/>
        <v>0</v>
      </c>
      <c r="AV61" s="47">
        <f t="shared" si="15"/>
        <v>1</v>
      </c>
      <c r="AW61" s="47">
        <f t="shared" si="16"/>
        <v>0</v>
      </c>
      <c r="AX61" s="47" t="str">
        <f t="shared" si="17"/>
        <v/>
      </c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</row>
    <row r="62" spans="1:63" ht="14.25" customHeight="1" x14ac:dyDescent="0.2">
      <c r="A62" s="35"/>
      <c r="B62" s="36"/>
      <c r="C62" s="36"/>
      <c r="D62" s="36"/>
      <c r="E62" s="37">
        <v>86</v>
      </c>
      <c r="F62" s="38" t="s">
        <v>129</v>
      </c>
      <c r="G62" s="38" t="s">
        <v>51</v>
      </c>
      <c r="H62" s="38">
        <v>15</v>
      </c>
      <c r="I62" s="38">
        <v>15</v>
      </c>
      <c r="J62" s="38">
        <v>15</v>
      </c>
      <c r="K62" s="38">
        <v>15</v>
      </c>
      <c r="L62" s="38">
        <f t="shared" si="0"/>
        <v>60</v>
      </c>
      <c r="M62" s="37">
        <v>240</v>
      </c>
      <c r="N62" s="39">
        <v>5</v>
      </c>
      <c r="O62" s="39">
        <v>27.67</v>
      </c>
      <c r="P62" s="39">
        <v>75.67</v>
      </c>
      <c r="Q62" s="39">
        <v>108.3</v>
      </c>
      <c r="R62" s="39">
        <v>75</v>
      </c>
      <c r="S62" s="38">
        <v>111</v>
      </c>
      <c r="T62" s="39">
        <f t="shared" si="1"/>
        <v>186</v>
      </c>
      <c r="U62" s="40">
        <v>45464</v>
      </c>
      <c r="V62" s="37">
        <v>0</v>
      </c>
      <c r="W62" s="37">
        <v>10000</v>
      </c>
      <c r="X62" s="48">
        <v>8453</v>
      </c>
      <c r="Y62" s="39">
        <f t="shared" si="2"/>
        <v>169.51666666666665</v>
      </c>
      <c r="Z62" s="39">
        <f t="shared" si="3"/>
        <v>169.51666666666665</v>
      </c>
      <c r="AA62" s="42">
        <v>150</v>
      </c>
      <c r="AB62" s="38" t="s">
        <v>63</v>
      </c>
      <c r="AC62" s="39">
        <f t="shared" si="4"/>
        <v>319.51666666666665</v>
      </c>
      <c r="AD62" s="37"/>
      <c r="AE62" s="38">
        <v>0</v>
      </c>
      <c r="AF62" s="37">
        <f t="shared" si="25"/>
        <v>0</v>
      </c>
      <c r="AG62" s="37"/>
      <c r="AH62" s="37"/>
      <c r="AI62" s="37">
        <f t="shared" si="23"/>
        <v>240</v>
      </c>
      <c r="AJ62" s="43">
        <f t="shared" si="7"/>
        <v>433.81666666666661</v>
      </c>
      <c r="AK62" s="44">
        <f t="shared" si="21"/>
        <v>100</v>
      </c>
      <c r="AL62" s="38"/>
      <c r="AM62" s="38"/>
      <c r="AN62" s="49">
        <v>10970</v>
      </c>
      <c r="AO62" s="37">
        <f t="shared" si="10"/>
        <v>-2517</v>
      </c>
      <c r="AP62" s="46">
        <f t="shared" si="11"/>
        <v>-0.22944393801276208</v>
      </c>
      <c r="AQ62" s="38">
        <f t="shared" si="9"/>
        <v>40</v>
      </c>
      <c r="AR62" s="47">
        <f t="shared" si="18"/>
        <v>1</v>
      </c>
      <c r="AS62" s="47">
        <f t="shared" si="12"/>
        <v>1</v>
      </c>
      <c r="AT62" s="47">
        <f t="shared" si="13"/>
        <v>0</v>
      </c>
      <c r="AU62" s="47">
        <f t="shared" si="14"/>
        <v>0</v>
      </c>
      <c r="AV62" s="47">
        <f t="shared" si="15"/>
        <v>1</v>
      </c>
      <c r="AW62" s="47">
        <f t="shared" si="16"/>
        <v>0</v>
      </c>
      <c r="AX62" s="47" t="str">
        <f t="shared" si="17"/>
        <v/>
      </c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</row>
    <row r="63" spans="1:63" ht="14.25" customHeight="1" x14ac:dyDescent="0.2">
      <c r="A63" s="35"/>
      <c r="B63" s="36"/>
      <c r="C63" s="36"/>
      <c r="D63" s="36"/>
      <c r="E63" s="37">
        <v>87</v>
      </c>
      <c r="F63" s="38" t="s">
        <v>130</v>
      </c>
      <c r="G63" s="38" t="s">
        <v>51</v>
      </c>
      <c r="H63" s="38">
        <v>15</v>
      </c>
      <c r="I63" s="38">
        <v>15</v>
      </c>
      <c r="J63" s="38">
        <v>15</v>
      </c>
      <c r="K63" s="38">
        <v>15</v>
      </c>
      <c r="L63" s="38">
        <f t="shared" si="0"/>
        <v>60</v>
      </c>
      <c r="M63" s="37">
        <v>0</v>
      </c>
      <c r="N63" s="39">
        <v>12.33</v>
      </c>
      <c r="O63" s="39">
        <v>36.67</v>
      </c>
      <c r="P63" s="39">
        <v>126.33</v>
      </c>
      <c r="Q63" s="39">
        <v>175.3</v>
      </c>
      <c r="R63" s="39">
        <v>87</v>
      </c>
      <c r="S63" s="38">
        <v>107</v>
      </c>
      <c r="T63" s="39">
        <f t="shared" si="1"/>
        <v>194</v>
      </c>
      <c r="U63" s="40">
        <v>45462</v>
      </c>
      <c r="V63" s="37">
        <v>50</v>
      </c>
      <c r="W63" s="37">
        <v>10000</v>
      </c>
      <c r="X63" s="41">
        <v>12842</v>
      </c>
      <c r="Y63" s="39">
        <f t="shared" si="2"/>
        <v>18.433333333333337</v>
      </c>
      <c r="Z63" s="39">
        <f t="shared" si="3"/>
        <v>18.433333333333337</v>
      </c>
      <c r="AA63" s="42">
        <v>150</v>
      </c>
      <c r="AB63" s="38" t="s">
        <v>63</v>
      </c>
      <c r="AC63" s="39">
        <f t="shared" si="4"/>
        <v>168.43333333333334</v>
      </c>
      <c r="AD63" s="37">
        <v>15</v>
      </c>
      <c r="AE63" s="38">
        <v>0</v>
      </c>
      <c r="AF63" s="37">
        <f t="shared" si="25"/>
        <v>65</v>
      </c>
      <c r="AG63" s="37"/>
      <c r="AH63" s="37"/>
      <c r="AI63" s="37">
        <f t="shared" si="23"/>
        <v>0</v>
      </c>
      <c r="AJ63" s="43">
        <f t="shared" si="7"/>
        <v>662.73333333333335</v>
      </c>
      <c r="AK63" s="44">
        <f t="shared" si="21"/>
        <v>69</v>
      </c>
      <c r="AL63" s="38"/>
      <c r="AM63" s="38"/>
      <c r="AN63" s="49">
        <v>10400</v>
      </c>
      <c r="AO63" s="37">
        <f t="shared" si="10"/>
        <v>2442</v>
      </c>
      <c r="AP63" s="46">
        <f t="shared" si="11"/>
        <v>0.2348076923076923</v>
      </c>
      <c r="AQ63" s="38">
        <f t="shared" si="9"/>
        <v>120</v>
      </c>
      <c r="AR63" s="47">
        <f t="shared" si="18"/>
        <v>1</v>
      </c>
      <c r="AS63" s="47">
        <f t="shared" si="12"/>
        <v>1</v>
      </c>
      <c r="AT63" s="47">
        <f t="shared" si="13"/>
        <v>1</v>
      </c>
      <c r="AU63" s="47">
        <f t="shared" si="14"/>
        <v>0</v>
      </c>
      <c r="AV63" s="47">
        <f t="shared" si="15"/>
        <v>1</v>
      </c>
      <c r="AW63" s="47">
        <f t="shared" si="16"/>
        <v>0</v>
      </c>
      <c r="AX63" s="47" t="str">
        <f t="shared" si="17"/>
        <v/>
      </c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</row>
    <row r="64" spans="1:63" ht="14.25" customHeight="1" x14ac:dyDescent="0.2">
      <c r="A64" s="35"/>
      <c r="B64" s="36"/>
      <c r="C64" s="36"/>
      <c r="D64" s="36" t="s">
        <v>49</v>
      </c>
      <c r="E64" s="37">
        <v>89</v>
      </c>
      <c r="F64" s="38" t="s">
        <v>131</v>
      </c>
      <c r="G64" s="38" t="s">
        <v>62</v>
      </c>
      <c r="H64" s="38">
        <v>15</v>
      </c>
      <c r="I64" s="38">
        <v>15</v>
      </c>
      <c r="J64" s="38">
        <v>15</v>
      </c>
      <c r="K64" s="38">
        <v>15</v>
      </c>
      <c r="L64" s="38">
        <f t="shared" si="0"/>
        <v>60</v>
      </c>
      <c r="M64" s="37">
        <v>5</v>
      </c>
      <c r="N64" s="39">
        <v>20</v>
      </c>
      <c r="O64" s="39">
        <v>37.33</v>
      </c>
      <c r="P64" s="39">
        <v>139.66999999999999</v>
      </c>
      <c r="Q64" s="39">
        <v>197</v>
      </c>
      <c r="R64" s="39">
        <v>120</v>
      </c>
      <c r="S64" s="38">
        <v>120</v>
      </c>
      <c r="T64" s="39">
        <f t="shared" si="1"/>
        <v>240</v>
      </c>
      <c r="U64" s="40">
        <v>45464</v>
      </c>
      <c r="V64" s="37">
        <v>0</v>
      </c>
      <c r="W64" s="37">
        <f>IF(LEFT(G64,2)="10",10000,30000)</f>
        <v>30000</v>
      </c>
      <c r="X64" s="48">
        <v>25777</v>
      </c>
      <c r="Y64" s="39">
        <f t="shared" si="2"/>
        <v>185.77222222222221</v>
      </c>
      <c r="Z64" s="39">
        <f t="shared" si="3"/>
        <v>185.77222222222221</v>
      </c>
      <c r="AA64" s="42">
        <v>150</v>
      </c>
      <c r="AB64" s="38" t="s">
        <v>52</v>
      </c>
      <c r="AC64" s="39">
        <f t="shared" si="4"/>
        <v>335.77222222222224</v>
      </c>
      <c r="AD64" s="37">
        <v>60</v>
      </c>
      <c r="AE64" s="38">
        <v>50</v>
      </c>
      <c r="AF64" s="37">
        <f t="shared" si="25"/>
        <v>110</v>
      </c>
      <c r="AG64" s="37"/>
      <c r="AH64" s="37"/>
      <c r="AI64" s="37">
        <f t="shared" si="23"/>
        <v>5</v>
      </c>
      <c r="AJ64" s="43">
        <f t="shared" si="7"/>
        <v>937.77222222222224</v>
      </c>
      <c r="AK64" s="44">
        <f t="shared" si="21"/>
        <v>16</v>
      </c>
      <c r="AL64" s="38"/>
      <c r="AM64" s="38"/>
      <c r="AN64" s="53">
        <v>27384</v>
      </c>
      <c r="AO64" s="37">
        <f t="shared" si="10"/>
        <v>-1607</v>
      </c>
      <c r="AP64" s="46">
        <f t="shared" si="11"/>
        <v>-5.8683903009056383E-2</v>
      </c>
      <c r="AQ64" s="38">
        <f t="shared" si="9"/>
        <v>81</v>
      </c>
      <c r="AR64" s="47">
        <f t="shared" si="18"/>
        <v>1</v>
      </c>
      <c r="AS64" s="47">
        <f t="shared" si="12"/>
        <v>1</v>
      </c>
      <c r="AT64" s="47">
        <f t="shared" si="13"/>
        <v>1</v>
      </c>
      <c r="AU64" s="47">
        <f t="shared" si="14"/>
        <v>1</v>
      </c>
      <c r="AV64" s="47">
        <f t="shared" si="15"/>
        <v>1</v>
      </c>
      <c r="AW64" s="47">
        <f t="shared" si="16"/>
        <v>1</v>
      </c>
      <c r="AX64" s="47">
        <f t="shared" si="17"/>
        <v>-5.8683903009056383E-2</v>
      </c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</row>
    <row r="65" spans="1:63" ht="14.25" customHeight="1" x14ac:dyDescent="0.2">
      <c r="A65" s="35"/>
      <c r="B65" s="36"/>
      <c r="C65" s="36"/>
      <c r="D65" s="36"/>
      <c r="E65" s="37">
        <v>90</v>
      </c>
      <c r="F65" s="38" t="s">
        <v>132</v>
      </c>
      <c r="G65" s="38" t="s">
        <v>51</v>
      </c>
      <c r="H65" s="38">
        <v>15</v>
      </c>
      <c r="I65" s="38">
        <v>15</v>
      </c>
      <c r="J65" s="38">
        <v>15</v>
      </c>
      <c r="K65" s="38">
        <v>15</v>
      </c>
      <c r="L65" s="38">
        <f t="shared" si="0"/>
        <v>60</v>
      </c>
      <c r="M65" s="37">
        <v>0</v>
      </c>
      <c r="N65" s="39">
        <v>20</v>
      </c>
      <c r="O65" s="39">
        <v>39.67</v>
      </c>
      <c r="P65" s="39">
        <v>139</v>
      </c>
      <c r="Q65" s="39">
        <v>198.7</v>
      </c>
      <c r="R65" s="39">
        <v>115</v>
      </c>
      <c r="S65" s="38">
        <v>117</v>
      </c>
      <c r="T65" s="39">
        <f t="shared" si="1"/>
        <v>232</v>
      </c>
      <c r="U65" s="40">
        <v>45464</v>
      </c>
      <c r="V65" s="37">
        <v>0</v>
      </c>
      <c r="W65" s="37">
        <v>10000</v>
      </c>
      <c r="X65" s="48">
        <v>10458</v>
      </c>
      <c r="Y65" s="39">
        <f t="shared" si="2"/>
        <v>296.56666666666666</v>
      </c>
      <c r="Z65" s="39">
        <f t="shared" si="3"/>
        <v>296.56666666666666</v>
      </c>
      <c r="AA65" s="42">
        <v>150</v>
      </c>
      <c r="AB65" s="38" t="s">
        <v>52</v>
      </c>
      <c r="AC65" s="39">
        <f t="shared" si="4"/>
        <v>446.56666666666666</v>
      </c>
      <c r="AD65" s="37"/>
      <c r="AE65" s="38">
        <v>50</v>
      </c>
      <c r="AF65" s="37">
        <f t="shared" si="25"/>
        <v>50</v>
      </c>
      <c r="AG65" s="37"/>
      <c r="AH65" s="37"/>
      <c r="AI65" s="37">
        <f t="shared" si="23"/>
        <v>0</v>
      </c>
      <c r="AJ65" s="43">
        <f t="shared" si="7"/>
        <v>987.26666666666665</v>
      </c>
      <c r="AK65" s="44">
        <f t="shared" si="21"/>
        <v>10</v>
      </c>
      <c r="AL65" s="39"/>
      <c r="AM65" s="39"/>
      <c r="AN65" s="53">
        <v>10200</v>
      </c>
      <c r="AO65" s="37">
        <f t="shared" si="10"/>
        <v>258</v>
      </c>
      <c r="AP65" s="46">
        <f t="shared" si="11"/>
        <v>2.5294117647058825E-2</v>
      </c>
      <c r="AQ65" s="38">
        <f t="shared" si="9"/>
        <v>107</v>
      </c>
      <c r="AR65" s="47">
        <f t="shared" si="18"/>
        <v>1</v>
      </c>
      <c r="AS65" s="47">
        <f t="shared" si="12"/>
        <v>1</v>
      </c>
      <c r="AT65" s="47">
        <f t="shared" si="13"/>
        <v>1</v>
      </c>
      <c r="AU65" s="47">
        <f t="shared" si="14"/>
        <v>1</v>
      </c>
      <c r="AV65" s="47">
        <f t="shared" si="15"/>
        <v>1</v>
      </c>
      <c r="AW65" s="47">
        <f t="shared" si="16"/>
        <v>1</v>
      </c>
      <c r="AX65" s="47">
        <f t="shared" si="17"/>
        <v>2.5294117647058825E-2</v>
      </c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</row>
    <row r="66" spans="1:63" ht="14.25" customHeight="1" x14ac:dyDescent="0.2">
      <c r="A66" s="35"/>
      <c r="B66" s="36"/>
      <c r="C66" s="36"/>
      <c r="D66" s="36"/>
      <c r="E66" s="37">
        <v>91</v>
      </c>
      <c r="F66" s="38" t="s">
        <v>133</v>
      </c>
      <c r="G66" s="38" t="s">
        <v>51</v>
      </c>
      <c r="H66" s="38">
        <v>15</v>
      </c>
      <c r="I66" s="38">
        <v>15</v>
      </c>
      <c r="J66" s="38">
        <v>15</v>
      </c>
      <c r="K66" s="38">
        <v>15</v>
      </c>
      <c r="L66" s="38">
        <f t="shared" si="0"/>
        <v>60</v>
      </c>
      <c r="M66" s="37">
        <v>0</v>
      </c>
      <c r="N66" s="39">
        <v>20</v>
      </c>
      <c r="O66" s="39">
        <v>38</v>
      </c>
      <c r="P66" s="39">
        <v>129</v>
      </c>
      <c r="Q66" s="39">
        <v>187</v>
      </c>
      <c r="R66" s="39">
        <v>106</v>
      </c>
      <c r="S66" s="38">
        <v>115</v>
      </c>
      <c r="T66" s="39">
        <f t="shared" si="1"/>
        <v>221</v>
      </c>
      <c r="U66" s="40">
        <v>45462</v>
      </c>
      <c r="V66" s="37">
        <v>50</v>
      </c>
      <c r="W66" s="37">
        <v>10000</v>
      </c>
      <c r="X66" s="41">
        <v>7674</v>
      </c>
      <c r="Y66" s="39">
        <f t="shared" si="2"/>
        <v>78.633333333333326</v>
      </c>
      <c r="Z66" s="39">
        <f t="shared" si="3"/>
        <v>78.633333333333326</v>
      </c>
      <c r="AA66" s="42">
        <v>150</v>
      </c>
      <c r="AB66" s="38" t="s">
        <v>63</v>
      </c>
      <c r="AC66" s="39">
        <f t="shared" si="4"/>
        <v>228.63333333333333</v>
      </c>
      <c r="AD66" s="37">
        <v>15</v>
      </c>
      <c r="AE66" s="38">
        <v>50</v>
      </c>
      <c r="AF66" s="37">
        <f t="shared" si="25"/>
        <v>115</v>
      </c>
      <c r="AG66" s="37"/>
      <c r="AH66" s="37"/>
      <c r="AI66" s="37">
        <f t="shared" si="23"/>
        <v>0</v>
      </c>
      <c r="AJ66" s="43">
        <f t="shared" si="7"/>
        <v>811.63333333333333</v>
      </c>
      <c r="AK66" s="44">
        <f t="shared" si="21"/>
        <v>39</v>
      </c>
      <c r="AL66" s="38"/>
      <c r="AM66" s="38"/>
      <c r="AN66" s="53">
        <v>9981</v>
      </c>
      <c r="AO66" s="37">
        <f t="shared" si="10"/>
        <v>-2307</v>
      </c>
      <c r="AP66" s="46">
        <f t="shared" si="11"/>
        <v>-0.23113916441238352</v>
      </c>
      <c r="AQ66" s="38">
        <f t="shared" si="9"/>
        <v>39</v>
      </c>
      <c r="AR66" s="47">
        <f t="shared" si="18"/>
        <v>1</v>
      </c>
      <c r="AS66" s="47">
        <f t="shared" si="12"/>
        <v>1</v>
      </c>
      <c r="AT66" s="47">
        <f t="shared" si="13"/>
        <v>1</v>
      </c>
      <c r="AU66" s="47">
        <f t="shared" si="14"/>
        <v>1</v>
      </c>
      <c r="AV66" s="47">
        <f t="shared" si="15"/>
        <v>1</v>
      </c>
      <c r="AW66" s="47">
        <f t="shared" si="16"/>
        <v>1</v>
      </c>
      <c r="AX66" s="47">
        <f t="shared" si="17"/>
        <v>-0.23113916441238352</v>
      </c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</row>
    <row r="67" spans="1:63" ht="14.25" customHeight="1" x14ac:dyDescent="0.2">
      <c r="A67" s="35"/>
      <c r="B67" s="36"/>
      <c r="C67" s="36"/>
      <c r="D67" s="36"/>
      <c r="E67" s="37">
        <v>92</v>
      </c>
      <c r="F67" s="38" t="s">
        <v>134</v>
      </c>
      <c r="G67" s="38" t="s">
        <v>51</v>
      </c>
      <c r="H67" s="38">
        <v>15</v>
      </c>
      <c r="I67" s="38">
        <v>15</v>
      </c>
      <c r="J67" s="38">
        <v>15</v>
      </c>
      <c r="K67" s="38">
        <v>15</v>
      </c>
      <c r="L67" s="38">
        <f t="shared" si="0"/>
        <v>60</v>
      </c>
      <c r="M67" s="37">
        <v>0</v>
      </c>
      <c r="N67" s="39">
        <v>20</v>
      </c>
      <c r="O67" s="39">
        <v>37</v>
      </c>
      <c r="P67" s="39">
        <v>132</v>
      </c>
      <c r="Q67" s="39">
        <f>SUM(N67:P67)</f>
        <v>189</v>
      </c>
      <c r="R67" s="39">
        <v>82</v>
      </c>
      <c r="S67" s="38">
        <v>109</v>
      </c>
      <c r="T67" s="39">
        <f t="shared" si="1"/>
        <v>191</v>
      </c>
      <c r="U67" s="40">
        <v>45462</v>
      </c>
      <c r="V67" s="37">
        <v>50</v>
      </c>
      <c r="W67" s="37">
        <v>10000</v>
      </c>
      <c r="X67" s="41">
        <v>12805</v>
      </c>
      <c r="Y67" s="39">
        <f t="shared" si="2"/>
        <v>22.75</v>
      </c>
      <c r="Z67" s="39">
        <f t="shared" si="3"/>
        <v>22.75</v>
      </c>
      <c r="AA67" s="42">
        <v>0</v>
      </c>
      <c r="AB67" s="38" t="s">
        <v>55</v>
      </c>
      <c r="AC67" s="39">
        <f t="shared" si="4"/>
        <v>22.75</v>
      </c>
      <c r="AD67" s="37">
        <v>30</v>
      </c>
      <c r="AE67" s="38">
        <v>50</v>
      </c>
      <c r="AF67" s="37">
        <f t="shared" si="25"/>
        <v>130</v>
      </c>
      <c r="AG67" s="37"/>
      <c r="AH67" s="37"/>
      <c r="AI67" s="37">
        <f t="shared" si="23"/>
        <v>0</v>
      </c>
      <c r="AJ67" s="43">
        <f t="shared" si="7"/>
        <v>592.75</v>
      </c>
      <c r="AK67" s="44">
        <f t="shared" si="21"/>
        <v>77</v>
      </c>
      <c r="AL67" s="38"/>
      <c r="AM67" s="38"/>
      <c r="AN67" s="49">
        <v>10000</v>
      </c>
      <c r="AO67" s="37">
        <f t="shared" si="10"/>
        <v>2805</v>
      </c>
      <c r="AP67" s="46">
        <f t="shared" si="11"/>
        <v>0.28050000000000003</v>
      </c>
      <c r="AQ67" s="38">
        <f t="shared" si="9"/>
        <v>121</v>
      </c>
      <c r="AR67" s="47">
        <f t="shared" si="18"/>
        <v>0</v>
      </c>
      <c r="AS67" s="47">
        <f t="shared" si="12"/>
        <v>1</v>
      </c>
      <c r="AT67" s="47">
        <f t="shared" si="13"/>
        <v>1</v>
      </c>
      <c r="AU67" s="47">
        <f t="shared" si="14"/>
        <v>0</v>
      </c>
      <c r="AV67" s="47">
        <f t="shared" si="15"/>
        <v>1</v>
      </c>
      <c r="AW67" s="47">
        <f t="shared" si="16"/>
        <v>0</v>
      </c>
      <c r="AX67" s="47" t="str">
        <f t="shared" si="17"/>
        <v/>
      </c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</row>
    <row r="68" spans="1:63" ht="14.25" customHeight="1" x14ac:dyDescent="0.2">
      <c r="A68" s="35"/>
      <c r="B68" s="36"/>
      <c r="C68" s="36"/>
      <c r="D68" s="36"/>
      <c r="E68" s="37">
        <v>93</v>
      </c>
      <c r="F68" s="38" t="s">
        <v>135</v>
      </c>
      <c r="G68" s="38" t="s">
        <v>62</v>
      </c>
      <c r="H68" s="38">
        <v>15</v>
      </c>
      <c r="I68" s="38">
        <v>15</v>
      </c>
      <c r="J68" s="38">
        <v>15</v>
      </c>
      <c r="K68" s="38">
        <v>15</v>
      </c>
      <c r="L68" s="38">
        <f t="shared" si="0"/>
        <v>60</v>
      </c>
      <c r="M68" s="37">
        <v>40</v>
      </c>
      <c r="N68" s="39">
        <v>6.67</v>
      </c>
      <c r="O68" s="39">
        <v>32.33</v>
      </c>
      <c r="P68" s="39">
        <v>105</v>
      </c>
      <c r="Q68" s="39">
        <v>144</v>
      </c>
      <c r="R68" s="39">
        <v>115</v>
      </c>
      <c r="S68" s="38">
        <v>117</v>
      </c>
      <c r="T68" s="39">
        <f t="shared" si="1"/>
        <v>232</v>
      </c>
      <c r="U68" s="40">
        <v>45462</v>
      </c>
      <c r="V68" s="37">
        <v>50</v>
      </c>
      <c r="W68" s="37">
        <v>30000</v>
      </c>
      <c r="X68" s="41">
        <v>8296</v>
      </c>
      <c r="Y68" s="39">
        <f t="shared" si="2"/>
        <v>-494.04444444444448</v>
      </c>
      <c r="Z68" s="39">
        <f t="shared" si="3"/>
        <v>0</v>
      </c>
      <c r="AA68" s="42">
        <v>0</v>
      </c>
      <c r="AB68" s="38" t="s">
        <v>55</v>
      </c>
      <c r="AC68" s="39">
        <f t="shared" si="4"/>
        <v>0</v>
      </c>
      <c r="AD68" s="37">
        <v>15</v>
      </c>
      <c r="AE68" s="38">
        <v>50</v>
      </c>
      <c r="AF68" s="37">
        <f t="shared" si="25"/>
        <v>115</v>
      </c>
      <c r="AG68" s="37">
        <v>100</v>
      </c>
      <c r="AH68" s="37"/>
      <c r="AI68" s="37">
        <f t="shared" si="23"/>
        <v>140</v>
      </c>
      <c r="AJ68" s="43">
        <f t="shared" si="7"/>
        <v>411</v>
      </c>
      <c r="AK68" s="44">
        <f t="shared" si="21"/>
        <v>104</v>
      </c>
      <c r="AL68" s="38"/>
      <c r="AM68" s="38"/>
      <c r="AN68" s="49">
        <v>28700</v>
      </c>
      <c r="AO68" s="37">
        <f t="shared" ref="AO68:AO124" si="27">(X68-AN68)</f>
        <v>-20404</v>
      </c>
      <c r="AP68" s="46">
        <f t="shared" ref="AP68:AP124" si="28">(AO68/AN68)</f>
        <v>-0.71094076655052263</v>
      </c>
      <c r="AQ68" s="38">
        <f t="shared" si="9"/>
        <v>28</v>
      </c>
      <c r="AR68" s="47">
        <f t="shared" ref="AR68:AR124" si="29">IF(AB68&lt;&gt;"Excessive",1,0)</f>
        <v>0</v>
      </c>
      <c r="AS68" s="47">
        <f t="shared" ref="AS68:AS124" si="30">IF(X68&gt;1000, 1, 0)</f>
        <v>1</v>
      </c>
      <c r="AT68" s="47">
        <f t="shared" ref="AT68:AT124" si="31">IF(Q68&gt;Q$125, 1, 0)</f>
        <v>0</v>
      </c>
      <c r="AU68" s="47">
        <f t="shared" ref="AU68:AU124" si="32">IF(T68&gt;T$125, 1, 0)</f>
        <v>1</v>
      </c>
      <c r="AV68" s="47">
        <f t="shared" ref="AV68:AV124" si="33">IF(ISNUMBER(SEARCH("COTS",G68)), 1, 0)</f>
        <v>1</v>
      </c>
      <c r="AW68" s="47">
        <f t="shared" ref="AW68:AW124" si="34">IF(SUM(AR68:AV68) =5, 1, 0)</f>
        <v>0</v>
      </c>
      <c r="AX68" s="47" t="str">
        <f t="shared" ref="AX68:AX124" si="35">IF(AW68=1, AP68, "")</f>
        <v/>
      </c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</row>
    <row r="69" spans="1:63" ht="14.25" customHeight="1" x14ac:dyDescent="0.2">
      <c r="A69" s="35"/>
      <c r="B69" s="36"/>
      <c r="C69" s="36"/>
      <c r="D69" s="36"/>
      <c r="E69" s="37">
        <v>94</v>
      </c>
      <c r="F69" s="38" t="s">
        <v>136</v>
      </c>
      <c r="G69" s="38" t="s">
        <v>121</v>
      </c>
      <c r="H69" s="38">
        <v>15</v>
      </c>
      <c r="I69" s="38">
        <v>15</v>
      </c>
      <c r="J69" s="38">
        <v>15</v>
      </c>
      <c r="K69" s="38">
        <v>15</v>
      </c>
      <c r="L69" s="38">
        <f t="shared" si="0"/>
        <v>60</v>
      </c>
      <c r="M69" s="37">
        <v>0</v>
      </c>
      <c r="N69" s="39">
        <v>20</v>
      </c>
      <c r="O69" s="39">
        <v>34.5</v>
      </c>
      <c r="P69" s="39">
        <v>124.5</v>
      </c>
      <c r="Q69" s="39">
        <v>179</v>
      </c>
      <c r="R69" s="39">
        <v>112</v>
      </c>
      <c r="S69" s="38">
        <v>112</v>
      </c>
      <c r="T69" s="39">
        <f t="shared" si="1"/>
        <v>224</v>
      </c>
      <c r="U69" s="40">
        <v>45465</v>
      </c>
      <c r="V69" s="37"/>
      <c r="W69" s="37">
        <f>IF(LEFT(G69,2)="10",10000,30000)</f>
        <v>30000</v>
      </c>
      <c r="X69" s="48"/>
      <c r="Y69" s="39">
        <f t="shared" si="2"/>
        <v>0</v>
      </c>
      <c r="Z69" s="39">
        <f t="shared" si="3"/>
        <v>0</v>
      </c>
      <c r="AA69" s="42"/>
      <c r="AB69" s="38"/>
      <c r="AC69" s="39">
        <f t="shared" si="4"/>
        <v>0</v>
      </c>
      <c r="AD69" s="37"/>
      <c r="AE69" s="38">
        <v>50</v>
      </c>
      <c r="AF69" s="37">
        <f t="shared" si="25"/>
        <v>50</v>
      </c>
      <c r="AG69" s="37"/>
      <c r="AH69" s="37"/>
      <c r="AI69" s="37">
        <f t="shared" si="23"/>
        <v>0</v>
      </c>
      <c r="AJ69" s="43">
        <f t="shared" si="7"/>
        <v>513</v>
      </c>
      <c r="AK69" s="44">
        <f t="shared" si="21"/>
        <v>87</v>
      </c>
      <c r="AL69" s="38"/>
      <c r="AM69" s="38"/>
      <c r="AN69" s="53">
        <v>28080</v>
      </c>
      <c r="AO69" s="37">
        <f t="shared" si="27"/>
        <v>-28080</v>
      </c>
      <c r="AP69" s="46">
        <f t="shared" si="28"/>
        <v>-1</v>
      </c>
      <c r="AQ69" s="38">
        <f t="shared" si="9"/>
        <v>11</v>
      </c>
      <c r="AR69" s="47">
        <f t="shared" si="29"/>
        <v>1</v>
      </c>
      <c r="AS69" s="47">
        <f t="shared" si="30"/>
        <v>0</v>
      </c>
      <c r="AT69" s="47">
        <f t="shared" si="31"/>
        <v>1</v>
      </c>
      <c r="AU69" s="47">
        <f t="shared" si="32"/>
        <v>1</v>
      </c>
      <c r="AV69" s="47">
        <f t="shared" si="33"/>
        <v>0</v>
      </c>
      <c r="AW69" s="47">
        <f t="shared" si="34"/>
        <v>0</v>
      </c>
      <c r="AX69" s="47" t="str">
        <f t="shared" si="35"/>
        <v/>
      </c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</row>
    <row r="70" spans="1:63" ht="14.25" customHeight="1" x14ac:dyDescent="0.2">
      <c r="A70" s="35"/>
      <c r="B70" s="36"/>
      <c r="C70" s="36"/>
      <c r="D70" s="36"/>
      <c r="E70" s="37">
        <v>95</v>
      </c>
      <c r="F70" s="38" t="s">
        <v>137</v>
      </c>
      <c r="G70" s="38" t="s">
        <v>51</v>
      </c>
      <c r="H70" s="38">
        <v>15</v>
      </c>
      <c r="I70" s="38">
        <v>15</v>
      </c>
      <c r="J70" s="38">
        <v>15</v>
      </c>
      <c r="K70" s="38">
        <v>15</v>
      </c>
      <c r="L70" s="38">
        <f t="shared" si="0"/>
        <v>60</v>
      </c>
      <c r="M70" s="37">
        <v>60</v>
      </c>
      <c r="N70" s="39">
        <v>13.33</v>
      </c>
      <c r="O70" s="39">
        <v>35</v>
      </c>
      <c r="P70" s="39">
        <v>89.33</v>
      </c>
      <c r="Q70" s="39">
        <v>137.69999999999999</v>
      </c>
      <c r="R70" s="39">
        <v>78</v>
      </c>
      <c r="S70" s="38">
        <v>96</v>
      </c>
      <c r="T70" s="39">
        <f t="shared" si="1"/>
        <v>174</v>
      </c>
      <c r="U70" s="40">
        <v>45464</v>
      </c>
      <c r="V70" s="37">
        <v>0</v>
      </c>
      <c r="W70" s="37">
        <v>10000</v>
      </c>
      <c r="X70" s="48">
        <v>9100</v>
      </c>
      <c r="Y70" s="39">
        <f t="shared" si="2"/>
        <v>245</v>
      </c>
      <c r="Z70" s="39">
        <f t="shared" si="3"/>
        <v>245</v>
      </c>
      <c r="AA70" s="42">
        <v>150</v>
      </c>
      <c r="AB70" s="38" t="s">
        <v>52</v>
      </c>
      <c r="AC70" s="39">
        <f t="shared" si="4"/>
        <v>395</v>
      </c>
      <c r="AD70" s="37"/>
      <c r="AE70" s="38">
        <v>50</v>
      </c>
      <c r="AF70" s="37">
        <f t="shared" si="25"/>
        <v>50</v>
      </c>
      <c r="AG70" s="37"/>
      <c r="AH70" s="37"/>
      <c r="AI70" s="37">
        <f t="shared" si="23"/>
        <v>60</v>
      </c>
      <c r="AJ70" s="43">
        <f t="shared" si="7"/>
        <v>756.7</v>
      </c>
      <c r="AK70" s="44">
        <f t="shared" si="21"/>
        <v>50</v>
      </c>
      <c r="AL70" s="38"/>
      <c r="AM70" s="38"/>
      <c r="AN70" s="53">
        <v>10500</v>
      </c>
      <c r="AO70" s="37">
        <f t="shared" si="27"/>
        <v>-1400</v>
      </c>
      <c r="AP70" s="46">
        <f t="shared" si="28"/>
        <v>-0.13333333333333333</v>
      </c>
      <c r="AQ70" s="38">
        <f t="shared" si="9"/>
        <v>61</v>
      </c>
      <c r="AR70" s="47">
        <f t="shared" si="29"/>
        <v>1</v>
      </c>
      <c r="AS70" s="47">
        <f t="shared" si="30"/>
        <v>1</v>
      </c>
      <c r="AT70" s="47">
        <f t="shared" si="31"/>
        <v>0</v>
      </c>
      <c r="AU70" s="47">
        <f t="shared" si="32"/>
        <v>0</v>
      </c>
      <c r="AV70" s="47">
        <f t="shared" si="33"/>
        <v>1</v>
      </c>
      <c r="AW70" s="47">
        <f t="shared" si="34"/>
        <v>0</v>
      </c>
      <c r="AX70" s="47" t="str">
        <f t="shared" si="35"/>
        <v/>
      </c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</row>
    <row r="71" spans="1:63" ht="14.25" customHeight="1" x14ac:dyDescent="0.2">
      <c r="A71" s="35"/>
      <c r="B71" s="36"/>
      <c r="C71" s="36"/>
      <c r="D71" s="36"/>
      <c r="E71" s="37">
        <v>97</v>
      </c>
      <c r="F71" s="38" t="s">
        <v>138</v>
      </c>
      <c r="G71" s="38" t="s">
        <v>62</v>
      </c>
      <c r="H71" s="38">
        <v>15</v>
      </c>
      <c r="I71" s="38">
        <v>15</v>
      </c>
      <c r="J71" s="38">
        <v>15</v>
      </c>
      <c r="K71" s="38">
        <v>15</v>
      </c>
      <c r="L71" s="38">
        <f t="shared" si="0"/>
        <v>60</v>
      </c>
      <c r="M71" s="37">
        <v>0</v>
      </c>
      <c r="N71" s="39">
        <v>20</v>
      </c>
      <c r="O71" s="39">
        <v>35.67</v>
      </c>
      <c r="P71" s="39">
        <v>127</v>
      </c>
      <c r="Q71" s="39">
        <v>182.7</v>
      </c>
      <c r="R71" s="39">
        <v>118</v>
      </c>
      <c r="S71" s="38">
        <v>117</v>
      </c>
      <c r="T71" s="39">
        <f t="shared" si="1"/>
        <v>235</v>
      </c>
      <c r="U71" s="40">
        <v>45462</v>
      </c>
      <c r="V71" s="37">
        <v>50</v>
      </c>
      <c r="W71" s="37">
        <v>30000</v>
      </c>
      <c r="X71" s="41">
        <v>29782</v>
      </c>
      <c r="Y71" s="39">
        <f t="shared" si="2"/>
        <v>341.52222222222224</v>
      </c>
      <c r="Z71" s="39">
        <f t="shared" si="3"/>
        <v>341.52222222222224</v>
      </c>
      <c r="AA71" s="42">
        <v>150</v>
      </c>
      <c r="AB71" s="38" t="s">
        <v>52</v>
      </c>
      <c r="AC71" s="39">
        <f t="shared" si="4"/>
        <v>491.52222222222224</v>
      </c>
      <c r="AD71" s="37">
        <v>15</v>
      </c>
      <c r="AE71" s="38">
        <v>50</v>
      </c>
      <c r="AF71" s="37">
        <f t="shared" si="25"/>
        <v>115</v>
      </c>
      <c r="AG71" s="37"/>
      <c r="AH71" s="37"/>
      <c r="AI71" s="37">
        <f t="shared" si="23"/>
        <v>0</v>
      </c>
      <c r="AJ71" s="43">
        <f t="shared" si="7"/>
        <v>1084.2222222222222</v>
      </c>
      <c r="AK71" s="44">
        <f t="shared" si="21"/>
        <v>4</v>
      </c>
      <c r="AL71" s="38"/>
      <c r="AM71" s="38"/>
      <c r="AN71" s="45">
        <v>28500</v>
      </c>
      <c r="AO71" s="37">
        <f t="shared" si="27"/>
        <v>1282</v>
      </c>
      <c r="AP71" s="46">
        <f t="shared" si="28"/>
        <v>4.4982456140350874E-2</v>
      </c>
      <c r="AQ71" s="38">
        <f t="shared" si="9"/>
        <v>110</v>
      </c>
      <c r="AR71" s="47">
        <f t="shared" si="29"/>
        <v>1</v>
      </c>
      <c r="AS71" s="47">
        <f t="shared" si="30"/>
        <v>1</v>
      </c>
      <c r="AT71" s="47">
        <f t="shared" si="31"/>
        <v>1</v>
      </c>
      <c r="AU71" s="47">
        <f t="shared" si="32"/>
        <v>1</v>
      </c>
      <c r="AV71" s="47">
        <f t="shared" si="33"/>
        <v>1</v>
      </c>
      <c r="AW71" s="47">
        <f t="shared" si="34"/>
        <v>1</v>
      </c>
      <c r="AX71" s="47">
        <f t="shared" si="35"/>
        <v>4.4982456140350874E-2</v>
      </c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</row>
    <row r="72" spans="1:63" ht="14.25" customHeight="1" x14ac:dyDescent="0.2">
      <c r="A72" s="35"/>
      <c r="B72" s="36"/>
      <c r="C72" s="36"/>
      <c r="D72" s="36"/>
      <c r="E72" s="37">
        <v>98</v>
      </c>
      <c r="F72" s="38" t="s">
        <v>139</v>
      </c>
      <c r="G72" s="38" t="s">
        <v>62</v>
      </c>
      <c r="H72" s="38">
        <v>15</v>
      </c>
      <c r="I72" s="38">
        <v>15</v>
      </c>
      <c r="J72" s="38">
        <v>15</v>
      </c>
      <c r="K72" s="38">
        <v>15</v>
      </c>
      <c r="L72" s="38">
        <f t="shared" si="0"/>
        <v>60</v>
      </c>
      <c r="M72" s="37">
        <v>40</v>
      </c>
      <c r="N72" s="39">
        <v>20</v>
      </c>
      <c r="O72" s="39">
        <v>34</v>
      </c>
      <c r="P72" s="39">
        <v>100.67</v>
      </c>
      <c r="Q72" s="39">
        <v>154.69999999999999</v>
      </c>
      <c r="R72" s="39">
        <v>101</v>
      </c>
      <c r="S72" s="38">
        <v>96</v>
      </c>
      <c r="T72" s="39">
        <f t="shared" si="1"/>
        <v>197</v>
      </c>
      <c r="U72" s="40">
        <v>45463</v>
      </c>
      <c r="V72" s="37">
        <v>25</v>
      </c>
      <c r="W72" s="37">
        <f t="shared" ref="W72:W76" si="36">IF(LEFT(G72,2)="10",10000,30000)</f>
        <v>30000</v>
      </c>
      <c r="X72" s="41">
        <v>22841</v>
      </c>
      <c r="Y72" s="39">
        <f t="shared" si="2"/>
        <v>71.594444444444434</v>
      </c>
      <c r="Z72" s="39">
        <f t="shared" si="3"/>
        <v>71.594444444444434</v>
      </c>
      <c r="AA72" s="42">
        <v>150</v>
      </c>
      <c r="AB72" s="38" t="s">
        <v>63</v>
      </c>
      <c r="AC72" s="39">
        <f t="shared" si="4"/>
        <v>221.59444444444443</v>
      </c>
      <c r="AD72" s="37"/>
      <c r="AE72" s="38"/>
      <c r="AF72" s="37">
        <f t="shared" si="25"/>
        <v>25</v>
      </c>
      <c r="AG72" s="37">
        <v>100</v>
      </c>
      <c r="AH72" s="37"/>
      <c r="AI72" s="37">
        <f t="shared" si="23"/>
        <v>140</v>
      </c>
      <c r="AJ72" s="43">
        <f t="shared" si="7"/>
        <v>518.29444444444448</v>
      </c>
      <c r="AK72" s="44">
        <f t="shared" si="21"/>
        <v>84</v>
      </c>
      <c r="AL72" s="38"/>
      <c r="AM72" s="38"/>
      <c r="AN72" s="45">
        <v>30087</v>
      </c>
      <c r="AO72" s="37">
        <f t="shared" si="27"/>
        <v>-7246</v>
      </c>
      <c r="AP72" s="46">
        <f t="shared" si="28"/>
        <v>-0.24083491208827734</v>
      </c>
      <c r="AQ72" s="38">
        <f t="shared" si="9"/>
        <v>38</v>
      </c>
      <c r="AR72" s="47">
        <f t="shared" si="29"/>
        <v>1</v>
      </c>
      <c r="AS72" s="47">
        <f t="shared" si="30"/>
        <v>1</v>
      </c>
      <c r="AT72" s="47">
        <f t="shared" si="31"/>
        <v>0</v>
      </c>
      <c r="AU72" s="47">
        <f t="shared" si="32"/>
        <v>0</v>
      </c>
      <c r="AV72" s="47">
        <f t="shared" si="33"/>
        <v>1</v>
      </c>
      <c r="AW72" s="47">
        <f t="shared" si="34"/>
        <v>0</v>
      </c>
      <c r="AX72" s="47" t="str">
        <f t="shared" si="35"/>
        <v/>
      </c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</row>
    <row r="73" spans="1:63" ht="14.25" customHeight="1" x14ac:dyDescent="0.2">
      <c r="A73" s="35"/>
      <c r="B73" s="36"/>
      <c r="C73" s="36"/>
      <c r="D73" s="36"/>
      <c r="E73" s="37">
        <v>99</v>
      </c>
      <c r="F73" s="38" t="s">
        <v>140</v>
      </c>
      <c r="G73" s="38" t="s">
        <v>62</v>
      </c>
      <c r="H73" s="38">
        <v>15</v>
      </c>
      <c r="I73" s="38">
        <v>15</v>
      </c>
      <c r="J73" s="38">
        <v>15</v>
      </c>
      <c r="K73" s="38">
        <v>15</v>
      </c>
      <c r="L73" s="38">
        <f t="shared" si="0"/>
        <v>60</v>
      </c>
      <c r="M73" s="37">
        <v>40</v>
      </c>
      <c r="N73" s="39">
        <v>13.33</v>
      </c>
      <c r="O73" s="39">
        <v>33.67</v>
      </c>
      <c r="P73" s="39">
        <v>111.33</v>
      </c>
      <c r="Q73" s="39">
        <v>158.30000000000001</v>
      </c>
      <c r="R73" s="39">
        <v>98</v>
      </c>
      <c r="S73" s="38">
        <v>100</v>
      </c>
      <c r="T73" s="39">
        <f t="shared" si="1"/>
        <v>198</v>
      </c>
      <c r="U73" s="40">
        <v>45462</v>
      </c>
      <c r="V73" s="37">
        <v>50</v>
      </c>
      <c r="W73" s="37">
        <f t="shared" si="36"/>
        <v>30000</v>
      </c>
      <c r="X73" s="41">
        <v>26198</v>
      </c>
      <c r="Y73" s="39">
        <f t="shared" si="2"/>
        <v>202.14444444444445</v>
      </c>
      <c r="Z73" s="39">
        <f t="shared" si="3"/>
        <v>202.14444444444445</v>
      </c>
      <c r="AA73" s="42">
        <v>150</v>
      </c>
      <c r="AB73" s="38" t="s">
        <v>63</v>
      </c>
      <c r="AC73" s="39">
        <f t="shared" si="4"/>
        <v>352.14444444444445</v>
      </c>
      <c r="AD73" s="37"/>
      <c r="AE73" s="38">
        <v>0</v>
      </c>
      <c r="AF73" s="37">
        <f t="shared" si="25"/>
        <v>50</v>
      </c>
      <c r="AG73" s="37"/>
      <c r="AH73" s="37"/>
      <c r="AI73" s="37">
        <f t="shared" si="23"/>
        <v>40</v>
      </c>
      <c r="AJ73" s="43">
        <f t="shared" si="7"/>
        <v>778.44444444444446</v>
      </c>
      <c r="AK73" s="44">
        <f t="shared" si="21"/>
        <v>48</v>
      </c>
      <c r="AL73" s="38"/>
      <c r="AM73" s="38"/>
      <c r="AN73" s="45">
        <v>28000</v>
      </c>
      <c r="AO73" s="37">
        <f t="shared" si="27"/>
        <v>-1802</v>
      </c>
      <c r="AP73" s="46">
        <f t="shared" si="28"/>
        <v>-6.4357142857142863E-2</v>
      </c>
      <c r="AQ73" s="38">
        <f t="shared" si="9"/>
        <v>77</v>
      </c>
      <c r="AR73" s="47">
        <f t="shared" si="29"/>
        <v>1</v>
      </c>
      <c r="AS73" s="47">
        <f t="shared" si="30"/>
        <v>1</v>
      </c>
      <c r="AT73" s="47">
        <f t="shared" si="31"/>
        <v>0</v>
      </c>
      <c r="AU73" s="47">
        <f t="shared" si="32"/>
        <v>0</v>
      </c>
      <c r="AV73" s="47">
        <f t="shared" si="33"/>
        <v>1</v>
      </c>
      <c r="AW73" s="47">
        <f t="shared" si="34"/>
        <v>0</v>
      </c>
      <c r="AX73" s="47" t="str">
        <f t="shared" si="35"/>
        <v/>
      </c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</row>
    <row r="74" spans="1:63" ht="14.25" customHeight="1" x14ac:dyDescent="0.2">
      <c r="A74" s="35"/>
      <c r="B74" s="36"/>
      <c r="C74" s="36"/>
      <c r="D74" s="36"/>
      <c r="E74" s="37">
        <v>100</v>
      </c>
      <c r="F74" s="38" t="s">
        <v>141</v>
      </c>
      <c r="G74" s="38" t="s">
        <v>51</v>
      </c>
      <c r="H74" s="38">
        <v>15</v>
      </c>
      <c r="I74" s="38">
        <v>15</v>
      </c>
      <c r="J74" s="38">
        <v>15</v>
      </c>
      <c r="K74" s="38">
        <v>0</v>
      </c>
      <c r="L74" s="38">
        <f t="shared" si="0"/>
        <v>45</v>
      </c>
      <c r="M74" s="37">
        <v>60</v>
      </c>
      <c r="N74" s="39">
        <v>20</v>
      </c>
      <c r="O74" s="39">
        <v>35.33</v>
      </c>
      <c r="P74" s="39">
        <v>118.33</v>
      </c>
      <c r="Q74" s="39">
        <v>173.7</v>
      </c>
      <c r="R74" s="39">
        <v>76</v>
      </c>
      <c r="S74" s="38">
        <v>98</v>
      </c>
      <c r="T74" s="39">
        <f t="shared" si="1"/>
        <v>174</v>
      </c>
      <c r="U74" s="40">
        <v>45464</v>
      </c>
      <c r="V74" s="37">
        <v>0</v>
      </c>
      <c r="W74" s="37">
        <f t="shared" si="36"/>
        <v>10000</v>
      </c>
      <c r="X74" s="48">
        <v>8790</v>
      </c>
      <c r="Y74" s="39">
        <f t="shared" si="2"/>
        <v>208.83333333333334</v>
      </c>
      <c r="Z74" s="39">
        <f t="shared" si="3"/>
        <v>208.83333333333334</v>
      </c>
      <c r="AA74" s="42">
        <v>150</v>
      </c>
      <c r="AB74" s="38" t="s">
        <v>52</v>
      </c>
      <c r="AC74" s="39">
        <f t="shared" si="4"/>
        <v>358.83333333333337</v>
      </c>
      <c r="AD74" s="37"/>
      <c r="AE74" s="38">
        <v>50</v>
      </c>
      <c r="AF74" s="37">
        <f t="shared" si="25"/>
        <v>50</v>
      </c>
      <c r="AG74" s="37"/>
      <c r="AH74" s="37"/>
      <c r="AI74" s="37">
        <f t="shared" si="23"/>
        <v>60</v>
      </c>
      <c r="AJ74" s="43">
        <f t="shared" si="7"/>
        <v>741.5333333333333</v>
      </c>
      <c r="AK74" s="44">
        <f t="shared" si="21"/>
        <v>53</v>
      </c>
      <c r="AL74" s="38"/>
      <c r="AM74" s="38"/>
      <c r="AN74" s="45">
        <v>9893</v>
      </c>
      <c r="AO74" s="37">
        <f t="shared" si="27"/>
        <v>-1103</v>
      </c>
      <c r="AP74" s="46">
        <f t="shared" si="28"/>
        <v>-0.11149297483068836</v>
      </c>
      <c r="AQ74" s="38">
        <f t="shared" si="9"/>
        <v>70</v>
      </c>
      <c r="AR74" s="47">
        <f t="shared" si="29"/>
        <v>1</v>
      </c>
      <c r="AS74" s="47">
        <f t="shared" si="30"/>
        <v>1</v>
      </c>
      <c r="AT74" s="47">
        <f t="shared" si="31"/>
        <v>1</v>
      </c>
      <c r="AU74" s="47">
        <f t="shared" si="32"/>
        <v>0</v>
      </c>
      <c r="AV74" s="47">
        <f t="shared" si="33"/>
        <v>1</v>
      </c>
      <c r="AW74" s="47">
        <f t="shared" si="34"/>
        <v>0</v>
      </c>
      <c r="AX74" s="47" t="str">
        <f t="shared" si="35"/>
        <v/>
      </c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</row>
    <row r="75" spans="1:63" ht="14.25" customHeight="1" x14ac:dyDescent="0.2">
      <c r="A75" s="35"/>
      <c r="B75" s="36"/>
      <c r="C75" s="36"/>
      <c r="D75" s="36"/>
      <c r="E75" s="37">
        <v>101</v>
      </c>
      <c r="F75" s="38" t="s">
        <v>142</v>
      </c>
      <c r="G75" s="38" t="s">
        <v>51</v>
      </c>
      <c r="H75" s="38">
        <v>15</v>
      </c>
      <c r="I75" s="38">
        <v>15</v>
      </c>
      <c r="J75" s="38">
        <v>15</v>
      </c>
      <c r="K75" s="38">
        <v>15</v>
      </c>
      <c r="L75" s="38">
        <f t="shared" si="0"/>
        <v>60</v>
      </c>
      <c r="M75" s="37">
        <v>5</v>
      </c>
      <c r="N75" s="39">
        <v>20</v>
      </c>
      <c r="O75" s="39">
        <v>32.67</v>
      </c>
      <c r="P75" s="39">
        <v>107.67</v>
      </c>
      <c r="Q75" s="39">
        <v>160.30000000000001</v>
      </c>
      <c r="R75" s="39">
        <v>70</v>
      </c>
      <c r="S75" s="38">
        <v>94</v>
      </c>
      <c r="T75" s="39">
        <f t="shared" si="1"/>
        <v>164</v>
      </c>
      <c r="U75" s="40">
        <v>45463</v>
      </c>
      <c r="V75" s="37">
        <v>25</v>
      </c>
      <c r="W75" s="37">
        <f t="shared" si="36"/>
        <v>10000</v>
      </c>
      <c r="X75" s="41">
        <v>9386</v>
      </c>
      <c r="Y75" s="39">
        <f t="shared" si="2"/>
        <v>278.36666666666667</v>
      </c>
      <c r="Z75" s="39">
        <f t="shared" si="3"/>
        <v>278.36666666666667</v>
      </c>
      <c r="AA75" s="42">
        <v>150</v>
      </c>
      <c r="AB75" s="38" t="s">
        <v>52</v>
      </c>
      <c r="AC75" s="39">
        <f t="shared" si="4"/>
        <v>428.36666666666667</v>
      </c>
      <c r="AD75" s="37">
        <v>15</v>
      </c>
      <c r="AE75" s="38">
        <v>0</v>
      </c>
      <c r="AF75" s="37">
        <f t="shared" si="25"/>
        <v>40</v>
      </c>
      <c r="AG75" s="37"/>
      <c r="AH75" s="37"/>
      <c r="AI75" s="37">
        <f t="shared" si="23"/>
        <v>5</v>
      </c>
      <c r="AJ75" s="43">
        <f t="shared" si="7"/>
        <v>847.66666666666674</v>
      </c>
      <c r="AK75" s="44">
        <f t="shared" si="21"/>
        <v>32</v>
      </c>
      <c r="AL75" s="38"/>
      <c r="AM75" s="38"/>
      <c r="AN75" s="53">
        <v>9900</v>
      </c>
      <c r="AO75" s="37">
        <f t="shared" si="27"/>
        <v>-514</v>
      </c>
      <c r="AP75" s="46">
        <f t="shared" si="28"/>
        <v>-5.191919191919192E-2</v>
      </c>
      <c r="AQ75" s="38">
        <f t="shared" si="9"/>
        <v>82</v>
      </c>
      <c r="AR75" s="47">
        <f t="shared" si="29"/>
        <v>1</v>
      </c>
      <c r="AS75" s="47">
        <f t="shared" si="30"/>
        <v>1</v>
      </c>
      <c r="AT75" s="47">
        <f t="shared" si="31"/>
        <v>0</v>
      </c>
      <c r="AU75" s="47">
        <f t="shared" si="32"/>
        <v>0</v>
      </c>
      <c r="AV75" s="47">
        <f t="shared" si="33"/>
        <v>1</v>
      </c>
      <c r="AW75" s="47">
        <f t="shared" si="34"/>
        <v>0</v>
      </c>
      <c r="AX75" s="47" t="str">
        <f t="shared" si="35"/>
        <v/>
      </c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</row>
    <row r="76" spans="1:63" ht="14.25" customHeight="1" x14ac:dyDescent="0.2">
      <c r="A76" s="35"/>
      <c r="B76" s="36"/>
      <c r="C76" s="36"/>
      <c r="D76" s="36"/>
      <c r="E76" s="37">
        <v>102</v>
      </c>
      <c r="F76" s="38" t="s">
        <v>143</v>
      </c>
      <c r="G76" s="38" t="s">
        <v>62</v>
      </c>
      <c r="H76" s="38">
        <v>15</v>
      </c>
      <c r="I76" s="38">
        <v>15</v>
      </c>
      <c r="J76" s="38">
        <v>0</v>
      </c>
      <c r="K76" s="38">
        <v>15</v>
      </c>
      <c r="L76" s="38">
        <f t="shared" si="0"/>
        <v>45</v>
      </c>
      <c r="M76" s="37">
        <v>40</v>
      </c>
      <c r="N76" s="39">
        <v>0</v>
      </c>
      <c r="O76" s="39">
        <v>29.5</v>
      </c>
      <c r="P76" s="39">
        <v>115</v>
      </c>
      <c r="Q76" s="39">
        <v>144.5</v>
      </c>
      <c r="R76" s="39">
        <v>62</v>
      </c>
      <c r="S76" s="38">
        <v>74</v>
      </c>
      <c r="T76" s="39">
        <f t="shared" si="1"/>
        <v>136</v>
      </c>
      <c r="U76" s="40">
        <v>45465</v>
      </c>
      <c r="V76" s="37">
        <v>0</v>
      </c>
      <c r="W76" s="37">
        <f t="shared" si="36"/>
        <v>30000</v>
      </c>
      <c r="X76" s="48">
        <v>0</v>
      </c>
      <c r="Y76" s="39">
        <f t="shared" si="2"/>
        <v>0</v>
      </c>
      <c r="Z76" s="39">
        <f t="shared" si="3"/>
        <v>0</v>
      </c>
      <c r="AA76" s="42">
        <v>0</v>
      </c>
      <c r="AB76" s="38" t="s">
        <v>55</v>
      </c>
      <c r="AC76" s="39">
        <f t="shared" si="4"/>
        <v>0</v>
      </c>
      <c r="AD76" s="37"/>
      <c r="AE76" s="38">
        <v>0</v>
      </c>
      <c r="AF76" s="37">
        <f t="shared" si="25"/>
        <v>0</v>
      </c>
      <c r="AG76" s="37"/>
      <c r="AH76" s="37"/>
      <c r="AI76" s="37">
        <f t="shared" si="23"/>
        <v>40</v>
      </c>
      <c r="AJ76" s="43">
        <f t="shared" si="7"/>
        <v>285.5</v>
      </c>
      <c r="AK76" s="44">
        <f t="shared" si="21"/>
        <v>114</v>
      </c>
      <c r="AL76" s="38"/>
      <c r="AM76" s="38"/>
      <c r="AN76" s="53">
        <v>30015</v>
      </c>
      <c r="AO76" s="37">
        <f t="shared" si="27"/>
        <v>-30015</v>
      </c>
      <c r="AP76" s="46">
        <f t="shared" si="28"/>
        <v>-1</v>
      </c>
      <c r="AQ76" s="38">
        <f t="shared" si="9"/>
        <v>11</v>
      </c>
      <c r="AR76" s="47">
        <f t="shared" si="29"/>
        <v>0</v>
      </c>
      <c r="AS76" s="47">
        <f t="shared" si="30"/>
        <v>0</v>
      </c>
      <c r="AT76" s="47">
        <f t="shared" si="31"/>
        <v>0</v>
      </c>
      <c r="AU76" s="47">
        <f t="shared" si="32"/>
        <v>0</v>
      </c>
      <c r="AV76" s="47">
        <f t="shared" si="33"/>
        <v>1</v>
      </c>
      <c r="AW76" s="47">
        <f t="shared" si="34"/>
        <v>0</v>
      </c>
      <c r="AX76" s="47" t="str">
        <f t="shared" si="35"/>
        <v/>
      </c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</row>
    <row r="77" spans="1:63" ht="14.25" customHeight="1" x14ac:dyDescent="0.2">
      <c r="A77" s="35"/>
      <c r="B77" s="36"/>
      <c r="C77" s="36"/>
      <c r="D77" s="36"/>
      <c r="E77" s="37">
        <v>103</v>
      </c>
      <c r="F77" s="38" t="s">
        <v>144</v>
      </c>
      <c r="G77" s="38" t="s">
        <v>51</v>
      </c>
      <c r="H77" s="38">
        <v>15</v>
      </c>
      <c r="I77" s="38">
        <v>15</v>
      </c>
      <c r="J77" s="38">
        <v>15</v>
      </c>
      <c r="K77" s="38">
        <v>15</v>
      </c>
      <c r="L77" s="38">
        <f t="shared" si="0"/>
        <v>60</v>
      </c>
      <c r="M77" s="37">
        <v>20</v>
      </c>
      <c r="N77" s="39">
        <v>20</v>
      </c>
      <c r="O77" s="39">
        <v>34.5</v>
      </c>
      <c r="P77" s="39">
        <v>106.5</v>
      </c>
      <c r="Q77" s="39">
        <v>161</v>
      </c>
      <c r="R77" s="39">
        <v>68</v>
      </c>
      <c r="S77" s="38">
        <v>81</v>
      </c>
      <c r="T77" s="39">
        <f t="shared" si="1"/>
        <v>149</v>
      </c>
      <c r="U77" s="40">
        <v>45464</v>
      </c>
      <c r="V77" s="37">
        <v>0</v>
      </c>
      <c r="W77" s="37">
        <v>10000</v>
      </c>
      <c r="X77" s="48">
        <v>9462</v>
      </c>
      <c r="Y77" s="39">
        <f t="shared" si="2"/>
        <v>287.23333333333335</v>
      </c>
      <c r="Z77" s="39">
        <f t="shared" si="3"/>
        <v>287.23333333333335</v>
      </c>
      <c r="AA77" s="42">
        <v>150</v>
      </c>
      <c r="AB77" s="38" t="s">
        <v>63</v>
      </c>
      <c r="AC77" s="39">
        <f t="shared" si="4"/>
        <v>437.23333333333335</v>
      </c>
      <c r="AD77" s="37"/>
      <c r="AE77" s="38">
        <v>50</v>
      </c>
      <c r="AF77" s="37">
        <f t="shared" si="25"/>
        <v>50</v>
      </c>
      <c r="AG77" s="37"/>
      <c r="AH77" s="37"/>
      <c r="AI77" s="37">
        <f t="shared" si="23"/>
        <v>20</v>
      </c>
      <c r="AJ77" s="43">
        <f t="shared" si="7"/>
        <v>837.23333333333335</v>
      </c>
      <c r="AK77" s="44">
        <f t="shared" si="21"/>
        <v>34</v>
      </c>
      <c r="AL77" s="38"/>
      <c r="AM77" s="38"/>
      <c r="AN77" s="53">
        <v>9041</v>
      </c>
      <c r="AO77" s="37">
        <f t="shared" si="27"/>
        <v>421</v>
      </c>
      <c r="AP77" s="46">
        <f t="shared" si="28"/>
        <v>4.6565645393208718E-2</v>
      </c>
      <c r="AQ77" s="38">
        <f t="shared" si="9"/>
        <v>111</v>
      </c>
      <c r="AR77" s="47">
        <f t="shared" si="29"/>
        <v>1</v>
      </c>
      <c r="AS77" s="47">
        <f t="shared" si="30"/>
        <v>1</v>
      </c>
      <c r="AT77" s="47">
        <f t="shared" si="31"/>
        <v>0</v>
      </c>
      <c r="AU77" s="47">
        <f t="shared" si="32"/>
        <v>0</v>
      </c>
      <c r="AV77" s="47">
        <f t="shared" si="33"/>
        <v>1</v>
      </c>
      <c r="AW77" s="47">
        <f t="shared" si="34"/>
        <v>0</v>
      </c>
      <c r="AX77" s="47" t="str">
        <f t="shared" si="35"/>
        <v/>
      </c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</row>
    <row r="78" spans="1:63" ht="14.25" customHeight="1" x14ac:dyDescent="0.2">
      <c r="A78" s="35"/>
      <c r="B78" s="36"/>
      <c r="C78" s="36"/>
      <c r="D78" s="36"/>
      <c r="E78" s="37">
        <v>104</v>
      </c>
      <c r="F78" s="38" t="s">
        <v>145</v>
      </c>
      <c r="G78" s="38" t="s">
        <v>51</v>
      </c>
      <c r="H78" s="38">
        <v>15</v>
      </c>
      <c r="I78" s="38">
        <v>15</v>
      </c>
      <c r="J78" s="38">
        <v>15</v>
      </c>
      <c r="K78" s="38">
        <v>15</v>
      </c>
      <c r="L78" s="38">
        <f t="shared" si="0"/>
        <v>60</v>
      </c>
      <c r="M78" s="37">
        <v>5</v>
      </c>
      <c r="N78" s="39">
        <v>20</v>
      </c>
      <c r="O78" s="39">
        <v>30.67</v>
      </c>
      <c r="P78" s="39">
        <v>118.67</v>
      </c>
      <c r="Q78" s="39">
        <v>169.3</v>
      </c>
      <c r="R78" s="39">
        <v>118</v>
      </c>
      <c r="S78" s="38">
        <v>118</v>
      </c>
      <c r="T78" s="39">
        <f t="shared" si="1"/>
        <v>236</v>
      </c>
      <c r="U78" s="40">
        <v>45465</v>
      </c>
      <c r="V78" s="37">
        <v>0</v>
      </c>
      <c r="W78" s="37">
        <v>10000</v>
      </c>
      <c r="X78" s="48">
        <v>9929</v>
      </c>
      <c r="Y78" s="39">
        <f t="shared" si="2"/>
        <v>341.71666666666664</v>
      </c>
      <c r="Z78" s="39">
        <f t="shared" si="3"/>
        <v>341.71666666666664</v>
      </c>
      <c r="AA78" s="42">
        <v>0</v>
      </c>
      <c r="AB78" s="38" t="s">
        <v>55</v>
      </c>
      <c r="AC78" s="39">
        <f t="shared" si="4"/>
        <v>341.71666666666664</v>
      </c>
      <c r="AD78" s="37">
        <v>45</v>
      </c>
      <c r="AE78" s="38">
        <v>0</v>
      </c>
      <c r="AF78" s="37">
        <f t="shared" si="25"/>
        <v>45</v>
      </c>
      <c r="AG78" s="37"/>
      <c r="AH78" s="37">
        <v>20</v>
      </c>
      <c r="AI78" s="37">
        <f t="shared" si="23"/>
        <v>25</v>
      </c>
      <c r="AJ78" s="43">
        <f t="shared" si="7"/>
        <v>827.01666666666665</v>
      </c>
      <c r="AK78" s="44">
        <f t="shared" si="21"/>
        <v>38</v>
      </c>
      <c r="AL78" s="38"/>
      <c r="AM78" s="38"/>
      <c r="AN78" s="45">
        <v>10597</v>
      </c>
      <c r="AO78" s="37">
        <f t="shared" si="27"/>
        <v>-668</v>
      </c>
      <c r="AP78" s="46">
        <f t="shared" si="28"/>
        <v>-6.3036708502406336E-2</v>
      </c>
      <c r="AQ78" s="38">
        <f t="shared" si="9"/>
        <v>79</v>
      </c>
      <c r="AR78" s="47">
        <f t="shared" si="29"/>
        <v>0</v>
      </c>
      <c r="AS78" s="47">
        <f t="shared" si="30"/>
        <v>1</v>
      </c>
      <c r="AT78" s="47">
        <f t="shared" si="31"/>
        <v>1</v>
      </c>
      <c r="AU78" s="47">
        <f t="shared" si="32"/>
        <v>1</v>
      </c>
      <c r="AV78" s="47">
        <f t="shared" si="33"/>
        <v>1</v>
      </c>
      <c r="AW78" s="47">
        <f t="shared" si="34"/>
        <v>0</v>
      </c>
      <c r="AX78" s="47" t="str">
        <f t="shared" si="35"/>
        <v/>
      </c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</row>
    <row r="79" spans="1:63" ht="14.25" customHeight="1" x14ac:dyDescent="0.2">
      <c r="A79" s="35"/>
      <c r="B79" s="36"/>
      <c r="C79" s="36"/>
      <c r="D79" s="36"/>
      <c r="E79" s="37">
        <v>106</v>
      </c>
      <c r="F79" s="38" t="s">
        <v>146</v>
      </c>
      <c r="G79" s="38" t="s">
        <v>51</v>
      </c>
      <c r="H79" s="38">
        <v>15</v>
      </c>
      <c r="I79" s="38">
        <v>15</v>
      </c>
      <c r="J79" s="38">
        <v>15</v>
      </c>
      <c r="K79" s="38">
        <v>15</v>
      </c>
      <c r="L79" s="38">
        <f t="shared" si="0"/>
        <v>60</v>
      </c>
      <c r="M79" s="37">
        <v>40</v>
      </c>
      <c r="N79" s="39">
        <v>20</v>
      </c>
      <c r="O79" s="39">
        <v>36.67</v>
      </c>
      <c r="P79" s="39">
        <v>66</v>
      </c>
      <c r="Q79" s="39">
        <v>122.7</v>
      </c>
      <c r="R79" s="39">
        <v>0</v>
      </c>
      <c r="S79" s="38">
        <v>0</v>
      </c>
      <c r="T79" s="39">
        <f t="shared" si="1"/>
        <v>0</v>
      </c>
      <c r="U79" s="40">
        <v>45464</v>
      </c>
      <c r="V79" s="37">
        <v>0</v>
      </c>
      <c r="W79" s="37">
        <f>IF(LEFT(G79,2)="10",10000,30000)</f>
        <v>10000</v>
      </c>
      <c r="X79" s="48">
        <v>9784</v>
      </c>
      <c r="Y79" s="39">
        <f t="shared" si="2"/>
        <v>324.8</v>
      </c>
      <c r="Z79" s="39">
        <f t="shared" si="3"/>
        <v>324.8</v>
      </c>
      <c r="AA79" s="42">
        <v>150</v>
      </c>
      <c r="AB79" s="38" t="s">
        <v>63</v>
      </c>
      <c r="AC79" s="39">
        <f t="shared" si="4"/>
        <v>474.8</v>
      </c>
      <c r="AD79" s="37"/>
      <c r="AE79" s="38">
        <v>0</v>
      </c>
      <c r="AF79" s="37">
        <f t="shared" si="25"/>
        <v>0</v>
      </c>
      <c r="AG79" s="37">
        <v>100</v>
      </c>
      <c r="AH79" s="37"/>
      <c r="AI79" s="37">
        <f t="shared" si="23"/>
        <v>140</v>
      </c>
      <c r="AJ79" s="43">
        <f t="shared" si="7"/>
        <v>517.5</v>
      </c>
      <c r="AK79" s="44">
        <f t="shared" si="21"/>
        <v>85</v>
      </c>
      <c r="AL79" s="38"/>
      <c r="AM79" s="38"/>
      <c r="AN79" s="45">
        <v>10000</v>
      </c>
      <c r="AO79" s="37">
        <f t="shared" si="27"/>
        <v>-216</v>
      </c>
      <c r="AP79" s="46">
        <f t="shared" si="28"/>
        <v>-2.1600000000000001E-2</v>
      </c>
      <c r="AQ79" s="38">
        <f t="shared" si="9"/>
        <v>92</v>
      </c>
      <c r="AR79" s="47">
        <f t="shared" si="29"/>
        <v>1</v>
      </c>
      <c r="AS79" s="47">
        <f t="shared" si="30"/>
        <v>1</v>
      </c>
      <c r="AT79" s="47">
        <f t="shared" si="31"/>
        <v>0</v>
      </c>
      <c r="AU79" s="47">
        <f t="shared" si="32"/>
        <v>0</v>
      </c>
      <c r="AV79" s="47">
        <f t="shared" si="33"/>
        <v>1</v>
      </c>
      <c r="AW79" s="47">
        <f t="shared" si="34"/>
        <v>0</v>
      </c>
      <c r="AX79" s="47" t="str">
        <f t="shared" si="35"/>
        <v/>
      </c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</row>
    <row r="80" spans="1:63" ht="14.25" customHeight="1" x14ac:dyDescent="0.2">
      <c r="A80" s="35"/>
      <c r="B80" s="36"/>
      <c r="C80" s="36"/>
      <c r="D80" s="36" t="s">
        <v>49</v>
      </c>
      <c r="E80" s="37">
        <v>107</v>
      </c>
      <c r="F80" s="38" t="s">
        <v>147</v>
      </c>
      <c r="G80" s="38" t="s">
        <v>62</v>
      </c>
      <c r="H80" s="38">
        <v>15</v>
      </c>
      <c r="I80" s="38">
        <v>15</v>
      </c>
      <c r="J80" s="38">
        <v>15</v>
      </c>
      <c r="K80" s="38">
        <v>15</v>
      </c>
      <c r="L80" s="38">
        <f t="shared" si="0"/>
        <v>60</v>
      </c>
      <c r="M80" s="37">
        <v>5</v>
      </c>
      <c r="N80" s="39">
        <v>20</v>
      </c>
      <c r="O80" s="39">
        <v>34.299999999999997</v>
      </c>
      <c r="P80" s="39">
        <v>99.67</v>
      </c>
      <c r="Q80" s="39">
        <v>154</v>
      </c>
      <c r="R80" s="39">
        <v>94</v>
      </c>
      <c r="S80" s="38">
        <v>92</v>
      </c>
      <c r="T80" s="39">
        <f t="shared" si="1"/>
        <v>186</v>
      </c>
      <c r="U80" s="40">
        <v>45463</v>
      </c>
      <c r="V80" s="37">
        <v>25</v>
      </c>
      <c r="W80" s="37">
        <v>30000</v>
      </c>
      <c r="X80" s="48">
        <v>3609</v>
      </c>
      <c r="Y80" s="39">
        <f t="shared" si="2"/>
        <v>-676.31666666666661</v>
      </c>
      <c r="Z80" s="39">
        <f t="shared" si="3"/>
        <v>0</v>
      </c>
      <c r="AA80" s="42">
        <v>0</v>
      </c>
      <c r="AB80" s="38" t="s">
        <v>55</v>
      </c>
      <c r="AC80" s="39">
        <f t="shared" si="4"/>
        <v>0</v>
      </c>
      <c r="AD80" s="37"/>
      <c r="AE80" s="38">
        <v>50</v>
      </c>
      <c r="AF80" s="37">
        <f t="shared" si="25"/>
        <v>75</v>
      </c>
      <c r="AG80" s="37"/>
      <c r="AH80" s="37">
        <v>20</v>
      </c>
      <c r="AI80" s="37">
        <f t="shared" si="23"/>
        <v>25</v>
      </c>
      <c r="AJ80" s="43">
        <f t="shared" si="7"/>
        <v>450</v>
      </c>
      <c r="AK80" s="44">
        <f t="shared" si="21"/>
        <v>96</v>
      </c>
      <c r="AL80" s="38"/>
      <c r="AM80" s="38"/>
      <c r="AN80" s="49">
        <v>28770</v>
      </c>
      <c r="AO80" s="37">
        <f t="shared" si="27"/>
        <v>-25161</v>
      </c>
      <c r="AP80" s="46">
        <f t="shared" si="28"/>
        <v>-0.87455683003128259</v>
      </c>
      <c r="AQ80" s="38">
        <f t="shared" si="9"/>
        <v>24</v>
      </c>
      <c r="AR80" s="47">
        <f t="shared" si="29"/>
        <v>0</v>
      </c>
      <c r="AS80" s="47">
        <f t="shared" si="30"/>
        <v>1</v>
      </c>
      <c r="AT80" s="47">
        <f t="shared" si="31"/>
        <v>0</v>
      </c>
      <c r="AU80" s="47">
        <f t="shared" si="32"/>
        <v>0</v>
      </c>
      <c r="AV80" s="47">
        <f t="shared" si="33"/>
        <v>1</v>
      </c>
      <c r="AW80" s="47">
        <f t="shared" si="34"/>
        <v>0</v>
      </c>
      <c r="AX80" s="47" t="str">
        <f t="shared" si="35"/>
        <v/>
      </c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</row>
    <row r="81" spans="1:63" ht="14.25" customHeight="1" x14ac:dyDescent="0.2">
      <c r="A81" s="35"/>
      <c r="B81" s="36"/>
      <c r="C81" s="36"/>
      <c r="D81" s="36"/>
      <c r="E81" s="37">
        <v>108</v>
      </c>
      <c r="F81" s="38" t="s">
        <v>148</v>
      </c>
      <c r="G81" s="38" t="s">
        <v>67</v>
      </c>
      <c r="H81" s="38">
        <v>15</v>
      </c>
      <c r="I81" s="38">
        <v>15</v>
      </c>
      <c r="J81" s="38">
        <v>15</v>
      </c>
      <c r="K81" s="38">
        <v>15</v>
      </c>
      <c r="L81" s="38">
        <f t="shared" si="0"/>
        <v>60</v>
      </c>
      <c r="M81" s="37">
        <v>20</v>
      </c>
      <c r="N81" s="39">
        <v>20</v>
      </c>
      <c r="O81" s="39">
        <v>33</v>
      </c>
      <c r="P81" s="39">
        <v>132.5</v>
      </c>
      <c r="Q81" s="39">
        <v>185.5</v>
      </c>
      <c r="R81" s="39">
        <v>110</v>
      </c>
      <c r="S81" s="38">
        <v>109</v>
      </c>
      <c r="T81" s="39">
        <f t="shared" si="1"/>
        <v>219</v>
      </c>
      <c r="U81" s="40">
        <v>45464</v>
      </c>
      <c r="V81" s="37">
        <v>0</v>
      </c>
      <c r="W81" s="37">
        <v>10000</v>
      </c>
      <c r="X81" s="48">
        <v>10218</v>
      </c>
      <c r="Y81" s="39">
        <f t="shared" si="2"/>
        <v>324.56666666666666</v>
      </c>
      <c r="Z81" s="39">
        <f t="shared" si="3"/>
        <v>324.56666666666666</v>
      </c>
      <c r="AA81" s="42">
        <v>150</v>
      </c>
      <c r="AB81" s="38" t="s">
        <v>52</v>
      </c>
      <c r="AC81" s="39">
        <f t="shared" si="4"/>
        <v>474.56666666666666</v>
      </c>
      <c r="AD81" s="37"/>
      <c r="AE81" s="38">
        <v>50</v>
      </c>
      <c r="AF81" s="37">
        <f t="shared" si="25"/>
        <v>50</v>
      </c>
      <c r="AG81" s="37"/>
      <c r="AH81" s="37"/>
      <c r="AI81" s="37">
        <f t="shared" si="23"/>
        <v>20</v>
      </c>
      <c r="AJ81" s="43">
        <f t="shared" si="7"/>
        <v>969.06666666666661</v>
      </c>
      <c r="AK81" s="44">
        <f t="shared" si="21"/>
        <v>11</v>
      </c>
      <c r="AL81" s="38"/>
      <c r="AM81" s="38"/>
      <c r="AN81" s="49">
        <v>10033</v>
      </c>
      <c r="AO81" s="37">
        <f t="shared" si="27"/>
        <v>185</v>
      </c>
      <c r="AP81" s="46">
        <f t="shared" si="28"/>
        <v>1.8439150802352238E-2</v>
      </c>
      <c r="AQ81" s="38">
        <f t="shared" si="9"/>
        <v>106</v>
      </c>
      <c r="AR81" s="47">
        <f t="shared" si="29"/>
        <v>1</v>
      </c>
      <c r="AS81" s="47">
        <f t="shared" si="30"/>
        <v>1</v>
      </c>
      <c r="AT81" s="47">
        <f t="shared" si="31"/>
        <v>1</v>
      </c>
      <c r="AU81" s="47">
        <f t="shared" si="32"/>
        <v>1</v>
      </c>
      <c r="AV81" s="47">
        <f t="shared" si="33"/>
        <v>0</v>
      </c>
      <c r="AW81" s="47">
        <f t="shared" si="34"/>
        <v>0</v>
      </c>
      <c r="AX81" s="47" t="str">
        <f t="shared" si="35"/>
        <v/>
      </c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</row>
    <row r="82" spans="1:63" ht="14.25" customHeight="1" x14ac:dyDescent="0.2">
      <c r="A82" s="35"/>
      <c r="B82" s="36"/>
      <c r="C82" s="36"/>
      <c r="D82" s="36"/>
      <c r="E82" s="37">
        <v>109</v>
      </c>
      <c r="F82" s="38" t="s">
        <v>149</v>
      </c>
      <c r="G82" s="38" t="s">
        <v>51</v>
      </c>
      <c r="H82" s="38">
        <v>15</v>
      </c>
      <c r="I82" s="38">
        <v>15</v>
      </c>
      <c r="J82" s="38">
        <v>15</v>
      </c>
      <c r="K82" s="38">
        <v>15</v>
      </c>
      <c r="L82" s="38">
        <f t="shared" si="0"/>
        <v>60</v>
      </c>
      <c r="M82" s="37">
        <v>0</v>
      </c>
      <c r="N82" s="39">
        <v>20</v>
      </c>
      <c r="O82" s="39">
        <v>34</v>
      </c>
      <c r="P82" s="39">
        <v>100.5</v>
      </c>
      <c r="Q82" s="39">
        <v>154.5</v>
      </c>
      <c r="R82" s="39">
        <v>107</v>
      </c>
      <c r="S82" s="38">
        <v>109</v>
      </c>
      <c r="T82" s="39">
        <f t="shared" si="1"/>
        <v>216</v>
      </c>
      <c r="U82" s="40">
        <v>45462</v>
      </c>
      <c r="V82" s="37">
        <v>50</v>
      </c>
      <c r="W82" s="37">
        <f t="shared" ref="W82:W91" si="37">IF(LEFT(G82,2)="10",10000,30000)</f>
        <v>10000</v>
      </c>
      <c r="X82" s="48">
        <v>9964</v>
      </c>
      <c r="Y82" s="39">
        <f t="shared" si="2"/>
        <v>345.8</v>
      </c>
      <c r="Z82" s="39">
        <f t="shared" si="3"/>
        <v>345.8</v>
      </c>
      <c r="AA82" s="42">
        <v>150</v>
      </c>
      <c r="AB82" s="38" t="s">
        <v>52</v>
      </c>
      <c r="AC82" s="39">
        <f t="shared" si="4"/>
        <v>495.8</v>
      </c>
      <c r="AD82" s="37">
        <v>15</v>
      </c>
      <c r="AE82" s="38">
        <v>50</v>
      </c>
      <c r="AF82" s="37">
        <f t="shared" si="25"/>
        <v>115</v>
      </c>
      <c r="AG82" s="37"/>
      <c r="AH82" s="37"/>
      <c r="AI82" s="37">
        <f t="shared" si="23"/>
        <v>0</v>
      </c>
      <c r="AJ82" s="43">
        <f t="shared" si="7"/>
        <v>1041.3</v>
      </c>
      <c r="AK82" s="44">
        <f t="shared" si="21"/>
        <v>6</v>
      </c>
      <c r="AL82" s="38"/>
      <c r="AM82" s="38"/>
      <c r="AN82" s="53">
        <v>10000</v>
      </c>
      <c r="AO82" s="37">
        <f t="shared" si="27"/>
        <v>-36</v>
      </c>
      <c r="AP82" s="46">
        <f t="shared" si="28"/>
        <v>-3.5999999999999999E-3</v>
      </c>
      <c r="AQ82" s="38">
        <f t="shared" si="9"/>
        <v>98</v>
      </c>
      <c r="AR82" s="47">
        <f t="shared" si="29"/>
        <v>1</v>
      </c>
      <c r="AS82" s="47">
        <f t="shared" si="30"/>
        <v>1</v>
      </c>
      <c r="AT82" s="47">
        <f t="shared" si="31"/>
        <v>0</v>
      </c>
      <c r="AU82" s="47">
        <f t="shared" si="32"/>
        <v>1</v>
      </c>
      <c r="AV82" s="47">
        <f t="shared" si="33"/>
        <v>1</v>
      </c>
      <c r="AW82" s="47">
        <f t="shared" si="34"/>
        <v>0</v>
      </c>
      <c r="AX82" s="47" t="str">
        <f t="shared" si="35"/>
        <v/>
      </c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</row>
    <row r="83" spans="1:63" ht="14.25" customHeight="1" x14ac:dyDescent="0.2">
      <c r="A83" s="35"/>
      <c r="B83" s="36"/>
      <c r="C83" s="36"/>
      <c r="D83" s="36"/>
      <c r="E83" s="37">
        <v>110</v>
      </c>
      <c r="F83" s="38" t="s">
        <v>150</v>
      </c>
      <c r="G83" s="38" t="s">
        <v>62</v>
      </c>
      <c r="H83" s="38">
        <v>15</v>
      </c>
      <c r="I83" s="38">
        <v>0</v>
      </c>
      <c r="J83" s="38">
        <v>15</v>
      </c>
      <c r="K83" s="38">
        <v>15</v>
      </c>
      <c r="L83" s="38">
        <f t="shared" si="0"/>
        <v>45</v>
      </c>
      <c r="M83" s="37">
        <v>40</v>
      </c>
      <c r="N83" s="39">
        <v>0</v>
      </c>
      <c r="O83" s="39">
        <v>33</v>
      </c>
      <c r="P83" s="39">
        <v>111</v>
      </c>
      <c r="Q83" s="39">
        <v>144</v>
      </c>
      <c r="R83" s="39">
        <v>71</v>
      </c>
      <c r="S83" s="38">
        <v>85</v>
      </c>
      <c r="T83" s="39">
        <f t="shared" si="1"/>
        <v>156</v>
      </c>
      <c r="U83" s="40">
        <v>45465</v>
      </c>
      <c r="V83" s="37">
        <v>0</v>
      </c>
      <c r="W83" s="37">
        <f t="shared" si="37"/>
        <v>30000</v>
      </c>
      <c r="X83" s="48">
        <v>7369</v>
      </c>
      <c r="Y83" s="39">
        <f t="shared" si="2"/>
        <v>-530.09444444444443</v>
      </c>
      <c r="Z83" s="39">
        <f t="shared" si="3"/>
        <v>0</v>
      </c>
      <c r="AA83" s="42">
        <v>0</v>
      </c>
      <c r="AB83" s="38" t="s">
        <v>55</v>
      </c>
      <c r="AC83" s="39">
        <f t="shared" si="4"/>
        <v>0</v>
      </c>
      <c r="AD83" s="37"/>
      <c r="AE83" s="38">
        <v>0</v>
      </c>
      <c r="AF83" s="37">
        <f t="shared" si="25"/>
        <v>0</v>
      </c>
      <c r="AG83" s="37">
        <v>100</v>
      </c>
      <c r="AH83" s="37"/>
      <c r="AI83" s="37">
        <f t="shared" si="23"/>
        <v>140</v>
      </c>
      <c r="AJ83" s="43">
        <f t="shared" si="7"/>
        <v>205</v>
      </c>
      <c r="AK83" s="44">
        <f t="shared" si="21"/>
        <v>119</v>
      </c>
      <c r="AL83" s="38"/>
      <c r="AM83" s="38"/>
      <c r="AN83" s="53">
        <v>29015</v>
      </c>
      <c r="AO83" s="37">
        <f t="shared" si="27"/>
        <v>-21646</v>
      </c>
      <c r="AP83" s="46">
        <f t="shared" si="28"/>
        <v>-0.74602791659486467</v>
      </c>
      <c r="AQ83" s="38">
        <f t="shared" si="9"/>
        <v>27</v>
      </c>
      <c r="AR83" s="47">
        <f t="shared" si="29"/>
        <v>0</v>
      </c>
      <c r="AS83" s="47">
        <f t="shared" si="30"/>
        <v>1</v>
      </c>
      <c r="AT83" s="47">
        <f t="shared" si="31"/>
        <v>0</v>
      </c>
      <c r="AU83" s="47">
        <f t="shared" si="32"/>
        <v>0</v>
      </c>
      <c r="AV83" s="47">
        <f t="shared" si="33"/>
        <v>1</v>
      </c>
      <c r="AW83" s="47">
        <f t="shared" si="34"/>
        <v>0</v>
      </c>
      <c r="AX83" s="47" t="str">
        <f t="shared" si="35"/>
        <v/>
      </c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</row>
    <row r="84" spans="1:63" ht="14.25" customHeight="1" x14ac:dyDescent="0.2">
      <c r="A84" s="35"/>
      <c r="B84" s="36"/>
      <c r="C84" s="36"/>
      <c r="D84" s="36" t="s">
        <v>49</v>
      </c>
      <c r="E84" s="37">
        <v>111</v>
      </c>
      <c r="F84" s="38" t="s">
        <v>151</v>
      </c>
      <c r="G84" s="38" t="s">
        <v>96</v>
      </c>
      <c r="H84" s="38">
        <v>15</v>
      </c>
      <c r="I84" s="38">
        <v>15</v>
      </c>
      <c r="J84" s="38">
        <v>15</v>
      </c>
      <c r="K84" s="38">
        <v>15</v>
      </c>
      <c r="L84" s="38">
        <f t="shared" si="0"/>
        <v>60</v>
      </c>
      <c r="M84" s="37">
        <v>0</v>
      </c>
      <c r="N84" s="39">
        <v>20</v>
      </c>
      <c r="O84" s="39">
        <v>32</v>
      </c>
      <c r="P84" s="39">
        <v>127</v>
      </c>
      <c r="Q84" s="39">
        <v>179</v>
      </c>
      <c r="R84" s="39">
        <v>117</v>
      </c>
      <c r="S84" s="38">
        <v>116</v>
      </c>
      <c r="T84" s="39">
        <f t="shared" si="1"/>
        <v>233</v>
      </c>
      <c r="U84" s="40">
        <v>45464</v>
      </c>
      <c r="V84" s="37">
        <v>0</v>
      </c>
      <c r="W84" s="37">
        <f t="shared" si="37"/>
        <v>10000</v>
      </c>
      <c r="X84" s="48">
        <v>12910</v>
      </c>
      <c r="Y84" s="39">
        <f t="shared" si="2"/>
        <v>10.5</v>
      </c>
      <c r="Z84" s="39">
        <f t="shared" si="3"/>
        <v>10.5</v>
      </c>
      <c r="AA84" s="42">
        <v>0</v>
      </c>
      <c r="AB84" s="38" t="s">
        <v>55</v>
      </c>
      <c r="AC84" s="39">
        <f t="shared" si="4"/>
        <v>10.5</v>
      </c>
      <c r="AD84" s="37"/>
      <c r="AE84" s="38">
        <v>50</v>
      </c>
      <c r="AF84" s="37">
        <f t="shared" si="25"/>
        <v>50</v>
      </c>
      <c r="AG84" s="37"/>
      <c r="AH84" s="37">
        <v>20</v>
      </c>
      <c r="AI84" s="37">
        <f t="shared" si="23"/>
        <v>20</v>
      </c>
      <c r="AJ84" s="43">
        <f t="shared" si="7"/>
        <v>512.5</v>
      </c>
      <c r="AK84" s="44">
        <f t="shared" si="21"/>
        <v>88</v>
      </c>
      <c r="AL84" s="38"/>
      <c r="AM84" s="38"/>
      <c r="AN84" s="49">
        <v>9975</v>
      </c>
      <c r="AO84" s="37">
        <f t="shared" si="27"/>
        <v>2935</v>
      </c>
      <c r="AP84" s="46">
        <f t="shared" si="28"/>
        <v>0.29423558897243107</v>
      </c>
      <c r="AQ84" s="38">
        <f t="shared" si="9"/>
        <v>122</v>
      </c>
      <c r="AR84" s="47">
        <f t="shared" si="29"/>
        <v>0</v>
      </c>
      <c r="AS84" s="47">
        <f t="shared" si="30"/>
        <v>1</v>
      </c>
      <c r="AT84" s="47">
        <f t="shared" si="31"/>
        <v>1</v>
      </c>
      <c r="AU84" s="47">
        <f t="shared" si="32"/>
        <v>1</v>
      </c>
      <c r="AV84" s="47">
        <f t="shared" si="33"/>
        <v>0</v>
      </c>
      <c r="AW84" s="47">
        <f t="shared" si="34"/>
        <v>0</v>
      </c>
      <c r="AX84" s="47" t="str">
        <f t="shared" si="35"/>
        <v/>
      </c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</row>
    <row r="85" spans="1:63" ht="14.25" customHeight="1" x14ac:dyDescent="0.2">
      <c r="A85" s="35"/>
      <c r="B85" s="36"/>
      <c r="C85" s="36"/>
      <c r="D85" s="36" t="s">
        <v>49</v>
      </c>
      <c r="E85" s="37">
        <v>112</v>
      </c>
      <c r="F85" s="38" t="s">
        <v>152</v>
      </c>
      <c r="G85" s="38" t="s">
        <v>62</v>
      </c>
      <c r="H85" s="38">
        <v>15</v>
      </c>
      <c r="I85" s="38">
        <v>15</v>
      </c>
      <c r="J85" s="38">
        <v>15</v>
      </c>
      <c r="K85" s="38">
        <v>15</v>
      </c>
      <c r="L85" s="38">
        <f t="shared" si="0"/>
        <v>60</v>
      </c>
      <c r="M85" s="37">
        <v>0</v>
      </c>
      <c r="N85" s="39">
        <v>20</v>
      </c>
      <c r="O85" s="39">
        <v>37</v>
      </c>
      <c r="P85" s="39">
        <v>128</v>
      </c>
      <c r="Q85" s="39">
        <v>185</v>
      </c>
      <c r="R85" s="39">
        <v>109</v>
      </c>
      <c r="S85" s="38">
        <v>108</v>
      </c>
      <c r="T85" s="39">
        <f t="shared" si="1"/>
        <v>217</v>
      </c>
      <c r="U85" s="40">
        <v>45462</v>
      </c>
      <c r="V85" s="37">
        <v>50</v>
      </c>
      <c r="W85" s="37">
        <f t="shared" si="37"/>
        <v>30000</v>
      </c>
      <c r="X85" s="41">
        <v>27326</v>
      </c>
      <c r="Y85" s="39">
        <f t="shared" si="2"/>
        <v>246.01111111111112</v>
      </c>
      <c r="Z85" s="39">
        <f t="shared" si="3"/>
        <v>246.01111111111112</v>
      </c>
      <c r="AA85" s="42">
        <v>0</v>
      </c>
      <c r="AB85" s="38" t="s">
        <v>55</v>
      </c>
      <c r="AC85" s="39">
        <f t="shared" si="4"/>
        <v>246.01111111111112</v>
      </c>
      <c r="AD85" s="37"/>
      <c r="AE85" s="38">
        <v>50</v>
      </c>
      <c r="AF85" s="37">
        <f t="shared" si="25"/>
        <v>100</v>
      </c>
      <c r="AG85" s="37"/>
      <c r="AH85" s="37"/>
      <c r="AI85" s="37">
        <f t="shared" si="23"/>
        <v>0</v>
      </c>
      <c r="AJ85" s="43">
        <f t="shared" si="7"/>
        <v>808.01111111111118</v>
      </c>
      <c r="AK85" s="44">
        <f t="shared" si="21"/>
        <v>41</v>
      </c>
      <c r="AL85" s="38"/>
      <c r="AM85" s="38"/>
      <c r="AN85" s="45">
        <v>29429</v>
      </c>
      <c r="AO85" s="37">
        <f t="shared" si="27"/>
        <v>-2103</v>
      </c>
      <c r="AP85" s="46">
        <f t="shared" si="28"/>
        <v>-7.1460124367120861E-2</v>
      </c>
      <c r="AQ85" s="38">
        <f t="shared" si="9"/>
        <v>76</v>
      </c>
      <c r="AR85" s="47">
        <f t="shared" si="29"/>
        <v>0</v>
      </c>
      <c r="AS85" s="47">
        <f t="shared" si="30"/>
        <v>1</v>
      </c>
      <c r="AT85" s="47">
        <f t="shared" si="31"/>
        <v>1</v>
      </c>
      <c r="AU85" s="47">
        <f t="shared" si="32"/>
        <v>1</v>
      </c>
      <c r="AV85" s="47">
        <f t="shared" si="33"/>
        <v>1</v>
      </c>
      <c r="AW85" s="47">
        <f t="shared" si="34"/>
        <v>0</v>
      </c>
      <c r="AX85" s="47" t="str">
        <f t="shared" si="35"/>
        <v/>
      </c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</row>
    <row r="86" spans="1:63" ht="14.25" customHeight="1" x14ac:dyDescent="0.2">
      <c r="A86" s="35"/>
      <c r="B86" s="36"/>
      <c r="C86" s="36"/>
      <c r="D86" s="36"/>
      <c r="E86" s="37">
        <v>113</v>
      </c>
      <c r="F86" s="38" t="s">
        <v>153</v>
      </c>
      <c r="G86" s="38" t="s">
        <v>51</v>
      </c>
      <c r="H86" s="38">
        <v>15</v>
      </c>
      <c r="I86" s="38">
        <v>0</v>
      </c>
      <c r="J86" s="38">
        <v>15</v>
      </c>
      <c r="K86" s="38">
        <v>15</v>
      </c>
      <c r="L86" s="38">
        <f t="shared" si="0"/>
        <v>45</v>
      </c>
      <c r="M86" s="37">
        <v>0</v>
      </c>
      <c r="N86" s="39">
        <v>20</v>
      </c>
      <c r="O86" s="39">
        <v>31</v>
      </c>
      <c r="P86" s="39">
        <v>126</v>
      </c>
      <c r="Q86" s="39">
        <v>177</v>
      </c>
      <c r="R86" s="39">
        <v>90</v>
      </c>
      <c r="S86" s="38">
        <v>100</v>
      </c>
      <c r="T86" s="39">
        <f t="shared" si="1"/>
        <v>190</v>
      </c>
      <c r="U86" s="40">
        <v>45464</v>
      </c>
      <c r="V86" s="37">
        <v>0</v>
      </c>
      <c r="W86" s="37">
        <f t="shared" si="37"/>
        <v>10000</v>
      </c>
      <c r="X86" s="48">
        <v>7526</v>
      </c>
      <c r="Y86" s="39">
        <f t="shared" si="2"/>
        <v>61.366666666666674</v>
      </c>
      <c r="Z86" s="39">
        <f t="shared" si="3"/>
        <v>61.366666666666674</v>
      </c>
      <c r="AA86" s="42">
        <v>150</v>
      </c>
      <c r="AB86" s="38" t="s">
        <v>63</v>
      </c>
      <c r="AC86" s="39">
        <f t="shared" si="4"/>
        <v>211.36666666666667</v>
      </c>
      <c r="AD86" s="37"/>
      <c r="AE86" s="38">
        <v>50</v>
      </c>
      <c r="AF86" s="37">
        <f t="shared" si="25"/>
        <v>50</v>
      </c>
      <c r="AG86" s="37"/>
      <c r="AH86" s="37"/>
      <c r="AI86" s="37">
        <f t="shared" si="23"/>
        <v>0</v>
      </c>
      <c r="AJ86" s="43">
        <f t="shared" si="7"/>
        <v>673.36666666666667</v>
      </c>
      <c r="AK86" s="44">
        <f t="shared" si="21"/>
        <v>68</v>
      </c>
      <c r="AL86" s="38"/>
      <c r="AM86" s="38"/>
      <c r="AN86" s="45">
        <v>10073</v>
      </c>
      <c r="AO86" s="37">
        <f t="shared" si="27"/>
        <v>-2547</v>
      </c>
      <c r="AP86" s="46">
        <f t="shared" si="28"/>
        <v>-0.25285416459843146</v>
      </c>
      <c r="AQ86" s="38">
        <f t="shared" si="9"/>
        <v>37</v>
      </c>
      <c r="AR86" s="47">
        <f t="shared" si="29"/>
        <v>1</v>
      </c>
      <c r="AS86" s="47">
        <f t="shared" si="30"/>
        <v>1</v>
      </c>
      <c r="AT86" s="47">
        <f t="shared" si="31"/>
        <v>1</v>
      </c>
      <c r="AU86" s="47">
        <f t="shared" si="32"/>
        <v>0</v>
      </c>
      <c r="AV86" s="47">
        <f t="shared" si="33"/>
        <v>1</v>
      </c>
      <c r="AW86" s="47">
        <f t="shared" si="34"/>
        <v>0</v>
      </c>
      <c r="AX86" s="47" t="str">
        <f t="shared" si="35"/>
        <v/>
      </c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</row>
    <row r="87" spans="1:63" ht="14.25" customHeight="1" x14ac:dyDescent="0.2">
      <c r="A87" s="35"/>
      <c r="B87" s="36"/>
      <c r="C87" s="36"/>
      <c r="D87" s="36"/>
      <c r="E87" s="37">
        <v>114</v>
      </c>
      <c r="F87" s="38" t="s">
        <v>154</v>
      </c>
      <c r="G87" s="38" t="s">
        <v>62</v>
      </c>
      <c r="H87" s="38">
        <v>15</v>
      </c>
      <c r="I87" s="38">
        <v>15</v>
      </c>
      <c r="J87" s="38">
        <v>15</v>
      </c>
      <c r="K87" s="38">
        <v>15</v>
      </c>
      <c r="L87" s="38">
        <f t="shared" si="0"/>
        <v>60</v>
      </c>
      <c r="M87" s="37">
        <v>0</v>
      </c>
      <c r="N87" s="39">
        <v>20</v>
      </c>
      <c r="O87" s="39">
        <v>38.5</v>
      </c>
      <c r="P87" s="39">
        <v>134</v>
      </c>
      <c r="Q87" s="39">
        <v>192.5</v>
      </c>
      <c r="R87" s="39">
        <v>114</v>
      </c>
      <c r="S87" s="38">
        <v>115</v>
      </c>
      <c r="T87" s="39">
        <f t="shared" si="1"/>
        <v>229</v>
      </c>
      <c r="U87" s="40">
        <v>45462</v>
      </c>
      <c r="V87" s="37">
        <v>50</v>
      </c>
      <c r="W87" s="37">
        <f t="shared" si="37"/>
        <v>30000</v>
      </c>
      <c r="X87" s="41">
        <v>30491</v>
      </c>
      <c r="Y87" s="39">
        <f t="shared" si="2"/>
        <v>330.90555555555557</v>
      </c>
      <c r="Z87" s="39">
        <f t="shared" si="3"/>
        <v>330.90555555555557</v>
      </c>
      <c r="AA87" s="42">
        <v>150</v>
      </c>
      <c r="AB87" s="38" t="s">
        <v>63</v>
      </c>
      <c r="AC87" s="39">
        <f t="shared" si="4"/>
        <v>480.90555555555557</v>
      </c>
      <c r="AD87" s="37">
        <v>30</v>
      </c>
      <c r="AE87" s="38">
        <v>50</v>
      </c>
      <c r="AF87" s="37">
        <f t="shared" si="25"/>
        <v>130</v>
      </c>
      <c r="AG87" s="37"/>
      <c r="AH87" s="37"/>
      <c r="AI87" s="37">
        <f t="shared" si="23"/>
        <v>0</v>
      </c>
      <c r="AJ87" s="43">
        <f t="shared" si="7"/>
        <v>1092.4055555555556</v>
      </c>
      <c r="AK87" s="44">
        <f t="shared" si="21"/>
        <v>3</v>
      </c>
      <c r="AL87" s="38"/>
      <c r="AM87" s="38"/>
      <c r="AN87" s="45">
        <v>30000</v>
      </c>
      <c r="AO87" s="37">
        <f t="shared" si="27"/>
        <v>491</v>
      </c>
      <c r="AP87" s="46">
        <f t="shared" si="28"/>
        <v>1.6366666666666668E-2</v>
      </c>
      <c r="AQ87" s="38">
        <f t="shared" si="9"/>
        <v>105</v>
      </c>
      <c r="AR87" s="47">
        <f t="shared" si="29"/>
        <v>1</v>
      </c>
      <c r="AS87" s="47">
        <f t="shared" si="30"/>
        <v>1</v>
      </c>
      <c r="AT87" s="47">
        <f t="shared" si="31"/>
        <v>1</v>
      </c>
      <c r="AU87" s="47">
        <f t="shared" si="32"/>
        <v>1</v>
      </c>
      <c r="AV87" s="47">
        <f t="shared" si="33"/>
        <v>1</v>
      </c>
      <c r="AW87" s="47">
        <f t="shared" si="34"/>
        <v>1</v>
      </c>
      <c r="AX87" s="47">
        <f t="shared" si="35"/>
        <v>1.6366666666666668E-2</v>
      </c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</row>
    <row r="88" spans="1:63" ht="14.25" customHeight="1" x14ac:dyDescent="0.2">
      <c r="A88" s="35"/>
      <c r="B88" s="36"/>
      <c r="C88" s="36"/>
      <c r="D88" s="36"/>
      <c r="E88" s="37">
        <v>115</v>
      </c>
      <c r="F88" s="38" t="s">
        <v>155</v>
      </c>
      <c r="G88" s="38" t="s">
        <v>106</v>
      </c>
      <c r="H88" s="38">
        <v>15</v>
      </c>
      <c r="I88" s="38">
        <v>15</v>
      </c>
      <c r="J88" s="38">
        <v>15</v>
      </c>
      <c r="K88" s="38">
        <v>15</v>
      </c>
      <c r="L88" s="38">
        <f t="shared" si="0"/>
        <v>60</v>
      </c>
      <c r="M88" s="37">
        <v>5</v>
      </c>
      <c r="N88" s="51">
        <v>19.670000000000002</v>
      </c>
      <c r="O88" s="39">
        <v>36.67</v>
      </c>
      <c r="P88" s="39">
        <v>128.66999999999999</v>
      </c>
      <c r="Q88" s="39">
        <v>185</v>
      </c>
      <c r="R88" s="39">
        <v>0</v>
      </c>
      <c r="S88" s="38">
        <v>0</v>
      </c>
      <c r="T88" s="39">
        <v>0</v>
      </c>
      <c r="U88" s="40"/>
      <c r="V88" s="37"/>
      <c r="W88" s="37">
        <f t="shared" si="37"/>
        <v>30000</v>
      </c>
      <c r="X88" s="48"/>
      <c r="Y88" s="39">
        <f t="shared" si="2"/>
        <v>0</v>
      </c>
      <c r="Z88" s="39">
        <f t="shared" si="3"/>
        <v>0</v>
      </c>
      <c r="AA88" s="42"/>
      <c r="AB88" s="38"/>
      <c r="AC88" s="39">
        <f t="shared" si="4"/>
        <v>0</v>
      </c>
      <c r="AD88" s="37"/>
      <c r="AE88" s="38"/>
      <c r="AF88" s="37">
        <f t="shared" si="25"/>
        <v>0</v>
      </c>
      <c r="AG88" s="37">
        <v>100</v>
      </c>
      <c r="AH88" s="37"/>
      <c r="AI88" s="37">
        <f t="shared" si="23"/>
        <v>105</v>
      </c>
      <c r="AJ88" s="43">
        <f t="shared" si="7"/>
        <v>140</v>
      </c>
      <c r="AK88" s="44">
        <f t="shared" si="21"/>
        <v>121</v>
      </c>
      <c r="AL88" s="38"/>
      <c r="AM88" s="38"/>
      <c r="AN88" s="53">
        <v>99999</v>
      </c>
      <c r="AO88" s="37">
        <f t="shared" si="27"/>
        <v>-99999</v>
      </c>
      <c r="AP88" s="46">
        <f t="shared" si="28"/>
        <v>-1</v>
      </c>
      <c r="AQ88" s="38">
        <f t="shared" si="9"/>
        <v>11</v>
      </c>
      <c r="AR88" s="47">
        <f t="shared" si="29"/>
        <v>1</v>
      </c>
      <c r="AS88" s="47">
        <f t="shared" si="30"/>
        <v>0</v>
      </c>
      <c r="AT88" s="47">
        <f t="shared" si="31"/>
        <v>1</v>
      </c>
      <c r="AU88" s="47">
        <f t="shared" si="32"/>
        <v>0</v>
      </c>
      <c r="AV88" s="47">
        <f t="shared" si="33"/>
        <v>0</v>
      </c>
      <c r="AW88" s="47">
        <f t="shared" si="34"/>
        <v>0</v>
      </c>
      <c r="AX88" s="47" t="str">
        <f t="shared" si="35"/>
        <v/>
      </c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</row>
    <row r="89" spans="1:63" ht="14.25" customHeight="1" x14ac:dyDescent="0.2">
      <c r="A89" s="35"/>
      <c r="B89" s="36"/>
      <c r="C89" s="36"/>
      <c r="D89" s="36" t="s">
        <v>49</v>
      </c>
      <c r="E89" s="37">
        <v>116</v>
      </c>
      <c r="F89" s="38" t="s">
        <v>156</v>
      </c>
      <c r="G89" s="38" t="s">
        <v>51</v>
      </c>
      <c r="H89" s="38">
        <v>15</v>
      </c>
      <c r="I89" s="38">
        <v>15</v>
      </c>
      <c r="J89" s="38">
        <v>15</v>
      </c>
      <c r="K89" s="38">
        <v>15</v>
      </c>
      <c r="L89" s="38">
        <f t="shared" si="0"/>
        <v>60</v>
      </c>
      <c r="M89" s="37">
        <v>0</v>
      </c>
      <c r="N89" s="39">
        <v>20</v>
      </c>
      <c r="O89" s="39">
        <v>36.5</v>
      </c>
      <c r="P89" s="39">
        <v>135.5</v>
      </c>
      <c r="Q89" s="39">
        <v>192</v>
      </c>
      <c r="R89" s="39">
        <v>109</v>
      </c>
      <c r="S89" s="38">
        <v>116</v>
      </c>
      <c r="T89" s="39">
        <f t="shared" ref="T89:T124" si="38">SUM(R89:S89)</f>
        <v>225</v>
      </c>
      <c r="U89" s="40">
        <v>45462</v>
      </c>
      <c r="V89" s="37">
        <v>50</v>
      </c>
      <c r="W89" s="37">
        <f t="shared" si="37"/>
        <v>10000</v>
      </c>
      <c r="X89" s="41">
        <v>7977</v>
      </c>
      <c r="Y89" s="39">
        <f t="shared" si="2"/>
        <v>113.98333333333332</v>
      </c>
      <c r="Z89" s="39">
        <f t="shared" si="3"/>
        <v>113.98333333333332</v>
      </c>
      <c r="AA89" s="42">
        <v>0</v>
      </c>
      <c r="AB89" s="38" t="s">
        <v>55</v>
      </c>
      <c r="AC89" s="39">
        <f t="shared" si="4"/>
        <v>113.98333333333332</v>
      </c>
      <c r="AD89" s="37"/>
      <c r="AE89" s="38">
        <v>50</v>
      </c>
      <c r="AF89" s="37">
        <f t="shared" si="25"/>
        <v>100</v>
      </c>
      <c r="AG89" s="37"/>
      <c r="AH89" s="37"/>
      <c r="AI89" s="37">
        <f t="shared" si="23"/>
        <v>0</v>
      </c>
      <c r="AJ89" s="43">
        <f t="shared" si="7"/>
        <v>690.98333333333335</v>
      </c>
      <c r="AK89" s="44">
        <f t="shared" si="21"/>
        <v>64</v>
      </c>
      <c r="AL89" s="38"/>
      <c r="AM89" s="38"/>
      <c r="AN89" s="45">
        <v>10000</v>
      </c>
      <c r="AO89" s="37">
        <f t="shared" si="27"/>
        <v>-2023</v>
      </c>
      <c r="AP89" s="46">
        <f t="shared" si="28"/>
        <v>-0.20230000000000001</v>
      </c>
      <c r="AQ89" s="38">
        <f t="shared" si="9"/>
        <v>47</v>
      </c>
      <c r="AR89" s="47">
        <f t="shared" si="29"/>
        <v>0</v>
      </c>
      <c r="AS89" s="47">
        <f t="shared" si="30"/>
        <v>1</v>
      </c>
      <c r="AT89" s="47">
        <f t="shared" si="31"/>
        <v>1</v>
      </c>
      <c r="AU89" s="47">
        <f t="shared" si="32"/>
        <v>1</v>
      </c>
      <c r="AV89" s="47">
        <f t="shared" si="33"/>
        <v>1</v>
      </c>
      <c r="AW89" s="47">
        <f t="shared" si="34"/>
        <v>0</v>
      </c>
      <c r="AX89" s="47" t="str">
        <f t="shared" si="35"/>
        <v/>
      </c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</row>
    <row r="90" spans="1:63" ht="14.25" customHeight="1" x14ac:dyDescent="0.2">
      <c r="A90" s="35"/>
      <c r="B90" s="36"/>
      <c r="C90" s="36"/>
      <c r="D90" s="36"/>
      <c r="E90" s="37">
        <v>117</v>
      </c>
      <c r="F90" s="38" t="s">
        <v>157</v>
      </c>
      <c r="G90" s="38" t="s">
        <v>51</v>
      </c>
      <c r="H90" s="38">
        <v>15</v>
      </c>
      <c r="I90" s="38">
        <v>15</v>
      </c>
      <c r="J90" s="38">
        <v>15</v>
      </c>
      <c r="K90" s="38">
        <v>15</v>
      </c>
      <c r="L90" s="38">
        <f t="shared" si="0"/>
        <v>60</v>
      </c>
      <c r="M90" s="37">
        <v>20</v>
      </c>
      <c r="N90" s="39">
        <v>13</v>
      </c>
      <c r="O90" s="51">
        <v>34</v>
      </c>
      <c r="P90" s="39">
        <v>126.33</v>
      </c>
      <c r="Q90" s="39">
        <v>173.3</v>
      </c>
      <c r="R90" s="39">
        <v>105</v>
      </c>
      <c r="S90" s="38">
        <v>115</v>
      </c>
      <c r="T90" s="39">
        <f t="shared" si="38"/>
        <v>220</v>
      </c>
      <c r="U90" s="40">
        <v>45462</v>
      </c>
      <c r="V90" s="37">
        <v>50</v>
      </c>
      <c r="W90" s="37">
        <f t="shared" si="37"/>
        <v>10000</v>
      </c>
      <c r="X90" s="41">
        <v>9053</v>
      </c>
      <c r="Y90" s="39">
        <f t="shared" si="2"/>
        <v>239.51666666666665</v>
      </c>
      <c r="Z90" s="39">
        <f t="shared" si="3"/>
        <v>239.51666666666665</v>
      </c>
      <c r="AA90" s="42">
        <v>150</v>
      </c>
      <c r="AB90" s="38" t="s">
        <v>63</v>
      </c>
      <c r="AC90" s="39">
        <f t="shared" si="4"/>
        <v>389.51666666666665</v>
      </c>
      <c r="AD90" s="37"/>
      <c r="AE90" s="38">
        <v>50</v>
      </c>
      <c r="AF90" s="37">
        <f t="shared" si="25"/>
        <v>100</v>
      </c>
      <c r="AG90" s="37"/>
      <c r="AH90" s="37"/>
      <c r="AI90" s="37">
        <f t="shared" si="23"/>
        <v>20</v>
      </c>
      <c r="AJ90" s="43">
        <f t="shared" si="7"/>
        <v>922.81666666666661</v>
      </c>
      <c r="AK90" s="44">
        <f t="shared" si="21"/>
        <v>19</v>
      </c>
      <c r="AL90" s="38"/>
      <c r="AM90" s="38"/>
      <c r="AN90" s="53">
        <v>10000</v>
      </c>
      <c r="AO90" s="37">
        <f t="shared" si="27"/>
        <v>-947</v>
      </c>
      <c r="AP90" s="46">
        <f t="shared" si="28"/>
        <v>-9.4700000000000006E-2</v>
      </c>
      <c r="AQ90" s="38">
        <f t="shared" si="9"/>
        <v>71</v>
      </c>
      <c r="AR90" s="47">
        <f t="shared" si="29"/>
        <v>1</v>
      </c>
      <c r="AS90" s="47">
        <f t="shared" si="30"/>
        <v>1</v>
      </c>
      <c r="AT90" s="47">
        <f t="shared" si="31"/>
        <v>1</v>
      </c>
      <c r="AU90" s="47">
        <f t="shared" si="32"/>
        <v>1</v>
      </c>
      <c r="AV90" s="47">
        <f t="shared" si="33"/>
        <v>1</v>
      </c>
      <c r="AW90" s="47">
        <f t="shared" si="34"/>
        <v>1</v>
      </c>
      <c r="AX90" s="47">
        <f t="shared" si="35"/>
        <v>-9.4700000000000006E-2</v>
      </c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</row>
    <row r="91" spans="1:63" ht="14.25" customHeight="1" x14ac:dyDescent="0.2">
      <c r="A91" s="35"/>
      <c r="B91" s="36"/>
      <c r="C91" s="36"/>
      <c r="D91" s="36"/>
      <c r="E91" s="37">
        <v>118</v>
      </c>
      <c r="F91" s="38" t="s">
        <v>158</v>
      </c>
      <c r="G91" s="38" t="s">
        <v>51</v>
      </c>
      <c r="H91" s="38">
        <v>15</v>
      </c>
      <c r="I91" s="38">
        <v>15</v>
      </c>
      <c r="J91" s="38">
        <v>15</v>
      </c>
      <c r="K91" s="38">
        <v>15</v>
      </c>
      <c r="L91" s="38">
        <f t="shared" si="0"/>
        <v>60</v>
      </c>
      <c r="M91" s="37">
        <v>10</v>
      </c>
      <c r="N91" s="39">
        <v>6.67</v>
      </c>
      <c r="O91" s="39">
        <v>36.67</v>
      </c>
      <c r="P91" s="39">
        <v>113.67</v>
      </c>
      <c r="Q91" s="39">
        <v>157</v>
      </c>
      <c r="R91" s="39">
        <v>69</v>
      </c>
      <c r="S91" s="38">
        <v>71</v>
      </c>
      <c r="T91" s="39">
        <f t="shared" si="38"/>
        <v>140</v>
      </c>
      <c r="U91" s="40"/>
      <c r="V91" s="37"/>
      <c r="W91" s="37">
        <f t="shared" si="37"/>
        <v>10000</v>
      </c>
      <c r="X91" s="48"/>
      <c r="Y91" s="39">
        <f t="shared" si="2"/>
        <v>0</v>
      </c>
      <c r="Z91" s="39">
        <f t="shared" si="3"/>
        <v>0</v>
      </c>
      <c r="AA91" s="42"/>
      <c r="AB91" s="38"/>
      <c r="AC91" s="39">
        <f t="shared" si="4"/>
        <v>0</v>
      </c>
      <c r="AD91" s="37"/>
      <c r="AE91" s="38"/>
      <c r="AF91" s="37">
        <f t="shared" si="25"/>
        <v>0</v>
      </c>
      <c r="AG91" s="37">
        <v>100</v>
      </c>
      <c r="AH91" s="37"/>
      <c r="AI91" s="37">
        <f t="shared" si="23"/>
        <v>110</v>
      </c>
      <c r="AJ91" s="43">
        <f t="shared" si="7"/>
        <v>247</v>
      </c>
      <c r="AK91" s="44">
        <f t="shared" si="21"/>
        <v>116</v>
      </c>
      <c r="AL91" s="38"/>
      <c r="AM91" s="38"/>
      <c r="AN91" s="49">
        <v>9350</v>
      </c>
      <c r="AO91" s="37">
        <f t="shared" si="27"/>
        <v>-9350</v>
      </c>
      <c r="AP91" s="46">
        <f t="shared" si="28"/>
        <v>-1</v>
      </c>
      <c r="AQ91" s="38">
        <f t="shared" si="9"/>
        <v>11</v>
      </c>
      <c r="AR91" s="47">
        <f t="shared" si="29"/>
        <v>1</v>
      </c>
      <c r="AS91" s="47">
        <f t="shared" si="30"/>
        <v>0</v>
      </c>
      <c r="AT91" s="47">
        <f t="shared" si="31"/>
        <v>0</v>
      </c>
      <c r="AU91" s="47">
        <f t="shared" si="32"/>
        <v>0</v>
      </c>
      <c r="AV91" s="47">
        <f t="shared" si="33"/>
        <v>1</v>
      </c>
      <c r="AW91" s="47">
        <f t="shared" si="34"/>
        <v>0</v>
      </c>
      <c r="AX91" s="47" t="str">
        <f t="shared" si="35"/>
        <v/>
      </c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</row>
    <row r="92" spans="1:63" ht="14.25" customHeight="1" x14ac:dyDescent="0.2">
      <c r="A92" s="35"/>
      <c r="B92" s="36"/>
      <c r="C92" s="36"/>
      <c r="D92" s="36"/>
      <c r="E92" s="37">
        <v>119</v>
      </c>
      <c r="F92" s="38" t="s">
        <v>159</v>
      </c>
      <c r="G92" s="38" t="s">
        <v>51</v>
      </c>
      <c r="H92" s="38">
        <v>15</v>
      </c>
      <c r="I92" s="38">
        <v>15</v>
      </c>
      <c r="J92" s="38">
        <v>15</v>
      </c>
      <c r="K92" s="38">
        <v>15</v>
      </c>
      <c r="L92" s="38">
        <f t="shared" si="0"/>
        <v>60</v>
      </c>
      <c r="M92" s="37">
        <v>0</v>
      </c>
      <c r="N92" s="39">
        <v>20</v>
      </c>
      <c r="O92" s="39">
        <v>33.33</v>
      </c>
      <c r="P92" s="39">
        <v>97.33</v>
      </c>
      <c r="Q92" s="39">
        <v>150.69999999999999</v>
      </c>
      <c r="R92" s="39">
        <v>49</v>
      </c>
      <c r="S92" s="38">
        <v>83</v>
      </c>
      <c r="T92" s="39">
        <f t="shared" si="38"/>
        <v>132</v>
      </c>
      <c r="U92" s="40">
        <v>45463</v>
      </c>
      <c r="V92" s="37">
        <v>25</v>
      </c>
      <c r="W92" s="37">
        <v>10000</v>
      </c>
      <c r="X92" s="41">
        <v>10148</v>
      </c>
      <c r="Y92" s="39">
        <f t="shared" si="2"/>
        <v>332.73333333333335</v>
      </c>
      <c r="Z92" s="39">
        <f t="shared" si="3"/>
        <v>332.73333333333335</v>
      </c>
      <c r="AA92" s="42">
        <v>0</v>
      </c>
      <c r="AB92" s="38" t="s">
        <v>55</v>
      </c>
      <c r="AC92" s="39">
        <f t="shared" si="4"/>
        <v>332.73333333333335</v>
      </c>
      <c r="AD92" s="37"/>
      <c r="AE92" s="38">
        <v>0</v>
      </c>
      <c r="AF92" s="37">
        <f t="shared" si="25"/>
        <v>25</v>
      </c>
      <c r="AG92" s="37"/>
      <c r="AH92" s="37"/>
      <c r="AI92" s="37">
        <f t="shared" si="23"/>
        <v>0</v>
      </c>
      <c r="AJ92" s="43">
        <f t="shared" si="7"/>
        <v>700.43333333333339</v>
      </c>
      <c r="AK92" s="44">
        <f t="shared" si="21"/>
        <v>62</v>
      </c>
      <c r="AL92" s="38"/>
      <c r="AM92" s="38"/>
      <c r="AN92" s="45">
        <v>10150</v>
      </c>
      <c r="AO92" s="37">
        <f t="shared" si="27"/>
        <v>-2</v>
      </c>
      <c r="AP92" s="46">
        <f t="shared" si="28"/>
        <v>-1.9704433497536947E-4</v>
      </c>
      <c r="AQ92" s="38">
        <f t="shared" si="9"/>
        <v>99</v>
      </c>
      <c r="AR92" s="47">
        <f t="shared" si="29"/>
        <v>0</v>
      </c>
      <c r="AS92" s="47">
        <f t="shared" si="30"/>
        <v>1</v>
      </c>
      <c r="AT92" s="47">
        <f t="shared" si="31"/>
        <v>0</v>
      </c>
      <c r="AU92" s="47">
        <f t="shared" si="32"/>
        <v>0</v>
      </c>
      <c r="AV92" s="47">
        <f t="shared" si="33"/>
        <v>1</v>
      </c>
      <c r="AW92" s="47">
        <f t="shared" si="34"/>
        <v>0</v>
      </c>
      <c r="AX92" s="47" t="str">
        <f t="shared" si="35"/>
        <v/>
      </c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</row>
    <row r="93" spans="1:63" ht="14.25" customHeight="1" x14ac:dyDescent="0.2">
      <c r="A93" s="35"/>
      <c r="B93" s="36"/>
      <c r="C93" s="36"/>
      <c r="D93" s="36"/>
      <c r="E93" s="37">
        <v>120</v>
      </c>
      <c r="F93" s="38" t="s">
        <v>160</v>
      </c>
      <c r="G93" s="38" t="s">
        <v>51</v>
      </c>
      <c r="H93" s="38">
        <v>15</v>
      </c>
      <c r="I93" s="38">
        <v>15</v>
      </c>
      <c r="J93" s="38">
        <v>15</v>
      </c>
      <c r="K93" s="38">
        <v>15</v>
      </c>
      <c r="L93" s="38">
        <f t="shared" si="0"/>
        <v>60</v>
      </c>
      <c r="M93" s="37">
        <v>40</v>
      </c>
      <c r="N93" s="39">
        <v>13.3</v>
      </c>
      <c r="O93" s="39">
        <v>56.33</v>
      </c>
      <c r="P93" s="39">
        <v>44.33</v>
      </c>
      <c r="Q93" s="39">
        <v>114</v>
      </c>
      <c r="R93" s="39">
        <v>77</v>
      </c>
      <c r="S93" s="38">
        <v>77</v>
      </c>
      <c r="T93" s="39">
        <f t="shared" si="38"/>
        <v>154</v>
      </c>
      <c r="U93" s="40">
        <v>45463</v>
      </c>
      <c r="V93" s="37">
        <v>25</v>
      </c>
      <c r="W93" s="37">
        <v>10000</v>
      </c>
      <c r="X93" s="48"/>
      <c r="Y93" s="39">
        <f t="shared" si="2"/>
        <v>0</v>
      </c>
      <c r="Z93" s="39">
        <f t="shared" si="3"/>
        <v>0</v>
      </c>
      <c r="AA93" s="42"/>
      <c r="AB93" s="38"/>
      <c r="AC93" s="39">
        <f t="shared" si="4"/>
        <v>0</v>
      </c>
      <c r="AD93" s="37"/>
      <c r="AE93" s="38">
        <v>50</v>
      </c>
      <c r="AF93" s="37">
        <f t="shared" si="25"/>
        <v>75</v>
      </c>
      <c r="AG93" s="37"/>
      <c r="AH93" s="37"/>
      <c r="AI93" s="37">
        <f t="shared" si="23"/>
        <v>40</v>
      </c>
      <c r="AJ93" s="43">
        <f t="shared" si="7"/>
        <v>363</v>
      </c>
      <c r="AK93" s="44">
        <f t="shared" si="21"/>
        <v>107</v>
      </c>
      <c r="AL93" s="38"/>
      <c r="AM93" s="38"/>
      <c r="AN93" s="45">
        <v>10880</v>
      </c>
      <c r="AO93" s="37">
        <f t="shared" si="27"/>
        <v>-10880</v>
      </c>
      <c r="AP93" s="46">
        <f t="shared" si="28"/>
        <v>-1</v>
      </c>
      <c r="AQ93" s="38">
        <f t="shared" si="9"/>
        <v>11</v>
      </c>
      <c r="AR93" s="47">
        <f t="shared" si="29"/>
        <v>1</v>
      </c>
      <c r="AS93" s="47">
        <f t="shared" si="30"/>
        <v>0</v>
      </c>
      <c r="AT93" s="47">
        <f t="shared" si="31"/>
        <v>0</v>
      </c>
      <c r="AU93" s="47">
        <f t="shared" si="32"/>
        <v>0</v>
      </c>
      <c r="AV93" s="47">
        <f t="shared" si="33"/>
        <v>1</v>
      </c>
      <c r="AW93" s="47">
        <f t="shared" si="34"/>
        <v>0</v>
      </c>
      <c r="AX93" s="47" t="str">
        <f t="shared" si="35"/>
        <v/>
      </c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</row>
    <row r="94" spans="1:63" ht="14.25" customHeight="1" x14ac:dyDescent="0.2">
      <c r="A94" s="35"/>
      <c r="B94" s="36"/>
      <c r="C94" s="36"/>
      <c r="D94" s="36" t="s">
        <v>49</v>
      </c>
      <c r="E94" s="37">
        <v>121</v>
      </c>
      <c r="F94" s="38" t="s">
        <v>161</v>
      </c>
      <c r="G94" s="38" t="s">
        <v>67</v>
      </c>
      <c r="H94" s="38">
        <v>15</v>
      </c>
      <c r="I94" s="38">
        <v>15</v>
      </c>
      <c r="J94" s="38">
        <v>15</v>
      </c>
      <c r="K94" s="38">
        <v>15</v>
      </c>
      <c r="L94" s="38">
        <f t="shared" si="0"/>
        <v>60</v>
      </c>
      <c r="M94" s="37">
        <v>0</v>
      </c>
      <c r="N94" s="39">
        <v>20</v>
      </c>
      <c r="O94" s="39">
        <v>36.33</v>
      </c>
      <c r="P94" s="39">
        <v>138.66999999999999</v>
      </c>
      <c r="Q94" s="39">
        <v>195</v>
      </c>
      <c r="R94" s="39">
        <v>114</v>
      </c>
      <c r="S94" s="38">
        <v>116</v>
      </c>
      <c r="T94" s="39">
        <f t="shared" si="38"/>
        <v>230</v>
      </c>
      <c r="U94" s="40">
        <v>45462</v>
      </c>
      <c r="V94" s="37">
        <v>50</v>
      </c>
      <c r="W94" s="37">
        <f>IF(LEFT(G94,2)="10",10000,30000)</f>
        <v>10000</v>
      </c>
      <c r="X94" s="41">
        <v>9793</v>
      </c>
      <c r="Y94" s="39">
        <f t="shared" si="2"/>
        <v>325.85000000000002</v>
      </c>
      <c r="Z94" s="39">
        <f t="shared" si="3"/>
        <v>325.85000000000002</v>
      </c>
      <c r="AA94" s="42">
        <v>150</v>
      </c>
      <c r="AB94" s="38" t="s">
        <v>63</v>
      </c>
      <c r="AC94" s="39">
        <f t="shared" si="4"/>
        <v>475.85</v>
      </c>
      <c r="AD94" s="37">
        <v>45</v>
      </c>
      <c r="AE94" s="38">
        <v>50</v>
      </c>
      <c r="AF94" s="37">
        <f t="shared" si="25"/>
        <v>145</v>
      </c>
      <c r="AG94" s="37"/>
      <c r="AH94" s="37"/>
      <c r="AI94" s="37">
        <f t="shared" si="23"/>
        <v>0</v>
      </c>
      <c r="AJ94" s="43">
        <f t="shared" si="7"/>
        <v>1105.8499999999999</v>
      </c>
      <c r="AK94" s="44">
        <f t="shared" si="21"/>
        <v>1</v>
      </c>
      <c r="AL94" s="38"/>
      <c r="AM94" s="38"/>
      <c r="AN94" s="45">
        <v>10000</v>
      </c>
      <c r="AO94" s="37">
        <f t="shared" si="27"/>
        <v>-207</v>
      </c>
      <c r="AP94" s="46">
        <f t="shared" si="28"/>
        <v>-2.07E-2</v>
      </c>
      <c r="AQ94" s="38">
        <f t="shared" si="9"/>
        <v>93</v>
      </c>
      <c r="AR94" s="47">
        <f t="shared" si="29"/>
        <v>1</v>
      </c>
      <c r="AS94" s="47">
        <f t="shared" si="30"/>
        <v>1</v>
      </c>
      <c r="AT94" s="47">
        <f t="shared" si="31"/>
        <v>1</v>
      </c>
      <c r="AU94" s="47">
        <f t="shared" si="32"/>
        <v>1</v>
      </c>
      <c r="AV94" s="47">
        <f t="shared" si="33"/>
        <v>0</v>
      </c>
      <c r="AW94" s="47">
        <f t="shared" si="34"/>
        <v>0</v>
      </c>
      <c r="AX94" s="47" t="str">
        <f t="shared" si="35"/>
        <v/>
      </c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</row>
    <row r="95" spans="1:63" ht="14.25" customHeight="1" x14ac:dyDescent="0.2">
      <c r="A95" s="35"/>
      <c r="B95" s="36"/>
      <c r="C95" s="36"/>
      <c r="D95" s="36"/>
      <c r="E95" s="37">
        <v>122</v>
      </c>
      <c r="F95" s="38" t="s">
        <v>162</v>
      </c>
      <c r="G95" s="38" t="s">
        <v>62</v>
      </c>
      <c r="H95" s="38">
        <v>15</v>
      </c>
      <c r="I95" s="38">
        <v>15</v>
      </c>
      <c r="J95" s="38">
        <v>15</v>
      </c>
      <c r="K95" s="38">
        <v>15</v>
      </c>
      <c r="L95" s="38">
        <f t="shared" si="0"/>
        <v>60</v>
      </c>
      <c r="M95" s="37">
        <v>5</v>
      </c>
      <c r="N95" s="39">
        <v>20</v>
      </c>
      <c r="O95" s="39">
        <v>36</v>
      </c>
      <c r="P95" s="39">
        <v>133.66999999999999</v>
      </c>
      <c r="Q95" s="39">
        <v>189.7</v>
      </c>
      <c r="R95" s="39">
        <v>120</v>
      </c>
      <c r="S95" s="38">
        <v>118</v>
      </c>
      <c r="T95" s="39">
        <f t="shared" si="38"/>
        <v>238</v>
      </c>
      <c r="U95" s="40">
        <v>45462</v>
      </c>
      <c r="V95" s="37">
        <v>50</v>
      </c>
      <c r="W95" s="37">
        <v>30000</v>
      </c>
      <c r="X95" s="48">
        <v>0</v>
      </c>
      <c r="Y95" s="39">
        <f t="shared" si="2"/>
        <v>0</v>
      </c>
      <c r="Z95" s="39">
        <f t="shared" si="3"/>
        <v>0</v>
      </c>
      <c r="AA95" s="61">
        <v>0</v>
      </c>
      <c r="AB95" s="51" t="s">
        <v>163</v>
      </c>
      <c r="AC95" s="39">
        <f t="shared" si="4"/>
        <v>0</v>
      </c>
      <c r="AD95" s="37"/>
      <c r="AE95" s="38">
        <v>50</v>
      </c>
      <c r="AF95" s="37">
        <f t="shared" si="25"/>
        <v>100</v>
      </c>
      <c r="AG95" s="37"/>
      <c r="AH95" s="37"/>
      <c r="AI95" s="37">
        <f t="shared" si="23"/>
        <v>5</v>
      </c>
      <c r="AJ95" s="43">
        <f t="shared" si="7"/>
        <v>582.70000000000005</v>
      </c>
      <c r="AK95" s="44">
        <f t="shared" si="21"/>
        <v>78</v>
      </c>
      <c r="AL95" s="38"/>
      <c r="AM95" s="38"/>
      <c r="AN95" s="45">
        <v>35150</v>
      </c>
      <c r="AO95" s="37">
        <f t="shared" si="27"/>
        <v>-35150</v>
      </c>
      <c r="AP95" s="46">
        <f t="shared" si="28"/>
        <v>-1</v>
      </c>
      <c r="AQ95" s="38">
        <f t="shared" si="9"/>
        <v>11</v>
      </c>
      <c r="AR95" s="47">
        <f t="shared" si="29"/>
        <v>1</v>
      </c>
      <c r="AS95" s="47">
        <f t="shared" si="30"/>
        <v>0</v>
      </c>
      <c r="AT95" s="47">
        <f t="shared" si="31"/>
        <v>1</v>
      </c>
      <c r="AU95" s="47">
        <f t="shared" si="32"/>
        <v>1</v>
      </c>
      <c r="AV95" s="47">
        <f t="shared" si="33"/>
        <v>1</v>
      </c>
      <c r="AW95" s="47">
        <f t="shared" si="34"/>
        <v>0</v>
      </c>
      <c r="AX95" s="47" t="str">
        <f t="shared" si="35"/>
        <v/>
      </c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</row>
    <row r="96" spans="1:63" ht="14.25" customHeight="1" x14ac:dyDescent="0.2">
      <c r="A96" s="35"/>
      <c r="B96" s="36"/>
      <c r="C96" s="36"/>
      <c r="D96" s="36"/>
      <c r="E96" s="37">
        <v>123</v>
      </c>
      <c r="F96" s="38" t="s">
        <v>164</v>
      </c>
      <c r="G96" s="38" t="s">
        <v>121</v>
      </c>
      <c r="H96" s="38">
        <v>15</v>
      </c>
      <c r="I96" s="38">
        <v>15</v>
      </c>
      <c r="J96" s="38">
        <v>15</v>
      </c>
      <c r="K96" s="38">
        <v>0</v>
      </c>
      <c r="L96" s="38">
        <f t="shared" si="0"/>
        <v>45</v>
      </c>
      <c r="M96" s="37">
        <v>60</v>
      </c>
      <c r="N96" s="39">
        <v>20</v>
      </c>
      <c r="O96" s="39">
        <v>36</v>
      </c>
      <c r="P96" s="39">
        <v>110</v>
      </c>
      <c r="Q96" s="39">
        <v>166</v>
      </c>
      <c r="R96" s="39">
        <v>113</v>
      </c>
      <c r="S96" s="38">
        <v>117</v>
      </c>
      <c r="T96" s="39">
        <f t="shared" si="38"/>
        <v>230</v>
      </c>
      <c r="U96" s="40">
        <v>45462</v>
      </c>
      <c r="V96" s="37">
        <v>50</v>
      </c>
      <c r="W96" s="37">
        <v>30000</v>
      </c>
      <c r="X96" s="41">
        <v>30848</v>
      </c>
      <c r="Y96" s="39">
        <f t="shared" si="2"/>
        <v>317.02222222222224</v>
      </c>
      <c r="Z96" s="39">
        <f t="shared" si="3"/>
        <v>317.02222222222224</v>
      </c>
      <c r="AA96" s="42">
        <v>0</v>
      </c>
      <c r="AB96" s="38" t="s">
        <v>55</v>
      </c>
      <c r="AC96" s="39">
        <f t="shared" si="4"/>
        <v>317.02222222222224</v>
      </c>
      <c r="AD96" s="37"/>
      <c r="AE96" s="38">
        <v>50</v>
      </c>
      <c r="AF96" s="37">
        <f t="shared" si="25"/>
        <v>100</v>
      </c>
      <c r="AG96" s="37"/>
      <c r="AH96" s="37"/>
      <c r="AI96" s="37">
        <f t="shared" si="23"/>
        <v>60</v>
      </c>
      <c r="AJ96" s="43">
        <f t="shared" si="7"/>
        <v>798.02222222222224</v>
      </c>
      <c r="AK96" s="44">
        <f t="shared" si="21"/>
        <v>45</v>
      </c>
      <c r="AL96" s="39"/>
      <c r="AM96" s="39"/>
      <c r="AN96" s="45">
        <v>30410</v>
      </c>
      <c r="AO96" s="37">
        <f t="shared" si="27"/>
        <v>438</v>
      </c>
      <c r="AP96" s="46">
        <f t="shared" si="28"/>
        <v>1.4403156856297271E-2</v>
      </c>
      <c r="AQ96" s="38">
        <f t="shared" si="9"/>
        <v>103</v>
      </c>
      <c r="AR96" s="47">
        <f t="shared" si="29"/>
        <v>0</v>
      </c>
      <c r="AS96" s="47">
        <f t="shared" si="30"/>
        <v>1</v>
      </c>
      <c r="AT96" s="47">
        <f t="shared" si="31"/>
        <v>1</v>
      </c>
      <c r="AU96" s="47">
        <f t="shared" si="32"/>
        <v>1</v>
      </c>
      <c r="AV96" s="47">
        <f t="shared" si="33"/>
        <v>0</v>
      </c>
      <c r="AW96" s="47">
        <f t="shared" si="34"/>
        <v>0</v>
      </c>
      <c r="AX96" s="47" t="str">
        <f t="shared" si="35"/>
        <v/>
      </c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</row>
    <row r="97" spans="1:63" ht="14.25" customHeight="1" x14ac:dyDescent="0.2">
      <c r="A97" s="35"/>
      <c r="B97" s="36"/>
      <c r="C97" s="36"/>
      <c r="D97" s="36" t="s">
        <v>49</v>
      </c>
      <c r="E97" s="37">
        <v>124</v>
      </c>
      <c r="F97" s="38" t="s">
        <v>165</v>
      </c>
      <c r="G97" s="38" t="s">
        <v>121</v>
      </c>
      <c r="H97" s="38">
        <v>15</v>
      </c>
      <c r="I97" s="38">
        <v>0</v>
      </c>
      <c r="J97" s="38">
        <v>15</v>
      </c>
      <c r="K97" s="38">
        <v>15</v>
      </c>
      <c r="L97" s="38">
        <f t="shared" si="0"/>
        <v>45</v>
      </c>
      <c r="M97" s="38">
        <v>5</v>
      </c>
      <c r="N97" s="38">
        <v>20</v>
      </c>
      <c r="O97" s="38">
        <v>39.5</v>
      </c>
      <c r="P97" s="38">
        <v>136.5</v>
      </c>
      <c r="Q97" s="39">
        <v>196</v>
      </c>
      <c r="R97" s="39">
        <v>120</v>
      </c>
      <c r="S97" s="38">
        <v>116</v>
      </c>
      <c r="T97" s="39">
        <f t="shared" si="38"/>
        <v>236</v>
      </c>
      <c r="U97" s="40">
        <v>45462</v>
      </c>
      <c r="V97" s="37">
        <v>50</v>
      </c>
      <c r="W97" s="37">
        <v>30000</v>
      </c>
      <c r="X97" s="41">
        <v>25437</v>
      </c>
      <c r="Y97" s="39">
        <f t="shared" si="2"/>
        <v>172.55</v>
      </c>
      <c r="Z97" s="39">
        <f t="shared" si="3"/>
        <v>172.55</v>
      </c>
      <c r="AA97" s="42">
        <v>150</v>
      </c>
      <c r="AB97" s="38" t="s">
        <v>63</v>
      </c>
      <c r="AC97" s="39">
        <f t="shared" si="4"/>
        <v>322.55</v>
      </c>
      <c r="AD97" s="37">
        <v>15</v>
      </c>
      <c r="AE97" s="38">
        <v>50</v>
      </c>
      <c r="AF97" s="37">
        <f t="shared" si="25"/>
        <v>115</v>
      </c>
      <c r="AG97" s="38"/>
      <c r="AH97" s="38"/>
      <c r="AI97" s="37">
        <f t="shared" si="23"/>
        <v>5</v>
      </c>
      <c r="AJ97" s="43">
        <f t="shared" si="7"/>
        <v>909.55</v>
      </c>
      <c r="AK97" s="44">
        <f t="shared" si="21"/>
        <v>22</v>
      </c>
      <c r="AL97" s="38"/>
      <c r="AM97" s="38"/>
      <c r="AN97" s="45">
        <v>30124</v>
      </c>
      <c r="AO97" s="37">
        <f t="shared" si="27"/>
        <v>-4687</v>
      </c>
      <c r="AP97" s="46">
        <f t="shared" si="28"/>
        <v>-0.15559022706147921</v>
      </c>
      <c r="AQ97" s="38">
        <f t="shared" si="9"/>
        <v>55</v>
      </c>
      <c r="AR97" s="47">
        <f t="shared" si="29"/>
        <v>1</v>
      </c>
      <c r="AS97" s="47">
        <f t="shared" si="30"/>
        <v>1</v>
      </c>
      <c r="AT97" s="47">
        <f t="shared" si="31"/>
        <v>1</v>
      </c>
      <c r="AU97" s="47">
        <f t="shared" si="32"/>
        <v>1</v>
      </c>
      <c r="AV97" s="47">
        <f t="shared" si="33"/>
        <v>0</v>
      </c>
      <c r="AW97" s="47">
        <f t="shared" si="34"/>
        <v>0</v>
      </c>
      <c r="AX97" s="47" t="str">
        <f t="shared" si="35"/>
        <v/>
      </c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</row>
    <row r="98" spans="1:63" ht="14.25" customHeight="1" x14ac:dyDescent="0.2">
      <c r="A98" s="35"/>
      <c r="B98" s="36"/>
      <c r="C98" s="36"/>
      <c r="D98" s="36"/>
      <c r="E98" s="37">
        <v>125</v>
      </c>
      <c r="F98" s="38" t="s">
        <v>166</v>
      </c>
      <c r="G98" s="38" t="s">
        <v>62</v>
      </c>
      <c r="H98" s="38">
        <v>15</v>
      </c>
      <c r="I98" s="38">
        <v>15</v>
      </c>
      <c r="J98" s="38">
        <v>15</v>
      </c>
      <c r="K98" s="38">
        <v>15</v>
      </c>
      <c r="L98" s="38">
        <f t="shared" si="0"/>
        <v>60</v>
      </c>
      <c r="M98" s="38">
        <v>0</v>
      </c>
      <c r="N98" s="38">
        <v>20</v>
      </c>
      <c r="O98" s="38">
        <v>35</v>
      </c>
      <c r="P98" s="38">
        <v>119</v>
      </c>
      <c r="Q98" s="39">
        <v>174</v>
      </c>
      <c r="R98" s="39">
        <v>92</v>
      </c>
      <c r="S98" s="38">
        <v>105</v>
      </c>
      <c r="T98" s="39">
        <f t="shared" si="38"/>
        <v>197</v>
      </c>
      <c r="U98" s="40">
        <v>45462</v>
      </c>
      <c r="V98" s="37">
        <v>50</v>
      </c>
      <c r="W98" s="37">
        <v>30000</v>
      </c>
      <c r="X98" s="41">
        <v>25408</v>
      </c>
      <c r="Y98" s="39">
        <f t="shared" si="2"/>
        <v>171.42222222222222</v>
      </c>
      <c r="Z98" s="39">
        <f t="shared" si="3"/>
        <v>171.42222222222222</v>
      </c>
      <c r="AA98" s="42">
        <v>150</v>
      </c>
      <c r="AB98" s="38" t="s">
        <v>63</v>
      </c>
      <c r="AC98" s="39">
        <f t="shared" si="4"/>
        <v>321.42222222222222</v>
      </c>
      <c r="AD98" s="37"/>
      <c r="AE98" s="38">
        <v>0</v>
      </c>
      <c r="AF98" s="37">
        <f t="shared" si="25"/>
        <v>50</v>
      </c>
      <c r="AG98" s="38"/>
      <c r="AH98" s="38"/>
      <c r="AI98" s="37">
        <f t="shared" si="23"/>
        <v>0</v>
      </c>
      <c r="AJ98" s="43">
        <f t="shared" si="7"/>
        <v>802.42222222222222</v>
      </c>
      <c r="AK98" s="44">
        <f t="shared" si="21"/>
        <v>44</v>
      </c>
      <c r="AL98" s="38"/>
      <c r="AM98" s="38"/>
      <c r="AN98" s="45">
        <v>31500</v>
      </c>
      <c r="AO98" s="37">
        <f t="shared" si="27"/>
        <v>-6092</v>
      </c>
      <c r="AP98" s="46">
        <f t="shared" si="28"/>
        <v>-0.1933968253968254</v>
      </c>
      <c r="AQ98" s="38">
        <f t="shared" si="9"/>
        <v>49</v>
      </c>
      <c r="AR98" s="47">
        <f t="shared" si="29"/>
        <v>1</v>
      </c>
      <c r="AS98" s="47">
        <f t="shared" si="30"/>
        <v>1</v>
      </c>
      <c r="AT98" s="47">
        <f t="shared" si="31"/>
        <v>1</v>
      </c>
      <c r="AU98" s="47">
        <f t="shared" si="32"/>
        <v>0</v>
      </c>
      <c r="AV98" s="47">
        <f t="shared" si="33"/>
        <v>1</v>
      </c>
      <c r="AW98" s="47">
        <f t="shared" si="34"/>
        <v>0</v>
      </c>
      <c r="AX98" s="47" t="str">
        <f t="shared" si="35"/>
        <v/>
      </c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</row>
    <row r="99" spans="1:63" ht="14.25" customHeight="1" x14ac:dyDescent="0.2">
      <c r="A99" s="35"/>
      <c r="B99" s="36"/>
      <c r="C99" s="36"/>
      <c r="D99" s="36"/>
      <c r="E99" s="37">
        <v>126</v>
      </c>
      <c r="F99" s="38" t="s">
        <v>167</v>
      </c>
      <c r="G99" s="38" t="s">
        <v>51</v>
      </c>
      <c r="H99" s="38">
        <v>15</v>
      </c>
      <c r="I99" s="38">
        <v>15</v>
      </c>
      <c r="J99" s="38">
        <v>15</v>
      </c>
      <c r="K99" s="38">
        <v>15</v>
      </c>
      <c r="L99" s="38">
        <f t="shared" si="0"/>
        <v>60</v>
      </c>
      <c r="M99" s="38">
        <v>5</v>
      </c>
      <c r="N99" s="38">
        <v>0</v>
      </c>
      <c r="O99" s="38">
        <v>16</v>
      </c>
      <c r="P99" s="38">
        <v>44.3</v>
      </c>
      <c r="Q99" s="39">
        <v>60.3</v>
      </c>
      <c r="R99" s="39">
        <v>67</v>
      </c>
      <c r="S99" s="38">
        <v>54</v>
      </c>
      <c r="T99" s="39">
        <f t="shared" si="38"/>
        <v>121</v>
      </c>
      <c r="U99" s="40">
        <v>45465</v>
      </c>
      <c r="V99" s="37"/>
      <c r="W99" s="37">
        <v>10000</v>
      </c>
      <c r="X99" s="48"/>
      <c r="Y99" s="39">
        <f t="shared" si="2"/>
        <v>0</v>
      </c>
      <c r="Z99" s="39">
        <f t="shared" si="3"/>
        <v>0</v>
      </c>
      <c r="AA99" s="42"/>
      <c r="AB99" s="38"/>
      <c r="AC99" s="39">
        <f t="shared" si="4"/>
        <v>0</v>
      </c>
      <c r="AD99" s="37"/>
      <c r="AE99" s="38">
        <v>0</v>
      </c>
      <c r="AF99" s="37">
        <f t="shared" si="25"/>
        <v>0</v>
      </c>
      <c r="AG99" s="38"/>
      <c r="AH99" s="38"/>
      <c r="AI99" s="37">
        <f t="shared" si="23"/>
        <v>5</v>
      </c>
      <c r="AJ99" s="43">
        <f t="shared" si="7"/>
        <v>236.3</v>
      </c>
      <c r="AK99" s="44">
        <f t="shared" si="21"/>
        <v>117</v>
      </c>
      <c r="AL99" s="38"/>
      <c r="AM99" s="38"/>
      <c r="AN99" s="45">
        <v>10000</v>
      </c>
      <c r="AO99" s="37">
        <f t="shared" si="27"/>
        <v>-10000</v>
      </c>
      <c r="AP99" s="46">
        <f t="shared" si="28"/>
        <v>-1</v>
      </c>
      <c r="AQ99" s="38">
        <f t="shared" si="9"/>
        <v>11</v>
      </c>
      <c r="AR99" s="47">
        <f t="shared" si="29"/>
        <v>1</v>
      </c>
      <c r="AS99" s="47">
        <f t="shared" si="30"/>
        <v>0</v>
      </c>
      <c r="AT99" s="47">
        <f t="shared" si="31"/>
        <v>0</v>
      </c>
      <c r="AU99" s="47">
        <f t="shared" si="32"/>
        <v>0</v>
      </c>
      <c r="AV99" s="47">
        <f t="shared" si="33"/>
        <v>1</v>
      </c>
      <c r="AW99" s="47">
        <f t="shared" si="34"/>
        <v>0</v>
      </c>
      <c r="AX99" s="47" t="str">
        <f t="shared" si="35"/>
        <v/>
      </c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</row>
    <row r="100" spans="1:63" ht="14.25" customHeight="1" x14ac:dyDescent="0.2">
      <c r="A100" s="35"/>
      <c r="B100" s="36"/>
      <c r="C100" s="36"/>
      <c r="D100" s="36"/>
      <c r="E100" s="37">
        <v>127</v>
      </c>
      <c r="F100" s="38" t="s">
        <v>168</v>
      </c>
      <c r="G100" s="38" t="s">
        <v>51</v>
      </c>
      <c r="H100" s="38">
        <v>15</v>
      </c>
      <c r="I100" s="38">
        <v>15</v>
      </c>
      <c r="J100" s="38">
        <v>15</v>
      </c>
      <c r="K100" s="38">
        <v>15</v>
      </c>
      <c r="L100" s="38">
        <f t="shared" si="0"/>
        <v>60</v>
      </c>
      <c r="M100" s="38">
        <v>30</v>
      </c>
      <c r="N100" s="38">
        <v>0</v>
      </c>
      <c r="O100" s="38">
        <v>26.67</v>
      </c>
      <c r="P100" s="38">
        <v>71.67</v>
      </c>
      <c r="Q100" s="39">
        <v>98.3</v>
      </c>
      <c r="R100" s="39">
        <v>81</v>
      </c>
      <c r="S100" s="38">
        <v>182</v>
      </c>
      <c r="T100" s="39">
        <f t="shared" si="38"/>
        <v>263</v>
      </c>
      <c r="U100" s="40">
        <v>45462</v>
      </c>
      <c r="V100" s="37">
        <v>50</v>
      </c>
      <c r="W100" s="37">
        <v>10000</v>
      </c>
      <c r="X100" s="41">
        <v>9300</v>
      </c>
      <c r="Y100" s="39">
        <f t="shared" si="2"/>
        <v>268.33333333333331</v>
      </c>
      <c r="Z100" s="39">
        <f t="shared" si="3"/>
        <v>268.33333333333331</v>
      </c>
      <c r="AA100" s="42">
        <v>150</v>
      </c>
      <c r="AB100" s="38" t="s">
        <v>63</v>
      </c>
      <c r="AC100" s="39">
        <f t="shared" si="4"/>
        <v>418.33333333333331</v>
      </c>
      <c r="AD100" s="37"/>
      <c r="AE100" s="38">
        <v>50</v>
      </c>
      <c r="AF100" s="37">
        <f t="shared" si="25"/>
        <v>100</v>
      </c>
      <c r="AG100" s="38"/>
      <c r="AH100" s="38"/>
      <c r="AI100" s="37">
        <f t="shared" si="23"/>
        <v>30</v>
      </c>
      <c r="AJ100" s="43">
        <f t="shared" si="7"/>
        <v>909.63333333333333</v>
      </c>
      <c r="AK100" s="44">
        <f t="shared" si="21"/>
        <v>21</v>
      </c>
      <c r="AL100" s="39"/>
      <c r="AM100" s="39"/>
      <c r="AN100" s="53">
        <v>10250</v>
      </c>
      <c r="AO100" s="37">
        <f t="shared" si="27"/>
        <v>-950</v>
      </c>
      <c r="AP100" s="46">
        <f t="shared" si="28"/>
        <v>-9.2682926829268292E-2</v>
      </c>
      <c r="AQ100" s="38">
        <f t="shared" si="9"/>
        <v>72</v>
      </c>
      <c r="AR100" s="47">
        <f t="shared" si="29"/>
        <v>1</v>
      </c>
      <c r="AS100" s="47">
        <f t="shared" si="30"/>
        <v>1</v>
      </c>
      <c r="AT100" s="47">
        <f t="shared" si="31"/>
        <v>0</v>
      </c>
      <c r="AU100" s="47">
        <f t="shared" si="32"/>
        <v>1</v>
      </c>
      <c r="AV100" s="47">
        <f t="shared" si="33"/>
        <v>1</v>
      </c>
      <c r="AW100" s="47">
        <f t="shared" si="34"/>
        <v>0</v>
      </c>
      <c r="AX100" s="47" t="str">
        <f t="shared" si="35"/>
        <v/>
      </c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</row>
    <row r="101" spans="1:63" ht="14.25" customHeight="1" x14ac:dyDescent="0.2">
      <c r="A101" s="35"/>
      <c r="B101" s="36"/>
      <c r="C101" s="36"/>
      <c r="D101" s="36"/>
      <c r="E101" s="37">
        <v>128</v>
      </c>
      <c r="F101" s="38" t="s">
        <v>169</v>
      </c>
      <c r="G101" s="38" t="s">
        <v>51</v>
      </c>
      <c r="H101" s="38">
        <v>15</v>
      </c>
      <c r="I101" s="38">
        <v>15</v>
      </c>
      <c r="J101" s="38">
        <v>15</v>
      </c>
      <c r="K101" s="38">
        <v>15</v>
      </c>
      <c r="L101" s="38">
        <f t="shared" si="0"/>
        <v>60</v>
      </c>
      <c r="M101" s="38">
        <v>0</v>
      </c>
      <c r="N101" s="38">
        <v>13.33</v>
      </c>
      <c r="O101" s="38">
        <v>27.67</v>
      </c>
      <c r="P101" s="38">
        <v>91</v>
      </c>
      <c r="Q101" s="39">
        <v>132</v>
      </c>
      <c r="R101" s="39">
        <v>105</v>
      </c>
      <c r="S101" s="38">
        <v>108</v>
      </c>
      <c r="T101" s="39">
        <f t="shared" si="38"/>
        <v>213</v>
      </c>
      <c r="U101" s="40">
        <v>45462</v>
      </c>
      <c r="V101" s="37">
        <v>50</v>
      </c>
      <c r="W101" s="37">
        <v>10000</v>
      </c>
      <c r="X101" s="41">
        <v>9009</v>
      </c>
      <c r="Y101" s="39">
        <f t="shared" si="2"/>
        <v>234.38333333333333</v>
      </c>
      <c r="Z101" s="39">
        <f t="shared" si="3"/>
        <v>234.38333333333333</v>
      </c>
      <c r="AA101" s="42">
        <v>150</v>
      </c>
      <c r="AB101" s="38" t="s">
        <v>63</v>
      </c>
      <c r="AC101" s="39">
        <f t="shared" si="4"/>
        <v>384.38333333333333</v>
      </c>
      <c r="AD101" s="37">
        <v>15</v>
      </c>
      <c r="AE101" s="38">
        <v>0</v>
      </c>
      <c r="AF101" s="37">
        <f t="shared" si="25"/>
        <v>65</v>
      </c>
      <c r="AG101" s="38"/>
      <c r="AH101" s="38"/>
      <c r="AI101" s="37">
        <f t="shared" si="23"/>
        <v>0</v>
      </c>
      <c r="AJ101" s="43">
        <f t="shared" si="7"/>
        <v>854.38333333333333</v>
      </c>
      <c r="AK101" s="44">
        <f t="shared" si="21"/>
        <v>31</v>
      </c>
      <c r="AL101" s="38"/>
      <c r="AM101" s="38"/>
      <c r="AN101" s="53">
        <v>10320</v>
      </c>
      <c r="AO101" s="37">
        <f t="shared" si="27"/>
        <v>-1311</v>
      </c>
      <c r="AP101" s="46">
        <f t="shared" si="28"/>
        <v>-0.12703488372093022</v>
      </c>
      <c r="AQ101" s="38">
        <f t="shared" si="9"/>
        <v>64</v>
      </c>
      <c r="AR101" s="47">
        <f t="shared" si="29"/>
        <v>1</v>
      </c>
      <c r="AS101" s="47">
        <f t="shared" si="30"/>
        <v>1</v>
      </c>
      <c r="AT101" s="47">
        <f t="shared" si="31"/>
        <v>0</v>
      </c>
      <c r="AU101" s="47">
        <f t="shared" si="32"/>
        <v>1</v>
      </c>
      <c r="AV101" s="47">
        <f t="shared" si="33"/>
        <v>1</v>
      </c>
      <c r="AW101" s="47">
        <f t="shared" si="34"/>
        <v>0</v>
      </c>
      <c r="AX101" s="47" t="str">
        <f t="shared" si="35"/>
        <v/>
      </c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</row>
    <row r="102" spans="1:63" ht="14.25" customHeight="1" x14ac:dyDescent="0.2">
      <c r="A102" s="35"/>
      <c r="B102" s="36"/>
      <c r="C102" s="36"/>
      <c r="D102" s="36"/>
      <c r="E102" s="37">
        <v>129</v>
      </c>
      <c r="F102" s="38" t="s">
        <v>170</v>
      </c>
      <c r="G102" s="38" t="s">
        <v>62</v>
      </c>
      <c r="H102" s="38">
        <v>15</v>
      </c>
      <c r="I102" s="38">
        <v>15</v>
      </c>
      <c r="J102" s="38">
        <v>15</v>
      </c>
      <c r="K102" s="38">
        <v>15</v>
      </c>
      <c r="L102" s="38">
        <f t="shared" si="0"/>
        <v>60</v>
      </c>
      <c r="M102" s="38">
        <v>25</v>
      </c>
      <c r="N102" s="38">
        <v>3.67</v>
      </c>
      <c r="O102" s="38">
        <v>26.67</v>
      </c>
      <c r="P102" s="38">
        <v>79</v>
      </c>
      <c r="Q102" s="39">
        <v>109.3</v>
      </c>
      <c r="R102" s="39">
        <v>76</v>
      </c>
      <c r="S102" s="38">
        <v>106</v>
      </c>
      <c r="T102" s="39">
        <f t="shared" si="38"/>
        <v>182</v>
      </c>
      <c r="U102" s="40">
        <v>45463</v>
      </c>
      <c r="V102" s="37">
        <v>25</v>
      </c>
      <c r="W102" s="37">
        <v>30000</v>
      </c>
      <c r="X102" s="41">
        <v>11753</v>
      </c>
      <c r="Y102" s="39">
        <f t="shared" si="2"/>
        <v>-359.60555555555561</v>
      </c>
      <c r="Z102" s="39">
        <f t="shared" si="3"/>
        <v>0</v>
      </c>
      <c r="AA102" s="42">
        <v>150</v>
      </c>
      <c r="AB102" s="38" t="s">
        <v>63</v>
      </c>
      <c r="AC102" s="39">
        <f t="shared" si="4"/>
        <v>150</v>
      </c>
      <c r="AD102" s="37"/>
      <c r="AE102" s="38">
        <v>0</v>
      </c>
      <c r="AF102" s="37">
        <f t="shared" si="25"/>
        <v>25</v>
      </c>
      <c r="AG102" s="38"/>
      <c r="AH102" s="38"/>
      <c r="AI102" s="37">
        <f t="shared" si="23"/>
        <v>25</v>
      </c>
      <c r="AJ102" s="43">
        <f t="shared" si="7"/>
        <v>501.29999999999995</v>
      </c>
      <c r="AK102" s="44">
        <f t="shared" si="21"/>
        <v>89</v>
      </c>
      <c r="AL102" s="38"/>
      <c r="AM102" s="38"/>
      <c r="AN102" s="45">
        <v>29856</v>
      </c>
      <c r="AO102" s="37">
        <f t="shared" si="27"/>
        <v>-18103</v>
      </c>
      <c r="AP102" s="46">
        <f t="shared" si="28"/>
        <v>-0.606343783494105</v>
      </c>
      <c r="AQ102" s="38">
        <f t="shared" si="9"/>
        <v>29</v>
      </c>
      <c r="AR102" s="47">
        <f t="shared" si="29"/>
        <v>1</v>
      </c>
      <c r="AS102" s="47">
        <f t="shared" si="30"/>
        <v>1</v>
      </c>
      <c r="AT102" s="47">
        <f t="shared" si="31"/>
        <v>0</v>
      </c>
      <c r="AU102" s="47">
        <f t="shared" si="32"/>
        <v>0</v>
      </c>
      <c r="AV102" s="47">
        <f t="shared" si="33"/>
        <v>1</v>
      </c>
      <c r="AW102" s="47">
        <f t="shared" si="34"/>
        <v>0</v>
      </c>
      <c r="AX102" s="47" t="str">
        <f t="shared" si="35"/>
        <v/>
      </c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</row>
    <row r="103" spans="1:63" ht="14.25" customHeight="1" x14ac:dyDescent="0.2">
      <c r="A103" s="35"/>
      <c r="B103" s="36"/>
      <c r="C103" s="36"/>
      <c r="D103" s="36"/>
      <c r="E103" s="37">
        <v>130</v>
      </c>
      <c r="F103" s="38" t="s">
        <v>171</v>
      </c>
      <c r="G103" s="38" t="s">
        <v>51</v>
      </c>
      <c r="H103" s="38">
        <v>15</v>
      </c>
      <c r="I103" s="38">
        <v>15</v>
      </c>
      <c r="J103" s="38">
        <v>15</v>
      </c>
      <c r="K103" s="38">
        <v>15</v>
      </c>
      <c r="L103" s="38">
        <f t="shared" si="0"/>
        <v>60</v>
      </c>
      <c r="M103" s="38">
        <v>25</v>
      </c>
      <c r="N103" s="38">
        <v>10.33</v>
      </c>
      <c r="O103" s="38">
        <v>23.67</v>
      </c>
      <c r="P103" s="38">
        <v>84</v>
      </c>
      <c r="Q103" s="39">
        <v>118</v>
      </c>
      <c r="R103" s="39">
        <v>76</v>
      </c>
      <c r="S103" s="38">
        <v>89</v>
      </c>
      <c r="T103" s="39">
        <f t="shared" si="38"/>
        <v>165</v>
      </c>
      <c r="U103" s="40">
        <v>45463</v>
      </c>
      <c r="V103" s="37">
        <v>25</v>
      </c>
      <c r="W103" s="37">
        <v>10000</v>
      </c>
      <c r="X103" s="41">
        <v>12489</v>
      </c>
      <c r="Y103" s="39">
        <f t="shared" si="2"/>
        <v>59.616666666666674</v>
      </c>
      <c r="Z103" s="39">
        <f t="shared" si="3"/>
        <v>59.616666666666674</v>
      </c>
      <c r="AA103" s="42">
        <v>150</v>
      </c>
      <c r="AB103" s="38" t="s">
        <v>63</v>
      </c>
      <c r="AC103" s="39">
        <f t="shared" si="4"/>
        <v>209.61666666666667</v>
      </c>
      <c r="AD103" s="37">
        <v>15</v>
      </c>
      <c r="AE103" s="38"/>
      <c r="AF103" s="37">
        <f t="shared" si="25"/>
        <v>40</v>
      </c>
      <c r="AG103" s="38">
        <v>100</v>
      </c>
      <c r="AH103" s="38"/>
      <c r="AI103" s="37">
        <f t="shared" si="23"/>
        <v>125</v>
      </c>
      <c r="AJ103" s="43">
        <f t="shared" si="7"/>
        <v>467.61666666666667</v>
      </c>
      <c r="AK103" s="44">
        <f t="shared" si="21"/>
        <v>93</v>
      </c>
      <c r="AL103" s="38"/>
      <c r="AM103" s="38"/>
      <c r="AN103" s="49">
        <v>10876</v>
      </c>
      <c r="AO103" s="37">
        <f t="shared" si="27"/>
        <v>1613</v>
      </c>
      <c r="AP103" s="46">
        <f t="shared" si="28"/>
        <v>0.14830820154468555</v>
      </c>
      <c r="AQ103" s="38">
        <f t="shared" si="9"/>
        <v>118</v>
      </c>
      <c r="AR103" s="47">
        <f t="shared" si="29"/>
        <v>1</v>
      </c>
      <c r="AS103" s="47">
        <f t="shared" si="30"/>
        <v>1</v>
      </c>
      <c r="AT103" s="47">
        <f t="shared" si="31"/>
        <v>0</v>
      </c>
      <c r="AU103" s="47">
        <f t="shared" si="32"/>
        <v>0</v>
      </c>
      <c r="AV103" s="47">
        <f t="shared" si="33"/>
        <v>1</v>
      </c>
      <c r="AW103" s="47">
        <f t="shared" si="34"/>
        <v>0</v>
      </c>
      <c r="AX103" s="47" t="str">
        <f t="shared" si="35"/>
        <v/>
      </c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</row>
    <row r="104" spans="1:63" ht="14.25" customHeight="1" x14ac:dyDescent="0.2">
      <c r="A104" s="35"/>
      <c r="B104" s="36"/>
      <c r="C104" s="36"/>
      <c r="D104" s="36"/>
      <c r="E104" s="37">
        <v>131</v>
      </c>
      <c r="F104" s="38" t="s">
        <v>172</v>
      </c>
      <c r="G104" s="38" t="s">
        <v>67</v>
      </c>
      <c r="H104" s="38">
        <v>15</v>
      </c>
      <c r="I104" s="38">
        <v>0</v>
      </c>
      <c r="J104" s="38">
        <v>0</v>
      </c>
      <c r="K104" s="38">
        <v>15</v>
      </c>
      <c r="L104" s="38">
        <f t="shared" si="0"/>
        <v>30</v>
      </c>
      <c r="M104" s="38">
        <v>0</v>
      </c>
      <c r="N104" s="38">
        <v>19.670000000000002</v>
      </c>
      <c r="O104" s="38">
        <v>35.67</v>
      </c>
      <c r="P104" s="38">
        <v>101.33</v>
      </c>
      <c r="Q104" s="39">
        <v>156.69999999999999</v>
      </c>
      <c r="R104" s="39">
        <v>87</v>
      </c>
      <c r="S104" s="38">
        <v>95</v>
      </c>
      <c r="T104" s="39">
        <f t="shared" si="38"/>
        <v>182</v>
      </c>
      <c r="U104" s="40">
        <v>45464</v>
      </c>
      <c r="V104" s="37">
        <v>0</v>
      </c>
      <c r="W104" s="37">
        <v>10000</v>
      </c>
      <c r="X104" s="48">
        <v>9783</v>
      </c>
      <c r="Y104" s="39">
        <f t="shared" si="2"/>
        <v>324.68333333333334</v>
      </c>
      <c r="Z104" s="39">
        <f t="shared" si="3"/>
        <v>324.68333333333334</v>
      </c>
      <c r="AA104" s="42">
        <v>150</v>
      </c>
      <c r="AB104" s="38" t="s">
        <v>173</v>
      </c>
      <c r="AC104" s="39">
        <f t="shared" si="4"/>
        <v>474.68333333333334</v>
      </c>
      <c r="AD104" s="37"/>
      <c r="AE104" s="38">
        <v>50</v>
      </c>
      <c r="AF104" s="37">
        <f t="shared" si="25"/>
        <v>50</v>
      </c>
      <c r="AG104" s="38"/>
      <c r="AH104" s="38"/>
      <c r="AI104" s="37">
        <f t="shared" si="23"/>
        <v>0</v>
      </c>
      <c r="AJ104" s="43">
        <f t="shared" si="7"/>
        <v>893.38333333333333</v>
      </c>
      <c r="AK104" s="44">
        <f t="shared" si="21"/>
        <v>25</v>
      </c>
      <c r="AL104" s="38"/>
      <c r="AM104" s="38"/>
      <c r="AN104" s="49">
        <v>13755</v>
      </c>
      <c r="AO104" s="37">
        <f t="shared" si="27"/>
        <v>-3972</v>
      </c>
      <c r="AP104" s="46">
        <f t="shared" si="28"/>
        <v>-0.28876772082878954</v>
      </c>
      <c r="AQ104" s="38">
        <f t="shared" si="9"/>
        <v>35</v>
      </c>
      <c r="AR104" s="47">
        <f t="shared" si="29"/>
        <v>1</v>
      </c>
      <c r="AS104" s="47">
        <f t="shared" si="30"/>
        <v>1</v>
      </c>
      <c r="AT104" s="47">
        <f t="shared" si="31"/>
        <v>0</v>
      </c>
      <c r="AU104" s="47">
        <f t="shared" si="32"/>
        <v>0</v>
      </c>
      <c r="AV104" s="47">
        <f t="shared" si="33"/>
        <v>0</v>
      </c>
      <c r="AW104" s="47">
        <f t="shared" si="34"/>
        <v>0</v>
      </c>
      <c r="AX104" s="47" t="str">
        <f t="shared" si="35"/>
        <v/>
      </c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</row>
    <row r="105" spans="1:63" ht="14.25" customHeight="1" x14ac:dyDescent="0.2">
      <c r="A105" s="35"/>
      <c r="B105" s="36"/>
      <c r="C105" s="36"/>
      <c r="D105" s="36"/>
      <c r="E105" s="37">
        <v>132</v>
      </c>
      <c r="F105" s="38" t="s">
        <v>174</v>
      </c>
      <c r="G105" s="38" t="s">
        <v>51</v>
      </c>
      <c r="H105" s="38">
        <v>15</v>
      </c>
      <c r="I105" s="38">
        <v>0</v>
      </c>
      <c r="J105" s="38">
        <v>15</v>
      </c>
      <c r="K105" s="38">
        <v>15</v>
      </c>
      <c r="L105" s="38">
        <f t="shared" si="0"/>
        <v>45</v>
      </c>
      <c r="M105" s="38">
        <v>5</v>
      </c>
      <c r="N105" s="38">
        <v>20</v>
      </c>
      <c r="O105" s="38">
        <v>38.33</v>
      </c>
      <c r="P105" s="38">
        <v>126</v>
      </c>
      <c r="Q105" s="39">
        <v>184.3</v>
      </c>
      <c r="R105" s="39">
        <v>114</v>
      </c>
      <c r="S105" s="38">
        <v>113</v>
      </c>
      <c r="T105" s="39">
        <f t="shared" si="38"/>
        <v>227</v>
      </c>
      <c r="U105" s="40">
        <v>45464</v>
      </c>
      <c r="V105" s="37">
        <v>0</v>
      </c>
      <c r="W105" s="37">
        <v>10000</v>
      </c>
      <c r="X105" s="48">
        <v>10425</v>
      </c>
      <c r="Y105" s="39">
        <f t="shared" si="2"/>
        <v>300.41666666666669</v>
      </c>
      <c r="Z105" s="39">
        <f t="shared" si="3"/>
        <v>300.41666666666669</v>
      </c>
      <c r="AA105" s="42">
        <v>150</v>
      </c>
      <c r="AB105" s="38" t="s">
        <v>173</v>
      </c>
      <c r="AC105" s="39">
        <f t="shared" si="4"/>
        <v>450.41666666666669</v>
      </c>
      <c r="AD105" s="37">
        <v>15</v>
      </c>
      <c r="AE105" s="38">
        <v>50</v>
      </c>
      <c r="AF105" s="37">
        <f t="shared" si="25"/>
        <v>65</v>
      </c>
      <c r="AG105" s="38"/>
      <c r="AH105" s="38"/>
      <c r="AI105" s="37">
        <f t="shared" si="23"/>
        <v>5</v>
      </c>
      <c r="AJ105" s="43">
        <f t="shared" si="7"/>
        <v>966.7166666666667</v>
      </c>
      <c r="AK105" s="44">
        <f t="shared" si="21"/>
        <v>12</v>
      </c>
      <c r="AL105" s="38"/>
      <c r="AM105" s="38"/>
      <c r="AN105" s="49">
        <v>10488</v>
      </c>
      <c r="AO105" s="37">
        <f t="shared" si="27"/>
        <v>-63</v>
      </c>
      <c r="AP105" s="46">
        <f t="shared" si="28"/>
        <v>-6.0068649885583521E-3</v>
      </c>
      <c r="AQ105" s="38">
        <f t="shared" si="9"/>
        <v>94</v>
      </c>
      <c r="AR105" s="47">
        <f t="shared" si="29"/>
        <v>1</v>
      </c>
      <c r="AS105" s="47">
        <f t="shared" si="30"/>
        <v>1</v>
      </c>
      <c r="AT105" s="47">
        <f t="shared" si="31"/>
        <v>1</v>
      </c>
      <c r="AU105" s="47">
        <f t="shared" si="32"/>
        <v>1</v>
      </c>
      <c r="AV105" s="47">
        <f t="shared" si="33"/>
        <v>1</v>
      </c>
      <c r="AW105" s="47">
        <f t="shared" si="34"/>
        <v>1</v>
      </c>
      <c r="AX105" s="47">
        <f t="shared" si="35"/>
        <v>-6.0068649885583521E-3</v>
      </c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</row>
    <row r="106" spans="1:63" ht="14.25" customHeight="1" x14ac:dyDescent="0.2">
      <c r="A106" s="35"/>
      <c r="B106" s="36"/>
      <c r="C106" s="36"/>
      <c r="D106" s="36"/>
      <c r="E106" s="37">
        <v>133</v>
      </c>
      <c r="F106" s="38" t="s">
        <v>175</v>
      </c>
      <c r="G106" s="38" t="s">
        <v>67</v>
      </c>
      <c r="H106" s="38">
        <v>15</v>
      </c>
      <c r="I106" s="38">
        <v>15</v>
      </c>
      <c r="J106" s="38">
        <v>15</v>
      </c>
      <c r="K106" s="38">
        <v>15</v>
      </c>
      <c r="L106" s="38">
        <f t="shared" si="0"/>
        <v>60</v>
      </c>
      <c r="M106" s="38">
        <v>0</v>
      </c>
      <c r="N106" s="38">
        <v>19.7</v>
      </c>
      <c r="O106" s="38">
        <v>38.4</v>
      </c>
      <c r="P106" s="38">
        <v>127.7</v>
      </c>
      <c r="Q106" s="39">
        <v>186.3</v>
      </c>
      <c r="R106" s="39">
        <v>117</v>
      </c>
      <c r="S106" s="38">
        <v>116</v>
      </c>
      <c r="T106" s="39">
        <f t="shared" si="38"/>
        <v>233</v>
      </c>
      <c r="U106" s="40">
        <v>45463</v>
      </c>
      <c r="V106" s="37">
        <v>25</v>
      </c>
      <c r="W106" s="37">
        <v>10000</v>
      </c>
      <c r="X106" s="41">
        <v>9659</v>
      </c>
      <c r="Y106" s="39">
        <f t="shared" si="2"/>
        <v>310.2166666666667</v>
      </c>
      <c r="Z106" s="39">
        <f t="shared" si="3"/>
        <v>310.2166666666667</v>
      </c>
      <c r="AA106" s="42">
        <v>150</v>
      </c>
      <c r="AB106" s="38" t="s">
        <v>63</v>
      </c>
      <c r="AC106" s="39">
        <f t="shared" si="4"/>
        <v>460.2166666666667</v>
      </c>
      <c r="AD106" s="37"/>
      <c r="AE106" s="38">
        <v>50</v>
      </c>
      <c r="AF106" s="37">
        <f t="shared" si="25"/>
        <v>75</v>
      </c>
      <c r="AG106" s="38"/>
      <c r="AH106" s="38"/>
      <c r="AI106" s="37">
        <f t="shared" si="23"/>
        <v>0</v>
      </c>
      <c r="AJ106" s="43">
        <f t="shared" si="7"/>
        <v>1014.5166666666667</v>
      </c>
      <c r="AK106" s="44">
        <f t="shared" si="21"/>
        <v>8</v>
      </c>
      <c r="AL106" s="38"/>
      <c r="AM106" s="38"/>
      <c r="AN106" s="45">
        <v>9511.5</v>
      </c>
      <c r="AO106" s="37">
        <f t="shared" si="27"/>
        <v>147.5</v>
      </c>
      <c r="AP106" s="46">
        <f t="shared" si="28"/>
        <v>1.5507543499973716E-2</v>
      </c>
      <c r="AQ106" s="38">
        <f t="shared" si="9"/>
        <v>104</v>
      </c>
      <c r="AR106" s="47">
        <f t="shared" si="29"/>
        <v>1</v>
      </c>
      <c r="AS106" s="47">
        <f t="shared" si="30"/>
        <v>1</v>
      </c>
      <c r="AT106" s="47">
        <f t="shared" si="31"/>
        <v>1</v>
      </c>
      <c r="AU106" s="47">
        <f t="shared" si="32"/>
        <v>1</v>
      </c>
      <c r="AV106" s="47">
        <f t="shared" si="33"/>
        <v>0</v>
      </c>
      <c r="AW106" s="47">
        <f t="shared" si="34"/>
        <v>0</v>
      </c>
      <c r="AX106" s="47" t="str">
        <f t="shared" si="35"/>
        <v/>
      </c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</row>
    <row r="107" spans="1:63" ht="14.25" customHeight="1" x14ac:dyDescent="0.2">
      <c r="A107" s="35"/>
      <c r="B107" s="36"/>
      <c r="C107" s="36"/>
      <c r="D107" s="36"/>
      <c r="E107" s="37">
        <v>134</v>
      </c>
      <c r="F107" s="38" t="s">
        <v>176</v>
      </c>
      <c r="G107" s="38" t="s">
        <v>51</v>
      </c>
      <c r="H107" s="38">
        <v>15</v>
      </c>
      <c r="I107" s="38">
        <v>15</v>
      </c>
      <c r="J107" s="38">
        <v>15</v>
      </c>
      <c r="K107" s="38">
        <v>15</v>
      </c>
      <c r="L107" s="38">
        <f t="shared" si="0"/>
        <v>60</v>
      </c>
      <c r="M107" s="38">
        <v>0</v>
      </c>
      <c r="N107" s="38">
        <v>20</v>
      </c>
      <c r="O107" s="38">
        <v>30</v>
      </c>
      <c r="P107" s="38">
        <v>95</v>
      </c>
      <c r="Q107" s="39">
        <v>145</v>
      </c>
      <c r="R107" s="39">
        <v>118</v>
      </c>
      <c r="S107" s="38">
        <v>98</v>
      </c>
      <c r="T107" s="39">
        <f t="shared" si="38"/>
        <v>216</v>
      </c>
      <c r="U107" s="40">
        <v>45464</v>
      </c>
      <c r="V107" s="37">
        <v>0</v>
      </c>
      <c r="W107" s="37">
        <v>10000</v>
      </c>
      <c r="X107" s="48">
        <v>9334</v>
      </c>
      <c r="Y107" s="39">
        <f t="shared" si="2"/>
        <v>272.3</v>
      </c>
      <c r="Z107" s="39">
        <f t="shared" si="3"/>
        <v>272.3</v>
      </c>
      <c r="AA107" s="42">
        <v>150</v>
      </c>
      <c r="AB107" s="38" t="s">
        <v>52</v>
      </c>
      <c r="AC107" s="39">
        <f t="shared" si="4"/>
        <v>422.3</v>
      </c>
      <c r="AD107" s="37">
        <v>30</v>
      </c>
      <c r="AE107" s="38">
        <v>50</v>
      </c>
      <c r="AF107" s="37">
        <f t="shared" si="25"/>
        <v>80</v>
      </c>
      <c r="AG107" s="38"/>
      <c r="AH107" s="38"/>
      <c r="AI107" s="37">
        <f t="shared" si="23"/>
        <v>0</v>
      </c>
      <c r="AJ107" s="43">
        <f t="shared" si="7"/>
        <v>923.3</v>
      </c>
      <c r="AK107" s="44">
        <f t="shared" si="21"/>
        <v>18</v>
      </c>
      <c r="AL107" s="38"/>
      <c r="AM107" s="38"/>
      <c r="AN107" s="53">
        <v>10082</v>
      </c>
      <c r="AO107" s="37">
        <f t="shared" si="27"/>
        <v>-748</v>
      </c>
      <c r="AP107" s="46">
        <f t="shared" si="28"/>
        <v>-7.41916286451101E-2</v>
      </c>
      <c r="AQ107" s="38">
        <f t="shared" si="9"/>
        <v>75</v>
      </c>
      <c r="AR107" s="47">
        <f t="shared" si="29"/>
        <v>1</v>
      </c>
      <c r="AS107" s="47">
        <f t="shared" si="30"/>
        <v>1</v>
      </c>
      <c r="AT107" s="47">
        <f t="shared" si="31"/>
        <v>0</v>
      </c>
      <c r="AU107" s="47">
        <f t="shared" si="32"/>
        <v>1</v>
      </c>
      <c r="AV107" s="47">
        <f t="shared" si="33"/>
        <v>1</v>
      </c>
      <c r="AW107" s="47">
        <f t="shared" si="34"/>
        <v>0</v>
      </c>
      <c r="AX107" s="47" t="str">
        <f t="shared" si="35"/>
        <v/>
      </c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</row>
    <row r="108" spans="1:63" ht="14.25" customHeight="1" x14ac:dyDescent="0.2">
      <c r="A108" s="35"/>
      <c r="B108" s="36"/>
      <c r="C108" s="36"/>
      <c r="D108" s="36"/>
      <c r="E108" s="37">
        <v>136</v>
      </c>
      <c r="F108" s="38" t="s">
        <v>177</v>
      </c>
      <c r="G108" s="38" t="s">
        <v>62</v>
      </c>
      <c r="H108" s="38">
        <v>15</v>
      </c>
      <c r="I108" s="38">
        <v>15</v>
      </c>
      <c r="J108" s="38">
        <v>15</v>
      </c>
      <c r="K108" s="38">
        <v>0</v>
      </c>
      <c r="L108" s="38">
        <f t="shared" si="0"/>
        <v>45</v>
      </c>
      <c r="M108" s="38">
        <v>5</v>
      </c>
      <c r="N108" s="38">
        <v>10</v>
      </c>
      <c r="O108" s="38">
        <v>32</v>
      </c>
      <c r="P108" s="38">
        <v>111.5</v>
      </c>
      <c r="Q108" s="39">
        <v>153.5</v>
      </c>
      <c r="R108" s="39">
        <v>84</v>
      </c>
      <c r="S108" s="38">
        <v>86</v>
      </c>
      <c r="T108" s="39">
        <f t="shared" si="38"/>
        <v>170</v>
      </c>
      <c r="U108" s="40">
        <v>45465</v>
      </c>
      <c r="V108" s="37">
        <v>0</v>
      </c>
      <c r="W108" s="37">
        <v>30000</v>
      </c>
      <c r="X108" s="48">
        <v>28121</v>
      </c>
      <c r="Y108" s="39">
        <f t="shared" si="2"/>
        <v>276.92777777777781</v>
      </c>
      <c r="Z108" s="39">
        <f t="shared" si="3"/>
        <v>276.92777777777781</v>
      </c>
      <c r="AA108" s="42">
        <v>150</v>
      </c>
      <c r="AB108" s="38" t="s">
        <v>63</v>
      </c>
      <c r="AC108" s="39">
        <f t="shared" si="4"/>
        <v>426.92777777777781</v>
      </c>
      <c r="AD108" s="37">
        <v>45</v>
      </c>
      <c r="AE108" s="38">
        <v>50</v>
      </c>
      <c r="AF108" s="37">
        <f t="shared" si="25"/>
        <v>95</v>
      </c>
      <c r="AG108" s="38"/>
      <c r="AH108" s="38"/>
      <c r="AI108" s="37">
        <f t="shared" si="23"/>
        <v>5</v>
      </c>
      <c r="AJ108" s="43">
        <f t="shared" si="7"/>
        <v>885.42777777777781</v>
      </c>
      <c r="AK108" s="44">
        <f t="shared" si="21"/>
        <v>26</v>
      </c>
      <c r="AL108" s="38"/>
      <c r="AM108" s="38"/>
      <c r="AN108" s="49">
        <v>29500</v>
      </c>
      <c r="AO108" s="37">
        <f t="shared" si="27"/>
        <v>-1379</v>
      </c>
      <c r="AP108" s="46">
        <f t="shared" si="28"/>
        <v>-4.6745762711864404E-2</v>
      </c>
      <c r="AQ108" s="38">
        <f t="shared" si="9"/>
        <v>85</v>
      </c>
      <c r="AR108" s="47">
        <f t="shared" si="29"/>
        <v>1</v>
      </c>
      <c r="AS108" s="47">
        <f t="shared" si="30"/>
        <v>1</v>
      </c>
      <c r="AT108" s="47">
        <f t="shared" si="31"/>
        <v>0</v>
      </c>
      <c r="AU108" s="47">
        <f t="shared" si="32"/>
        <v>0</v>
      </c>
      <c r="AV108" s="47">
        <f t="shared" si="33"/>
        <v>1</v>
      </c>
      <c r="AW108" s="47">
        <f t="shared" si="34"/>
        <v>0</v>
      </c>
      <c r="AX108" s="47" t="str">
        <f t="shared" si="35"/>
        <v/>
      </c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</row>
    <row r="109" spans="1:63" ht="14.25" customHeight="1" x14ac:dyDescent="0.2">
      <c r="A109" s="35"/>
      <c r="B109" s="36"/>
      <c r="C109" s="36"/>
      <c r="D109" s="36" t="s">
        <v>49</v>
      </c>
      <c r="E109" s="37">
        <v>137</v>
      </c>
      <c r="F109" s="38" t="s">
        <v>178</v>
      </c>
      <c r="G109" s="38" t="s">
        <v>121</v>
      </c>
      <c r="H109" s="38">
        <v>15</v>
      </c>
      <c r="I109" s="38">
        <v>15</v>
      </c>
      <c r="J109" s="38">
        <v>15</v>
      </c>
      <c r="K109" s="38">
        <v>15</v>
      </c>
      <c r="L109" s="38">
        <f t="shared" si="0"/>
        <v>60</v>
      </c>
      <c r="M109" s="38">
        <v>0</v>
      </c>
      <c r="N109" s="38">
        <v>20</v>
      </c>
      <c r="O109" s="38">
        <v>33.5</v>
      </c>
      <c r="P109" s="38">
        <v>117.5</v>
      </c>
      <c r="Q109" s="39">
        <v>171</v>
      </c>
      <c r="R109" s="39">
        <v>114</v>
      </c>
      <c r="S109" s="38">
        <v>113</v>
      </c>
      <c r="T109" s="39">
        <f t="shared" si="38"/>
        <v>227</v>
      </c>
      <c r="U109" s="40">
        <v>45463</v>
      </c>
      <c r="V109" s="37">
        <v>25</v>
      </c>
      <c r="W109" s="37">
        <f t="shared" ref="W109:W111" si="39">IF(LEFT(G109,2)="10",10000,30000)</f>
        <v>30000</v>
      </c>
      <c r="X109" s="48">
        <v>28006</v>
      </c>
      <c r="Y109" s="39">
        <f t="shared" si="2"/>
        <v>272.45555555555552</v>
      </c>
      <c r="Z109" s="39">
        <f t="shared" si="3"/>
        <v>272.45555555555552</v>
      </c>
      <c r="AA109" s="42">
        <v>0</v>
      </c>
      <c r="AB109" s="38" t="s">
        <v>55</v>
      </c>
      <c r="AC109" s="39">
        <f t="shared" si="4"/>
        <v>272.45555555555552</v>
      </c>
      <c r="AD109" s="37"/>
      <c r="AE109" s="38">
        <v>50</v>
      </c>
      <c r="AF109" s="37">
        <f t="shared" si="25"/>
        <v>75</v>
      </c>
      <c r="AG109" s="38"/>
      <c r="AH109" s="38"/>
      <c r="AI109" s="37">
        <f t="shared" si="23"/>
        <v>0</v>
      </c>
      <c r="AJ109" s="43">
        <f t="shared" si="7"/>
        <v>805.45555555555552</v>
      </c>
      <c r="AK109" s="44">
        <f t="shared" si="21"/>
        <v>42</v>
      </c>
      <c r="AL109" s="38"/>
      <c r="AM109" s="38"/>
      <c r="AN109" s="53">
        <v>29840</v>
      </c>
      <c r="AO109" s="37">
        <f t="shared" si="27"/>
        <v>-1834</v>
      </c>
      <c r="AP109" s="46">
        <f t="shared" si="28"/>
        <v>-6.1461126005361931E-2</v>
      </c>
      <c r="AQ109" s="38">
        <f t="shared" si="9"/>
        <v>80</v>
      </c>
      <c r="AR109" s="47">
        <f t="shared" si="29"/>
        <v>0</v>
      </c>
      <c r="AS109" s="47">
        <f t="shared" si="30"/>
        <v>1</v>
      </c>
      <c r="AT109" s="47">
        <f t="shared" si="31"/>
        <v>1</v>
      </c>
      <c r="AU109" s="47">
        <f t="shared" si="32"/>
        <v>1</v>
      </c>
      <c r="AV109" s="47">
        <f t="shared" si="33"/>
        <v>0</v>
      </c>
      <c r="AW109" s="47">
        <f t="shared" si="34"/>
        <v>0</v>
      </c>
      <c r="AX109" s="47" t="str">
        <f t="shared" si="35"/>
        <v/>
      </c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</row>
    <row r="110" spans="1:63" ht="14.25" customHeight="1" x14ac:dyDescent="0.2">
      <c r="A110" s="35"/>
      <c r="B110" s="36"/>
      <c r="C110" s="36"/>
      <c r="D110" s="36"/>
      <c r="E110" s="37">
        <v>138</v>
      </c>
      <c r="F110" s="38" t="s">
        <v>179</v>
      </c>
      <c r="G110" s="38" t="s">
        <v>51</v>
      </c>
      <c r="H110" s="38">
        <v>15</v>
      </c>
      <c r="I110" s="38">
        <v>15</v>
      </c>
      <c r="J110" s="38">
        <v>15</v>
      </c>
      <c r="K110" s="38">
        <v>0</v>
      </c>
      <c r="L110" s="38">
        <f t="shared" si="0"/>
        <v>45</v>
      </c>
      <c r="M110" s="38">
        <v>60</v>
      </c>
      <c r="N110" s="38">
        <v>6.67</v>
      </c>
      <c r="O110" s="38">
        <v>19.329999999999998</v>
      </c>
      <c r="P110" s="51">
        <v>88</v>
      </c>
      <c r="Q110" s="39">
        <v>114</v>
      </c>
      <c r="R110" s="39">
        <v>81</v>
      </c>
      <c r="S110" s="38">
        <v>86</v>
      </c>
      <c r="T110" s="39">
        <f t="shared" si="38"/>
        <v>167</v>
      </c>
      <c r="U110" s="40">
        <v>45465</v>
      </c>
      <c r="V110" s="37">
        <v>0</v>
      </c>
      <c r="W110" s="37">
        <f t="shared" si="39"/>
        <v>10000</v>
      </c>
      <c r="X110" s="48">
        <v>7180</v>
      </c>
      <c r="Y110" s="39">
        <f t="shared" si="2"/>
        <v>21</v>
      </c>
      <c r="Z110" s="39">
        <f t="shared" si="3"/>
        <v>21</v>
      </c>
      <c r="AA110" s="42">
        <v>150</v>
      </c>
      <c r="AB110" s="38" t="s">
        <v>63</v>
      </c>
      <c r="AC110" s="39">
        <f t="shared" si="4"/>
        <v>171</v>
      </c>
      <c r="AD110" s="37"/>
      <c r="AE110" s="38"/>
      <c r="AF110" s="37">
        <f t="shared" si="25"/>
        <v>0</v>
      </c>
      <c r="AG110" s="38">
        <v>100</v>
      </c>
      <c r="AH110" s="38"/>
      <c r="AI110" s="37">
        <f t="shared" si="23"/>
        <v>160</v>
      </c>
      <c r="AJ110" s="43">
        <f t="shared" si="7"/>
        <v>337</v>
      </c>
      <c r="AK110" s="44">
        <f t="shared" si="21"/>
        <v>110</v>
      </c>
      <c r="AL110" s="38"/>
      <c r="AM110" s="38"/>
      <c r="AN110" s="45">
        <v>10000</v>
      </c>
      <c r="AO110" s="37">
        <f t="shared" si="27"/>
        <v>-2820</v>
      </c>
      <c r="AP110" s="46">
        <f t="shared" si="28"/>
        <v>-0.28199999999999997</v>
      </c>
      <c r="AQ110" s="38">
        <f t="shared" si="9"/>
        <v>36</v>
      </c>
      <c r="AR110" s="47">
        <f t="shared" si="29"/>
        <v>1</v>
      </c>
      <c r="AS110" s="47">
        <f t="shared" si="30"/>
        <v>1</v>
      </c>
      <c r="AT110" s="47">
        <f t="shared" si="31"/>
        <v>0</v>
      </c>
      <c r="AU110" s="47">
        <f t="shared" si="32"/>
        <v>0</v>
      </c>
      <c r="AV110" s="47">
        <f t="shared" si="33"/>
        <v>1</v>
      </c>
      <c r="AW110" s="47">
        <f t="shared" si="34"/>
        <v>0</v>
      </c>
      <c r="AX110" s="47" t="str">
        <f t="shared" si="35"/>
        <v/>
      </c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</row>
    <row r="111" spans="1:63" ht="14.25" customHeight="1" x14ac:dyDescent="0.2">
      <c r="A111" s="35"/>
      <c r="B111" s="36"/>
      <c r="C111" s="36"/>
      <c r="D111" s="36"/>
      <c r="E111" s="37">
        <v>140</v>
      </c>
      <c r="F111" s="38" t="s">
        <v>180</v>
      </c>
      <c r="G111" s="38" t="s">
        <v>51</v>
      </c>
      <c r="H111" s="38">
        <v>15</v>
      </c>
      <c r="I111" s="38">
        <v>15</v>
      </c>
      <c r="J111" s="38">
        <v>15</v>
      </c>
      <c r="K111" s="38">
        <v>15</v>
      </c>
      <c r="L111" s="38">
        <f t="shared" si="0"/>
        <v>60</v>
      </c>
      <c r="M111" s="38">
        <v>5</v>
      </c>
      <c r="N111" s="38">
        <v>20</v>
      </c>
      <c r="O111" s="38">
        <v>32.67</v>
      </c>
      <c r="P111" s="38">
        <v>99.67</v>
      </c>
      <c r="Q111" s="39">
        <v>152.30000000000001</v>
      </c>
      <c r="R111" s="39">
        <v>82</v>
      </c>
      <c r="S111" s="38">
        <v>103</v>
      </c>
      <c r="T111" s="39">
        <f t="shared" si="38"/>
        <v>185</v>
      </c>
      <c r="U111" s="40">
        <v>45464</v>
      </c>
      <c r="V111" s="37">
        <v>0</v>
      </c>
      <c r="W111" s="37">
        <f t="shared" si="39"/>
        <v>10000</v>
      </c>
      <c r="X111" s="48">
        <v>8013</v>
      </c>
      <c r="Y111" s="39">
        <f t="shared" si="2"/>
        <v>118.18333333333334</v>
      </c>
      <c r="Z111" s="39">
        <f t="shared" si="3"/>
        <v>118.18333333333334</v>
      </c>
      <c r="AA111" s="42">
        <v>150</v>
      </c>
      <c r="AB111" s="38" t="s">
        <v>63</v>
      </c>
      <c r="AC111" s="39">
        <f t="shared" si="4"/>
        <v>268.18333333333334</v>
      </c>
      <c r="AD111" s="37"/>
      <c r="AE111" s="38">
        <v>50</v>
      </c>
      <c r="AF111" s="37">
        <f t="shared" si="25"/>
        <v>50</v>
      </c>
      <c r="AG111" s="38"/>
      <c r="AH111" s="38"/>
      <c r="AI111" s="37">
        <f t="shared" si="23"/>
        <v>5</v>
      </c>
      <c r="AJ111" s="43">
        <f t="shared" si="7"/>
        <v>710.48333333333335</v>
      </c>
      <c r="AK111" s="44">
        <f t="shared" si="21"/>
        <v>60</v>
      </c>
      <c r="AL111" s="38"/>
      <c r="AM111" s="38"/>
      <c r="AN111" s="49">
        <v>10262</v>
      </c>
      <c r="AO111" s="37">
        <f t="shared" si="27"/>
        <v>-2249</v>
      </c>
      <c r="AP111" s="46">
        <f t="shared" si="28"/>
        <v>-0.21915805885792244</v>
      </c>
      <c r="AQ111" s="38">
        <f t="shared" si="9"/>
        <v>44</v>
      </c>
      <c r="AR111" s="47">
        <f t="shared" si="29"/>
        <v>1</v>
      </c>
      <c r="AS111" s="47">
        <f t="shared" si="30"/>
        <v>1</v>
      </c>
      <c r="AT111" s="47">
        <f t="shared" si="31"/>
        <v>0</v>
      </c>
      <c r="AU111" s="47">
        <f t="shared" si="32"/>
        <v>0</v>
      </c>
      <c r="AV111" s="47">
        <f t="shared" si="33"/>
        <v>1</v>
      </c>
      <c r="AW111" s="47">
        <f t="shared" si="34"/>
        <v>0</v>
      </c>
      <c r="AX111" s="47" t="str">
        <f t="shared" si="35"/>
        <v/>
      </c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</row>
    <row r="112" spans="1:63" ht="14.25" customHeight="1" x14ac:dyDescent="0.2">
      <c r="A112" s="35"/>
      <c r="B112" s="36"/>
      <c r="C112" s="36"/>
      <c r="D112" s="36"/>
      <c r="E112" s="37">
        <v>141</v>
      </c>
      <c r="F112" s="38" t="s">
        <v>181</v>
      </c>
      <c r="G112" s="38" t="s">
        <v>51</v>
      </c>
      <c r="H112" s="38">
        <v>15</v>
      </c>
      <c r="I112" s="38">
        <v>15</v>
      </c>
      <c r="J112" s="38">
        <v>15</v>
      </c>
      <c r="K112" s="38">
        <v>15</v>
      </c>
      <c r="L112" s="38">
        <f t="shared" si="0"/>
        <v>60</v>
      </c>
      <c r="M112" s="38">
        <v>0</v>
      </c>
      <c r="N112" s="51">
        <v>20</v>
      </c>
      <c r="O112" s="38">
        <v>33.33</v>
      </c>
      <c r="P112" s="38">
        <v>113.33</v>
      </c>
      <c r="Q112" s="39">
        <v>166.7</v>
      </c>
      <c r="R112" s="39">
        <v>113</v>
      </c>
      <c r="S112" s="38">
        <v>112</v>
      </c>
      <c r="T112" s="39">
        <f t="shared" si="38"/>
        <v>225</v>
      </c>
      <c r="U112" s="40">
        <v>45463</v>
      </c>
      <c r="V112" s="37">
        <v>25</v>
      </c>
      <c r="W112" s="37">
        <v>10000</v>
      </c>
      <c r="X112" s="41">
        <v>9494</v>
      </c>
      <c r="Y112" s="39">
        <f t="shared" si="2"/>
        <v>290.9666666666667</v>
      </c>
      <c r="Z112" s="39">
        <f t="shared" si="3"/>
        <v>290.9666666666667</v>
      </c>
      <c r="AA112" s="42">
        <v>0</v>
      </c>
      <c r="AB112" s="38" t="s">
        <v>55</v>
      </c>
      <c r="AC112" s="39">
        <f t="shared" si="4"/>
        <v>290.9666666666667</v>
      </c>
      <c r="AD112" s="37">
        <v>30</v>
      </c>
      <c r="AE112" s="38">
        <v>0</v>
      </c>
      <c r="AF112" s="37">
        <f t="shared" si="25"/>
        <v>55</v>
      </c>
      <c r="AG112" s="38"/>
      <c r="AH112" s="38"/>
      <c r="AI112" s="37">
        <f t="shared" si="23"/>
        <v>0</v>
      </c>
      <c r="AJ112" s="43">
        <f t="shared" si="7"/>
        <v>797.66666666666674</v>
      </c>
      <c r="AK112" s="44">
        <f t="shared" si="21"/>
        <v>46</v>
      </c>
      <c r="AL112" s="38"/>
      <c r="AM112" s="38"/>
      <c r="AN112" s="53">
        <v>11211</v>
      </c>
      <c r="AO112" s="37">
        <f t="shared" si="27"/>
        <v>-1717</v>
      </c>
      <c r="AP112" s="46">
        <f t="shared" si="28"/>
        <v>-0.15315315315315314</v>
      </c>
      <c r="AQ112" s="38">
        <f t="shared" si="9"/>
        <v>56</v>
      </c>
      <c r="AR112" s="47">
        <f t="shared" si="29"/>
        <v>0</v>
      </c>
      <c r="AS112" s="47">
        <f t="shared" si="30"/>
        <v>1</v>
      </c>
      <c r="AT112" s="47">
        <f t="shared" si="31"/>
        <v>1</v>
      </c>
      <c r="AU112" s="47">
        <f t="shared" si="32"/>
        <v>1</v>
      </c>
      <c r="AV112" s="47">
        <f t="shared" si="33"/>
        <v>1</v>
      </c>
      <c r="AW112" s="47">
        <f t="shared" si="34"/>
        <v>0</v>
      </c>
      <c r="AX112" s="47" t="str">
        <f t="shared" si="35"/>
        <v/>
      </c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</row>
    <row r="113" spans="1:63" ht="14.25" customHeight="1" x14ac:dyDescent="0.2">
      <c r="A113" s="35"/>
      <c r="B113" s="36"/>
      <c r="C113" s="36"/>
      <c r="D113" s="36"/>
      <c r="E113" s="37">
        <v>142</v>
      </c>
      <c r="F113" s="38" t="s">
        <v>182</v>
      </c>
      <c r="G113" s="38" t="s">
        <v>51</v>
      </c>
      <c r="H113" s="38">
        <v>15</v>
      </c>
      <c r="I113" s="38">
        <v>15</v>
      </c>
      <c r="J113" s="38">
        <v>15</v>
      </c>
      <c r="K113" s="38">
        <v>15</v>
      </c>
      <c r="L113" s="38">
        <f t="shared" si="0"/>
        <v>60</v>
      </c>
      <c r="M113" s="38">
        <v>200</v>
      </c>
      <c r="N113" s="38">
        <v>20</v>
      </c>
      <c r="O113" s="38">
        <v>37.299999999999997</v>
      </c>
      <c r="P113" s="38">
        <v>125</v>
      </c>
      <c r="Q113" s="39">
        <v>182.3</v>
      </c>
      <c r="R113" s="39">
        <v>100</v>
      </c>
      <c r="S113" s="38">
        <v>101</v>
      </c>
      <c r="T113" s="39">
        <f t="shared" si="38"/>
        <v>201</v>
      </c>
      <c r="U113" s="40">
        <v>45464</v>
      </c>
      <c r="V113" s="37">
        <v>0</v>
      </c>
      <c r="W113" s="37">
        <f t="shared" ref="W113:W114" si="40">IF(LEFT(G113,2)="10",10000,30000)</f>
        <v>10000</v>
      </c>
      <c r="X113" s="48">
        <v>8785</v>
      </c>
      <c r="Y113" s="39">
        <f t="shared" si="2"/>
        <v>208.25</v>
      </c>
      <c r="Z113" s="39">
        <f t="shared" si="3"/>
        <v>208.25</v>
      </c>
      <c r="AA113" s="42">
        <v>150</v>
      </c>
      <c r="AB113" s="38" t="s">
        <v>63</v>
      </c>
      <c r="AC113" s="39">
        <f t="shared" si="4"/>
        <v>358.25</v>
      </c>
      <c r="AD113" s="37">
        <v>60</v>
      </c>
      <c r="AE113" s="38">
        <v>50</v>
      </c>
      <c r="AF113" s="37">
        <f t="shared" si="25"/>
        <v>110</v>
      </c>
      <c r="AG113" s="38"/>
      <c r="AH113" s="38"/>
      <c r="AI113" s="37">
        <f t="shared" si="23"/>
        <v>200</v>
      </c>
      <c r="AJ113" s="43">
        <f t="shared" si="7"/>
        <v>711.55</v>
      </c>
      <c r="AK113" s="44">
        <f t="shared" si="21"/>
        <v>59</v>
      </c>
      <c r="AL113" s="38"/>
      <c r="AM113" s="38"/>
      <c r="AN113" s="45">
        <v>10300</v>
      </c>
      <c r="AO113" s="37">
        <f t="shared" si="27"/>
        <v>-1515</v>
      </c>
      <c r="AP113" s="46">
        <f t="shared" si="28"/>
        <v>-0.1470873786407767</v>
      </c>
      <c r="AQ113" s="38">
        <f t="shared" si="9"/>
        <v>58</v>
      </c>
      <c r="AR113" s="47">
        <f t="shared" si="29"/>
        <v>1</v>
      </c>
      <c r="AS113" s="47">
        <f t="shared" si="30"/>
        <v>1</v>
      </c>
      <c r="AT113" s="47">
        <f t="shared" si="31"/>
        <v>1</v>
      </c>
      <c r="AU113" s="47">
        <f t="shared" si="32"/>
        <v>0</v>
      </c>
      <c r="AV113" s="47">
        <f t="shared" si="33"/>
        <v>1</v>
      </c>
      <c r="AW113" s="47">
        <f t="shared" si="34"/>
        <v>0</v>
      </c>
      <c r="AX113" s="47" t="str">
        <f t="shared" si="35"/>
        <v/>
      </c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</row>
    <row r="114" spans="1:63" ht="14.25" customHeight="1" x14ac:dyDescent="0.2">
      <c r="A114" s="35"/>
      <c r="B114" s="36"/>
      <c r="C114" s="36"/>
      <c r="D114" s="36"/>
      <c r="E114" s="37">
        <v>143</v>
      </c>
      <c r="F114" s="38" t="s">
        <v>183</v>
      </c>
      <c r="G114" s="38" t="s">
        <v>51</v>
      </c>
      <c r="H114" s="38">
        <v>15</v>
      </c>
      <c r="I114" s="38">
        <v>15</v>
      </c>
      <c r="J114" s="38">
        <v>15</v>
      </c>
      <c r="K114" s="38">
        <v>15</v>
      </c>
      <c r="L114" s="38">
        <f t="shared" si="0"/>
        <v>60</v>
      </c>
      <c r="M114" s="38">
        <v>0</v>
      </c>
      <c r="N114" s="38">
        <v>13.33</v>
      </c>
      <c r="O114" s="38">
        <v>32</v>
      </c>
      <c r="P114" s="39">
        <v>102.67</v>
      </c>
      <c r="Q114" s="39">
        <v>148</v>
      </c>
      <c r="R114" s="39">
        <v>109</v>
      </c>
      <c r="S114" s="38">
        <v>110</v>
      </c>
      <c r="T114" s="39">
        <f t="shared" si="38"/>
        <v>219</v>
      </c>
      <c r="U114" s="40">
        <v>45462</v>
      </c>
      <c r="V114" s="37">
        <v>50</v>
      </c>
      <c r="W114" s="37">
        <f t="shared" si="40"/>
        <v>10000</v>
      </c>
      <c r="X114" s="41">
        <v>11417</v>
      </c>
      <c r="Y114" s="39">
        <f t="shared" si="2"/>
        <v>184.68333333333334</v>
      </c>
      <c r="Z114" s="39">
        <f t="shared" si="3"/>
        <v>184.68333333333334</v>
      </c>
      <c r="AA114" s="42">
        <v>0</v>
      </c>
      <c r="AB114" s="38" t="s">
        <v>55</v>
      </c>
      <c r="AC114" s="39">
        <f t="shared" si="4"/>
        <v>184.68333333333334</v>
      </c>
      <c r="AD114" s="37"/>
      <c r="AE114" s="38">
        <v>50</v>
      </c>
      <c r="AF114" s="37">
        <f t="shared" si="25"/>
        <v>100</v>
      </c>
      <c r="AG114" s="38"/>
      <c r="AH114" s="38"/>
      <c r="AI114" s="37">
        <f t="shared" si="23"/>
        <v>0</v>
      </c>
      <c r="AJ114" s="43">
        <f t="shared" si="7"/>
        <v>711.68333333333339</v>
      </c>
      <c r="AK114" s="44">
        <f t="shared" si="21"/>
        <v>58</v>
      </c>
      <c r="AL114" s="38"/>
      <c r="AM114" s="38"/>
      <c r="AN114" s="45">
        <v>10000</v>
      </c>
      <c r="AO114" s="37">
        <f t="shared" si="27"/>
        <v>1417</v>
      </c>
      <c r="AP114" s="46">
        <f t="shared" si="28"/>
        <v>0.14169999999999999</v>
      </c>
      <c r="AQ114" s="38">
        <f t="shared" si="9"/>
        <v>117</v>
      </c>
      <c r="AR114" s="47">
        <f t="shared" si="29"/>
        <v>0</v>
      </c>
      <c r="AS114" s="47">
        <f t="shared" si="30"/>
        <v>1</v>
      </c>
      <c r="AT114" s="47">
        <f t="shared" si="31"/>
        <v>0</v>
      </c>
      <c r="AU114" s="47">
        <f t="shared" si="32"/>
        <v>1</v>
      </c>
      <c r="AV114" s="47">
        <f t="shared" si="33"/>
        <v>1</v>
      </c>
      <c r="AW114" s="47">
        <f t="shared" si="34"/>
        <v>0</v>
      </c>
      <c r="AX114" s="47" t="str">
        <f t="shared" si="35"/>
        <v/>
      </c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</row>
    <row r="115" spans="1:63" ht="14.25" customHeight="1" x14ac:dyDescent="0.2">
      <c r="A115" s="35"/>
      <c r="B115" s="36"/>
      <c r="C115" s="36"/>
      <c r="D115" s="36" t="s">
        <v>49</v>
      </c>
      <c r="E115" s="37">
        <v>144</v>
      </c>
      <c r="F115" s="38" t="s">
        <v>184</v>
      </c>
      <c r="G115" s="38" t="s">
        <v>51</v>
      </c>
      <c r="H115" s="38">
        <v>15</v>
      </c>
      <c r="I115" s="38">
        <v>15</v>
      </c>
      <c r="J115" s="38">
        <v>15</v>
      </c>
      <c r="K115" s="38">
        <v>15</v>
      </c>
      <c r="L115" s="38">
        <f t="shared" si="0"/>
        <v>60</v>
      </c>
      <c r="M115" s="38">
        <v>0</v>
      </c>
      <c r="N115" s="39">
        <v>20</v>
      </c>
      <c r="O115" s="39">
        <v>35.67</v>
      </c>
      <c r="P115" s="51">
        <v>126</v>
      </c>
      <c r="Q115" s="39">
        <v>181.7</v>
      </c>
      <c r="R115" s="39">
        <v>118</v>
      </c>
      <c r="S115" s="38">
        <v>120</v>
      </c>
      <c r="T115" s="39">
        <f t="shared" si="38"/>
        <v>238</v>
      </c>
      <c r="U115" s="40">
        <v>45464</v>
      </c>
      <c r="V115" s="37">
        <v>0</v>
      </c>
      <c r="W115" s="37">
        <v>10000</v>
      </c>
      <c r="X115" s="48">
        <v>9962</v>
      </c>
      <c r="Y115" s="39">
        <f t="shared" si="2"/>
        <v>345.56666666666666</v>
      </c>
      <c r="Z115" s="39">
        <f t="shared" si="3"/>
        <v>345.56666666666666</v>
      </c>
      <c r="AA115" s="42">
        <v>150</v>
      </c>
      <c r="AB115" s="38" t="s">
        <v>52</v>
      </c>
      <c r="AC115" s="39">
        <f t="shared" si="4"/>
        <v>495.56666666666666</v>
      </c>
      <c r="AD115" s="37">
        <v>15</v>
      </c>
      <c r="AE115" s="39">
        <v>50</v>
      </c>
      <c r="AF115" s="37">
        <f t="shared" si="25"/>
        <v>65</v>
      </c>
      <c r="AG115" s="37"/>
      <c r="AH115" s="37"/>
      <c r="AI115" s="37">
        <f t="shared" si="23"/>
        <v>0</v>
      </c>
      <c r="AJ115" s="43">
        <f t="shared" si="7"/>
        <v>1040.2666666666667</v>
      </c>
      <c r="AK115" s="44">
        <f t="shared" si="21"/>
        <v>7</v>
      </c>
      <c r="AL115" s="38"/>
      <c r="AM115" s="38"/>
      <c r="AN115" s="49">
        <v>10013</v>
      </c>
      <c r="AO115" s="37">
        <f t="shared" si="27"/>
        <v>-51</v>
      </c>
      <c r="AP115" s="46">
        <f t="shared" si="28"/>
        <v>-5.0933786078098476E-3</v>
      </c>
      <c r="AQ115" s="38">
        <f t="shared" si="9"/>
        <v>95</v>
      </c>
      <c r="AR115" s="47">
        <f t="shared" si="29"/>
        <v>1</v>
      </c>
      <c r="AS115" s="47">
        <f t="shared" si="30"/>
        <v>1</v>
      </c>
      <c r="AT115" s="47">
        <f t="shared" si="31"/>
        <v>1</v>
      </c>
      <c r="AU115" s="47">
        <f t="shared" si="32"/>
        <v>1</v>
      </c>
      <c r="AV115" s="47">
        <f t="shared" si="33"/>
        <v>1</v>
      </c>
      <c r="AW115" s="47">
        <f t="shared" si="34"/>
        <v>1</v>
      </c>
      <c r="AX115" s="47">
        <f t="shared" si="35"/>
        <v>-5.0933786078098476E-3</v>
      </c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</row>
    <row r="116" spans="1:63" ht="14.25" customHeight="1" x14ac:dyDescent="0.2">
      <c r="A116" s="35"/>
      <c r="B116" s="36"/>
      <c r="C116" s="36"/>
      <c r="D116" s="36"/>
      <c r="E116" s="37">
        <v>145</v>
      </c>
      <c r="F116" s="38" t="s">
        <v>185</v>
      </c>
      <c r="G116" s="38" t="s">
        <v>51</v>
      </c>
      <c r="H116" s="38">
        <v>15</v>
      </c>
      <c r="I116" s="38">
        <v>15</v>
      </c>
      <c r="J116" s="38">
        <v>15</v>
      </c>
      <c r="K116" s="38">
        <v>15</v>
      </c>
      <c r="L116" s="38">
        <f t="shared" si="0"/>
        <v>60</v>
      </c>
      <c r="M116" s="38">
        <v>0</v>
      </c>
      <c r="N116" s="39">
        <v>20</v>
      </c>
      <c r="O116" s="39">
        <v>32.33</v>
      </c>
      <c r="P116" s="39">
        <v>102.33</v>
      </c>
      <c r="Q116" s="39">
        <v>154.69999999999999</v>
      </c>
      <c r="R116" s="39">
        <v>107</v>
      </c>
      <c r="S116" s="38">
        <v>94</v>
      </c>
      <c r="T116" s="39">
        <f t="shared" si="38"/>
        <v>201</v>
      </c>
      <c r="U116" s="40">
        <v>45465</v>
      </c>
      <c r="V116" s="37">
        <v>0</v>
      </c>
      <c r="W116" s="37">
        <v>10000</v>
      </c>
      <c r="X116" s="41">
        <v>6272</v>
      </c>
      <c r="Y116" s="39">
        <f t="shared" si="2"/>
        <v>-84.933333333333337</v>
      </c>
      <c r="Z116" s="39">
        <f t="shared" si="3"/>
        <v>0</v>
      </c>
      <c r="AA116" s="42">
        <v>0</v>
      </c>
      <c r="AB116" s="38" t="s">
        <v>55</v>
      </c>
      <c r="AC116" s="39">
        <f t="shared" si="4"/>
        <v>0</v>
      </c>
      <c r="AD116" s="37"/>
      <c r="AE116" s="39">
        <v>50</v>
      </c>
      <c r="AF116" s="37">
        <f t="shared" si="25"/>
        <v>50</v>
      </c>
      <c r="AG116" s="37"/>
      <c r="AH116" s="37">
        <v>20</v>
      </c>
      <c r="AI116" s="37">
        <f t="shared" si="23"/>
        <v>20</v>
      </c>
      <c r="AJ116" s="43">
        <f t="shared" si="7"/>
        <v>445.7</v>
      </c>
      <c r="AK116" s="44">
        <f t="shared" si="21"/>
        <v>97</v>
      </c>
      <c r="AL116" s="38"/>
      <c r="AM116" s="38"/>
      <c r="AN116" s="49">
        <v>9520</v>
      </c>
      <c r="AO116" s="37">
        <f t="shared" si="27"/>
        <v>-3248</v>
      </c>
      <c r="AP116" s="46">
        <f t="shared" si="28"/>
        <v>-0.3411764705882353</v>
      </c>
      <c r="AQ116" s="38">
        <f t="shared" si="9"/>
        <v>33</v>
      </c>
      <c r="AR116" s="47">
        <f t="shared" si="29"/>
        <v>0</v>
      </c>
      <c r="AS116" s="47">
        <f t="shared" si="30"/>
        <v>1</v>
      </c>
      <c r="AT116" s="47">
        <f t="shared" si="31"/>
        <v>0</v>
      </c>
      <c r="AU116" s="47">
        <f t="shared" si="32"/>
        <v>0</v>
      </c>
      <c r="AV116" s="47">
        <f t="shared" si="33"/>
        <v>1</v>
      </c>
      <c r="AW116" s="47">
        <f t="shared" si="34"/>
        <v>0</v>
      </c>
      <c r="AX116" s="47" t="str">
        <f t="shared" si="35"/>
        <v/>
      </c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</row>
    <row r="117" spans="1:63" ht="14.25" customHeight="1" x14ac:dyDescent="0.2">
      <c r="A117" s="35"/>
      <c r="B117" s="36"/>
      <c r="C117" s="36" t="s">
        <v>49</v>
      </c>
      <c r="D117" s="36"/>
      <c r="E117" s="37">
        <v>146</v>
      </c>
      <c r="F117" s="38" t="s">
        <v>186</v>
      </c>
      <c r="G117" s="38" t="s">
        <v>51</v>
      </c>
      <c r="H117" s="38">
        <v>15</v>
      </c>
      <c r="I117" s="38">
        <v>15</v>
      </c>
      <c r="J117" s="38">
        <v>15</v>
      </c>
      <c r="K117" s="38">
        <v>15</v>
      </c>
      <c r="L117" s="38">
        <f t="shared" si="0"/>
        <v>60</v>
      </c>
      <c r="M117" s="38">
        <v>205</v>
      </c>
      <c r="N117" s="39">
        <v>20</v>
      </c>
      <c r="O117" s="39">
        <v>37</v>
      </c>
      <c r="P117" s="39">
        <v>84</v>
      </c>
      <c r="Q117" s="39">
        <v>141</v>
      </c>
      <c r="R117" s="39">
        <v>90</v>
      </c>
      <c r="S117" s="38">
        <v>101</v>
      </c>
      <c r="T117" s="39">
        <f t="shared" si="38"/>
        <v>191</v>
      </c>
      <c r="U117" s="40">
        <v>45463</v>
      </c>
      <c r="V117" s="37">
        <v>25</v>
      </c>
      <c r="W117" s="37">
        <v>10000</v>
      </c>
      <c r="X117" s="41">
        <v>8708</v>
      </c>
      <c r="Y117" s="39">
        <f t="shared" si="2"/>
        <v>199.26666666666665</v>
      </c>
      <c r="Z117" s="39">
        <f t="shared" si="3"/>
        <v>199.26666666666665</v>
      </c>
      <c r="AA117" s="42">
        <v>150</v>
      </c>
      <c r="AB117" s="38" t="s">
        <v>63</v>
      </c>
      <c r="AC117" s="39">
        <f t="shared" si="4"/>
        <v>349.26666666666665</v>
      </c>
      <c r="AD117" s="37"/>
      <c r="AE117" s="39">
        <v>0</v>
      </c>
      <c r="AF117" s="37">
        <f t="shared" si="25"/>
        <v>25</v>
      </c>
      <c r="AG117" s="37"/>
      <c r="AH117" s="37"/>
      <c r="AI117" s="37">
        <f t="shared" si="23"/>
        <v>205</v>
      </c>
      <c r="AJ117" s="43">
        <f t="shared" si="7"/>
        <v>561.26666666666665</v>
      </c>
      <c r="AK117" s="44">
        <f t="shared" si="21"/>
        <v>80</v>
      </c>
      <c r="AL117" s="38"/>
      <c r="AM117" s="38"/>
      <c r="AN117" s="49">
        <v>10800</v>
      </c>
      <c r="AO117" s="37">
        <f t="shared" si="27"/>
        <v>-2092</v>
      </c>
      <c r="AP117" s="46">
        <f t="shared" si="28"/>
        <v>-0.19370370370370371</v>
      </c>
      <c r="AQ117" s="38">
        <f t="shared" si="9"/>
        <v>48</v>
      </c>
      <c r="AR117" s="47">
        <f t="shared" si="29"/>
        <v>1</v>
      </c>
      <c r="AS117" s="47">
        <f t="shared" si="30"/>
        <v>1</v>
      </c>
      <c r="AT117" s="47">
        <f t="shared" si="31"/>
        <v>0</v>
      </c>
      <c r="AU117" s="47">
        <f t="shared" si="32"/>
        <v>0</v>
      </c>
      <c r="AV117" s="47">
        <f t="shared" si="33"/>
        <v>1</v>
      </c>
      <c r="AW117" s="47">
        <f t="shared" si="34"/>
        <v>0</v>
      </c>
      <c r="AX117" s="47" t="str">
        <f t="shared" si="35"/>
        <v/>
      </c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</row>
    <row r="118" spans="1:63" ht="14.25" customHeight="1" x14ac:dyDescent="0.2">
      <c r="A118" s="35"/>
      <c r="B118" s="36"/>
      <c r="C118" s="36"/>
      <c r="D118" s="36" t="s">
        <v>49</v>
      </c>
      <c r="E118" s="37">
        <v>147</v>
      </c>
      <c r="F118" s="38" t="s">
        <v>187</v>
      </c>
      <c r="G118" s="38" t="s">
        <v>51</v>
      </c>
      <c r="H118" s="38">
        <v>15</v>
      </c>
      <c r="I118" s="38">
        <v>15</v>
      </c>
      <c r="J118" s="38">
        <v>0</v>
      </c>
      <c r="K118" s="38">
        <v>15</v>
      </c>
      <c r="L118" s="38">
        <f t="shared" si="0"/>
        <v>45</v>
      </c>
      <c r="M118" s="38">
        <v>0</v>
      </c>
      <c r="N118" s="39">
        <v>13.33</v>
      </c>
      <c r="O118" s="39">
        <v>31</v>
      </c>
      <c r="P118" s="39">
        <v>102.33</v>
      </c>
      <c r="Q118" s="39">
        <v>146.69999999999999</v>
      </c>
      <c r="R118" s="39">
        <v>105</v>
      </c>
      <c r="S118" s="38">
        <v>108</v>
      </c>
      <c r="T118" s="39">
        <f t="shared" si="38"/>
        <v>213</v>
      </c>
      <c r="U118" s="40">
        <v>45462</v>
      </c>
      <c r="V118" s="37">
        <v>50</v>
      </c>
      <c r="W118" s="37">
        <f>IF(LEFT(G118,2)="10",10000,30000)</f>
        <v>10000</v>
      </c>
      <c r="X118" s="41">
        <v>11847</v>
      </c>
      <c r="Y118" s="39">
        <f t="shared" si="2"/>
        <v>134.51666666666665</v>
      </c>
      <c r="Z118" s="39">
        <f t="shared" si="3"/>
        <v>134.51666666666665</v>
      </c>
      <c r="AA118" s="42">
        <v>150</v>
      </c>
      <c r="AB118" s="38" t="s">
        <v>63</v>
      </c>
      <c r="AC118" s="39">
        <f t="shared" si="4"/>
        <v>284.51666666666665</v>
      </c>
      <c r="AD118" s="37">
        <v>15</v>
      </c>
      <c r="AE118" s="39">
        <v>50</v>
      </c>
      <c r="AF118" s="37">
        <f t="shared" si="25"/>
        <v>115</v>
      </c>
      <c r="AG118" s="37"/>
      <c r="AH118" s="37"/>
      <c r="AI118" s="37">
        <f t="shared" si="23"/>
        <v>0</v>
      </c>
      <c r="AJ118" s="43">
        <f t="shared" si="7"/>
        <v>804.2166666666667</v>
      </c>
      <c r="AK118" s="44">
        <f t="shared" si="21"/>
        <v>43</v>
      </c>
      <c r="AL118" s="38"/>
      <c r="AM118" s="38"/>
      <c r="AN118" s="53">
        <v>10000</v>
      </c>
      <c r="AO118" s="37">
        <f t="shared" si="27"/>
        <v>1847</v>
      </c>
      <c r="AP118" s="46">
        <f t="shared" si="28"/>
        <v>0.1847</v>
      </c>
      <c r="AQ118" s="38">
        <f t="shared" si="9"/>
        <v>119</v>
      </c>
      <c r="AR118" s="47">
        <f t="shared" si="29"/>
        <v>1</v>
      </c>
      <c r="AS118" s="47">
        <f t="shared" si="30"/>
        <v>1</v>
      </c>
      <c r="AT118" s="47">
        <f t="shared" si="31"/>
        <v>0</v>
      </c>
      <c r="AU118" s="47">
        <f t="shared" si="32"/>
        <v>1</v>
      </c>
      <c r="AV118" s="47">
        <f t="shared" si="33"/>
        <v>1</v>
      </c>
      <c r="AW118" s="47">
        <f t="shared" si="34"/>
        <v>0</v>
      </c>
      <c r="AX118" s="47" t="str">
        <f t="shared" si="35"/>
        <v/>
      </c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</row>
    <row r="119" spans="1:63" ht="14.25" customHeight="1" x14ac:dyDescent="0.2">
      <c r="A119" s="35"/>
      <c r="B119" s="36"/>
      <c r="C119" s="36"/>
      <c r="D119" s="36"/>
      <c r="E119" s="37">
        <v>149</v>
      </c>
      <c r="F119" s="38" t="s">
        <v>188</v>
      </c>
      <c r="G119" s="38" t="s">
        <v>121</v>
      </c>
      <c r="H119" s="38">
        <v>15</v>
      </c>
      <c r="I119" s="38">
        <v>15</v>
      </c>
      <c r="J119" s="38">
        <v>15</v>
      </c>
      <c r="K119" s="38">
        <v>15</v>
      </c>
      <c r="L119" s="38">
        <f t="shared" si="0"/>
        <v>60</v>
      </c>
      <c r="M119" s="38">
        <v>0</v>
      </c>
      <c r="N119" s="39">
        <v>20</v>
      </c>
      <c r="O119" s="39">
        <v>27</v>
      </c>
      <c r="P119" s="39">
        <v>103.5</v>
      </c>
      <c r="Q119" s="39">
        <f>SUM(N119:P119)</f>
        <v>150.5</v>
      </c>
      <c r="R119" s="39">
        <v>119</v>
      </c>
      <c r="S119" s="38">
        <v>120</v>
      </c>
      <c r="T119" s="39">
        <f t="shared" si="38"/>
        <v>239</v>
      </c>
      <c r="U119" s="40">
        <v>45465</v>
      </c>
      <c r="V119" s="37">
        <v>0</v>
      </c>
      <c r="W119" s="37">
        <v>30000</v>
      </c>
      <c r="X119" s="48">
        <v>16199</v>
      </c>
      <c r="Y119" s="39">
        <f t="shared" si="2"/>
        <v>-186.70555555555552</v>
      </c>
      <c r="Z119" s="39">
        <f t="shared" si="3"/>
        <v>0</v>
      </c>
      <c r="AA119" s="42">
        <v>0</v>
      </c>
      <c r="AB119" s="38" t="s">
        <v>119</v>
      </c>
      <c r="AC119" s="39">
        <f t="shared" si="4"/>
        <v>0</v>
      </c>
      <c r="AD119" s="37"/>
      <c r="AE119" s="39">
        <v>50</v>
      </c>
      <c r="AF119" s="37">
        <f t="shared" si="25"/>
        <v>50</v>
      </c>
      <c r="AG119" s="37"/>
      <c r="AH119" s="37"/>
      <c r="AI119" s="37">
        <f t="shared" si="23"/>
        <v>0</v>
      </c>
      <c r="AJ119" s="43">
        <f t="shared" si="7"/>
        <v>499.5</v>
      </c>
      <c r="AK119" s="44">
        <f t="shared" si="21"/>
        <v>90</v>
      </c>
      <c r="AL119" s="38"/>
      <c r="AM119" s="38"/>
      <c r="AN119" s="49">
        <v>30200</v>
      </c>
      <c r="AO119" s="37">
        <f t="shared" si="27"/>
        <v>-14001</v>
      </c>
      <c r="AP119" s="46">
        <f t="shared" si="28"/>
        <v>-0.46360927152317882</v>
      </c>
      <c r="AQ119" s="38">
        <f t="shared" si="9"/>
        <v>31</v>
      </c>
      <c r="AR119" s="47">
        <f t="shared" si="29"/>
        <v>1</v>
      </c>
      <c r="AS119" s="47">
        <f t="shared" si="30"/>
        <v>1</v>
      </c>
      <c r="AT119" s="47">
        <f t="shared" si="31"/>
        <v>0</v>
      </c>
      <c r="AU119" s="47">
        <f t="shared" si="32"/>
        <v>1</v>
      </c>
      <c r="AV119" s="47">
        <f t="shared" si="33"/>
        <v>0</v>
      </c>
      <c r="AW119" s="47">
        <f t="shared" si="34"/>
        <v>0</v>
      </c>
      <c r="AX119" s="47" t="str">
        <f t="shared" si="35"/>
        <v/>
      </c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</row>
    <row r="120" spans="1:63" ht="14.25" customHeight="1" x14ac:dyDescent="0.2">
      <c r="A120" s="35"/>
      <c r="B120" s="36"/>
      <c r="C120" s="36"/>
      <c r="D120" s="36"/>
      <c r="E120" s="37">
        <v>150</v>
      </c>
      <c r="F120" s="38" t="s">
        <v>189</v>
      </c>
      <c r="G120" s="38" t="s">
        <v>51</v>
      </c>
      <c r="H120" s="38">
        <v>15</v>
      </c>
      <c r="I120" s="38">
        <v>15</v>
      </c>
      <c r="J120" s="38">
        <v>15</v>
      </c>
      <c r="K120" s="38">
        <v>15</v>
      </c>
      <c r="L120" s="38">
        <f t="shared" si="0"/>
        <v>60</v>
      </c>
      <c r="M120" s="38">
        <v>20</v>
      </c>
      <c r="N120" s="39">
        <v>0</v>
      </c>
      <c r="O120" s="39">
        <v>18</v>
      </c>
      <c r="P120" s="39">
        <v>50</v>
      </c>
      <c r="Q120" s="39">
        <v>68</v>
      </c>
      <c r="R120" s="39">
        <v>66</v>
      </c>
      <c r="S120" s="38">
        <v>87</v>
      </c>
      <c r="T120" s="39">
        <f t="shared" si="38"/>
        <v>153</v>
      </c>
      <c r="U120" s="40">
        <v>45462</v>
      </c>
      <c r="V120" s="37">
        <v>50</v>
      </c>
      <c r="W120" s="37">
        <f>IF(LEFT(G120,2)="10",10000,30000)</f>
        <v>10000</v>
      </c>
      <c r="X120" s="41">
        <v>10019</v>
      </c>
      <c r="Y120" s="39">
        <f t="shared" si="2"/>
        <v>347.78333333333336</v>
      </c>
      <c r="Z120" s="39">
        <f t="shared" si="3"/>
        <v>347.78333333333336</v>
      </c>
      <c r="AA120" s="42">
        <v>150</v>
      </c>
      <c r="AB120" s="38" t="s">
        <v>63</v>
      </c>
      <c r="AC120" s="39">
        <f t="shared" si="4"/>
        <v>497.78333333333336</v>
      </c>
      <c r="AD120" s="37"/>
      <c r="AE120" s="39">
        <v>50</v>
      </c>
      <c r="AF120" s="37">
        <f t="shared" si="25"/>
        <v>100</v>
      </c>
      <c r="AG120" s="37"/>
      <c r="AH120" s="37"/>
      <c r="AI120" s="37">
        <f t="shared" si="23"/>
        <v>20</v>
      </c>
      <c r="AJ120" s="43">
        <f t="shared" si="7"/>
        <v>858.7833333333333</v>
      </c>
      <c r="AK120" s="44">
        <f t="shared" si="21"/>
        <v>30</v>
      </c>
      <c r="AL120" s="38"/>
      <c r="AM120" s="38"/>
      <c r="AN120" s="45">
        <v>10000</v>
      </c>
      <c r="AO120" s="37">
        <f t="shared" si="27"/>
        <v>19</v>
      </c>
      <c r="AP120" s="46">
        <f t="shared" si="28"/>
        <v>1.9E-3</v>
      </c>
      <c r="AQ120" s="38">
        <f t="shared" si="9"/>
        <v>100</v>
      </c>
      <c r="AR120" s="47">
        <f t="shared" si="29"/>
        <v>1</v>
      </c>
      <c r="AS120" s="47">
        <f t="shared" si="30"/>
        <v>1</v>
      </c>
      <c r="AT120" s="47">
        <f t="shared" si="31"/>
        <v>0</v>
      </c>
      <c r="AU120" s="47">
        <f t="shared" si="32"/>
        <v>0</v>
      </c>
      <c r="AV120" s="47">
        <f t="shared" si="33"/>
        <v>1</v>
      </c>
      <c r="AW120" s="47">
        <f t="shared" si="34"/>
        <v>0</v>
      </c>
      <c r="AX120" s="47" t="str">
        <f t="shared" si="35"/>
        <v/>
      </c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</row>
    <row r="121" spans="1:63" ht="14.25" customHeight="1" x14ac:dyDescent="0.2">
      <c r="A121" s="35"/>
      <c r="B121" s="36"/>
      <c r="C121" s="36"/>
      <c r="D121" s="36" t="s">
        <v>49</v>
      </c>
      <c r="E121" s="37">
        <v>151</v>
      </c>
      <c r="F121" s="38" t="s">
        <v>190</v>
      </c>
      <c r="G121" s="38" t="s">
        <v>51</v>
      </c>
      <c r="H121" s="38">
        <v>15</v>
      </c>
      <c r="I121" s="38">
        <v>15</v>
      </c>
      <c r="J121" s="38">
        <v>15</v>
      </c>
      <c r="K121" s="38">
        <v>15</v>
      </c>
      <c r="L121" s="38">
        <f t="shared" si="0"/>
        <v>60</v>
      </c>
      <c r="M121" s="38">
        <v>5</v>
      </c>
      <c r="N121" s="39">
        <v>20</v>
      </c>
      <c r="O121" s="39">
        <v>31</v>
      </c>
      <c r="P121" s="39">
        <v>110</v>
      </c>
      <c r="Q121" s="39">
        <v>161</v>
      </c>
      <c r="R121" s="39">
        <v>110</v>
      </c>
      <c r="S121" s="38">
        <v>117</v>
      </c>
      <c r="T121" s="39">
        <f t="shared" si="38"/>
        <v>227</v>
      </c>
      <c r="U121" s="40">
        <v>45463</v>
      </c>
      <c r="V121" s="37">
        <v>25</v>
      </c>
      <c r="W121" s="37">
        <v>10000</v>
      </c>
      <c r="X121" s="41">
        <v>10311</v>
      </c>
      <c r="Y121" s="39">
        <f t="shared" si="2"/>
        <v>313.7166666666667</v>
      </c>
      <c r="Z121" s="39">
        <f t="shared" si="3"/>
        <v>313.7166666666667</v>
      </c>
      <c r="AA121" s="42">
        <v>0</v>
      </c>
      <c r="AB121" s="38" t="s">
        <v>55</v>
      </c>
      <c r="AC121" s="39">
        <f t="shared" si="4"/>
        <v>313.7166666666667</v>
      </c>
      <c r="AD121" s="37"/>
      <c r="AE121" s="39">
        <v>50</v>
      </c>
      <c r="AF121" s="37">
        <f t="shared" si="25"/>
        <v>75</v>
      </c>
      <c r="AG121" s="37"/>
      <c r="AH121" s="37"/>
      <c r="AI121" s="37">
        <f t="shared" si="23"/>
        <v>5</v>
      </c>
      <c r="AJ121" s="43">
        <f t="shared" si="7"/>
        <v>831.7166666666667</v>
      </c>
      <c r="AK121" s="44">
        <f t="shared" si="21"/>
        <v>36</v>
      </c>
      <c r="AL121" s="38"/>
      <c r="AM121" s="38"/>
      <c r="AN121" s="45">
        <v>10350</v>
      </c>
      <c r="AO121" s="37">
        <f t="shared" si="27"/>
        <v>-39</v>
      </c>
      <c r="AP121" s="46">
        <f t="shared" si="28"/>
        <v>-3.7681159420289855E-3</v>
      </c>
      <c r="AQ121" s="38">
        <f t="shared" si="9"/>
        <v>96</v>
      </c>
      <c r="AR121" s="47">
        <f t="shared" si="29"/>
        <v>0</v>
      </c>
      <c r="AS121" s="47">
        <f t="shared" si="30"/>
        <v>1</v>
      </c>
      <c r="AT121" s="47">
        <f t="shared" si="31"/>
        <v>0</v>
      </c>
      <c r="AU121" s="47">
        <f t="shared" si="32"/>
        <v>1</v>
      </c>
      <c r="AV121" s="47">
        <f t="shared" si="33"/>
        <v>1</v>
      </c>
      <c r="AW121" s="47">
        <f t="shared" si="34"/>
        <v>0</v>
      </c>
      <c r="AX121" s="47" t="str">
        <f t="shared" si="35"/>
        <v/>
      </c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</row>
    <row r="122" spans="1:63" ht="14.25" customHeight="1" x14ac:dyDescent="0.2">
      <c r="A122" s="35"/>
      <c r="B122" s="36"/>
      <c r="C122" s="36"/>
      <c r="D122" s="36"/>
      <c r="E122" s="37">
        <v>152</v>
      </c>
      <c r="F122" s="38" t="s">
        <v>191</v>
      </c>
      <c r="G122" s="38" t="s">
        <v>96</v>
      </c>
      <c r="H122" s="38">
        <v>15</v>
      </c>
      <c r="I122" s="38">
        <v>15</v>
      </c>
      <c r="J122" s="38">
        <v>15</v>
      </c>
      <c r="K122" s="38">
        <v>15</v>
      </c>
      <c r="L122" s="38">
        <f t="shared" si="0"/>
        <v>60</v>
      </c>
      <c r="M122" s="38">
        <v>0</v>
      </c>
      <c r="N122" s="39">
        <v>19.670000000000002</v>
      </c>
      <c r="O122" s="51">
        <v>33.299999999999997</v>
      </c>
      <c r="P122" s="39">
        <v>115.67</v>
      </c>
      <c r="Q122" s="39">
        <v>168.7</v>
      </c>
      <c r="R122" s="39">
        <v>118</v>
      </c>
      <c r="S122" s="38">
        <v>111</v>
      </c>
      <c r="T122" s="39">
        <f t="shared" si="38"/>
        <v>229</v>
      </c>
      <c r="U122" s="39"/>
      <c r="V122" s="37"/>
      <c r="W122" s="37">
        <v>10000</v>
      </c>
      <c r="X122" s="48"/>
      <c r="Y122" s="39">
        <f t="shared" si="2"/>
        <v>0</v>
      </c>
      <c r="Z122" s="39">
        <f t="shared" si="3"/>
        <v>0</v>
      </c>
      <c r="AA122" s="42"/>
      <c r="AB122" s="38"/>
      <c r="AC122" s="39">
        <f t="shared" si="4"/>
        <v>0</v>
      </c>
      <c r="AD122" s="37">
        <v>30</v>
      </c>
      <c r="AE122" s="39">
        <v>50</v>
      </c>
      <c r="AF122" s="37">
        <f t="shared" si="25"/>
        <v>80</v>
      </c>
      <c r="AG122" s="37"/>
      <c r="AH122" s="37"/>
      <c r="AI122" s="37">
        <f t="shared" si="23"/>
        <v>0</v>
      </c>
      <c r="AJ122" s="43">
        <f t="shared" si="7"/>
        <v>537.70000000000005</v>
      </c>
      <c r="AK122" s="44">
        <f t="shared" si="21"/>
        <v>82</v>
      </c>
      <c r="AL122" s="38"/>
      <c r="AM122" s="38"/>
      <c r="AN122" s="53">
        <v>99999</v>
      </c>
      <c r="AO122" s="37">
        <f t="shared" si="27"/>
        <v>-99999</v>
      </c>
      <c r="AP122" s="46">
        <f t="shared" si="28"/>
        <v>-1</v>
      </c>
      <c r="AQ122" s="38">
        <f t="shared" si="9"/>
        <v>11</v>
      </c>
      <c r="AR122" s="47">
        <f t="shared" si="29"/>
        <v>1</v>
      </c>
      <c r="AS122" s="47">
        <f t="shared" si="30"/>
        <v>0</v>
      </c>
      <c r="AT122" s="47">
        <f t="shared" si="31"/>
        <v>1</v>
      </c>
      <c r="AU122" s="47">
        <f t="shared" si="32"/>
        <v>1</v>
      </c>
      <c r="AV122" s="47">
        <f t="shared" si="33"/>
        <v>0</v>
      </c>
      <c r="AW122" s="47">
        <f t="shared" si="34"/>
        <v>0</v>
      </c>
      <c r="AX122" s="47" t="str">
        <f t="shared" si="35"/>
        <v/>
      </c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</row>
    <row r="123" spans="1:63" ht="14.25" customHeight="1" x14ac:dyDescent="0.2">
      <c r="A123" s="35"/>
      <c r="B123" s="36"/>
      <c r="C123" s="36"/>
      <c r="D123" s="36"/>
      <c r="E123" s="37">
        <v>154</v>
      </c>
      <c r="F123" s="38" t="s">
        <v>192</v>
      </c>
      <c r="G123" s="38" t="s">
        <v>51</v>
      </c>
      <c r="H123" s="38">
        <v>15</v>
      </c>
      <c r="I123" s="38">
        <v>15</v>
      </c>
      <c r="J123" s="38">
        <v>15</v>
      </c>
      <c r="K123" s="38">
        <v>15</v>
      </c>
      <c r="L123" s="38">
        <f t="shared" si="0"/>
        <v>60</v>
      </c>
      <c r="M123" s="38">
        <v>20</v>
      </c>
      <c r="N123" s="39">
        <v>20</v>
      </c>
      <c r="O123" s="39">
        <v>32.33</v>
      </c>
      <c r="P123" s="39">
        <v>109.67</v>
      </c>
      <c r="Q123" s="39">
        <v>162</v>
      </c>
      <c r="R123" s="39">
        <v>84</v>
      </c>
      <c r="S123" s="38">
        <v>109</v>
      </c>
      <c r="T123" s="39">
        <f t="shared" si="38"/>
        <v>193</v>
      </c>
      <c r="U123" s="40">
        <v>45462</v>
      </c>
      <c r="V123" s="37">
        <v>50</v>
      </c>
      <c r="W123" s="37">
        <v>10000</v>
      </c>
      <c r="X123" s="41">
        <v>7937</v>
      </c>
      <c r="Y123" s="39">
        <f t="shared" si="2"/>
        <v>109.31666666666666</v>
      </c>
      <c r="Z123" s="39">
        <f t="shared" si="3"/>
        <v>109.31666666666666</v>
      </c>
      <c r="AA123" s="42">
        <v>150</v>
      </c>
      <c r="AB123" s="38" t="s">
        <v>63</v>
      </c>
      <c r="AC123" s="39">
        <f t="shared" si="4"/>
        <v>259.31666666666666</v>
      </c>
      <c r="AD123" s="37"/>
      <c r="AE123" s="39">
        <v>50</v>
      </c>
      <c r="AF123" s="37">
        <f t="shared" si="25"/>
        <v>100</v>
      </c>
      <c r="AG123" s="37"/>
      <c r="AH123" s="37"/>
      <c r="AI123" s="37">
        <f t="shared" si="23"/>
        <v>20</v>
      </c>
      <c r="AJ123" s="43">
        <f t="shared" si="7"/>
        <v>754.31666666666661</v>
      </c>
      <c r="AK123" s="44">
        <f t="shared" si="21"/>
        <v>52</v>
      </c>
      <c r="AL123" s="38"/>
      <c r="AM123" s="38"/>
      <c r="AN123" s="62">
        <v>10240</v>
      </c>
      <c r="AO123" s="37">
        <f t="shared" si="27"/>
        <v>-2303</v>
      </c>
      <c r="AP123" s="46">
        <f t="shared" si="28"/>
        <v>-0.22490234375000001</v>
      </c>
      <c r="AQ123" s="38">
        <f t="shared" si="9"/>
        <v>42</v>
      </c>
      <c r="AR123" s="47">
        <f t="shared" si="29"/>
        <v>1</v>
      </c>
      <c r="AS123" s="47">
        <f t="shared" si="30"/>
        <v>1</v>
      </c>
      <c r="AT123" s="47">
        <f t="shared" si="31"/>
        <v>1</v>
      </c>
      <c r="AU123" s="47">
        <f t="shared" si="32"/>
        <v>0</v>
      </c>
      <c r="AV123" s="47">
        <f t="shared" si="33"/>
        <v>1</v>
      </c>
      <c r="AW123" s="47">
        <f t="shared" si="34"/>
        <v>0</v>
      </c>
      <c r="AX123" s="47" t="str">
        <f t="shared" si="35"/>
        <v/>
      </c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</row>
    <row r="124" spans="1:63" ht="14.25" customHeight="1" x14ac:dyDescent="0.2">
      <c r="A124" s="36"/>
      <c r="B124" s="36"/>
      <c r="C124" s="36"/>
      <c r="D124" s="36"/>
      <c r="E124" s="37">
        <v>156</v>
      </c>
      <c r="F124" s="38" t="s">
        <v>193</v>
      </c>
      <c r="G124" s="38" t="s">
        <v>51</v>
      </c>
      <c r="H124" s="38">
        <v>15</v>
      </c>
      <c r="I124" s="38">
        <v>15</v>
      </c>
      <c r="J124" s="38">
        <v>15</v>
      </c>
      <c r="K124" s="38">
        <v>0</v>
      </c>
      <c r="L124" s="38">
        <f t="shared" si="0"/>
        <v>45</v>
      </c>
      <c r="M124" s="38">
        <v>5</v>
      </c>
      <c r="N124" s="39">
        <v>6.67</v>
      </c>
      <c r="O124" s="39">
        <v>24</v>
      </c>
      <c r="P124" s="39">
        <v>76.67</v>
      </c>
      <c r="Q124" s="39">
        <v>107.3</v>
      </c>
      <c r="R124" s="39">
        <v>110</v>
      </c>
      <c r="S124" s="38">
        <v>115</v>
      </c>
      <c r="T124" s="39">
        <f t="shared" si="38"/>
        <v>225</v>
      </c>
      <c r="U124" s="40">
        <v>45465</v>
      </c>
      <c r="V124" s="37">
        <v>0</v>
      </c>
      <c r="W124" s="37">
        <v>10000</v>
      </c>
      <c r="X124" s="48">
        <v>10372</v>
      </c>
      <c r="Y124" s="39">
        <f t="shared" si="2"/>
        <v>306.60000000000002</v>
      </c>
      <c r="Z124" s="39">
        <f t="shared" si="3"/>
        <v>306.60000000000002</v>
      </c>
      <c r="AA124" s="42">
        <v>150</v>
      </c>
      <c r="AB124" s="38" t="s">
        <v>63</v>
      </c>
      <c r="AC124" s="39">
        <f t="shared" si="4"/>
        <v>456.6</v>
      </c>
      <c r="AD124" s="37"/>
      <c r="AE124" s="39">
        <v>50</v>
      </c>
      <c r="AF124" s="37">
        <f t="shared" si="25"/>
        <v>50</v>
      </c>
      <c r="AG124" s="37"/>
      <c r="AH124" s="37"/>
      <c r="AI124" s="37">
        <f t="shared" si="23"/>
        <v>5</v>
      </c>
      <c r="AJ124" s="43">
        <f t="shared" si="7"/>
        <v>878.90000000000009</v>
      </c>
      <c r="AK124" s="44">
        <f t="shared" si="21"/>
        <v>28</v>
      </c>
      <c r="AL124" s="38"/>
      <c r="AM124" s="38"/>
      <c r="AN124" s="49">
        <v>10603</v>
      </c>
      <c r="AO124" s="37">
        <f t="shared" si="27"/>
        <v>-231</v>
      </c>
      <c r="AP124" s="46">
        <f t="shared" si="28"/>
        <v>-2.178628689993398E-2</v>
      </c>
      <c r="AQ124" s="38">
        <f t="shared" si="9"/>
        <v>91</v>
      </c>
      <c r="AR124" s="47">
        <f t="shared" si="29"/>
        <v>1</v>
      </c>
      <c r="AS124" s="47">
        <f t="shared" si="30"/>
        <v>1</v>
      </c>
      <c r="AT124" s="47">
        <f t="shared" si="31"/>
        <v>0</v>
      </c>
      <c r="AU124" s="47">
        <f t="shared" si="32"/>
        <v>1</v>
      </c>
      <c r="AV124" s="47">
        <f t="shared" si="33"/>
        <v>1</v>
      </c>
      <c r="AW124" s="47">
        <f t="shared" si="34"/>
        <v>0</v>
      </c>
      <c r="AX124" s="47" t="str">
        <f t="shared" si="35"/>
        <v/>
      </c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</row>
    <row r="125" spans="1:63" ht="14.25" customHeight="1" x14ac:dyDescent="0.2">
      <c r="A125" s="36"/>
      <c r="B125" s="63"/>
      <c r="C125" s="63"/>
      <c r="D125" s="63"/>
      <c r="E125" s="36"/>
      <c r="F125" s="36"/>
      <c r="G125" s="36"/>
      <c r="H125" s="36"/>
      <c r="I125" s="36"/>
      <c r="J125" s="36"/>
      <c r="K125" s="36"/>
      <c r="L125" s="36"/>
      <c r="M125" s="64"/>
      <c r="N125" s="65"/>
      <c r="O125" s="65"/>
      <c r="P125" s="65"/>
      <c r="Q125" s="65">
        <f>_xlfn.PERCENTILE.INC(Q3:Q123, 0.5)</f>
        <v>161</v>
      </c>
      <c r="R125" s="65"/>
      <c r="S125" s="36"/>
      <c r="T125" s="65">
        <f>_xlfn.PERCENTILE.INC(T3:T123, 0.5)</f>
        <v>201</v>
      </c>
      <c r="U125" s="65"/>
      <c r="V125" s="66"/>
      <c r="W125" s="66"/>
      <c r="X125" s="67"/>
      <c r="Y125" s="68"/>
      <c r="Z125" s="68"/>
      <c r="AA125" s="67"/>
      <c r="AB125" s="36"/>
      <c r="AD125" s="66"/>
      <c r="AE125" s="65"/>
      <c r="AF125" s="66"/>
      <c r="AG125" s="66"/>
      <c r="AH125" s="66"/>
      <c r="AI125" s="65"/>
      <c r="AJ125" s="65"/>
      <c r="AK125" s="66"/>
      <c r="AL125" s="36"/>
      <c r="AM125" s="36"/>
      <c r="AN125" s="36"/>
      <c r="AO125" s="36"/>
      <c r="AP125" s="69"/>
      <c r="AQ125" s="36"/>
    </row>
    <row r="126" spans="1:63" ht="14.25" customHeight="1" x14ac:dyDescent="0.2">
      <c r="A126" s="36"/>
      <c r="B126" s="36"/>
      <c r="C126" s="36"/>
      <c r="D126" s="36"/>
      <c r="E126" s="70"/>
      <c r="F126" s="63"/>
      <c r="G126" s="63"/>
      <c r="H126" s="36"/>
      <c r="I126" s="36"/>
      <c r="J126" s="36"/>
      <c r="K126" s="36"/>
      <c r="L126" s="36"/>
      <c r="M126" s="71"/>
      <c r="N126" s="36"/>
      <c r="O126" s="36"/>
      <c r="P126" s="36"/>
      <c r="Q126" s="36"/>
      <c r="R126" s="36"/>
      <c r="S126" s="36"/>
      <c r="T126" s="36"/>
      <c r="U126" s="36"/>
      <c r="V126" s="66"/>
      <c r="W126" s="66"/>
      <c r="X126" s="67"/>
      <c r="Y126" s="36"/>
      <c r="Z126" s="36"/>
      <c r="AA126" s="67"/>
      <c r="AB126" s="36"/>
      <c r="AD126" s="66"/>
      <c r="AE126" s="36"/>
      <c r="AF126" s="66"/>
      <c r="AG126" s="66"/>
      <c r="AH126" s="66"/>
      <c r="AI126" s="36"/>
      <c r="AJ126" s="36"/>
      <c r="AK126" s="36"/>
      <c r="AL126" s="36"/>
      <c r="AM126" s="63" t="s">
        <v>194</v>
      </c>
      <c r="AN126" s="63">
        <v>99999</v>
      </c>
      <c r="AO126" s="36"/>
      <c r="AP126" s="72"/>
      <c r="AQ126" s="36"/>
    </row>
    <row r="127" spans="1:63" ht="14.25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71"/>
      <c r="N127" s="65"/>
      <c r="O127" s="65"/>
      <c r="P127" s="65"/>
      <c r="Q127" s="65"/>
      <c r="R127" s="65"/>
      <c r="S127" s="36"/>
      <c r="T127" s="65"/>
      <c r="U127" s="65"/>
      <c r="V127" s="66"/>
      <c r="W127" s="66"/>
      <c r="X127" s="67"/>
      <c r="Y127" s="68"/>
      <c r="Z127" s="68"/>
      <c r="AA127" s="67"/>
      <c r="AB127" s="36"/>
      <c r="AD127" s="66"/>
      <c r="AE127" s="65"/>
      <c r="AF127" s="66"/>
      <c r="AG127" s="66"/>
      <c r="AH127" s="66"/>
      <c r="AI127" s="65"/>
      <c r="AJ127" s="65"/>
      <c r="AK127" s="66"/>
      <c r="AL127" s="36"/>
      <c r="AM127" s="36"/>
      <c r="AN127" s="36"/>
      <c r="AO127" s="36"/>
      <c r="AP127" s="69"/>
      <c r="AQ127" s="36"/>
    </row>
    <row r="128" spans="1:63" ht="14.25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71"/>
      <c r="N128" s="65"/>
      <c r="O128" s="65"/>
      <c r="P128" s="65"/>
      <c r="Q128" s="65"/>
      <c r="R128" s="65"/>
      <c r="S128" s="36"/>
      <c r="T128" s="65"/>
      <c r="U128" s="65"/>
      <c r="V128" s="66"/>
      <c r="W128" s="66"/>
      <c r="X128" s="67"/>
      <c r="Y128" s="68"/>
      <c r="Z128" s="68"/>
      <c r="AA128" s="67"/>
      <c r="AB128" s="36"/>
      <c r="AD128" s="66"/>
      <c r="AE128" s="65"/>
      <c r="AF128" s="66"/>
      <c r="AG128" s="66"/>
      <c r="AH128" s="66"/>
      <c r="AI128" s="65"/>
      <c r="AJ128" s="65"/>
      <c r="AK128" s="66"/>
      <c r="AL128" s="36"/>
      <c r="AM128" s="36"/>
      <c r="AN128" s="36"/>
      <c r="AO128" s="36"/>
      <c r="AP128" s="69"/>
      <c r="AQ128" s="36"/>
    </row>
    <row r="129" spans="1:43" ht="14.2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71"/>
      <c r="N129" s="65"/>
      <c r="O129" s="65"/>
      <c r="P129" s="65"/>
      <c r="Q129" s="65"/>
      <c r="R129" s="65"/>
      <c r="S129" s="36"/>
      <c r="T129" s="65"/>
      <c r="U129" s="65"/>
      <c r="V129" s="66"/>
      <c r="W129" s="66"/>
      <c r="X129" s="67"/>
      <c r="Y129" s="68"/>
      <c r="Z129" s="68"/>
      <c r="AA129" s="67"/>
      <c r="AB129" s="36"/>
      <c r="AD129" s="66"/>
      <c r="AE129" s="65"/>
      <c r="AF129" s="66"/>
      <c r="AG129" s="66"/>
      <c r="AH129" s="66"/>
      <c r="AI129" s="65"/>
      <c r="AJ129" s="65"/>
      <c r="AK129" s="66"/>
      <c r="AL129" s="36"/>
      <c r="AM129" s="36"/>
      <c r="AN129" s="36"/>
      <c r="AO129" s="36"/>
      <c r="AP129" s="69"/>
      <c r="AQ129" s="36"/>
    </row>
    <row r="130" spans="1:43" ht="14.25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71"/>
      <c r="N130" s="65"/>
      <c r="O130" s="65"/>
      <c r="P130" s="65"/>
      <c r="Q130" s="65"/>
      <c r="R130" s="65"/>
      <c r="S130" s="36"/>
      <c r="T130" s="65"/>
      <c r="U130" s="65"/>
      <c r="V130" s="66"/>
      <c r="W130" s="66"/>
      <c r="X130" s="67"/>
      <c r="Y130" s="68"/>
      <c r="Z130" s="68"/>
      <c r="AA130" s="67"/>
      <c r="AB130" s="36"/>
      <c r="AD130" s="66"/>
      <c r="AE130" s="65"/>
      <c r="AF130" s="66"/>
      <c r="AG130" s="66"/>
      <c r="AH130" s="66"/>
      <c r="AI130" s="65"/>
      <c r="AJ130" s="65"/>
      <c r="AK130" s="66"/>
      <c r="AL130" s="36"/>
      <c r="AM130" s="36"/>
      <c r="AN130" s="36"/>
      <c r="AO130" s="36"/>
      <c r="AP130" s="69"/>
      <c r="AQ130" s="36"/>
    </row>
    <row r="131" spans="1:43" ht="14.25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71"/>
      <c r="N131" s="65"/>
      <c r="O131" s="65"/>
      <c r="P131" s="65"/>
      <c r="Q131" s="65"/>
      <c r="R131" s="65"/>
      <c r="S131" s="36"/>
      <c r="T131" s="65"/>
      <c r="U131" s="65"/>
      <c r="V131" s="66"/>
      <c r="W131" s="66"/>
      <c r="X131" s="67"/>
      <c r="Y131" s="68"/>
      <c r="Z131" s="68"/>
      <c r="AA131" s="67"/>
      <c r="AB131" s="36"/>
      <c r="AD131" s="66"/>
      <c r="AE131" s="65"/>
      <c r="AF131" s="66"/>
      <c r="AG131" s="66"/>
      <c r="AH131" s="66"/>
      <c r="AI131" s="65"/>
      <c r="AJ131" s="65"/>
      <c r="AK131" s="66"/>
      <c r="AL131" s="36"/>
      <c r="AM131" s="36"/>
      <c r="AN131" s="36"/>
      <c r="AO131" s="36"/>
      <c r="AP131" s="69"/>
      <c r="AQ131" s="36"/>
    </row>
    <row r="132" spans="1:43" ht="14.25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71"/>
      <c r="N132" s="65"/>
      <c r="O132" s="65"/>
      <c r="P132" s="65"/>
      <c r="Q132" s="65"/>
      <c r="R132" s="65"/>
      <c r="S132" s="36"/>
      <c r="T132" s="65"/>
      <c r="U132" s="65"/>
      <c r="V132" s="66"/>
      <c r="W132" s="66"/>
      <c r="X132" s="67"/>
      <c r="Y132" s="68"/>
      <c r="Z132" s="68"/>
      <c r="AA132" s="67"/>
      <c r="AB132" s="36"/>
      <c r="AD132" s="66"/>
      <c r="AE132" s="65"/>
      <c r="AF132" s="66"/>
      <c r="AG132" s="66"/>
      <c r="AH132" s="66"/>
      <c r="AI132" s="65"/>
      <c r="AJ132" s="65"/>
      <c r="AK132" s="66"/>
      <c r="AL132" s="36"/>
      <c r="AM132" s="36"/>
      <c r="AN132" s="36"/>
      <c r="AO132" s="36"/>
      <c r="AP132" s="69"/>
      <c r="AQ132" s="36"/>
    </row>
    <row r="133" spans="1:43" ht="14.25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71"/>
      <c r="N133" s="65"/>
      <c r="O133" s="65"/>
      <c r="P133" s="65"/>
      <c r="Q133" s="65"/>
      <c r="R133" s="65"/>
      <c r="S133" s="36"/>
      <c r="T133" s="65"/>
      <c r="U133" s="65"/>
      <c r="V133" s="66"/>
      <c r="W133" s="66"/>
      <c r="X133" s="67"/>
      <c r="Y133" s="68"/>
      <c r="Z133" s="68"/>
      <c r="AA133" s="67"/>
      <c r="AB133" s="36"/>
      <c r="AD133" s="66"/>
      <c r="AE133" s="65"/>
      <c r="AF133" s="66"/>
      <c r="AG133" s="66"/>
      <c r="AH133" s="66"/>
      <c r="AI133" s="65"/>
      <c r="AJ133" s="65"/>
      <c r="AK133" s="66"/>
      <c r="AL133" s="36"/>
      <c r="AM133" s="36"/>
      <c r="AN133" s="36"/>
      <c r="AO133" s="36"/>
      <c r="AP133" s="69"/>
      <c r="AQ133" s="36"/>
    </row>
    <row r="134" spans="1:43" ht="14.2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71"/>
      <c r="N134" s="65"/>
      <c r="O134" s="65"/>
      <c r="P134" s="65"/>
      <c r="Q134" s="65"/>
      <c r="R134" s="65"/>
      <c r="S134" s="36"/>
      <c r="T134" s="65"/>
      <c r="U134" s="65"/>
      <c r="V134" s="66"/>
      <c r="W134" s="66"/>
      <c r="X134" s="67"/>
      <c r="Y134" s="68"/>
      <c r="Z134" s="68"/>
      <c r="AA134" s="67"/>
      <c r="AB134" s="36"/>
      <c r="AD134" s="66"/>
      <c r="AE134" s="65"/>
      <c r="AF134" s="66"/>
      <c r="AG134" s="66"/>
      <c r="AH134" s="66"/>
      <c r="AI134" s="65"/>
      <c r="AJ134" s="65"/>
      <c r="AK134" s="66"/>
      <c r="AL134" s="36"/>
      <c r="AM134" s="36"/>
      <c r="AN134" s="36"/>
      <c r="AO134" s="36"/>
      <c r="AP134" s="69"/>
      <c r="AQ134" s="36"/>
    </row>
    <row r="135" spans="1:43" ht="14.25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71"/>
      <c r="N135" s="65"/>
      <c r="O135" s="65"/>
      <c r="P135" s="65"/>
      <c r="Q135" s="65"/>
      <c r="R135" s="65"/>
      <c r="S135" s="36"/>
      <c r="T135" s="65"/>
      <c r="U135" s="65"/>
      <c r="V135" s="66"/>
      <c r="W135" s="66"/>
      <c r="X135" s="67"/>
      <c r="Y135" s="68"/>
      <c r="Z135" s="68"/>
      <c r="AA135" s="67"/>
      <c r="AB135" s="36"/>
      <c r="AD135" s="66"/>
      <c r="AE135" s="65"/>
      <c r="AF135" s="66"/>
      <c r="AG135" s="66"/>
      <c r="AH135" s="66"/>
      <c r="AI135" s="65"/>
      <c r="AJ135" s="65"/>
      <c r="AK135" s="66"/>
      <c r="AL135" s="36"/>
      <c r="AM135" s="36"/>
      <c r="AN135" s="36"/>
      <c r="AO135" s="36"/>
      <c r="AP135" s="69"/>
      <c r="AQ135" s="36"/>
    </row>
    <row r="136" spans="1:43" ht="14.25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71"/>
      <c r="N136" s="65"/>
      <c r="O136" s="65"/>
      <c r="P136" s="65"/>
      <c r="Q136" s="65"/>
      <c r="R136" s="65"/>
      <c r="S136" s="36"/>
      <c r="T136" s="65"/>
      <c r="U136" s="65"/>
      <c r="V136" s="66"/>
      <c r="W136" s="66"/>
      <c r="X136" s="67"/>
      <c r="Y136" s="68"/>
      <c r="Z136" s="68"/>
      <c r="AA136" s="67"/>
      <c r="AB136" s="36"/>
      <c r="AC136" s="65"/>
      <c r="AD136" s="66"/>
      <c r="AE136" s="65"/>
      <c r="AF136" s="66"/>
      <c r="AG136" s="66"/>
      <c r="AH136" s="66"/>
      <c r="AI136" s="65"/>
      <c r="AJ136" s="65"/>
      <c r="AK136" s="66"/>
      <c r="AL136" s="36"/>
      <c r="AM136" s="36"/>
      <c r="AN136" s="36"/>
      <c r="AO136" s="36"/>
      <c r="AP136" s="69"/>
      <c r="AQ136" s="36"/>
    </row>
    <row r="137" spans="1:43" ht="14.25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71"/>
      <c r="N137" s="65"/>
      <c r="O137" s="65"/>
      <c r="P137" s="65"/>
      <c r="Q137" s="65"/>
      <c r="R137" s="65"/>
      <c r="S137" s="36"/>
      <c r="T137" s="65"/>
      <c r="U137" s="65"/>
      <c r="V137" s="66"/>
      <c r="W137" s="66"/>
      <c r="X137" s="67"/>
      <c r="Y137" s="68"/>
      <c r="Z137" s="68"/>
      <c r="AA137" s="67"/>
      <c r="AB137" s="36"/>
      <c r="AC137" s="65"/>
      <c r="AD137" s="66"/>
      <c r="AE137" s="65"/>
      <c r="AF137" s="66"/>
      <c r="AG137" s="66"/>
      <c r="AH137" s="66"/>
      <c r="AI137" s="65"/>
      <c r="AJ137" s="65"/>
      <c r="AK137" s="66"/>
      <c r="AL137" s="36"/>
      <c r="AM137" s="36"/>
      <c r="AN137" s="36"/>
      <c r="AO137" s="36"/>
      <c r="AP137" s="69"/>
      <c r="AQ137" s="36"/>
    </row>
    <row r="138" spans="1:43" ht="14.25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71"/>
      <c r="N138" s="65"/>
      <c r="O138" s="65"/>
      <c r="P138" s="65"/>
      <c r="Q138" s="65"/>
      <c r="R138" s="65"/>
      <c r="S138" s="36"/>
      <c r="T138" s="65"/>
      <c r="U138" s="65"/>
      <c r="V138" s="66"/>
      <c r="W138" s="66"/>
      <c r="X138" s="67"/>
      <c r="Y138" s="68"/>
      <c r="Z138" s="68"/>
      <c r="AA138" s="67"/>
      <c r="AB138" s="36"/>
      <c r="AC138" s="65"/>
      <c r="AD138" s="66"/>
      <c r="AE138" s="65"/>
      <c r="AF138" s="66"/>
      <c r="AG138" s="66"/>
      <c r="AH138" s="66"/>
      <c r="AI138" s="65"/>
      <c r="AJ138" s="65"/>
      <c r="AK138" s="66"/>
      <c r="AL138" s="36"/>
      <c r="AM138" s="36"/>
      <c r="AN138" s="36"/>
      <c r="AO138" s="36"/>
      <c r="AP138" s="69"/>
      <c r="AQ138" s="36"/>
    </row>
    <row r="139" spans="1:43" ht="14.25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71"/>
      <c r="N139" s="65"/>
      <c r="O139" s="65"/>
      <c r="P139" s="65"/>
      <c r="Q139" s="65"/>
      <c r="R139" s="65"/>
      <c r="S139" s="36"/>
      <c r="T139" s="65"/>
      <c r="U139" s="65"/>
      <c r="V139" s="66"/>
      <c r="W139" s="66"/>
      <c r="X139" s="67"/>
      <c r="Y139" s="68"/>
      <c r="Z139" s="68"/>
      <c r="AA139" s="67"/>
      <c r="AB139" s="36"/>
      <c r="AC139" s="65"/>
      <c r="AD139" s="66"/>
      <c r="AE139" s="65"/>
      <c r="AF139" s="66"/>
      <c r="AG139" s="66"/>
      <c r="AH139" s="66"/>
      <c r="AI139" s="65"/>
      <c r="AJ139" s="65"/>
      <c r="AK139" s="66"/>
      <c r="AL139" s="36"/>
      <c r="AM139" s="36"/>
      <c r="AN139" s="36"/>
      <c r="AO139" s="36"/>
      <c r="AP139" s="69"/>
      <c r="AQ139" s="36"/>
    </row>
    <row r="140" spans="1:43" ht="14.25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71"/>
      <c r="N140" s="65"/>
      <c r="O140" s="65"/>
      <c r="P140" s="65"/>
      <c r="Q140" s="65"/>
      <c r="R140" s="65"/>
      <c r="S140" s="36"/>
      <c r="T140" s="65"/>
      <c r="U140" s="65"/>
      <c r="V140" s="66"/>
      <c r="W140" s="66"/>
      <c r="X140" s="67"/>
      <c r="Y140" s="68"/>
      <c r="Z140" s="68"/>
      <c r="AA140" s="67"/>
      <c r="AB140" s="36"/>
      <c r="AC140" s="65"/>
      <c r="AD140" s="66"/>
      <c r="AE140" s="65"/>
      <c r="AF140" s="66"/>
      <c r="AG140" s="66"/>
      <c r="AH140" s="66"/>
      <c r="AI140" s="65"/>
      <c r="AJ140" s="65"/>
      <c r="AK140" s="66"/>
      <c r="AL140" s="36"/>
      <c r="AM140" s="36"/>
      <c r="AN140" s="36"/>
      <c r="AO140" s="36"/>
      <c r="AP140" s="69"/>
      <c r="AQ140" s="36"/>
    </row>
    <row r="141" spans="1:43" ht="14.25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71"/>
      <c r="N141" s="65"/>
      <c r="O141" s="65"/>
      <c r="P141" s="65"/>
      <c r="Q141" s="65"/>
      <c r="R141" s="65"/>
      <c r="S141" s="36"/>
      <c r="T141" s="65"/>
      <c r="U141" s="65"/>
      <c r="V141" s="66"/>
      <c r="W141" s="66"/>
      <c r="X141" s="67"/>
      <c r="Y141" s="68"/>
      <c r="Z141" s="68"/>
      <c r="AA141" s="67"/>
      <c r="AB141" s="36"/>
      <c r="AC141" s="65"/>
      <c r="AD141" s="66"/>
      <c r="AE141" s="65"/>
      <c r="AF141" s="66"/>
      <c r="AG141" s="66"/>
      <c r="AH141" s="66"/>
      <c r="AI141" s="65"/>
      <c r="AJ141" s="65"/>
      <c r="AK141" s="66"/>
      <c r="AL141" s="36"/>
      <c r="AM141" s="36"/>
      <c r="AN141" s="36"/>
      <c r="AO141" s="36"/>
      <c r="AP141" s="69"/>
      <c r="AQ141" s="36"/>
    </row>
    <row r="142" spans="1:43" ht="14.25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71"/>
      <c r="N142" s="65"/>
      <c r="O142" s="65"/>
      <c r="P142" s="65"/>
      <c r="Q142" s="65"/>
      <c r="R142" s="65"/>
      <c r="S142" s="36"/>
      <c r="T142" s="65"/>
      <c r="U142" s="65"/>
      <c r="V142" s="66"/>
      <c r="W142" s="66"/>
      <c r="X142" s="67"/>
      <c r="Y142" s="68"/>
      <c r="Z142" s="68"/>
      <c r="AA142" s="67"/>
      <c r="AB142" s="36"/>
      <c r="AC142" s="65"/>
      <c r="AD142" s="66"/>
      <c r="AE142" s="65"/>
      <c r="AF142" s="66"/>
      <c r="AG142" s="66"/>
      <c r="AH142" s="66"/>
      <c r="AI142" s="65"/>
      <c r="AJ142" s="65"/>
      <c r="AK142" s="66"/>
      <c r="AL142" s="36"/>
      <c r="AM142" s="36"/>
      <c r="AN142" s="36"/>
      <c r="AO142" s="36"/>
      <c r="AP142" s="69"/>
      <c r="AQ142" s="36"/>
    </row>
    <row r="143" spans="1:43" ht="14.25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71"/>
      <c r="N143" s="65"/>
      <c r="O143" s="65"/>
      <c r="P143" s="65"/>
      <c r="Q143" s="65"/>
      <c r="R143" s="65"/>
      <c r="S143" s="36"/>
      <c r="T143" s="65"/>
      <c r="U143" s="65"/>
      <c r="V143" s="66"/>
      <c r="W143" s="66"/>
      <c r="X143" s="67"/>
      <c r="Y143" s="68"/>
      <c r="Z143" s="68"/>
      <c r="AA143" s="67"/>
      <c r="AB143" s="36"/>
      <c r="AC143" s="65"/>
      <c r="AD143" s="66"/>
      <c r="AE143" s="65"/>
      <c r="AF143" s="66"/>
      <c r="AG143" s="66"/>
      <c r="AH143" s="66"/>
      <c r="AI143" s="65"/>
      <c r="AJ143" s="65"/>
      <c r="AK143" s="66"/>
      <c r="AL143" s="36"/>
      <c r="AM143" s="36"/>
      <c r="AN143" s="36"/>
      <c r="AO143" s="36"/>
      <c r="AP143" s="69"/>
      <c r="AQ143" s="36"/>
    </row>
    <row r="144" spans="1:43" ht="14.25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71"/>
      <c r="N144" s="65"/>
      <c r="O144" s="65"/>
      <c r="P144" s="65"/>
      <c r="Q144" s="65"/>
      <c r="R144" s="65"/>
      <c r="S144" s="36"/>
      <c r="T144" s="65"/>
      <c r="U144" s="65"/>
      <c r="V144" s="66"/>
      <c r="W144" s="66"/>
      <c r="X144" s="67"/>
      <c r="Y144" s="68"/>
      <c r="Z144" s="68"/>
      <c r="AA144" s="67"/>
      <c r="AB144" s="36"/>
      <c r="AC144" s="65"/>
      <c r="AD144" s="66"/>
      <c r="AE144" s="65"/>
      <c r="AF144" s="66"/>
      <c r="AG144" s="66"/>
      <c r="AH144" s="66"/>
      <c r="AI144" s="65"/>
      <c r="AJ144" s="65"/>
      <c r="AK144" s="66"/>
      <c r="AL144" s="36"/>
      <c r="AM144" s="36"/>
      <c r="AN144" s="36"/>
      <c r="AO144" s="36"/>
      <c r="AP144" s="69"/>
      <c r="AQ144" s="36"/>
    </row>
    <row r="145" spans="1:43" ht="14.25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71"/>
      <c r="N145" s="65"/>
      <c r="O145" s="65"/>
      <c r="P145" s="65"/>
      <c r="Q145" s="65"/>
      <c r="R145" s="65"/>
      <c r="S145" s="36"/>
      <c r="T145" s="65"/>
      <c r="U145" s="65"/>
      <c r="V145" s="66"/>
      <c r="W145" s="66"/>
      <c r="X145" s="67"/>
      <c r="Y145" s="68"/>
      <c r="Z145" s="68"/>
      <c r="AA145" s="67"/>
      <c r="AB145" s="36"/>
      <c r="AC145" s="65"/>
      <c r="AD145" s="66"/>
      <c r="AE145" s="65"/>
      <c r="AF145" s="66"/>
      <c r="AG145" s="66"/>
      <c r="AH145" s="66"/>
      <c r="AI145" s="65"/>
      <c r="AJ145" s="65"/>
      <c r="AK145" s="66"/>
      <c r="AL145" s="36"/>
      <c r="AM145" s="36"/>
      <c r="AN145" s="36"/>
      <c r="AO145" s="36"/>
      <c r="AP145" s="69"/>
      <c r="AQ145" s="36"/>
    </row>
    <row r="146" spans="1:43" ht="14.25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71"/>
      <c r="N146" s="65"/>
      <c r="O146" s="65"/>
      <c r="P146" s="65"/>
      <c r="Q146" s="65"/>
      <c r="R146" s="65"/>
      <c r="S146" s="36"/>
      <c r="T146" s="65"/>
      <c r="U146" s="65"/>
      <c r="V146" s="66"/>
      <c r="W146" s="66"/>
      <c r="X146" s="67"/>
      <c r="Y146" s="68"/>
      <c r="Z146" s="68"/>
      <c r="AA146" s="67"/>
      <c r="AB146" s="36"/>
      <c r="AC146" s="65"/>
      <c r="AD146" s="66"/>
      <c r="AE146" s="65"/>
      <c r="AF146" s="66"/>
      <c r="AG146" s="66"/>
      <c r="AH146" s="66"/>
      <c r="AI146" s="65"/>
      <c r="AJ146" s="65"/>
      <c r="AK146" s="66"/>
      <c r="AL146" s="36"/>
      <c r="AM146" s="36"/>
      <c r="AN146" s="36"/>
      <c r="AO146" s="36"/>
      <c r="AP146" s="69"/>
      <c r="AQ146" s="36"/>
    </row>
    <row r="147" spans="1:43" ht="14.25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71"/>
      <c r="N147" s="65"/>
      <c r="O147" s="65"/>
      <c r="P147" s="65"/>
      <c r="Q147" s="65"/>
      <c r="R147" s="65"/>
      <c r="S147" s="36"/>
      <c r="T147" s="65"/>
      <c r="U147" s="65"/>
      <c r="V147" s="66"/>
      <c r="W147" s="66"/>
      <c r="X147" s="67"/>
      <c r="Y147" s="68"/>
      <c r="Z147" s="68"/>
      <c r="AA147" s="67"/>
      <c r="AB147" s="36"/>
      <c r="AC147" s="65"/>
      <c r="AD147" s="66"/>
      <c r="AE147" s="65"/>
      <c r="AF147" s="66"/>
      <c r="AG147" s="66"/>
      <c r="AH147" s="66"/>
      <c r="AI147" s="65"/>
      <c r="AJ147" s="65"/>
      <c r="AK147" s="66"/>
      <c r="AL147" s="36"/>
      <c r="AM147" s="36"/>
      <c r="AN147" s="36"/>
      <c r="AO147" s="36"/>
      <c r="AP147" s="69"/>
      <c r="AQ147" s="36"/>
    </row>
    <row r="148" spans="1:43" ht="14.25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71"/>
      <c r="N148" s="65"/>
      <c r="O148" s="65"/>
      <c r="P148" s="65"/>
      <c r="Q148" s="65"/>
      <c r="R148" s="65"/>
      <c r="S148" s="36"/>
      <c r="T148" s="65"/>
      <c r="U148" s="65"/>
      <c r="V148" s="66"/>
      <c r="W148" s="66"/>
      <c r="X148" s="67"/>
      <c r="Y148" s="68"/>
      <c r="Z148" s="68"/>
      <c r="AA148" s="67"/>
      <c r="AB148" s="36"/>
      <c r="AC148" s="65"/>
      <c r="AD148" s="66"/>
      <c r="AE148" s="65"/>
      <c r="AF148" s="66"/>
      <c r="AG148" s="66"/>
      <c r="AH148" s="66"/>
      <c r="AI148" s="65"/>
      <c r="AJ148" s="65"/>
      <c r="AK148" s="66"/>
      <c r="AL148" s="36"/>
      <c r="AM148" s="36"/>
      <c r="AN148" s="36"/>
      <c r="AO148" s="36"/>
      <c r="AP148" s="69"/>
      <c r="AQ148" s="36"/>
    </row>
    <row r="149" spans="1:43" ht="14.25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71"/>
      <c r="N149" s="65"/>
      <c r="O149" s="65"/>
      <c r="P149" s="65"/>
      <c r="Q149" s="65"/>
      <c r="R149" s="65"/>
      <c r="S149" s="36"/>
      <c r="T149" s="65"/>
      <c r="U149" s="65"/>
      <c r="V149" s="66"/>
      <c r="W149" s="66"/>
      <c r="X149" s="67"/>
      <c r="Y149" s="68"/>
      <c r="Z149" s="68"/>
      <c r="AA149" s="67"/>
      <c r="AB149" s="36"/>
      <c r="AC149" s="65"/>
      <c r="AD149" s="66"/>
      <c r="AE149" s="65"/>
      <c r="AF149" s="66"/>
      <c r="AG149" s="66"/>
      <c r="AH149" s="66"/>
      <c r="AI149" s="65"/>
      <c r="AJ149" s="65"/>
      <c r="AK149" s="66"/>
      <c r="AL149" s="36"/>
      <c r="AM149" s="36"/>
      <c r="AN149" s="36"/>
      <c r="AO149" s="36"/>
      <c r="AP149" s="69"/>
      <c r="AQ149" s="36"/>
    </row>
    <row r="150" spans="1:43" ht="14.2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71"/>
      <c r="N150" s="65"/>
      <c r="O150" s="65"/>
      <c r="P150" s="65"/>
      <c r="Q150" s="65"/>
      <c r="R150" s="65"/>
      <c r="S150" s="36"/>
      <c r="T150" s="65"/>
      <c r="U150" s="65"/>
      <c r="V150" s="66"/>
      <c r="W150" s="66"/>
      <c r="X150" s="67"/>
      <c r="Y150" s="68"/>
      <c r="Z150" s="68"/>
      <c r="AA150" s="67"/>
      <c r="AB150" s="36"/>
      <c r="AC150" s="65"/>
      <c r="AD150" s="66"/>
      <c r="AE150" s="65"/>
      <c r="AF150" s="66"/>
      <c r="AG150" s="66"/>
      <c r="AH150" s="66"/>
      <c r="AI150" s="65"/>
      <c r="AJ150" s="65"/>
      <c r="AK150" s="66"/>
      <c r="AL150" s="36"/>
      <c r="AM150" s="36"/>
      <c r="AN150" s="36"/>
      <c r="AO150" s="36"/>
      <c r="AP150" s="69"/>
      <c r="AQ150" s="36"/>
    </row>
    <row r="151" spans="1:43" ht="14.25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71"/>
      <c r="N151" s="65"/>
      <c r="O151" s="65"/>
      <c r="P151" s="65"/>
      <c r="Q151" s="65"/>
      <c r="R151" s="65"/>
      <c r="S151" s="36"/>
      <c r="T151" s="65"/>
      <c r="U151" s="65"/>
      <c r="V151" s="66"/>
      <c r="W151" s="66"/>
      <c r="X151" s="67"/>
      <c r="Y151" s="68"/>
      <c r="Z151" s="68"/>
      <c r="AA151" s="67"/>
      <c r="AB151" s="36"/>
      <c r="AC151" s="65"/>
      <c r="AD151" s="66"/>
      <c r="AE151" s="65"/>
      <c r="AF151" s="66"/>
      <c r="AG151" s="66"/>
      <c r="AH151" s="66"/>
      <c r="AI151" s="65"/>
      <c r="AJ151" s="65"/>
      <c r="AK151" s="66"/>
      <c r="AL151" s="36"/>
      <c r="AM151" s="36"/>
      <c r="AN151" s="36"/>
      <c r="AO151" s="36"/>
      <c r="AP151" s="69"/>
      <c r="AQ151" s="36"/>
    </row>
    <row r="152" spans="1:43" ht="14.2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71"/>
      <c r="N152" s="65"/>
      <c r="O152" s="65"/>
      <c r="P152" s="65"/>
      <c r="Q152" s="65"/>
      <c r="R152" s="65"/>
      <c r="S152" s="36"/>
      <c r="T152" s="65"/>
      <c r="U152" s="65"/>
      <c r="V152" s="66"/>
      <c r="W152" s="66"/>
      <c r="X152" s="67"/>
      <c r="Y152" s="68"/>
      <c r="Z152" s="68"/>
      <c r="AA152" s="67"/>
      <c r="AB152" s="36"/>
      <c r="AC152" s="65"/>
      <c r="AD152" s="66"/>
      <c r="AE152" s="65"/>
      <c r="AF152" s="66"/>
      <c r="AG152" s="66"/>
      <c r="AH152" s="66"/>
      <c r="AI152" s="65"/>
      <c r="AJ152" s="65"/>
      <c r="AK152" s="66"/>
      <c r="AL152" s="36"/>
      <c r="AM152" s="36"/>
      <c r="AN152" s="36"/>
      <c r="AO152" s="36"/>
      <c r="AP152" s="69"/>
      <c r="AQ152" s="36"/>
    </row>
    <row r="153" spans="1:43" ht="14.2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71"/>
      <c r="N153" s="65"/>
      <c r="O153" s="65"/>
      <c r="P153" s="65"/>
      <c r="Q153" s="65"/>
      <c r="R153" s="65"/>
      <c r="S153" s="36"/>
      <c r="T153" s="65"/>
      <c r="U153" s="65"/>
      <c r="V153" s="66"/>
      <c r="W153" s="66"/>
      <c r="X153" s="67"/>
      <c r="Y153" s="68"/>
      <c r="Z153" s="68"/>
      <c r="AA153" s="67"/>
      <c r="AB153" s="36"/>
      <c r="AC153" s="65"/>
      <c r="AD153" s="66"/>
      <c r="AE153" s="65"/>
      <c r="AF153" s="66"/>
      <c r="AG153" s="66"/>
      <c r="AH153" s="66"/>
      <c r="AI153" s="65"/>
      <c r="AJ153" s="65"/>
      <c r="AK153" s="66"/>
      <c r="AL153" s="36"/>
      <c r="AM153" s="36"/>
      <c r="AN153" s="36"/>
      <c r="AO153" s="36"/>
      <c r="AP153" s="69"/>
      <c r="AQ153" s="36"/>
    </row>
    <row r="154" spans="1:43" ht="14.2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71"/>
      <c r="N154" s="65"/>
      <c r="O154" s="65"/>
      <c r="P154" s="65"/>
      <c r="Q154" s="65"/>
      <c r="R154" s="65"/>
      <c r="S154" s="36"/>
      <c r="T154" s="65"/>
      <c r="U154" s="65"/>
      <c r="V154" s="66"/>
      <c r="W154" s="66"/>
      <c r="X154" s="67"/>
      <c r="Y154" s="68"/>
      <c r="Z154" s="68"/>
      <c r="AA154" s="67"/>
      <c r="AB154" s="36"/>
      <c r="AC154" s="65"/>
      <c r="AD154" s="66"/>
      <c r="AE154" s="65"/>
      <c r="AF154" s="66"/>
      <c r="AG154" s="66"/>
      <c r="AH154" s="66"/>
      <c r="AI154" s="65"/>
      <c r="AJ154" s="65"/>
      <c r="AK154" s="66"/>
      <c r="AL154" s="36"/>
      <c r="AM154" s="36"/>
      <c r="AN154" s="36"/>
      <c r="AO154" s="36"/>
      <c r="AP154" s="69"/>
      <c r="AQ154" s="36"/>
    </row>
    <row r="155" spans="1:43" ht="14.2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71"/>
      <c r="N155" s="65"/>
      <c r="O155" s="65"/>
      <c r="P155" s="65"/>
      <c r="Q155" s="65"/>
      <c r="R155" s="65"/>
      <c r="S155" s="36"/>
      <c r="T155" s="65"/>
      <c r="U155" s="65"/>
      <c r="V155" s="66"/>
      <c r="W155" s="66"/>
      <c r="X155" s="67"/>
      <c r="Y155" s="68"/>
      <c r="Z155" s="68"/>
      <c r="AA155" s="67"/>
      <c r="AB155" s="36"/>
      <c r="AC155" s="65"/>
      <c r="AD155" s="66"/>
      <c r="AE155" s="65"/>
      <c r="AF155" s="66"/>
      <c r="AG155" s="66"/>
      <c r="AH155" s="66"/>
      <c r="AI155" s="65"/>
      <c r="AJ155" s="65"/>
      <c r="AK155" s="66"/>
      <c r="AL155" s="36"/>
      <c r="AM155" s="36"/>
      <c r="AN155" s="36"/>
      <c r="AO155" s="36"/>
      <c r="AP155" s="69"/>
      <c r="AQ155" s="36"/>
    </row>
    <row r="156" spans="1:43" ht="14.2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71"/>
      <c r="N156" s="65"/>
      <c r="O156" s="65"/>
      <c r="P156" s="65"/>
      <c r="Q156" s="65"/>
      <c r="R156" s="65"/>
      <c r="S156" s="36"/>
      <c r="T156" s="65"/>
      <c r="U156" s="65"/>
      <c r="V156" s="66"/>
      <c r="W156" s="66"/>
      <c r="X156" s="67"/>
      <c r="Y156" s="68"/>
      <c r="Z156" s="68"/>
      <c r="AA156" s="67"/>
      <c r="AB156" s="36"/>
      <c r="AC156" s="65"/>
      <c r="AD156" s="66"/>
      <c r="AE156" s="65"/>
      <c r="AF156" s="66"/>
      <c r="AG156" s="66"/>
      <c r="AH156" s="66"/>
      <c r="AI156" s="65"/>
      <c r="AJ156" s="65"/>
      <c r="AK156" s="66"/>
      <c r="AL156" s="36"/>
      <c r="AM156" s="36"/>
      <c r="AN156" s="36"/>
      <c r="AO156" s="36"/>
      <c r="AP156" s="69"/>
      <c r="AQ156" s="36"/>
    </row>
    <row r="157" spans="1:43" ht="14.2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71"/>
      <c r="N157" s="65"/>
      <c r="O157" s="65"/>
      <c r="P157" s="65"/>
      <c r="Q157" s="65"/>
      <c r="R157" s="65"/>
      <c r="S157" s="36"/>
      <c r="T157" s="65"/>
      <c r="U157" s="65"/>
      <c r="V157" s="66"/>
      <c r="W157" s="66"/>
      <c r="X157" s="67"/>
      <c r="Y157" s="68"/>
      <c r="Z157" s="68"/>
      <c r="AA157" s="67"/>
      <c r="AB157" s="36"/>
      <c r="AC157" s="65"/>
      <c r="AD157" s="66"/>
      <c r="AE157" s="65"/>
      <c r="AF157" s="66"/>
      <c r="AG157" s="66"/>
      <c r="AH157" s="66"/>
      <c r="AI157" s="65"/>
      <c r="AJ157" s="65"/>
      <c r="AK157" s="66"/>
      <c r="AL157" s="36"/>
      <c r="AM157" s="36"/>
      <c r="AN157" s="36"/>
      <c r="AO157" s="36"/>
      <c r="AP157" s="69"/>
      <c r="AQ157" s="36"/>
    </row>
    <row r="158" spans="1:43" ht="14.2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71"/>
      <c r="N158" s="65"/>
      <c r="O158" s="65"/>
      <c r="P158" s="65"/>
      <c r="Q158" s="65"/>
      <c r="R158" s="65"/>
      <c r="S158" s="36"/>
      <c r="T158" s="65"/>
      <c r="U158" s="65"/>
      <c r="V158" s="66"/>
      <c r="W158" s="66"/>
      <c r="X158" s="67"/>
      <c r="Y158" s="68"/>
      <c r="Z158" s="68"/>
      <c r="AA158" s="67"/>
      <c r="AB158" s="36"/>
      <c r="AC158" s="65"/>
      <c r="AD158" s="66"/>
      <c r="AE158" s="65"/>
      <c r="AF158" s="66"/>
      <c r="AG158" s="66"/>
      <c r="AH158" s="66"/>
      <c r="AI158" s="65"/>
      <c r="AJ158" s="65"/>
      <c r="AK158" s="66"/>
      <c r="AL158" s="36"/>
      <c r="AM158" s="36"/>
      <c r="AN158" s="36"/>
      <c r="AO158" s="36"/>
      <c r="AP158" s="69"/>
      <c r="AQ158" s="36"/>
    </row>
    <row r="159" spans="1:43" ht="14.2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71"/>
      <c r="N159" s="65"/>
      <c r="O159" s="65"/>
      <c r="P159" s="65"/>
      <c r="Q159" s="65"/>
      <c r="R159" s="65"/>
      <c r="S159" s="36"/>
      <c r="T159" s="65"/>
      <c r="U159" s="65"/>
      <c r="V159" s="66"/>
      <c r="W159" s="66"/>
      <c r="X159" s="67"/>
      <c r="Y159" s="68"/>
      <c r="Z159" s="68"/>
      <c r="AA159" s="67"/>
      <c r="AB159" s="36"/>
      <c r="AC159" s="65"/>
      <c r="AD159" s="66"/>
      <c r="AE159" s="65"/>
      <c r="AF159" s="66"/>
      <c r="AG159" s="66"/>
      <c r="AH159" s="66"/>
      <c r="AI159" s="65"/>
      <c r="AJ159" s="65"/>
      <c r="AK159" s="66"/>
      <c r="AL159" s="36"/>
      <c r="AM159" s="36"/>
      <c r="AN159" s="36"/>
      <c r="AO159" s="36"/>
      <c r="AP159" s="69"/>
      <c r="AQ159" s="36"/>
    </row>
    <row r="160" spans="1:43" ht="14.2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71"/>
      <c r="N160" s="65"/>
      <c r="O160" s="65"/>
      <c r="P160" s="65"/>
      <c r="Q160" s="65"/>
      <c r="R160" s="65"/>
      <c r="S160" s="36"/>
      <c r="T160" s="65"/>
      <c r="U160" s="65"/>
      <c r="V160" s="66"/>
      <c r="W160" s="66"/>
      <c r="X160" s="67"/>
      <c r="Y160" s="68"/>
      <c r="Z160" s="68"/>
      <c r="AA160" s="67"/>
      <c r="AB160" s="36"/>
      <c r="AC160" s="65"/>
      <c r="AD160" s="66"/>
      <c r="AE160" s="65"/>
      <c r="AF160" s="66"/>
      <c r="AG160" s="66"/>
      <c r="AH160" s="66"/>
      <c r="AI160" s="65"/>
      <c r="AJ160" s="65"/>
      <c r="AK160" s="66"/>
      <c r="AL160" s="36"/>
      <c r="AM160" s="36"/>
      <c r="AN160" s="36"/>
      <c r="AO160" s="36"/>
      <c r="AP160" s="69"/>
      <c r="AQ160" s="36"/>
    </row>
    <row r="161" spans="1:43" ht="14.2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71"/>
      <c r="N161" s="65"/>
      <c r="O161" s="65"/>
      <c r="P161" s="65"/>
      <c r="Q161" s="65"/>
      <c r="R161" s="65"/>
      <c r="S161" s="36"/>
      <c r="T161" s="65"/>
      <c r="U161" s="65"/>
      <c r="V161" s="66"/>
      <c r="W161" s="66"/>
      <c r="X161" s="67"/>
      <c r="Y161" s="68"/>
      <c r="Z161" s="68"/>
      <c r="AA161" s="67"/>
      <c r="AB161" s="36"/>
      <c r="AC161" s="65"/>
      <c r="AD161" s="66"/>
      <c r="AE161" s="65"/>
      <c r="AF161" s="66"/>
      <c r="AG161" s="66"/>
      <c r="AH161" s="66"/>
      <c r="AI161" s="65"/>
      <c r="AJ161" s="65"/>
      <c r="AK161" s="66"/>
      <c r="AL161" s="36"/>
      <c r="AM161" s="36"/>
      <c r="AN161" s="36"/>
      <c r="AO161" s="36"/>
      <c r="AP161" s="69"/>
      <c r="AQ161" s="36"/>
    </row>
    <row r="162" spans="1:43" ht="14.2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71"/>
      <c r="N162" s="65"/>
      <c r="O162" s="65"/>
      <c r="P162" s="65"/>
      <c r="Q162" s="65"/>
      <c r="R162" s="65"/>
      <c r="S162" s="36"/>
      <c r="T162" s="65"/>
      <c r="U162" s="65"/>
      <c r="V162" s="66"/>
      <c r="W162" s="66"/>
      <c r="X162" s="67"/>
      <c r="Y162" s="68"/>
      <c r="Z162" s="68"/>
      <c r="AA162" s="67"/>
      <c r="AB162" s="36"/>
      <c r="AC162" s="65"/>
      <c r="AD162" s="66"/>
      <c r="AE162" s="65"/>
      <c r="AF162" s="66"/>
      <c r="AG162" s="66"/>
      <c r="AH162" s="66"/>
      <c r="AI162" s="65"/>
      <c r="AJ162" s="65"/>
      <c r="AK162" s="66"/>
      <c r="AL162" s="36"/>
      <c r="AM162" s="36"/>
      <c r="AN162" s="36"/>
      <c r="AO162" s="36"/>
      <c r="AP162" s="69"/>
      <c r="AQ162" s="36"/>
    </row>
    <row r="163" spans="1:43" ht="14.2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71"/>
      <c r="N163" s="65"/>
      <c r="O163" s="65"/>
      <c r="P163" s="65"/>
      <c r="Q163" s="65"/>
      <c r="R163" s="65"/>
      <c r="S163" s="36"/>
      <c r="T163" s="65"/>
      <c r="U163" s="65"/>
      <c r="V163" s="66"/>
      <c r="W163" s="66"/>
      <c r="X163" s="67"/>
      <c r="Y163" s="68"/>
      <c r="Z163" s="68"/>
      <c r="AA163" s="67"/>
      <c r="AB163" s="36"/>
      <c r="AC163" s="65"/>
      <c r="AD163" s="66"/>
      <c r="AE163" s="65"/>
      <c r="AF163" s="66"/>
      <c r="AG163" s="66"/>
      <c r="AH163" s="66"/>
      <c r="AI163" s="65"/>
      <c r="AJ163" s="65"/>
      <c r="AK163" s="66"/>
      <c r="AL163" s="36"/>
      <c r="AM163" s="36"/>
      <c r="AN163" s="36"/>
      <c r="AO163" s="36"/>
      <c r="AP163" s="69"/>
      <c r="AQ163" s="36"/>
    </row>
    <row r="164" spans="1:43" ht="14.2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71"/>
      <c r="N164" s="65"/>
      <c r="O164" s="65"/>
      <c r="P164" s="65"/>
      <c r="Q164" s="65"/>
      <c r="R164" s="65"/>
      <c r="S164" s="36"/>
      <c r="T164" s="65"/>
      <c r="U164" s="65"/>
      <c r="V164" s="66"/>
      <c r="W164" s="66"/>
      <c r="X164" s="67"/>
      <c r="Y164" s="68"/>
      <c r="Z164" s="68"/>
      <c r="AA164" s="67"/>
      <c r="AB164" s="36"/>
      <c r="AC164" s="65"/>
      <c r="AD164" s="66"/>
      <c r="AE164" s="65"/>
      <c r="AF164" s="66"/>
      <c r="AG164" s="66"/>
      <c r="AH164" s="66"/>
      <c r="AI164" s="65"/>
      <c r="AJ164" s="65"/>
      <c r="AK164" s="66"/>
      <c r="AL164" s="36"/>
      <c r="AM164" s="36"/>
      <c r="AN164" s="36"/>
      <c r="AO164" s="36"/>
      <c r="AP164" s="69"/>
      <c r="AQ164" s="36"/>
    </row>
    <row r="165" spans="1:43" ht="14.2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71"/>
      <c r="N165" s="65"/>
      <c r="O165" s="65"/>
      <c r="P165" s="65"/>
      <c r="Q165" s="65"/>
      <c r="R165" s="65"/>
      <c r="S165" s="36"/>
      <c r="T165" s="65"/>
      <c r="U165" s="65"/>
      <c r="V165" s="66"/>
      <c r="W165" s="66"/>
      <c r="X165" s="67"/>
      <c r="Y165" s="68"/>
      <c r="Z165" s="68"/>
      <c r="AA165" s="67"/>
      <c r="AB165" s="36"/>
      <c r="AC165" s="65"/>
      <c r="AD165" s="66"/>
      <c r="AE165" s="65"/>
      <c r="AF165" s="66"/>
      <c r="AG165" s="66"/>
      <c r="AH165" s="66"/>
      <c r="AI165" s="65"/>
      <c r="AJ165" s="65"/>
      <c r="AK165" s="66"/>
      <c r="AL165" s="36"/>
      <c r="AM165" s="36"/>
      <c r="AN165" s="36"/>
      <c r="AO165" s="36"/>
      <c r="AP165" s="69"/>
      <c r="AQ165" s="36"/>
    </row>
    <row r="166" spans="1:43" ht="14.2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71"/>
      <c r="N166" s="65"/>
      <c r="O166" s="65"/>
      <c r="P166" s="65"/>
      <c r="Q166" s="65"/>
      <c r="R166" s="65"/>
      <c r="S166" s="36"/>
      <c r="T166" s="65"/>
      <c r="U166" s="65"/>
      <c r="V166" s="66"/>
      <c r="W166" s="66"/>
      <c r="X166" s="67"/>
      <c r="Y166" s="68"/>
      <c r="Z166" s="68"/>
      <c r="AA166" s="67"/>
      <c r="AB166" s="65"/>
      <c r="AC166" s="65"/>
      <c r="AD166" s="66"/>
      <c r="AE166" s="65"/>
      <c r="AF166" s="66"/>
      <c r="AG166" s="66"/>
      <c r="AH166" s="66"/>
      <c r="AI166" s="65"/>
      <c r="AJ166" s="65"/>
      <c r="AK166" s="66"/>
      <c r="AL166" s="36"/>
      <c r="AM166" s="36"/>
      <c r="AN166" s="36"/>
      <c r="AO166" s="36"/>
      <c r="AP166" s="69"/>
      <c r="AQ166" s="36"/>
    </row>
    <row r="167" spans="1:43" ht="14.2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71"/>
      <c r="N167" s="65"/>
      <c r="O167" s="65"/>
      <c r="P167" s="65"/>
      <c r="Q167" s="65"/>
      <c r="R167" s="65"/>
      <c r="S167" s="36"/>
      <c r="T167" s="65"/>
      <c r="U167" s="65"/>
      <c r="V167" s="66"/>
      <c r="W167" s="66"/>
      <c r="X167" s="67"/>
      <c r="Y167" s="68"/>
      <c r="Z167" s="68"/>
      <c r="AA167" s="67"/>
      <c r="AB167" s="65"/>
      <c r="AC167" s="65"/>
      <c r="AD167" s="66"/>
      <c r="AE167" s="65"/>
      <c r="AF167" s="66"/>
      <c r="AG167" s="66"/>
      <c r="AH167" s="66"/>
      <c r="AI167" s="65"/>
      <c r="AJ167" s="65"/>
      <c r="AK167" s="66"/>
      <c r="AL167" s="36"/>
      <c r="AM167" s="36"/>
      <c r="AN167" s="36"/>
      <c r="AO167" s="36"/>
      <c r="AP167" s="69"/>
      <c r="AQ167" s="36"/>
    </row>
    <row r="168" spans="1:43" ht="14.2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71"/>
      <c r="N168" s="65"/>
      <c r="O168" s="65"/>
      <c r="P168" s="65"/>
      <c r="Q168" s="65"/>
      <c r="R168" s="65"/>
      <c r="S168" s="36"/>
      <c r="T168" s="65"/>
      <c r="U168" s="65"/>
      <c r="V168" s="66"/>
      <c r="W168" s="66"/>
      <c r="X168" s="67"/>
      <c r="Y168" s="68"/>
      <c r="Z168" s="68"/>
      <c r="AA168" s="67"/>
      <c r="AB168" s="65"/>
      <c r="AC168" s="65"/>
      <c r="AD168" s="66"/>
      <c r="AE168" s="65"/>
      <c r="AF168" s="66"/>
      <c r="AG168" s="66"/>
      <c r="AH168" s="66"/>
      <c r="AI168" s="65"/>
      <c r="AJ168" s="65"/>
      <c r="AK168" s="66"/>
      <c r="AL168" s="36"/>
      <c r="AM168" s="36"/>
      <c r="AN168" s="36"/>
      <c r="AO168" s="36"/>
      <c r="AP168" s="69"/>
      <c r="AQ168" s="36"/>
    </row>
    <row r="169" spans="1:43" ht="14.2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71"/>
      <c r="N169" s="65"/>
      <c r="O169" s="65"/>
      <c r="P169" s="65"/>
      <c r="Q169" s="65"/>
      <c r="R169" s="65"/>
      <c r="S169" s="36"/>
      <c r="T169" s="65"/>
      <c r="U169" s="65"/>
      <c r="V169" s="66"/>
      <c r="W169" s="66"/>
      <c r="X169" s="67"/>
      <c r="Y169" s="68"/>
      <c r="Z169" s="68"/>
      <c r="AA169" s="67"/>
      <c r="AB169" s="65"/>
      <c r="AC169" s="65"/>
      <c r="AD169" s="66"/>
      <c r="AE169" s="65"/>
      <c r="AF169" s="66"/>
      <c r="AG169" s="66"/>
      <c r="AH169" s="66"/>
      <c r="AI169" s="65"/>
      <c r="AJ169" s="65"/>
      <c r="AK169" s="66"/>
      <c r="AL169" s="36"/>
      <c r="AM169" s="36"/>
      <c r="AN169" s="36"/>
      <c r="AO169" s="36"/>
      <c r="AP169" s="69"/>
      <c r="AQ169" s="36"/>
    </row>
    <row r="170" spans="1:43" ht="14.2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71"/>
      <c r="N170" s="65"/>
      <c r="O170" s="65"/>
      <c r="P170" s="65"/>
      <c r="Q170" s="65"/>
      <c r="R170" s="65"/>
      <c r="S170" s="36"/>
      <c r="T170" s="65"/>
      <c r="U170" s="65"/>
      <c r="V170" s="66"/>
      <c r="W170" s="66"/>
      <c r="X170" s="67"/>
      <c r="Y170" s="68"/>
      <c r="Z170" s="68"/>
      <c r="AA170" s="67"/>
      <c r="AB170" s="65"/>
      <c r="AC170" s="65"/>
      <c r="AD170" s="66"/>
      <c r="AE170" s="65"/>
      <c r="AF170" s="66"/>
      <c r="AG170" s="66"/>
      <c r="AH170" s="66"/>
      <c r="AI170" s="65"/>
      <c r="AJ170" s="65"/>
      <c r="AK170" s="66"/>
      <c r="AL170" s="36"/>
      <c r="AM170" s="36"/>
      <c r="AN170" s="36"/>
      <c r="AO170" s="36"/>
      <c r="AP170" s="69"/>
      <c r="AQ170" s="36"/>
    </row>
    <row r="171" spans="1:43" ht="14.2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71"/>
      <c r="N171" s="65"/>
      <c r="O171" s="65"/>
      <c r="P171" s="65"/>
      <c r="Q171" s="65"/>
      <c r="R171" s="65"/>
      <c r="S171" s="36"/>
      <c r="T171" s="65"/>
      <c r="U171" s="65"/>
      <c r="V171" s="66"/>
      <c r="W171" s="66"/>
      <c r="X171" s="67"/>
      <c r="Y171" s="68"/>
      <c r="Z171" s="68"/>
      <c r="AA171" s="67"/>
      <c r="AB171" s="65"/>
      <c r="AC171" s="65"/>
      <c r="AD171" s="66"/>
      <c r="AE171" s="65"/>
      <c r="AF171" s="66"/>
      <c r="AG171" s="66"/>
      <c r="AH171" s="66"/>
      <c r="AI171" s="65"/>
      <c r="AJ171" s="65"/>
      <c r="AK171" s="66"/>
      <c r="AL171" s="36"/>
      <c r="AM171" s="36"/>
      <c r="AN171" s="36"/>
      <c r="AO171" s="36"/>
      <c r="AP171" s="69"/>
      <c r="AQ171" s="36"/>
    </row>
    <row r="172" spans="1:43" ht="14.2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71"/>
      <c r="N172" s="65"/>
      <c r="O172" s="65"/>
      <c r="P172" s="65"/>
      <c r="Q172" s="65"/>
      <c r="R172" s="65"/>
      <c r="S172" s="36"/>
      <c r="T172" s="65"/>
      <c r="U172" s="65"/>
      <c r="V172" s="66"/>
      <c r="W172" s="66"/>
      <c r="X172" s="67"/>
      <c r="Y172" s="68"/>
      <c r="Z172" s="68"/>
      <c r="AA172" s="67"/>
      <c r="AB172" s="65"/>
      <c r="AC172" s="65"/>
      <c r="AD172" s="66"/>
      <c r="AE172" s="65"/>
      <c r="AF172" s="66"/>
      <c r="AG172" s="66"/>
      <c r="AH172" s="66"/>
      <c r="AI172" s="65"/>
      <c r="AJ172" s="65"/>
      <c r="AK172" s="66"/>
      <c r="AL172" s="36"/>
      <c r="AM172" s="36"/>
      <c r="AN172" s="36"/>
      <c r="AO172" s="36"/>
      <c r="AP172" s="69"/>
      <c r="AQ172" s="36"/>
    </row>
    <row r="173" spans="1:43" ht="14.2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71"/>
      <c r="N173" s="65"/>
      <c r="O173" s="65"/>
      <c r="P173" s="65"/>
      <c r="Q173" s="65"/>
      <c r="R173" s="65"/>
      <c r="S173" s="36"/>
      <c r="T173" s="65"/>
      <c r="U173" s="65"/>
      <c r="V173" s="66"/>
      <c r="W173" s="66"/>
      <c r="X173" s="67"/>
      <c r="Y173" s="68"/>
      <c r="Z173" s="68"/>
      <c r="AA173" s="67"/>
      <c r="AB173" s="65"/>
      <c r="AC173" s="65"/>
      <c r="AD173" s="66"/>
      <c r="AE173" s="65"/>
      <c r="AF173" s="66"/>
      <c r="AG173" s="66"/>
      <c r="AH173" s="66"/>
      <c r="AI173" s="65"/>
      <c r="AJ173" s="65"/>
      <c r="AK173" s="66"/>
      <c r="AL173" s="36"/>
      <c r="AM173" s="36"/>
      <c r="AN173" s="36"/>
      <c r="AO173" s="36"/>
      <c r="AP173" s="69"/>
      <c r="AQ173" s="36"/>
    </row>
    <row r="174" spans="1:43" ht="14.2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71"/>
      <c r="N174" s="65"/>
      <c r="O174" s="65"/>
      <c r="P174" s="65"/>
      <c r="Q174" s="65"/>
      <c r="R174" s="65"/>
      <c r="S174" s="36"/>
      <c r="T174" s="65"/>
      <c r="U174" s="65"/>
      <c r="V174" s="66"/>
      <c r="W174" s="66"/>
      <c r="X174" s="67"/>
      <c r="Y174" s="68"/>
      <c r="Z174" s="68"/>
      <c r="AA174" s="67"/>
      <c r="AB174" s="65"/>
      <c r="AC174" s="65"/>
      <c r="AD174" s="66"/>
      <c r="AE174" s="65"/>
      <c r="AF174" s="66"/>
      <c r="AG174" s="66"/>
      <c r="AH174" s="66"/>
      <c r="AI174" s="65"/>
      <c r="AJ174" s="65"/>
      <c r="AK174" s="66"/>
      <c r="AL174" s="36"/>
      <c r="AM174" s="36"/>
      <c r="AN174" s="36"/>
      <c r="AO174" s="36"/>
      <c r="AP174" s="69"/>
      <c r="AQ174" s="36"/>
    </row>
    <row r="175" spans="1:43" ht="14.2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71"/>
      <c r="N175" s="65"/>
      <c r="O175" s="65"/>
      <c r="P175" s="65"/>
      <c r="Q175" s="65"/>
      <c r="R175" s="65"/>
      <c r="S175" s="36"/>
      <c r="T175" s="65"/>
      <c r="U175" s="65"/>
      <c r="V175" s="66"/>
      <c r="W175" s="66"/>
      <c r="X175" s="67"/>
      <c r="Y175" s="68"/>
      <c r="Z175" s="68"/>
      <c r="AA175" s="67"/>
      <c r="AB175" s="65"/>
      <c r="AC175" s="65"/>
      <c r="AD175" s="66"/>
      <c r="AE175" s="65"/>
      <c r="AF175" s="66"/>
      <c r="AG175" s="66"/>
      <c r="AH175" s="66"/>
      <c r="AI175" s="65"/>
      <c r="AJ175" s="65"/>
      <c r="AK175" s="66"/>
      <c r="AL175" s="36"/>
      <c r="AM175" s="36"/>
      <c r="AN175" s="36"/>
      <c r="AO175" s="36"/>
      <c r="AP175" s="69"/>
      <c r="AQ175" s="36"/>
    </row>
    <row r="176" spans="1:43" ht="14.2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71"/>
      <c r="N176" s="65"/>
      <c r="O176" s="65"/>
      <c r="P176" s="65"/>
      <c r="Q176" s="65"/>
      <c r="R176" s="65"/>
      <c r="S176" s="36"/>
      <c r="T176" s="65"/>
      <c r="U176" s="65"/>
      <c r="V176" s="66"/>
      <c r="W176" s="66"/>
      <c r="X176" s="67"/>
      <c r="Y176" s="68"/>
      <c r="Z176" s="68"/>
      <c r="AA176" s="67"/>
      <c r="AB176" s="65"/>
      <c r="AC176" s="65"/>
      <c r="AD176" s="66"/>
      <c r="AE176" s="65"/>
      <c r="AF176" s="66"/>
      <c r="AG176" s="66"/>
      <c r="AH176" s="66"/>
      <c r="AI176" s="65"/>
      <c r="AJ176" s="65"/>
      <c r="AK176" s="66"/>
      <c r="AL176" s="36"/>
      <c r="AM176" s="36"/>
      <c r="AN176" s="36"/>
      <c r="AO176" s="36"/>
      <c r="AP176" s="69"/>
      <c r="AQ176" s="36"/>
    </row>
    <row r="177" spans="1:43" ht="14.2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71"/>
      <c r="N177" s="65"/>
      <c r="O177" s="65"/>
      <c r="P177" s="65"/>
      <c r="Q177" s="65"/>
      <c r="R177" s="65"/>
      <c r="S177" s="36"/>
      <c r="T177" s="65"/>
      <c r="U177" s="65"/>
      <c r="V177" s="66"/>
      <c r="W177" s="66"/>
      <c r="X177" s="67"/>
      <c r="Y177" s="68"/>
      <c r="Z177" s="68"/>
      <c r="AA177" s="67"/>
      <c r="AB177" s="65"/>
      <c r="AC177" s="65"/>
      <c r="AD177" s="66"/>
      <c r="AE177" s="65"/>
      <c r="AF177" s="66"/>
      <c r="AG177" s="66"/>
      <c r="AH177" s="66"/>
      <c r="AI177" s="65"/>
      <c r="AJ177" s="65"/>
      <c r="AK177" s="66"/>
      <c r="AL177" s="36"/>
      <c r="AM177" s="36"/>
      <c r="AN177" s="36"/>
      <c r="AO177" s="36"/>
      <c r="AP177" s="69"/>
      <c r="AQ177" s="36"/>
    </row>
    <row r="178" spans="1:43" ht="14.2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71"/>
      <c r="N178" s="65"/>
      <c r="O178" s="65"/>
      <c r="P178" s="65"/>
      <c r="Q178" s="65"/>
      <c r="R178" s="65"/>
      <c r="S178" s="36"/>
      <c r="T178" s="65"/>
      <c r="U178" s="65"/>
      <c r="V178" s="66"/>
      <c r="W178" s="66"/>
      <c r="X178" s="67"/>
      <c r="Y178" s="68"/>
      <c r="Z178" s="68"/>
      <c r="AA178" s="67"/>
      <c r="AB178" s="65"/>
      <c r="AC178" s="65"/>
      <c r="AD178" s="66"/>
      <c r="AE178" s="65"/>
      <c r="AF178" s="66"/>
      <c r="AG178" s="66"/>
      <c r="AH178" s="66"/>
      <c r="AI178" s="65"/>
      <c r="AJ178" s="65"/>
      <c r="AK178" s="66"/>
      <c r="AL178" s="36"/>
      <c r="AM178" s="36"/>
      <c r="AN178" s="36"/>
      <c r="AO178" s="36"/>
      <c r="AP178" s="69"/>
      <c r="AQ178" s="36"/>
    </row>
    <row r="179" spans="1:43" ht="14.2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71"/>
      <c r="N179" s="65"/>
      <c r="O179" s="65"/>
      <c r="P179" s="65"/>
      <c r="Q179" s="65"/>
      <c r="R179" s="65"/>
      <c r="S179" s="36"/>
      <c r="T179" s="65"/>
      <c r="U179" s="65"/>
      <c r="V179" s="66"/>
      <c r="W179" s="66"/>
      <c r="X179" s="67"/>
      <c r="Y179" s="68"/>
      <c r="Z179" s="68"/>
      <c r="AA179" s="67"/>
      <c r="AB179" s="65"/>
      <c r="AC179" s="65"/>
      <c r="AD179" s="66"/>
      <c r="AE179" s="65"/>
      <c r="AF179" s="66"/>
      <c r="AG179" s="66"/>
      <c r="AH179" s="66"/>
      <c r="AI179" s="65"/>
      <c r="AJ179" s="65"/>
      <c r="AK179" s="66"/>
      <c r="AL179" s="36"/>
      <c r="AM179" s="36"/>
      <c r="AN179" s="36"/>
      <c r="AO179" s="36"/>
      <c r="AP179" s="69"/>
      <c r="AQ179" s="36"/>
    </row>
    <row r="180" spans="1:43" ht="14.2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71"/>
      <c r="N180" s="65"/>
      <c r="O180" s="65"/>
      <c r="P180" s="65"/>
      <c r="Q180" s="65"/>
      <c r="R180" s="65"/>
      <c r="S180" s="36"/>
      <c r="T180" s="65"/>
      <c r="U180" s="65"/>
      <c r="V180" s="66"/>
      <c r="W180" s="66"/>
      <c r="X180" s="67"/>
      <c r="Y180" s="68"/>
      <c r="Z180" s="68"/>
      <c r="AA180" s="67"/>
      <c r="AB180" s="65"/>
      <c r="AC180" s="65"/>
      <c r="AD180" s="66"/>
      <c r="AE180" s="65"/>
      <c r="AF180" s="66"/>
      <c r="AG180" s="66"/>
      <c r="AH180" s="66"/>
      <c r="AI180" s="65"/>
      <c r="AJ180" s="65"/>
      <c r="AK180" s="66"/>
      <c r="AL180" s="36"/>
      <c r="AM180" s="36"/>
      <c r="AN180" s="36"/>
      <c r="AO180" s="36"/>
      <c r="AP180" s="69"/>
      <c r="AQ180" s="36"/>
    </row>
    <row r="181" spans="1:43" ht="14.2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71"/>
      <c r="N181" s="65"/>
      <c r="O181" s="65"/>
      <c r="P181" s="65"/>
      <c r="Q181" s="65"/>
      <c r="R181" s="65"/>
      <c r="S181" s="36"/>
      <c r="T181" s="65"/>
      <c r="U181" s="65"/>
      <c r="V181" s="66"/>
      <c r="W181" s="66"/>
      <c r="X181" s="67"/>
      <c r="Y181" s="68"/>
      <c r="Z181" s="68"/>
      <c r="AA181" s="67"/>
      <c r="AB181" s="65"/>
      <c r="AC181" s="65"/>
      <c r="AD181" s="66"/>
      <c r="AE181" s="65"/>
      <c r="AF181" s="66"/>
      <c r="AG181" s="66"/>
      <c r="AH181" s="66"/>
      <c r="AI181" s="65"/>
      <c r="AJ181" s="65"/>
      <c r="AK181" s="66"/>
      <c r="AL181" s="36"/>
      <c r="AM181" s="36"/>
      <c r="AN181" s="36"/>
      <c r="AO181" s="36"/>
      <c r="AP181" s="69"/>
      <c r="AQ181" s="36"/>
    </row>
    <row r="182" spans="1:43" ht="14.2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71"/>
      <c r="N182" s="65"/>
      <c r="O182" s="65"/>
      <c r="P182" s="65"/>
      <c r="Q182" s="65"/>
      <c r="R182" s="65"/>
      <c r="S182" s="36"/>
      <c r="T182" s="65"/>
      <c r="U182" s="65"/>
      <c r="V182" s="66"/>
      <c r="W182" s="66"/>
      <c r="X182" s="67"/>
      <c r="Y182" s="68"/>
      <c r="Z182" s="68"/>
      <c r="AA182" s="67"/>
      <c r="AB182" s="65"/>
      <c r="AC182" s="65"/>
      <c r="AD182" s="66"/>
      <c r="AE182" s="65"/>
      <c r="AF182" s="66"/>
      <c r="AG182" s="66"/>
      <c r="AH182" s="66"/>
      <c r="AI182" s="65"/>
      <c r="AJ182" s="65"/>
      <c r="AK182" s="66"/>
      <c r="AL182" s="36"/>
      <c r="AM182" s="36"/>
      <c r="AN182" s="36"/>
      <c r="AO182" s="36"/>
      <c r="AP182" s="69"/>
      <c r="AQ182" s="36"/>
    </row>
    <row r="183" spans="1:43" ht="14.2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71"/>
      <c r="N183" s="65"/>
      <c r="O183" s="65"/>
      <c r="P183" s="65"/>
      <c r="Q183" s="65"/>
      <c r="R183" s="65"/>
      <c r="S183" s="36"/>
      <c r="T183" s="65"/>
      <c r="U183" s="65"/>
      <c r="V183" s="66"/>
      <c r="W183" s="66"/>
      <c r="X183" s="67"/>
      <c r="Y183" s="68"/>
      <c r="Z183" s="68"/>
      <c r="AA183" s="67"/>
      <c r="AB183" s="65"/>
      <c r="AC183" s="65"/>
      <c r="AD183" s="66"/>
      <c r="AE183" s="65"/>
      <c r="AF183" s="66"/>
      <c r="AG183" s="66"/>
      <c r="AH183" s="66"/>
      <c r="AI183" s="65"/>
      <c r="AJ183" s="65"/>
      <c r="AK183" s="66"/>
      <c r="AL183" s="36"/>
      <c r="AM183" s="36"/>
      <c r="AN183" s="36"/>
      <c r="AO183" s="36"/>
      <c r="AP183" s="69"/>
      <c r="AQ183" s="36"/>
    </row>
    <row r="184" spans="1:43" ht="14.2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71"/>
      <c r="N184" s="65"/>
      <c r="O184" s="65"/>
      <c r="P184" s="65"/>
      <c r="Q184" s="65"/>
      <c r="R184" s="65"/>
      <c r="S184" s="36"/>
      <c r="T184" s="65"/>
      <c r="U184" s="65"/>
      <c r="V184" s="66"/>
      <c r="W184" s="66"/>
      <c r="X184" s="67"/>
      <c r="Y184" s="68"/>
      <c r="Z184" s="68"/>
      <c r="AA184" s="67"/>
      <c r="AB184" s="65"/>
      <c r="AC184" s="65"/>
      <c r="AD184" s="66"/>
      <c r="AE184" s="65"/>
      <c r="AF184" s="66"/>
      <c r="AG184" s="66"/>
      <c r="AH184" s="66"/>
      <c r="AI184" s="65"/>
      <c r="AJ184" s="65"/>
      <c r="AK184" s="66"/>
      <c r="AL184" s="36"/>
      <c r="AM184" s="36"/>
      <c r="AN184" s="36"/>
      <c r="AO184" s="36"/>
      <c r="AP184" s="69"/>
      <c r="AQ184" s="36"/>
    </row>
    <row r="185" spans="1:43" ht="14.2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71"/>
      <c r="N185" s="65"/>
      <c r="O185" s="65"/>
      <c r="P185" s="65"/>
      <c r="Q185" s="65"/>
      <c r="R185" s="65"/>
      <c r="S185" s="36"/>
      <c r="T185" s="65"/>
      <c r="U185" s="65"/>
      <c r="V185" s="66"/>
      <c r="W185" s="66"/>
      <c r="X185" s="67"/>
      <c r="Y185" s="68"/>
      <c r="Z185" s="68"/>
      <c r="AA185" s="67"/>
      <c r="AB185" s="65"/>
      <c r="AC185" s="65"/>
      <c r="AD185" s="66"/>
      <c r="AE185" s="65"/>
      <c r="AF185" s="66"/>
      <c r="AG185" s="66"/>
      <c r="AH185" s="66"/>
      <c r="AI185" s="65"/>
      <c r="AJ185" s="65"/>
      <c r="AK185" s="66"/>
      <c r="AL185" s="36"/>
      <c r="AM185" s="36"/>
      <c r="AN185" s="36"/>
      <c r="AO185" s="36"/>
      <c r="AP185" s="69"/>
      <c r="AQ185" s="36"/>
    </row>
    <row r="186" spans="1:43" ht="14.2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71"/>
      <c r="N186" s="65"/>
      <c r="O186" s="65"/>
      <c r="P186" s="65"/>
      <c r="Q186" s="65"/>
      <c r="R186" s="65"/>
      <c r="S186" s="36"/>
      <c r="T186" s="65"/>
      <c r="U186" s="65"/>
      <c r="V186" s="66"/>
      <c r="W186" s="66"/>
      <c r="X186" s="67"/>
      <c r="Y186" s="68"/>
      <c r="Z186" s="68"/>
      <c r="AA186" s="67"/>
      <c r="AB186" s="65"/>
      <c r="AC186" s="65"/>
      <c r="AD186" s="66"/>
      <c r="AE186" s="65"/>
      <c r="AF186" s="66"/>
      <c r="AG186" s="66"/>
      <c r="AH186" s="66"/>
      <c r="AI186" s="65"/>
      <c r="AJ186" s="65"/>
      <c r="AK186" s="66"/>
      <c r="AL186" s="36"/>
      <c r="AM186" s="36"/>
      <c r="AN186" s="36"/>
      <c r="AO186" s="36"/>
      <c r="AP186" s="69"/>
      <c r="AQ186" s="36"/>
    </row>
    <row r="187" spans="1:43" ht="14.2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71"/>
      <c r="N187" s="65"/>
      <c r="O187" s="65"/>
      <c r="P187" s="65"/>
      <c r="Q187" s="65"/>
      <c r="R187" s="65"/>
      <c r="S187" s="36"/>
      <c r="T187" s="65"/>
      <c r="U187" s="65"/>
      <c r="V187" s="66"/>
      <c r="W187" s="66"/>
      <c r="X187" s="67"/>
      <c r="Y187" s="68"/>
      <c r="Z187" s="68"/>
      <c r="AA187" s="67"/>
      <c r="AB187" s="65"/>
      <c r="AC187" s="65"/>
      <c r="AD187" s="66"/>
      <c r="AE187" s="65"/>
      <c r="AF187" s="66"/>
      <c r="AG187" s="66"/>
      <c r="AH187" s="66"/>
      <c r="AI187" s="65"/>
      <c r="AJ187" s="65"/>
      <c r="AK187" s="66"/>
      <c r="AL187" s="36"/>
      <c r="AM187" s="36"/>
      <c r="AN187" s="36"/>
      <c r="AO187" s="36"/>
      <c r="AP187" s="69"/>
      <c r="AQ187" s="36"/>
    </row>
    <row r="188" spans="1:43" ht="14.2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71"/>
      <c r="N188" s="65"/>
      <c r="O188" s="65"/>
      <c r="P188" s="65"/>
      <c r="Q188" s="65"/>
      <c r="R188" s="65"/>
      <c r="S188" s="36"/>
      <c r="T188" s="65"/>
      <c r="U188" s="65"/>
      <c r="V188" s="66"/>
      <c r="W188" s="66"/>
      <c r="X188" s="67"/>
      <c r="Y188" s="68"/>
      <c r="Z188" s="68"/>
      <c r="AA188" s="67"/>
      <c r="AB188" s="65"/>
      <c r="AC188" s="65"/>
      <c r="AD188" s="66"/>
      <c r="AE188" s="65"/>
      <c r="AF188" s="66"/>
      <c r="AG188" s="66"/>
      <c r="AH188" s="66"/>
      <c r="AI188" s="65"/>
      <c r="AJ188" s="65"/>
      <c r="AK188" s="66"/>
      <c r="AL188" s="36"/>
      <c r="AM188" s="36"/>
      <c r="AN188" s="36"/>
      <c r="AO188" s="36"/>
      <c r="AP188" s="69"/>
      <c r="AQ188" s="36"/>
    </row>
    <row r="189" spans="1:43" ht="14.2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71"/>
      <c r="N189" s="65"/>
      <c r="O189" s="65"/>
      <c r="P189" s="65"/>
      <c r="Q189" s="65"/>
      <c r="R189" s="65"/>
      <c r="S189" s="36"/>
      <c r="T189" s="65"/>
      <c r="U189" s="65"/>
      <c r="V189" s="66"/>
      <c r="W189" s="66"/>
      <c r="X189" s="67"/>
      <c r="Y189" s="68"/>
      <c r="Z189" s="68"/>
      <c r="AA189" s="67"/>
      <c r="AB189" s="65"/>
      <c r="AC189" s="65"/>
      <c r="AD189" s="66"/>
      <c r="AE189" s="65"/>
      <c r="AF189" s="66"/>
      <c r="AG189" s="66"/>
      <c r="AH189" s="66"/>
      <c r="AI189" s="65"/>
      <c r="AJ189" s="65"/>
      <c r="AK189" s="66"/>
      <c r="AL189" s="36"/>
      <c r="AM189" s="36"/>
      <c r="AN189" s="36"/>
      <c r="AO189" s="36"/>
      <c r="AP189" s="69"/>
      <c r="AQ189" s="36"/>
    </row>
    <row r="190" spans="1:43" ht="14.2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71"/>
      <c r="N190" s="65"/>
      <c r="O190" s="65"/>
      <c r="P190" s="65"/>
      <c r="Q190" s="65"/>
      <c r="R190" s="65"/>
      <c r="S190" s="36"/>
      <c r="T190" s="65"/>
      <c r="U190" s="65"/>
      <c r="V190" s="66"/>
      <c r="W190" s="66"/>
      <c r="X190" s="67"/>
      <c r="Y190" s="68"/>
      <c r="Z190" s="68"/>
      <c r="AA190" s="67"/>
      <c r="AB190" s="65"/>
      <c r="AC190" s="65"/>
      <c r="AD190" s="66"/>
      <c r="AE190" s="65"/>
      <c r="AF190" s="66"/>
      <c r="AG190" s="66"/>
      <c r="AH190" s="66"/>
      <c r="AI190" s="65"/>
      <c r="AJ190" s="65"/>
      <c r="AK190" s="66"/>
      <c r="AL190" s="36"/>
      <c r="AM190" s="36"/>
      <c r="AN190" s="36"/>
      <c r="AO190" s="36"/>
      <c r="AP190" s="69"/>
      <c r="AQ190" s="36"/>
    </row>
    <row r="191" spans="1:43" ht="14.2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71"/>
      <c r="N191" s="65"/>
      <c r="O191" s="65"/>
      <c r="P191" s="65"/>
      <c r="Q191" s="65"/>
      <c r="R191" s="65"/>
      <c r="S191" s="36"/>
      <c r="T191" s="65"/>
      <c r="U191" s="65"/>
      <c r="V191" s="66"/>
      <c r="W191" s="66"/>
      <c r="X191" s="67"/>
      <c r="Y191" s="68"/>
      <c r="Z191" s="68"/>
      <c r="AA191" s="67"/>
      <c r="AB191" s="65"/>
      <c r="AC191" s="65"/>
      <c r="AD191" s="66"/>
      <c r="AE191" s="65"/>
      <c r="AF191" s="66"/>
      <c r="AG191" s="66"/>
      <c r="AH191" s="66"/>
      <c r="AI191" s="65"/>
      <c r="AJ191" s="65"/>
      <c r="AK191" s="66"/>
      <c r="AL191" s="36"/>
      <c r="AM191" s="36"/>
      <c r="AN191" s="36"/>
      <c r="AO191" s="36"/>
      <c r="AP191" s="69"/>
      <c r="AQ191" s="36"/>
    </row>
    <row r="192" spans="1:43" ht="14.2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71"/>
      <c r="N192" s="65"/>
      <c r="O192" s="65"/>
      <c r="P192" s="65"/>
      <c r="Q192" s="65"/>
      <c r="R192" s="65"/>
      <c r="S192" s="36"/>
      <c r="T192" s="65"/>
      <c r="U192" s="65"/>
      <c r="V192" s="66"/>
      <c r="W192" s="66"/>
      <c r="X192" s="67"/>
      <c r="Y192" s="68"/>
      <c r="Z192" s="68"/>
      <c r="AA192" s="67"/>
      <c r="AB192" s="65"/>
      <c r="AC192" s="65"/>
      <c r="AD192" s="66"/>
      <c r="AE192" s="65"/>
      <c r="AF192" s="66"/>
      <c r="AG192" s="66"/>
      <c r="AH192" s="66"/>
      <c r="AI192" s="65"/>
      <c r="AJ192" s="65"/>
      <c r="AK192" s="66"/>
      <c r="AL192" s="36"/>
      <c r="AM192" s="36"/>
      <c r="AN192" s="36"/>
      <c r="AO192" s="36"/>
      <c r="AP192" s="69"/>
      <c r="AQ192" s="36"/>
    </row>
    <row r="193" spans="1:43" ht="14.2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71"/>
      <c r="N193" s="65"/>
      <c r="O193" s="65"/>
      <c r="P193" s="65"/>
      <c r="Q193" s="65"/>
      <c r="R193" s="65"/>
      <c r="S193" s="36"/>
      <c r="T193" s="65"/>
      <c r="U193" s="65"/>
      <c r="V193" s="66"/>
      <c r="W193" s="66"/>
      <c r="X193" s="67"/>
      <c r="Y193" s="68"/>
      <c r="Z193" s="68"/>
      <c r="AA193" s="67"/>
      <c r="AB193" s="65"/>
      <c r="AC193" s="65"/>
      <c r="AD193" s="66"/>
      <c r="AE193" s="65"/>
      <c r="AF193" s="66"/>
      <c r="AG193" s="66"/>
      <c r="AH193" s="66"/>
      <c r="AI193" s="65"/>
      <c r="AJ193" s="65"/>
      <c r="AK193" s="66"/>
      <c r="AL193" s="36"/>
      <c r="AM193" s="36"/>
      <c r="AN193" s="36"/>
      <c r="AO193" s="36"/>
      <c r="AP193" s="69"/>
      <c r="AQ193" s="36"/>
    </row>
    <row r="194" spans="1:43" ht="14.2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71"/>
      <c r="N194" s="65"/>
      <c r="O194" s="65"/>
      <c r="P194" s="65"/>
      <c r="Q194" s="65"/>
      <c r="R194" s="65"/>
      <c r="S194" s="36"/>
      <c r="T194" s="65"/>
      <c r="U194" s="65"/>
      <c r="V194" s="66"/>
      <c r="W194" s="66"/>
      <c r="X194" s="67"/>
      <c r="Y194" s="68"/>
      <c r="Z194" s="68"/>
      <c r="AA194" s="67"/>
      <c r="AB194" s="65"/>
      <c r="AC194" s="65"/>
      <c r="AD194" s="66"/>
      <c r="AE194" s="65"/>
      <c r="AF194" s="66"/>
      <c r="AG194" s="66"/>
      <c r="AH194" s="66"/>
      <c r="AI194" s="65"/>
      <c r="AJ194" s="65"/>
      <c r="AK194" s="66"/>
      <c r="AL194" s="36"/>
      <c r="AM194" s="36"/>
      <c r="AN194" s="36"/>
      <c r="AO194" s="36"/>
      <c r="AP194" s="69"/>
      <c r="AQ194" s="36"/>
    </row>
    <row r="195" spans="1:43" ht="14.2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71"/>
      <c r="N195" s="65"/>
      <c r="O195" s="65"/>
      <c r="P195" s="65"/>
      <c r="Q195" s="65"/>
      <c r="R195" s="65"/>
      <c r="S195" s="36"/>
      <c r="T195" s="65"/>
      <c r="U195" s="65"/>
      <c r="V195" s="66"/>
      <c r="W195" s="66"/>
      <c r="X195" s="67"/>
      <c r="Y195" s="68"/>
      <c r="Z195" s="68"/>
      <c r="AA195" s="67"/>
      <c r="AB195" s="65"/>
      <c r="AC195" s="65"/>
      <c r="AD195" s="66"/>
      <c r="AE195" s="65"/>
      <c r="AF195" s="66"/>
      <c r="AG195" s="66"/>
      <c r="AH195" s="66"/>
      <c r="AI195" s="65"/>
      <c r="AJ195" s="65"/>
      <c r="AK195" s="66"/>
      <c r="AL195" s="36"/>
      <c r="AM195" s="36"/>
      <c r="AN195" s="36"/>
      <c r="AO195" s="36"/>
      <c r="AP195" s="69"/>
      <c r="AQ195" s="36"/>
    </row>
    <row r="196" spans="1:43" ht="14.2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71"/>
      <c r="N196" s="65"/>
      <c r="O196" s="65"/>
      <c r="P196" s="65"/>
      <c r="Q196" s="65"/>
      <c r="R196" s="65"/>
      <c r="S196" s="36"/>
      <c r="T196" s="65"/>
      <c r="U196" s="65"/>
      <c r="V196" s="66"/>
      <c r="W196" s="66"/>
      <c r="X196" s="67"/>
      <c r="Y196" s="68"/>
      <c r="Z196" s="68"/>
      <c r="AA196" s="67"/>
      <c r="AB196" s="65"/>
      <c r="AC196" s="65"/>
      <c r="AD196" s="66"/>
      <c r="AE196" s="65"/>
      <c r="AF196" s="66"/>
      <c r="AG196" s="66"/>
      <c r="AH196" s="66"/>
      <c r="AI196" s="65"/>
      <c r="AJ196" s="65"/>
      <c r="AK196" s="66"/>
      <c r="AL196" s="36"/>
      <c r="AM196" s="36"/>
      <c r="AN196" s="36"/>
      <c r="AO196" s="36"/>
      <c r="AP196" s="69"/>
      <c r="AQ196" s="36"/>
    </row>
    <row r="197" spans="1:43" ht="14.2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71"/>
      <c r="N197" s="65"/>
      <c r="O197" s="65"/>
      <c r="P197" s="65"/>
      <c r="Q197" s="65"/>
      <c r="R197" s="65"/>
      <c r="S197" s="36"/>
      <c r="T197" s="65"/>
      <c r="U197" s="65"/>
      <c r="V197" s="66"/>
      <c r="W197" s="66"/>
      <c r="X197" s="67"/>
      <c r="Y197" s="68"/>
      <c r="Z197" s="68"/>
      <c r="AA197" s="67"/>
      <c r="AB197" s="65"/>
      <c r="AC197" s="65"/>
      <c r="AD197" s="66"/>
      <c r="AE197" s="65"/>
      <c r="AF197" s="66"/>
      <c r="AG197" s="66"/>
      <c r="AH197" s="66"/>
      <c r="AI197" s="65"/>
      <c r="AJ197" s="65"/>
      <c r="AK197" s="66"/>
      <c r="AL197" s="36"/>
      <c r="AM197" s="36"/>
      <c r="AN197" s="36"/>
      <c r="AO197" s="36"/>
      <c r="AP197" s="69"/>
      <c r="AQ197" s="36"/>
    </row>
    <row r="198" spans="1:43" ht="14.2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71"/>
      <c r="N198" s="65"/>
      <c r="O198" s="65"/>
      <c r="P198" s="65"/>
      <c r="Q198" s="65"/>
      <c r="R198" s="65"/>
      <c r="S198" s="36"/>
      <c r="T198" s="65"/>
      <c r="U198" s="65"/>
      <c r="V198" s="66"/>
      <c r="W198" s="66"/>
      <c r="X198" s="67"/>
      <c r="Y198" s="68"/>
      <c r="Z198" s="68"/>
      <c r="AA198" s="67"/>
      <c r="AB198" s="65"/>
      <c r="AC198" s="65"/>
      <c r="AD198" s="66"/>
      <c r="AE198" s="65"/>
      <c r="AF198" s="66"/>
      <c r="AG198" s="66"/>
      <c r="AH198" s="66"/>
      <c r="AI198" s="65"/>
      <c r="AJ198" s="65"/>
      <c r="AK198" s="66"/>
      <c r="AL198" s="36"/>
      <c r="AM198" s="36"/>
      <c r="AN198" s="36"/>
      <c r="AO198" s="36"/>
      <c r="AP198" s="69"/>
      <c r="AQ198" s="36"/>
    </row>
    <row r="199" spans="1:43" ht="14.2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71"/>
      <c r="N199" s="65"/>
      <c r="O199" s="65"/>
      <c r="P199" s="65"/>
      <c r="Q199" s="65"/>
      <c r="R199" s="65"/>
      <c r="S199" s="36"/>
      <c r="T199" s="65"/>
      <c r="U199" s="65"/>
      <c r="V199" s="66"/>
      <c r="W199" s="66"/>
      <c r="X199" s="67"/>
      <c r="Y199" s="68"/>
      <c r="Z199" s="68"/>
      <c r="AA199" s="67"/>
      <c r="AB199" s="65"/>
      <c r="AC199" s="65"/>
      <c r="AD199" s="66"/>
      <c r="AE199" s="65"/>
      <c r="AF199" s="66"/>
      <c r="AG199" s="66"/>
      <c r="AH199" s="66"/>
      <c r="AI199" s="65"/>
      <c r="AJ199" s="65"/>
      <c r="AK199" s="66"/>
      <c r="AL199" s="36"/>
      <c r="AM199" s="36"/>
      <c r="AN199" s="36"/>
      <c r="AO199" s="36"/>
      <c r="AP199" s="69"/>
      <c r="AQ199" s="36"/>
    </row>
    <row r="200" spans="1:43" ht="14.2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71"/>
      <c r="N200" s="65"/>
      <c r="O200" s="65"/>
      <c r="P200" s="65"/>
      <c r="Q200" s="65"/>
      <c r="R200" s="65"/>
      <c r="S200" s="36"/>
      <c r="T200" s="65"/>
      <c r="U200" s="65"/>
      <c r="V200" s="66"/>
      <c r="W200" s="66"/>
      <c r="X200" s="67"/>
      <c r="Y200" s="68"/>
      <c r="Z200" s="68"/>
      <c r="AA200" s="67"/>
      <c r="AB200" s="65"/>
      <c r="AC200" s="65"/>
      <c r="AD200" s="66"/>
      <c r="AE200" s="65"/>
      <c r="AF200" s="66"/>
      <c r="AG200" s="66"/>
      <c r="AH200" s="66"/>
      <c r="AI200" s="65"/>
      <c r="AJ200" s="65"/>
      <c r="AK200" s="66"/>
      <c r="AL200" s="36"/>
      <c r="AM200" s="36"/>
      <c r="AN200" s="36"/>
      <c r="AO200" s="36"/>
      <c r="AP200" s="69"/>
      <c r="AQ200" s="36"/>
    </row>
    <row r="201" spans="1:43" ht="14.2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71"/>
      <c r="N201" s="65"/>
      <c r="O201" s="65"/>
      <c r="P201" s="65"/>
      <c r="Q201" s="65"/>
      <c r="R201" s="65"/>
      <c r="S201" s="36"/>
      <c r="T201" s="65"/>
      <c r="U201" s="65"/>
      <c r="V201" s="66"/>
      <c r="W201" s="66"/>
      <c r="X201" s="67"/>
      <c r="Y201" s="68"/>
      <c r="Z201" s="68"/>
      <c r="AA201" s="67"/>
      <c r="AB201" s="65"/>
      <c r="AC201" s="65"/>
      <c r="AD201" s="66"/>
      <c r="AE201" s="65"/>
      <c r="AF201" s="66"/>
      <c r="AG201" s="66"/>
      <c r="AH201" s="66"/>
      <c r="AI201" s="65"/>
      <c r="AJ201" s="65"/>
      <c r="AK201" s="66"/>
      <c r="AL201" s="36"/>
      <c r="AM201" s="36"/>
      <c r="AN201" s="36"/>
      <c r="AO201" s="36"/>
      <c r="AP201" s="69"/>
      <c r="AQ201" s="36"/>
    </row>
    <row r="202" spans="1:43" ht="14.2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71"/>
      <c r="N202" s="65"/>
      <c r="O202" s="65"/>
      <c r="P202" s="65"/>
      <c r="Q202" s="65"/>
      <c r="R202" s="65"/>
      <c r="S202" s="36"/>
      <c r="T202" s="65"/>
      <c r="U202" s="65"/>
      <c r="V202" s="66"/>
      <c r="W202" s="66"/>
      <c r="X202" s="67"/>
      <c r="Y202" s="68"/>
      <c r="Z202" s="68"/>
      <c r="AA202" s="67"/>
      <c r="AB202" s="65"/>
      <c r="AC202" s="65"/>
      <c r="AD202" s="66"/>
      <c r="AE202" s="65"/>
      <c r="AF202" s="66"/>
      <c r="AG202" s="66"/>
      <c r="AH202" s="66"/>
      <c r="AI202" s="65"/>
      <c r="AJ202" s="65"/>
      <c r="AK202" s="66"/>
      <c r="AL202" s="36"/>
      <c r="AM202" s="36"/>
      <c r="AN202" s="36"/>
      <c r="AO202" s="36"/>
      <c r="AP202" s="69"/>
      <c r="AQ202" s="36"/>
    </row>
    <row r="203" spans="1:43" ht="14.2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71"/>
      <c r="N203" s="65"/>
      <c r="O203" s="65"/>
      <c r="P203" s="65"/>
      <c r="Q203" s="65"/>
      <c r="R203" s="65"/>
      <c r="S203" s="36"/>
      <c r="T203" s="65"/>
      <c r="U203" s="65"/>
      <c r="V203" s="66"/>
      <c r="W203" s="66"/>
      <c r="X203" s="67"/>
      <c r="Y203" s="68"/>
      <c r="Z203" s="68"/>
      <c r="AA203" s="67"/>
      <c r="AB203" s="65"/>
      <c r="AC203" s="65"/>
      <c r="AD203" s="66"/>
      <c r="AE203" s="65"/>
      <c r="AF203" s="66"/>
      <c r="AG203" s="66"/>
      <c r="AH203" s="66"/>
      <c r="AI203" s="65"/>
      <c r="AJ203" s="65"/>
      <c r="AK203" s="66"/>
      <c r="AL203" s="36"/>
      <c r="AM203" s="36"/>
      <c r="AN203" s="36"/>
      <c r="AO203" s="36"/>
      <c r="AP203" s="69"/>
      <c r="AQ203" s="36"/>
    </row>
    <row r="204" spans="1:43" ht="14.2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71"/>
      <c r="N204" s="65"/>
      <c r="O204" s="65"/>
      <c r="P204" s="65"/>
      <c r="Q204" s="65"/>
      <c r="R204" s="65"/>
      <c r="S204" s="36"/>
      <c r="T204" s="65"/>
      <c r="U204" s="65"/>
      <c r="V204" s="66"/>
      <c r="W204" s="66"/>
      <c r="X204" s="67"/>
      <c r="Y204" s="68"/>
      <c r="Z204" s="68"/>
      <c r="AA204" s="67"/>
      <c r="AB204" s="65"/>
      <c r="AC204" s="65"/>
      <c r="AD204" s="66"/>
      <c r="AE204" s="65"/>
      <c r="AF204" s="66"/>
      <c r="AG204" s="66"/>
      <c r="AH204" s="66"/>
      <c r="AI204" s="65"/>
      <c r="AJ204" s="65"/>
      <c r="AK204" s="66"/>
      <c r="AL204" s="36"/>
      <c r="AM204" s="36"/>
      <c r="AN204" s="36"/>
      <c r="AO204" s="36"/>
      <c r="AP204" s="69"/>
      <c r="AQ204" s="36"/>
    </row>
    <row r="205" spans="1:43" ht="14.2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71"/>
      <c r="N205" s="65"/>
      <c r="O205" s="65"/>
      <c r="P205" s="65"/>
      <c r="Q205" s="65"/>
      <c r="R205" s="65"/>
      <c r="S205" s="36"/>
      <c r="T205" s="65"/>
      <c r="U205" s="65"/>
      <c r="V205" s="66"/>
      <c r="W205" s="66"/>
      <c r="X205" s="67"/>
      <c r="Y205" s="68"/>
      <c r="Z205" s="68"/>
      <c r="AA205" s="67"/>
      <c r="AB205" s="65"/>
      <c r="AC205" s="65"/>
      <c r="AD205" s="66"/>
      <c r="AE205" s="65"/>
      <c r="AF205" s="66"/>
      <c r="AG205" s="66"/>
      <c r="AH205" s="66"/>
      <c r="AI205" s="65"/>
      <c r="AJ205" s="65"/>
      <c r="AK205" s="66"/>
      <c r="AL205" s="36"/>
      <c r="AM205" s="36"/>
      <c r="AN205" s="36"/>
      <c r="AO205" s="36"/>
      <c r="AP205" s="69"/>
      <c r="AQ205" s="36"/>
    </row>
    <row r="206" spans="1:43" ht="14.2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71"/>
      <c r="N206" s="65"/>
      <c r="O206" s="65"/>
      <c r="P206" s="65"/>
      <c r="Q206" s="65"/>
      <c r="R206" s="65"/>
      <c r="S206" s="36"/>
      <c r="T206" s="65"/>
      <c r="U206" s="65"/>
      <c r="V206" s="66"/>
      <c r="W206" s="66"/>
      <c r="X206" s="67"/>
      <c r="Y206" s="68"/>
      <c r="Z206" s="68"/>
      <c r="AA206" s="67"/>
      <c r="AB206" s="65"/>
      <c r="AC206" s="65"/>
      <c r="AD206" s="66"/>
      <c r="AE206" s="65"/>
      <c r="AF206" s="66"/>
      <c r="AG206" s="66"/>
      <c r="AH206" s="66"/>
      <c r="AI206" s="65"/>
      <c r="AJ206" s="65"/>
      <c r="AK206" s="66"/>
      <c r="AL206" s="36"/>
      <c r="AM206" s="36"/>
      <c r="AN206" s="36"/>
      <c r="AO206" s="36"/>
      <c r="AP206" s="69"/>
      <c r="AQ206" s="36"/>
    </row>
    <row r="207" spans="1:43" ht="14.2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71"/>
      <c r="N207" s="65"/>
      <c r="O207" s="65"/>
      <c r="P207" s="65"/>
      <c r="Q207" s="65"/>
      <c r="R207" s="65"/>
      <c r="S207" s="36"/>
      <c r="T207" s="65"/>
      <c r="U207" s="65"/>
      <c r="V207" s="66"/>
      <c r="W207" s="66"/>
      <c r="X207" s="67"/>
      <c r="Y207" s="68"/>
      <c r="Z207" s="68"/>
      <c r="AA207" s="67"/>
      <c r="AB207" s="65"/>
      <c r="AC207" s="65"/>
      <c r="AD207" s="66"/>
      <c r="AE207" s="65"/>
      <c r="AF207" s="66"/>
      <c r="AG207" s="66"/>
      <c r="AH207" s="66"/>
      <c r="AI207" s="65"/>
      <c r="AJ207" s="65"/>
      <c r="AK207" s="66"/>
      <c r="AL207" s="36"/>
      <c r="AM207" s="36"/>
      <c r="AN207" s="36"/>
      <c r="AO207" s="36"/>
      <c r="AP207" s="69"/>
      <c r="AQ207" s="36"/>
    </row>
    <row r="208" spans="1:43" ht="14.2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71"/>
      <c r="N208" s="65"/>
      <c r="O208" s="65"/>
      <c r="P208" s="65"/>
      <c r="Q208" s="65"/>
      <c r="R208" s="65"/>
      <c r="S208" s="36"/>
      <c r="T208" s="65"/>
      <c r="U208" s="65"/>
      <c r="V208" s="66"/>
      <c r="W208" s="66"/>
      <c r="X208" s="67"/>
      <c r="Y208" s="68"/>
      <c r="Z208" s="68"/>
      <c r="AA208" s="67"/>
      <c r="AB208" s="65"/>
      <c r="AC208" s="65"/>
      <c r="AD208" s="66"/>
      <c r="AE208" s="65"/>
      <c r="AF208" s="66"/>
      <c r="AG208" s="66"/>
      <c r="AH208" s="66"/>
      <c r="AI208" s="65"/>
      <c r="AJ208" s="65"/>
      <c r="AK208" s="66"/>
      <c r="AL208" s="36"/>
      <c r="AM208" s="36"/>
      <c r="AN208" s="36"/>
      <c r="AO208" s="36"/>
      <c r="AP208" s="69"/>
      <c r="AQ208" s="36"/>
    </row>
    <row r="209" spans="1:43" ht="14.2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71"/>
      <c r="N209" s="65"/>
      <c r="O209" s="65"/>
      <c r="P209" s="65"/>
      <c r="Q209" s="65"/>
      <c r="R209" s="65"/>
      <c r="S209" s="36"/>
      <c r="T209" s="65"/>
      <c r="U209" s="65"/>
      <c r="V209" s="66"/>
      <c r="W209" s="66"/>
      <c r="X209" s="67"/>
      <c r="Y209" s="68"/>
      <c r="Z209" s="68"/>
      <c r="AA209" s="67"/>
      <c r="AB209" s="65"/>
      <c r="AC209" s="65"/>
      <c r="AD209" s="66"/>
      <c r="AE209" s="65"/>
      <c r="AF209" s="66"/>
      <c r="AG209" s="66"/>
      <c r="AH209" s="66"/>
      <c r="AI209" s="65"/>
      <c r="AJ209" s="65"/>
      <c r="AK209" s="66"/>
      <c r="AL209" s="36"/>
      <c r="AM209" s="36"/>
      <c r="AN209" s="36"/>
      <c r="AO209" s="36"/>
      <c r="AP209" s="69"/>
      <c r="AQ209" s="36"/>
    </row>
    <row r="210" spans="1:43" ht="14.2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71"/>
      <c r="N210" s="65"/>
      <c r="O210" s="65"/>
      <c r="P210" s="65"/>
      <c r="Q210" s="65"/>
      <c r="R210" s="65"/>
      <c r="S210" s="36"/>
      <c r="T210" s="65"/>
      <c r="U210" s="65"/>
      <c r="V210" s="66"/>
      <c r="W210" s="66"/>
      <c r="X210" s="67"/>
      <c r="Y210" s="68"/>
      <c r="Z210" s="68"/>
      <c r="AA210" s="67"/>
      <c r="AB210" s="65"/>
      <c r="AC210" s="65"/>
      <c r="AD210" s="66"/>
      <c r="AE210" s="65"/>
      <c r="AF210" s="66"/>
      <c r="AG210" s="66"/>
      <c r="AH210" s="66"/>
      <c r="AI210" s="65"/>
      <c r="AJ210" s="65"/>
      <c r="AK210" s="66"/>
      <c r="AL210" s="36"/>
      <c r="AM210" s="36"/>
      <c r="AN210" s="36"/>
      <c r="AO210" s="36"/>
      <c r="AP210" s="69"/>
      <c r="AQ210" s="36"/>
    </row>
    <row r="211" spans="1:43" ht="14.2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71"/>
      <c r="N211" s="65"/>
      <c r="O211" s="65"/>
      <c r="P211" s="65"/>
      <c r="Q211" s="65"/>
      <c r="R211" s="65"/>
      <c r="S211" s="36"/>
      <c r="T211" s="65"/>
      <c r="U211" s="65"/>
      <c r="V211" s="66"/>
      <c r="W211" s="66"/>
      <c r="X211" s="67"/>
      <c r="Y211" s="68"/>
      <c r="Z211" s="68"/>
      <c r="AA211" s="67"/>
      <c r="AB211" s="65"/>
      <c r="AC211" s="65"/>
      <c r="AD211" s="66"/>
      <c r="AE211" s="65"/>
      <c r="AF211" s="66"/>
      <c r="AG211" s="66"/>
      <c r="AH211" s="66"/>
      <c r="AI211" s="65"/>
      <c r="AJ211" s="65"/>
      <c r="AK211" s="66"/>
      <c r="AL211" s="36"/>
      <c r="AM211" s="36"/>
      <c r="AN211" s="36"/>
      <c r="AO211" s="36"/>
      <c r="AP211" s="69"/>
      <c r="AQ211" s="36"/>
    </row>
    <row r="212" spans="1:43" ht="14.2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71"/>
      <c r="N212" s="65"/>
      <c r="O212" s="65"/>
      <c r="P212" s="65"/>
      <c r="Q212" s="65"/>
      <c r="R212" s="65"/>
      <c r="S212" s="36"/>
      <c r="T212" s="65"/>
      <c r="U212" s="65"/>
      <c r="V212" s="66"/>
      <c r="W212" s="66"/>
      <c r="X212" s="67"/>
      <c r="Y212" s="68"/>
      <c r="Z212" s="68"/>
      <c r="AA212" s="67"/>
      <c r="AB212" s="65"/>
      <c r="AC212" s="65"/>
      <c r="AD212" s="66"/>
      <c r="AE212" s="65"/>
      <c r="AF212" s="66"/>
      <c r="AG212" s="66"/>
      <c r="AH212" s="66"/>
      <c r="AI212" s="65"/>
      <c r="AJ212" s="65"/>
      <c r="AK212" s="66"/>
      <c r="AL212" s="36"/>
      <c r="AM212" s="36"/>
      <c r="AN212" s="36"/>
      <c r="AO212" s="36"/>
      <c r="AP212" s="69"/>
      <c r="AQ212" s="36"/>
    </row>
    <row r="213" spans="1:43" ht="14.2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71"/>
      <c r="N213" s="65"/>
      <c r="O213" s="65"/>
      <c r="P213" s="65"/>
      <c r="Q213" s="65"/>
      <c r="R213" s="65"/>
      <c r="S213" s="36"/>
      <c r="T213" s="65"/>
      <c r="U213" s="65"/>
      <c r="V213" s="66"/>
      <c r="W213" s="66"/>
      <c r="X213" s="67"/>
      <c r="Y213" s="68"/>
      <c r="Z213" s="68"/>
      <c r="AA213" s="67"/>
      <c r="AB213" s="65"/>
      <c r="AC213" s="65"/>
      <c r="AD213" s="66"/>
      <c r="AE213" s="65"/>
      <c r="AF213" s="66"/>
      <c r="AG213" s="66"/>
      <c r="AH213" s="66"/>
      <c r="AI213" s="65"/>
      <c r="AJ213" s="65"/>
      <c r="AK213" s="66"/>
      <c r="AL213" s="36"/>
      <c r="AM213" s="36"/>
      <c r="AN213" s="36"/>
      <c r="AO213" s="36"/>
      <c r="AP213" s="69"/>
      <c r="AQ213" s="36"/>
    </row>
    <row r="214" spans="1:43" ht="14.2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71"/>
      <c r="N214" s="65"/>
      <c r="O214" s="65"/>
      <c r="P214" s="65"/>
      <c r="Q214" s="65"/>
      <c r="R214" s="65"/>
      <c r="S214" s="36"/>
      <c r="T214" s="65"/>
      <c r="U214" s="65"/>
      <c r="V214" s="66"/>
      <c r="W214" s="66"/>
      <c r="X214" s="67"/>
      <c r="Y214" s="68"/>
      <c r="Z214" s="68"/>
      <c r="AA214" s="67"/>
      <c r="AB214" s="65"/>
      <c r="AC214" s="65"/>
      <c r="AD214" s="66"/>
      <c r="AE214" s="65"/>
      <c r="AF214" s="66"/>
      <c r="AG214" s="66"/>
      <c r="AH214" s="66"/>
      <c r="AI214" s="65"/>
      <c r="AJ214" s="65"/>
      <c r="AK214" s="66"/>
      <c r="AL214" s="36"/>
      <c r="AM214" s="36"/>
      <c r="AN214" s="36"/>
      <c r="AO214" s="36"/>
      <c r="AP214" s="69"/>
      <c r="AQ214" s="36"/>
    </row>
    <row r="215" spans="1:43" ht="14.2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71"/>
      <c r="N215" s="65"/>
      <c r="O215" s="65"/>
      <c r="P215" s="65"/>
      <c r="Q215" s="65"/>
      <c r="R215" s="65"/>
      <c r="S215" s="36"/>
      <c r="T215" s="65"/>
      <c r="U215" s="65"/>
      <c r="V215" s="66"/>
      <c r="W215" s="66"/>
      <c r="X215" s="67"/>
      <c r="Y215" s="68"/>
      <c r="Z215" s="68"/>
      <c r="AA215" s="67"/>
      <c r="AB215" s="65"/>
      <c r="AC215" s="65"/>
      <c r="AD215" s="66"/>
      <c r="AE215" s="65"/>
      <c r="AF215" s="66"/>
      <c r="AG215" s="66"/>
      <c r="AH215" s="66"/>
      <c r="AI215" s="65"/>
      <c r="AJ215" s="65"/>
      <c r="AK215" s="66"/>
      <c r="AL215" s="36"/>
      <c r="AM215" s="36"/>
      <c r="AN215" s="36"/>
      <c r="AO215" s="36"/>
      <c r="AP215" s="69"/>
      <c r="AQ215" s="36"/>
    </row>
    <row r="216" spans="1:43" ht="14.2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71"/>
      <c r="N216" s="65"/>
      <c r="O216" s="65"/>
      <c r="P216" s="65"/>
      <c r="Q216" s="65"/>
      <c r="R216" s="65"/>
      <c r="S216" s="36"/>
      <c r="T216" s="65"/>
      <c r="U216" s="65"/>
      <c r="V216" s="66"/>
      <c r="W216" s="66"/>
      <c r="X216" s="67"/>
      <c r="Y216" s="68"/>
      <c r="Z216" s="68"/>
      <c r="AA216" s="67"/>
      <c r="AB216" s="65"/>
      <c r="AC216" s="65"/>
      <c r="AD216" s="66"/>
      <c r="AE216" s="65"/>
      <c r="AF216" s="66"/>
      <c r="AG216" s="66"/>
      <c r="AH216" s="66"/>
      <c r="AI216" s="65"/>
      <c r="AJ216" s="65"/>
      <c r="AK216" s="66"/>
      <c r="AL216" s="36"/>
      <c r="AM216" s="36"/>
      <c r="AN216" s="36"/>
      <c r="AO216" s="36"/>
      <c r="AP216" s="69"/>
      <c r="AQ216" s="36"/>
    </row>
    <row r="217" spans="1:43" ht="14.2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71"/>
      <c r="N217" s="65"/>
      <c r="O217" s="65"/>
      <c r="P217" s="65"/>
      <c r="Q217" s="65"/>
      <c r="R217" s="65"/>
      <c r="S217" s="36"/>
      <c r="T217" s="65"/>
      <c r="U217" s="65"/>
      <c r="V217" s="66"/>
      <c r="W217" s="66"/>
      <c r="X217" s="67"/>
      <c r="Y217" s="68"/>
      <c r="Z217" s="68"/>
      <c r="AA217" s="67"/>
      <c r="AB217" s="65"/>
      <c r="AC217" s="65"/>
      <c r="AD217" s="66"/>
      <c r="AE217" s="65"/>
      <c r="AF217" s="66"/>
      <c r="AG217" s="66"/>
      <c r="AH217" s="66"/>
      <c r="AI217" s="65"/>
      <c r="AJ217" s="65"/>
      <c r="AK217" s="66"/>
      <c r="AL217" s="36"/>
      <c r="AM217" s="36"/>
      <c r="AN217" s="36"/>
      <c r="AO217" s="36"/>
      <c r="AP217" s="69"/>
      <c r="AQ217" s="36"/>
    </row>
    <row r="218" spans="1:43" ht="14.2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71"/>
      <c r="N218" s="65"/>
      <c r="O218" s="65"/>
      <c r="P218" s="65"/>
      <c r="Q218" s="65"/>
      <c r="R218" s="65"/>
      <c r="S218" s="36"/>
      <c r="T218" s="65"/>
      <c r="U218" s="65"/>
      <c r="V218" s="66"/>
      <c r="W218" s="66"/>
      <c r="X218" s="67"/>
      <c r="Y218" s="68"/>
      <c r="Z218" s="68"/>
      <c r="AA218" s="67"/>
      <c r="AB218" s="65"/>
      <c r="AC218" s="65"/>
      <c r="AD218" s="66"/>
      <c r="AE218" s="65"/>
      <c r="AF218" s="66"/>
      <c r="AG218" s="66"/>
      <c r="AH218" s="66"/>
      <c r="AI218" s="65"/>
      <c r="AJ218" s="65"/>
      <c r="AK218" s="66"/>
      <c r="AL218" s="36"/>
      <c r="AM218" s="36"/>
      <c r="AN218" s="36"/>
      <c r="AO218" s="36"/>
      <c r="AP218" s="69"/>
      <c r="AQ218" s="36"/>
    </row>
    <row r="219" spans="1:43" ht="14.2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71"/>
      <c r="N219" s="65"/>
      <c r="O219" s="65"/>
      <c r="P219" s="65"/>
      <c r="Q219" s="65"/>
      <c r="R219" s="65"/>
      <c r="S219" s="36"/>
      <c r="T219" s="65"/>
      <c r="U219" s="65"/>
      <c r="V219" s="66"/>
      <c r="W219" s="66"/>
      <c r="X219" s="67"/>
      <c r="Y219" s="68"/>
      <c r="Z219" s="68"/>
      <c r="AA219" s="67"/>
      <c r="AB219" s="65"/>
      <c r="AC219" s="65"/>
      <c r="AD219" s="66"/>
      <c r="AE219" s="65"/>
      <c r="AF219" s="66"/>
      <c r="AG219" s="66"/>
      <c r="AH219" s="66"/>
      <c r="AI219" s="65"/>
      <c r="AJ219" s="65"/>
      <c r="AK219" s="66"/>
      <c r="AL219" s="36"/>
      <c r="AM219" s="36"/>
      <c r="AN219" s="36"/>
      <c r="AO219" s="36"/>
      <c r="AP219" s="69"/>
      <c r="AQ219" s="36"/>
    </row>
    <row r="220" spans="1:43" ht="14.2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71"/>
      <c r="N220" s="65"/>
      <c r="O220" s="65"/>
      <c r="P220" s="65"/>
      <c r="Q220" s="65"/>
      <c r="R220" s="65"/>
      <c r="S220" s="36"/>
      <c r="T220" s="65"/>
      <c r="U220" s="65"/>
      <c r="V220" s="66"/>
      <c r="W220" s="66"/>
      <c r="X220" s="67"/>
      <c r="Y220" s="68"/>
      <c r="Z220" s="68"/>
      <c r="AA220" s="67"/>
      <c r="AB220" s="65"/>
      <c r="AC220" s="65"/>
      <c r="AD220" s="66"/>
      <c r="AE220" s="65"/>
      <c r="AF220" s="66"/>
      <c r="AG220" s="66"/>
      <c r="AH220" s="66"/>
      <c r="AI220" s="65"/>
      <c r="AJ220" s="65"/>
      <c r="AK220" s="66"/>
      <c r="AL220" s="36"/>
      <c r="AM220" s="36"/>
      <c r="AN220" s="36"/>
      <c r="AO220" s="36"/>
      <c r="AP220" s="69"/>
      <c r="AQ220" s="36"/>
    </row>
    <row r="221" spans="1:43" ht="14.25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71"/>
      <c r="N221" s="65"/>
      <c r="O221" s="65"/>
      <c r="P221" s="65"/>
      <c r="Q221" s="65"/>
      <c r="R221" s="65"/>
      <c r="S221" s="36"/>
      <c r="T221" s="65"/>
      <c r="U221" s="65"/>
      <c r="V221" s="66"/>
      <c r="W221" s="66"/>
      <c r="X221" s="67"/>
      <c r="Y221" s="68"/>
      <c r="Z221" s="68"/>
      <c r="AA221" s="67"/>
      <c r="AB221" s="65"/>
      <c r="AC221" s="65"/>
      <c r="AD221" s="66"/>
      <c r="AE221" s="65"/>
      <c r="AF221" s="66"/>
      <c r="AG221" s="66"/>
      <c r="AH221" s="66"/>
      <c r="AI221" s="65"/>
      <c r="AJ221" s="65"/>
      <c r="AK221" s="66"/>
      <c r="AL221" s="36"/>
      <c r="AM221" s="36"/>
      <c r="AN221" s="36"/>
      <c r="AO221" s="36"/>
      <c r="AP221" s="69"/>
      <c r="AQ221" s="36"/>
    </row>
    <row r="222" spans="1:43" ht="14.2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71"/>
      <c r="N222" s="65"/>
      <c r="O222" s="65"/>
      <c r="P222" s="65"/>
      <c r="Q222" s="65"/>
      <c r="R222" s="65"/>
      <c r="S222" s="36"/>
      <c r="T222" s="65"/>
      <c r="U222" s="65"/>
      <c r="V222" s="66"/>
      <c r="W222" s="66"/>
      <c r="X222" s="67"/>
      <c r="Y222" s="68"/>
      <c r="Z222" s="68"/>
      <c r="AA222" s="67"/>
      <c r="AB222" s="65"/>
      <c r="AC222" s="65"/>
      <c r="AD222" s="66"/>
      <c r="AE222" s="65"/>
      <c r="AF222" s="66"/>
      <c r="AG222" s="66"/>
      <c r="AH222" s="66"/>
      <c r="AI222" s="65"/>
      <c r="AJ222" s="65"/>
      <c r="AK222" s="66"/>
      <c r="AL222" s="36"/>
      <c r="AM222" s="36"/>
      <c r="AN222" s="36"/>
      <c r="AO222" s="36"/>
      <c r="AP222" s="69"/>
      <c r="AQ222" s="36"/>
    </row>
    <row r="223" spans="1:43" ht="14.25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71"/>
      <c r="N223" s="65"/>
      <c r="O223" s="65"/>
      <c r="P223" s="65"/>
      <c r="Q223" s="65"/>
      <c r="R223" s="65"/>
      <c r="S223" s="36"/>
      <c r="T223" s="65"/>
      <c r="U223" s="65"/>
      <c r="V223" s="66"/>
      <c r="W223" s="66"/>
      <c r="X223" s="67"/>
      <c r="Y223" s="68"/>
      <c r="Z223" s="68"/>
      <c r="AA223" s="67"/>
      <c r="AB223" s="65"/>
      <c r="AC223" s="65"/>
      <c r="AD223" s="66"/>
      <c r="AE223" s="65"/>
      <c r="AF223" s="66"/>
      <c r="AG223" s="66"/>
      <c r="AH223" s="66"/>
      <c r="AI223" s="65"/>
      <c r="AJ223" s="65"/>
      <c r="AK223" s="66"/>
      <c r="AL223" s="36"/>
      <c r="AM223" s="36"/>
      <c r="AN223" s="36"/>
      <c r="AO223" s="36"/>
      <c r="AP223" s="69"/>
      <c r="AQ223" s="36"/>
    </row>
    <row r="224" spans="1:43" ht="14.25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71"/>
      <c r="N224" s="65"/>
      <c r="O224" s="65"/>
      <c r="P224" s="65"/>
      <c r="Q224" s="65"/>
      <c r="R224" s="65"/>
      <c r="S224" s="36"/>
      <c r="T224" s="65"/>
      <c r="U224" s="65"/>
      <c r="V224" s="66"/>
      <c r="W224" s="66"/>
      <c r="X224" s="67"/>
      <c r="Y224" s="68"/>
      <c r="Z224" s="68"/>
      <c r="AA224" s="67"/>
      <c r="AB224" s="65"/>
      <c r="AC224" s="65"/>
      <c r="AD224" s="66"/>
      <c r="AE224" s="65"/>
      <c r="AF224" s="66"/>
      <c r="AG224" s="66"/>
      <c r="AH224" s="66"/>
      <c r="AI224" s="65"/>
      <c r="AJ224" s="65"/>
      <c r="AK224" s="66"/>
      <c r="AL224" s="36"/>
      <c r="AM224" s="36"/>
      <c r="AN224" s="36"/>
      <c r="AO224" s="36"/>
      <c r="AP224" s="69"/>
      <c r="AQ224" s="36"/>
    </row>
    <row r="225" spans="1:43" ht="14.25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71"/>
      <c r="N225" s="65"/>
      <c r="O225" s="65"/>
      <c r="P225" s="65"/>
      <c r="Q225" s="65"/>
      <c r="R225" s="65"/>
      <c r="S225" s="36"/>
      <c r="T225" s="65"/>
      <c r="U225" s="65"/>
      <c r="V225" s="66"/>
      <c r="W225" s="66"/>
      <c r="X225" s="67"/>
      <c r="Y225" s="68"/>
      <c r="Z225" s="68"/>
      <c r="AA225" s="67"/>
      <c r="AB225" s="65"/>
      <c r="AC225" s="65"/>
      <c r="AD225" s="66"/>
      <c r="AE225" s="65"/>
      <c r="AF225" s="66"/>
      <c r="AG225" s="66"/>
      <c r="AH225" s="66"/>
      <c r="AI225" s="65"/>
      <c r="AJ225" s="65"/>
      <c r="AK225" s="66"/>
      <c r="AL225" s="36"/>
      <c r="AM225" s="36"/>
      <c r="AN225" s="36"/>
      <c r="AO225" s="36"/>
      <c r="AP225" s="69"/>
      <c r="AQ225" s="36"/>
    </row>
    <row r="226" spans="1:43" ht="14.25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71"/>
      <c r="N226" s="65"/>
      <c r="O226" s="65"/>
      <c r="P226" s="65"/>
      <c r="Q226" s="65"/>
      <c r="R226" s="65"/>
      <c r="S226" s="36"/>
      <c r="T226" s="65"/>
      <c r="U226" s="65"/>
      <c r="V226" s="66"/>
      <c r="W226" s="66"/>
      <c r="X226" s="67"/>
      <c r="Y226" s="68"/>
      <c r="Z226" s="68"/>
      <c r="AA226" s="67"/>
      <c r="AB226" s="65"/>
      <c r="AC226" s="65"/>
      <c r="AD226" s="66"/>
      <c r="AE226" s="65"/>
      <c r="AF226" s="66"/>
      <c r="AG226" s="66"/>
      <c r="AH226" s="66"/>
      <c r="AI226" s="65"/>
      <c r="AJ226" s="65"/>
      <c r="AK226" s="66"/>
      <c r="AL226" s="36"/>
      <c r="AM226" s="36"/>
      <c r="AN226" s="36"/>
      <c r="AO226" s="36"/>
      <c r="AP226" s="69"/>
      <c r="AQ226" s="36"/>
    </row>
    <row r="227" spans="1:43" ht="14.25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71"/>
      <c r="N227" s="65"/>
      <c r="O227" s="65"/>
      <c r="P227" s="65"/>
      <c r="Q227" s="65"/>
      <c r="R227" s="65"/>
      <c r="S227" s="36"/>
      <c r="T227" s="65"/>
      <c r="U227" s="65"/>
      <c r="V227" s="66"/>
      <c r="W227" s="66"/>
      <c r="X227" s="67"/>
      <c r="Y227" s="68"/>
      <c r="Z227" s="68"/>
      <c r="AA227" s="67"/>
      <c r="AB227" s="65"/>
      <c r="AC227" s="65"/>
      <c r="AD227" s="66"/>
      <c r="AE227" s="65"/>
      <c r="AF227" s="66"/>
      <c r="AG227" s="66"/>
      <c r="AH227" s="66"/>
      <c r="AI227" s="65"/>
      <c r="AJ227" s="65"/>
      <c r="AK227" s="66"/>
      <c r="AL227" s="36"/>
      <c r="AM227" s="36"/>
      <c r="AN227" s="36"/>
      <c r="AO227" s="36"/>
      <c r="AP227" s="69"/>
      <c r="AQ227" s="36"/>
    </row>
    <row r="228" spans="1:43" ht="14.25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71"/>
      <c r="N228" s="65"/>
      <c r="O228" s="65"/>
      <c r="P228" s="65"/>
      <c r="Q228" s="65"/>
      <c r="R228" s="65"/>
      <c r="S228" s="36"/>
      <c r="T228" s="65"/>
      <c r="U228" s="65"/>
      <c r="V228" s="66"/>
      <c r="W228" s="66"/>
      <c r="X228" s="67"/>
      <c r="Y228" s="68"/>
      <c r="Z228" s="68"/>
      <c r="AA228" s="67"/>
      <c r="AB228" s="65"/>
      <c r="AC228" s="65"/>
      <c r="AD228" s="66"/>
      <c r="AE228" s="65"/>
      <c r="AF228" s="66"/>
      <c r="AG228" s="66"/>
      <c r="AH228" s="66"/>
      <c r="AI228" s="65"/>
      <c r="AJ228" s="65"/>
      <c r="AK228" s="66"/>
      <c r="AL228" s="36"/>
      <c r="AM228" s="36"/>
      <c r="AN228" s="36"/>
      <c r="AO228" s="36"/>
      <c r="AP228" s="69"/>
      <c r="AQ228" s="36"/>
    </row>
    <row r="229" spans="1:43" ht="14.25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71"/>
      <c r="N229" s="65"/>
      <c r="O229" s="65"/>
      <c r="P229" s="65"/>
      <c r="Q229" s="65"/>
      <c r="R229" s="65"/>
      <c r="S229" s="36"/>
      <c r="T229" s="65"/>
      <c r="U229" s="65"/>
      <c r="V229" s="66"/>
      <c r="W229" s="66"/>
      <c r="X229" s="67"/>
      <c r="Y229" s="68"/>
      <c r="Z229" s="68"/>
      <c r="AA229" s="67"/>
      <c r="AB229" s="65"/>
      <c r="AC229" s="65"/>
      <c r="AD229" s="66"/>
      <c r="AE229" s="65"/>
      <c r="AF229" s="66"/>
      <c r="AG229" s="66"/>
      <c r="AH229" s="66"/>
      <c r="AI229" s="65"/>
      <c r="AJ229" s="65"/>
      <c r="AK229" s="66"/>
      <c r="AL229" s="36"/>
      <c r="AM229" s="36"/>
      <c r="AN229" s="36"/>
      <c r="AO229" s="36"/>
      <c r="AP229" s="69"/>
      <c r="AQ229" s="36"/>
    </row>
    <row r="230" spans="1:43" ht="14.25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71"/>
      <c r="N230" s="65"/>
      <c r="O230" s="65"/>
      <c r="P230" s="65"/>
      <c r="Q230" s="65"/>
      <c r="R230" s="65"/>
      <c r="S230" s="36"/>
      <c r="T230" s="65"/>
      <c r="U230" s="65"/>
      <c r="V230" s="66"/>
      <c r="W230" s="66"/>
      <c r="X230" s="67"/>
      <c r="Y230" s="68"/>
      <c r="Z230" s="68"/>
      <c r="AA230" s="67"/>
      <c r="AB230" s="65"/>
      <c r="AC230" s="65"/>
      <c r="AD230" s="66"/>
      <c r="AE230" s="65"/>
      <c r="AF230" s="66"/>
      <c r="AG230" s="66"/>
      <c r="AH230" s="66"/>
      <c r="AI230" s="65"/>
      <c r="AJ230" s="65"/>
      <c r="AK230" s="66"/>
      <c r="AL230" s="36"/>
      <c r="AM230" s="36"/>
      <c r="AN230" s="36"/>
      <c r="AO230" s="36"/>
      <c r="AP230" s="69"/>
      <c r="AQ230" s="36"/>
    </row>
    <row r="231" spans="1:43" ht="14.25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71"/>
      <c r="N231" s="65"/>
      <c r="O231" s="65"/>
      <c r="P231" s="65"/>
      <c r="Q231" s="65"/>
      <c r="R231" s="65"/>
      <c r="S231" s="36"/>
      <c r="T231" s="65"/>
      <c r="U231" s="65"/>
      <c r="V231" s="66"/>
      <c r="W231" s="66"/>
      <c r="X231" s="67"/>
      <c r="Y231" s="68"/>
      <c r="Z231" s="68"/>
      <c r="AA231" s="67"/>
      <c r="AB231" s="65"/>
      <c r="AC231" s="65"/>
      <c r="AD231" s="66"/>
      <c r="AE231" s="65"/>
      <c r="AF231" s="66"/>
      <c r="AG231" s="66"/>
      <c r="AH231" s="66"/>
      <c r="AI231" s="65"/>
      <c r="AJ231" s="65"/>
      <c r="AK231" s="66"/>
      <c r="AL231" s="36"/>
      <c r="AM231" s="36"/>
      <c r="AN231" s="36"/>
      <c r="AO231" s="36"/>
      <c r="AP231" s="69"/>
      <c r="AQ231" s="36"/>
    </row>
    <row r="232" spans="1:43" ht="14.25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71"/>
      <c r="N232" s="65"/>
      <c r="O232" s="65"/>
      <c r="P232" s="65"/>
      <c r="Q232" s="65"/>
      <c r="R232" s="65"/>
      <c r="S232" s="36"/>
      <c r="T232" s="65"/>
      <c r="U232" s="65"/>
      <c r="V232" s="66"/>
      <c r="W232" s="66"/>
      <c r="X232" s="67"/>
      <c r="Y232" s="68"/>
      <c r="Z232" s="68"/>
      <c r="AA232" s="67"/>
      <c r="AB232" s="65"/>
      <c r="AC232" s="65"/>
      <c r="AD232" s="66"/>
      <c r="AE232" s="65"/>
      <c r="AF232" s="66"/>
      <c r="AG232" s="66"/>
      <c r="AH232" s="66"/>
      <c r="AI232" s="65"/>
      <c r="AJ232" s="65"/>
      <c r="AK232" s="66"/>
      <c r="AL232" s="36"/>
      <c r="AM232" s="36"/>
      <c r="AN232" s="36"/>
      <c r="AO232" s="36"/>
      <c r="AP232" s="69"/>
      <c r="AQ232" s="36"/>
    </row>
    <row r="233" spans="1:43" ht="14.25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71"/>
      <c r="N233" s="65"/>
      <c r="O233" s="65"/>
      <c r="P233" s="65"/>
      <c r="Q233" s="65"/>
      <c r="R233" s="65"/>
      <c r="S233" s="36"/>
      <c r="T233" s="65"/>
      <c r="U233" s="65"/>
      <c r="V233" s="66"/>
      <c r="W233" s="66"/>
      <c r="X233" s="67"/>
      <c r="Y233" s="68"/>
      <c r="Z233" s="68"/>
      <c r="AA233" s="67"/>
      <c r="AB233" s="65"/>
      <c r="AC233" s="65"/>
      <c r="AD233" s="66"/>
      <c r="AE233" s="65"/>
      <c r="AF233" s="66"/>
      <c r="AG233" s="66"/>
      <c r="AH233" s="66"/>
      <c r="AI233" s="65"/>
      <c r="AJ233" s="65"/>
      <c r="AK233" s="66"/>
      <c r="AL233" s="36"/>
      <c r="AM233" s="36"/>
      <c r="AN233" s="36"/>
      <c r="AO233" s="36"/>
      <c r="AP233" s="69"/>
      <c r="AQ233" s="36"/>
    </row>
    <row r="234" spans="1:43" ht="14.25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71"/>
      <c r="N234" s="65"/>
      <c r="O234" s="65"/>
      <c r="P234" s="65"/>
      <c r="Q234" s="65"/>
      <c r="R234" s="65"/>
      <c r="S234" s="36"/>
      <c r="T234" s="65"/>
      <c r="U234" s="65"/>
      <c r="V234" s="66"/>
      <c r="W234" s="66"/>
      <c r="X234" s="67"/>
      <c r="Y234" s="68"/>
      <c r="Z234" s="68"/>
      <c r="AA234" s="67"/>
      <c r="AB234" s="65"/>
      <c r="AC234" s="65"/>
      <c r="AD234" s="66"/>
      <c r="AE234" s="65"/>
      <c r="AF234" s="66"/>
      <c r="AG234" s="66"/>
      <c r="AH234" s="66"/>
      <c r="AI234" s="65"/>
      <c r="AJ234" s="65"/>
      <c r="AK234" s="66"/>
      <c r="AL234" s="36"/>
      <c r="AM234" s="36"/>
      <c r="AN234" s="36"/>
      <c r="AO234" s="36"/>
      <c r="AP234" s="69"/>
      <c r="AQ234" s="36"/>
    </row>
    <row r="235" spans="1:43" ht="14.25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71"/>
      <c r="N235" s="65"/>
      <c r="O235" s="65"/>
      <c r="P235" s="65"/>
      <c r="Q235" s="65"/>
      <c r="R235" s="65"/>
      <c r="S235" s="36"/>
      <c r="T235" s="65"/>
      <c r="U235" s="65"/>
      <c r="V235" s="66"/>
      <c r="W235" s="66"/>
      <c r="X235" s="67"/>
      <c r="Y235" s="68"/>
      <c r="Z235" s="68"/>
      <c r="AA235" s="67"/>
      <c r="AB235" s="65"/>
      <c r="AC235" s="65"/>
      <c r="AD235" s="66"/>
      <c r="AE235" s="65"/>
      <c r="AF235" s="66"/>
      <c r="AG235" s="66"/>
      <c r="AH235" s="66"/>
      <c r="AI235" s="65"/>
      <c r="AJ235" s="65"/>
      <c r="AK235" s="66"/>
      <c r="AL235" s="36"/>
      <c r="AM235" s="36"/>
      <c r="AN235" s="36"/>
      <c r="AO235" s="36"/>
      <c r="AP235" s="69"/>
      <c r="AQ235" s="36"/>
    </row>
    <row r="236" spans="1:43" ht="14.25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71"/>
      <c r="N236" s="65"/>
      <c r="O236" s="65"/>
      <c r="P236" s="65"/>
      <c r="Q236" s="65"/>
      <c r="R236" s="65"/>
      <c r="S236" s="36"/>
      <c r="T236" s="65"/>
      <c r="U236" s="65"/>
      <c r="V236" s="66"/>
      <c r="W236" s="66"/>
      <c r="X236" s="67"/>
      <c r="Y236" s="68"/>
      <c r="Z236" s="68"/>
      <c r="AA236" s="67"/>
      <c r="AB236" s="65"/>
      <c r="AC236" s="65"/>
      <c r="AD236" s="66"/>
      <c r="AE236" s="65"/>
      <c r="AF236" s="66"/>
      <c r="AG236" s="66"/>
      <c r="AH236" s="66"/>
      <c r="AI236" s="65"/>
      <c r="AJ236" s="65"/>
      <c r="AK236" s="66"/>
      <c r="AL236" s="36"/>
      <c r="AM236" s="36"/>
      <c r="AN236" s="36"/>
      <c r="AO236" s="36"/>
      <c r="AP236" s="69"/>
      <c r="AQ236" s="36"/>
    </row>
    <row r="237" spans="1:43" ht="14.25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71"/>
      <c r="N237" s="65"/>
      <c r="O237" s="65"/>
      <c r="P237" s="65"/>
      <c r="Q237" s="65"/>
      <c r="R237" s="65"/>
      <c r="S237" s="36"/>
      <c r="T237" s="65"/>
      <c r="U237" s="65"/>
      <c r="V237" s="66"/>
      <c r="W237" s="66"/>
      <c r="X237" s="67"/>
      <c r="Y237" s="68"/>
      <c r="Z237" s="68"/>
      <c r="AA237" s="67"/>
      <c r="AB237" s="65"/>
      <c r="AC237" s="65"/>
      <c r="AD237" s="66"/>
      <c r="AE237" s="65"/>
      <c r="AF237" s="66"/>
      <c r="AG237" s="66"/>
      <c r="AH237" s="66"/>
      <c r="AI237" s="65"/>
      <c r="AJ237" s="65"/>
      <c r="AK237" s="66"/>
      <c r="AL237" s="36"/>
      <c r="AM237" s="36"/>
      <c r="AN237" s="36"/>
      <c r="AO237" s="36"/>
      <c r="AP237" s="69"/>
      <c r="AQ237" s="36"/>
    </row>
    <row r="238" spans="1:43" ht="14.25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71"/>
      <c r="N238" s="65"/>
      <c r="O238" s="65"/>
      <c r="P238" s="65"/>
      <c r="Q238" s="65"/>
      <c r="R238" s="65"/>
      <c r="S238" s="36"/>
      <c r="T238" s="65"/>
      <c r="U238" s="65"/>
      <c r="V238" s="66"/>
      <c r="W238" s="66"/>
      <c r="X238" s="67"/>
      <c r="Y238" s="68"/>
      <c r="Z238" s="68"/>
      <c r="AA238" s="67"/>
      <c r="AB238" s="65"/>
      <c r="AC238" s="65"/>
      <c r="AD238" s="66"/>
      <c r="AE238" s="65"/>
      <c r="AF238" s="66"/>
      <c r="AG238" s="66"/>
      <c r="AH238" s="66"/>
      <c r="AI238" s="65"/>
      <c r="AJ238" s="65"/>
      <c r="AK238" s="66"/>
      <c r="AL238" s="36"/>
      <c r="AM238" s="36"/>
      <c r="AN238" s="36"/>
      <c r="AO238" s="36"/>
      <c r="AP238" s="69"/>
      <c r="AQ238" s="36"/>
    </row>
    <row r="239" spans="1:43" ht="14.25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71"/>
      <c r="N239" s="65"/>
      <c r="O239" s="65"/>
      <c r="P239" s="65"/>
      <c r="Q239" s="65"/>
      <c r="R239" s="65"/>
      <c r="S239" s="36"/>
      <c r="T239" s="65"/>
      <c r="U239" s="65"/>
      <c r="V239" s="66"/>
      <c r="W239" s="66"/>
      <c r="X239" s="67"/>
      <c r="Y239" s="68"/>
      <c r="Z239" s="68"/>
      <c r="AA239" s="67"/>
      <c r="AB239" s="65"/>
      <c r="AC239" s="65"/>
      <c r="AD239" s="66"/>
      <c r="AE239" s="65"/>
      <c r="AF239" s="66"/>
      <c r="AG239" s="66"/>
      <c r="AH239" s="66"/>
      <c r="AI239" s="65"/>
      <c r="AJ239" s="65"/>
      <c r="AK239" s="66"/>
      <c r="AL239" s="36"/>
      <c r="AM239" s="36"/>
      <c r="AN239" s="36"/>
      <c r="AO239" s="36"/>
      <c r="AP239" s="69"/>
      <c r="AQ239" s="36"/>
    </row>
    <row r="240" spans="1:43" ht="14.25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71"/>
      <c r="N240" s="65"/>
      <c r="O240" s="65"/>
      <c r="P240" s="65"/>
      <c r="Q240" s="65"/>
      <c r="R240" s="65"/>
      <c r="S240" s="36"/>
      <c r="T240" s="65"/>
      <c r="U240" s="65"/>
      <c r="V240" s="66"/>
      <c r="W240" s="66"/>
      <c r="X240" s="67"/>
      <c r="Y240" s="68"/>
      <c r="Z240" s="68"/>
      <c r="AA240" s="67"/>
      <c r="AB240" s="65"/>
      <c r="AC240" s="65"/>
      <c r="AD240" s="66"/>
      <c r="AE240" s="65"/>
      <c r="AF240" s="66"/>
      <c r="AG240" s="66"/>
      <c r="AH240" s="66"/>
      <c r="AI240" s="65"/>
      <c r="AJ240" s="65"/>
      <c r="AK240" s="66"/>
      <c r="AL240" s="36"/>
      <c r="AM240" s="36"/>
      <c r="AN240" s="36"/>
      <c r="AO240" s="36"/>
      <c r="AP240" s="69"/>
      <c r="AQ240" s="36"/>
    </row>
    <row r="241" spans="1:43" ht="14.25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71"/>
      <c r="N241" s="65"/>
      <c r="O241" s="65"/>
      <c r="P241" s="65"/>
      <c r="Q241" s="65"/>
      <c r="R241" s="65"/>
      <c r="S241" s="36"/>
      <c r="T241" s="65"/>
      <c r="U241" s="65"/>
      <c r="V241" s="66"/>
      <c r="W241" s="66"/>
      <c r="X241" s="67"/>
      <c r="Y241" s="68"/>
      <c r="Z241" s="68"/>
      <c r="AA241" s="67"/>
      <c r="AB241" s="65"/>
      <c r="AC241" s="65"/>
      <c r="AD241" s="66"/>
      <c r="AE241" s="65"/>
      <c r="AF241" s="66"/>
      <c r="AG241" s="66"/>
      <c r="AH241" s="66"/>
      <c r="AI241" s="65"/>
      <c r="AJ241" s="65"/>
      <c r="AK241" s="66"/>
      <c r="AL241" s="36"/>
      <c r="AM241" s="36"/>
      <c r="AN241" s="36"/>
      <c r="AO241" s="36"/>
      <c r="AP241" s="69"/>
      <c r="AQ241" s="36"/>
    </row>
    <row r="242" spans="1:43" ht="14.25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71"/>
      <c r="N242" s="65"/>
      <c r="O242" s="65"/>
      <c r="P242" s="65"/>
      <c r="Q242" s="65"/>
      <c r="R242" s="65"/>
      <c r="S242" s="36"/>
      <c r="T242" s="65"/>
      <c r="U242" s="65"/>
      <c r="V242" s="66"/>
      <c r="W242" s="66"/>
      <c r="X242" s="67"/>
      <c r="Y242" s="68"/>
      <c r="Z242" s="68"/>
      <c r="AA242" s="67"/>
      <c r="AB242" s="65"/>
      <c r="AC242" s="65"/>
      <c r="AD242" s="66"/>
      <c r="AE242" s="65"/>
      <c r="AF242" s="66"/>
      <c r="AG242" s="66"/>
      <c r="AH242" s="66"/>
      <c r="AI242" s="65"/>
      <c r="AJ242" s="65"/>
      <c r="AK242" s="66"/>
      <c r="AL242" s="36"/>
      <c r="AM242" s="36"/>
      <c r="AN242" s="36"/>
      <c r="AO242" s="36"/>
      <c r="AP242" s="69"/>
      <c r="AQ242" s="36"/>
    </row>
    <row r="243" spans="1:43" ht="14.25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71"/>
      <c r="N243" s="65"/>
      <c r="O243" s="65"/>
      <c r="P243" s="65"/>
      <c r="Q243" s="65"/>
      <c r="R243" s="65"/>
      <c r="S243" s="36"/>
      <c r="T243" s="65"/>
      <c r="U243" s="65"/>
      <c r="V243" s="66"/>
      <c r="W243" s="66"/>
      <c r="X243" s="67"/>
      <c r="Y243" s="68"/>
      <c r="Z243" s="68"/>
      <c r="AA243" s="67"/>
      <c r="AB243" s="65"/>
      <c r="AC243" s="65"/>
      <c r="AD243" s="66"/>
      <c r="AE243" s="65"/>
      <c r="AF243" s="66"/>
      <c r="AG243" s="66"/>
      <c r="AH243" s="66"/>
      <c r="AI243" s="65"/>
      <c r="AJ243" s="65"/>
      <c r="AK243" s="66"/>
      <c r="AL243" s="36"/>
      <c r="AM243" s="36"/>
      <c r="AN243" s="36"/>
      <c r="AO243" s="36"/>
      <c r="AP243" s="69"/>
      <c r="AQ243" s="36"/>
    </row>
    <row r="244" spans="1:43" ht="14.25" customHeight="1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71"/>
      <c r="N244" s="65"/>
      <c r="O244" s="65"/>
      <c r="P244" s="65"/>
      <c r="Q244" s="65"/>
      <c r="R244" s="65"/>
      <c r="S244" s="36"/>
      <c r="T244" s="65"/>
      <c r="U244" s="65"/>
      <c r="V244" s="66"/>
      <c r="W244" s="66"/>
      <c r="X244" s="67"/>
      <c r="Y244" s="68"/>
      <c r="Z244" s="68"/>
      <c r="AA244" s="67"/>
      <c r="AB244" s="65"/>
      <c r="AC244" s="65"/>
      <c r="AD244" s="66"/>
      <c r="AE244" s="65"/>
      <c r="AF244" s="66"/>
      <c r="AG244" s="66"/>
      <c r="AH244" s="66"/>
      <c r="AI244" s="65"/>
      <c r="AJ244" s="65"/>
      <c r="AK244" s="66"/>
      <c r="AL244" s="36"/>
      <c r="AM244" s="36"/>
      <c r="AN244" s="36"/>
      <c r="AO244" s="36"/>
      <c r="AP244" s="69"/>
      <c r="AQ244" s="36"/>
    </row>
    <row r="245" spans="1:43" ht="14.25" customHeight="1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71"/>
      <c r="N245" s="65"/>
      <c r="O245" s="65"/>
      <c r="P245" s="65"/>
      <c r="Q245" s="65"/>
      <c r="R245" s="65"/>
      <c r="S245" s="36"/>
      <c r="T245" s="65"/>
      <c r="U245" s="65"/>
      <c r="V245" s="66"/>
      <c r="W245" s="66"/>
      <c r="X245" s="67"/>
      <c r="Y245" s="68"/>
      <c r="Z245" s="68"/>
      <c r="AA245" s="67"/>
      <c r="AB245" s="65"/>
      <c r="AC245" s="65"/>
      <c r="AD245" s="66"/>
      <c r="AE245" s="65"/>
      <c r="AF245" s="66"/>
      <c r="AG245" s="66"/>
      <c r="AH245" s="66"/>
      <c r="AI245" s="65"/>
      <c r="AJ245" s="65"/>
      <c r="AK245" s="66"/>
      <c r="AL245" s="36"/>
      <c r="AM245" s="36"/>
      <c r="AN245" s="36"/>
      <c r="AO245" s="36"/>
      <c r="AP245" s="69"/>
      <c r="AQ245" s="36"/>
    </row>
    <row r="246" spans="1:43" ht="14.25" customHeight="1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71"/>
      <c r="N246" s="65"/>
      <c r="O246" s="65"/>
      <c r="P246" s="65"/>
      <c r="Q246" s="65"/>
      <c r="R246" s="65"/>
      <c r="S246" s="36"/>
      <c r="T246" s="65"/>
      <c r="U246" s="65"/>
      <c r="V246" s="66"/>
      <c r="W246" s="66"/>
      <c r="X246" s="67"/>
      <c r="Y246" s="68"/>
      <c r="Z246" s="68"/>
      <c r="AA246" s="67"/>
      <c r="AB246" s="65"/>
      <c r="AC246" s="65"/>
      <c r="AD246" s="66"/>
      <c r="AE246" s="65"/>
      <c r="AF246" s="66"/>
      <c r="AG246" s="66"/>
      <c r="AH246" s="66"/>
      <c r="AI246" s="65"/>
      <c r="AJ246" s="65"/>
      <c r="AK246" s="66"/>
      <c r="AL246" s="36"/>
      <c r="AM246" s="36"/>
      <c r="AN246" s="36"/>
      <c r="AO246" s="36"/>
      <c r="AP246" s="69"/>
      <c r="AQ246" s="36"/>
    </row>
    <row r="247" spans="1:43" ht="14.25" customHeight="1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71"/>
      <c r="N247" s="65"/>
      <c r="O247" s="65"/>
      <c r="P247" s="65"/>
      <c r="Q247" s="65"/>
      <c r="R247" s="65"/>
      <c r="S247" s="36"/>
      <c r="T247" s="65"/>
      <c r="U247" s="65"/>
      <c r="V247" s="66"/>
      <c r="W247" s="66"/>
      <c r="X247" s="67"/>
      <c r="Y247" s="68"/>
      <c r="Z247" s="68"/>
      <c r="AA247" s="67"/>
      <c r="AB247" s="65"/>
      <c r="AC247" s="65"/>
      <c r="AD247" s="66"/>
      <c r="AE247" s="65"/>
      <c r="AF247" s="66"/>
      <c r="AG247" s="66"/>
      <c r="AH247" s="66"/>
      <c r="AI247" s="65"/>
      <c r="AJ247" s="65"/>
      <c r="AK247" s="66"/>
      <c r="AL247" s="36"/>
      <c r="AM247" s="36"/>
      <c r="AN247" s="36"/>
      <c r="AO247" s="36"/>
      <c r="AP247" s="69"/>
      <c r="AQ247" s="36"/>
    </row>
    <row r="248" spans="1:43" ht="14.25" customHeight="1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71"/>
      <c r="N248" s="65"/>
      <c r="O248" s="65"/>
      <c r="P248" s="65"/>
      <c r="Q248" s="65"/>
      <c r="R248" s="65"/>
      <c r="S248" s="36"/>
      <c r="T248" s="65"/>
      <c r="U248" s="65"/>
      <c r="V248" s="66"/>
      <c r="W248" s="66"/>
      <c r="X248" s="67"/>
      <c r="Y248" s="68"/>
      <c r="Z248" s="68"/>
      <c r="AA248" s="67"/>
      <c r="AB248" s="65"/>
      <c r="AC248" s="65"/>
      <c r="AD248" s="66"/>
      <c r="AE248" s="65"/>
      <c r="AF248" s="66"/>
      <c r="AG248" s="66"/>
      <c r="AH248" s="66"/>
      <c r="AI248" s="65"/>
      <c r="AJ248" s="65"/>
      <c r="AK248" s="66"/>
      <c r="AL248" s="36"/>
      <c r="AM248" s="36"/>
      <c r="AN248" s="36"/>
      <c r="AO248" s="36"/>
      <c r="AP248" s="69"/>
      <c r="AQ248" s="36"/>
    </row>
    <row r="249" spans="1:43" ht="14.25" customHeight="1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71"/>
      <c r="N249" s="65"/>
      <c r="O249" s="65"/>
      <c r="P249" s="65"/>
      <c r="Q249" s="65"/>
      <c r="R249" s="65"/>
      <c r="S249" s="36"/>
      <c r="T249" s="65"/>
      <c r="U249" s="65"/>
      <c r="V249" s="66"/>
      <c r="W249" s="66"/>
      <c r="X249" s="67"/>
      <c r="Y249" s="68"/>
      <c r="Z249" s="68"/>
      <c r="AA249" s="67"/>
      <c r="AB249" s="65"/>
      <c r="AC249" s="65"/>
      <c r="AD249" s="66"/>
      <c r="AE249" s="65"/>
      <c r="AF249" s="66"/>
      <c r="AG249" s="66"/>
      <c r="AH249" s="66"/>
      <c r="AI249" s="65"/>
      <c r="AJ249" s="65"/>
      <c r="AK249" s="66"/>
      <c r="AL249" s="36"/>
      <c r="AM249" s="36"/>
      <c r="AN249" s="36"/>
      <c r="AO249" s="36"/>
      <c r="AP249" s="69"/>
      <c r="AQ249" s="36"/>
    </row>
    <row r="250" spans="1:43" ht="14.25" customHeight="1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71"/>
      <c r="N250" s="65"/>
      <c r="O250" s="65"/>
      <c r="P250" s="65"/>
      <c r="Q250" s="65"/>
      <c r="R250" s="65"/>
      <c r="S250" s="36"/>
      <c r="T250" s="65"/>
      <c r="U250" s="65"/>
      <c r="V250" s="66"/>
      <c r="W250" s="66"/>
      <c r="X250" s="67"/>
      <c r="Y250" s="68"/>
      <c r="Z250" s="68"/>
      <c r="AA250" s="67"/>
      <c r="AB250" s="65"/>
      <c r="AC250" s="65"/>
      <c r="AD250" s="66"/>
      <c r="AE250" s="65"/>
      <c r="AF250" s="66"/>
      <c r="AG250" s="66"/>
      <c r="AH250" s="66"/>
      <c r="AI250" s="65"/>
      <c r="AJ250" s="65"/>
      <c r="AK250" s="66"/>
      <c r="AL250" s="36"/>
      <c r="AM250" s="36"/>
      <c r="AN250" s="36"/>
      <c r="AO250" s="36"/>
      <c r="AP250" s="69"/>
      <c r="AQ250" s="36"/>
    </row>
    <row r="251" spans="1:43" ht="14.25" customHeight="1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71"/>
      <c r="N251" s="65"/>
      <c r="O251" s="65"/>
      <c r="P251" s="65"/>
      <c r="Q251" s="65"/>
      <c r="R251" s="65"/>
      <c r="S251" s="36"/>
      <c r="T251" s="65"/>
      <c r="U251" s="65"/>
      <c r="V251" s="66"/>
      <c r="W251" s="66"/>
      <c r="X251" s="67"/>
      <c r="Y251" s="68"/>
      <c r="Z251" s="68"/>
      <c r="AA251" s="67"/>
      <c r="AB251" s="65"/>
      <c r="AC251" s="65"/>
      <c r="AD251" s="66"/>
      <c r="AE251" s="65"/>
      <c r="AF251" s="66"/>
      <c r="AG251" s="66"/>
      <c r="AH251" s="66"/>
      <c r="AI251" s="65"/>
      <c r="AJ251" s="65"/>
      <c r="AK251" s="66"/>
      <c r="AL251" s="36"/>
      <c r="AM251" s="36"/>
      <c r="AN251" s="36"/>
      <c r="AO251" s="36"/>
      <c r="AP251" s="69"/>
      <c r="AQ251" s="36"/>
    </row>
    <row r="252" spans="1:43" ht="14.25" customHeight="1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71"/>
      <c r="N252" s="65"/>
      <c r="O252" s="65"/>
      <c r="P252" s="65"/>
      <c r="Q252" s="65"/>
      <c r="R252" s="65"/>
      <c r="S252" s="36"/>
      <c r="T252" s="65"/>
      <c r="U252" s="65"/>
      <c r="V252" s="66"/>
      <c r="W252" s="66"/>
      <c r="X252" s="67"/>
      <c r="Y252" s="68"/>
      <c r="Z252" s="68"/>
      <c r="AA252" s="67"/>
      <c r="AB252" s="65"/>
      <c r="AC252" s="65"/>
      <c r="AD252" s="66"/>
      <c r="AE252" s="65"/>
      <c r="AF252" s="66"/>
      <c r="AG252" s="66"/>
      <c r="AH252" s="66"/>
      <c r="AI252" s="65"/>
      <c r="AJ252" s="65"/>
      <c r="AK252" s="66"/>
      <c r="AL252" s="36"/>
      <c r="AM252" s="36"/>
      <c r="AN252" s="36"/>
      <c r="AO252" s="36"/>
      <c r="AP252" s="69"/>
      <c r="AQ252" s="36"/>
    </row>
    <row r="253" spans="1:43" ht="14.25" customHeight="1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71"/>
      <c r="N253" s="65"/>
      <c r="O253" s="65"/>
      <c r="P253" s="65"/>
      <c r="Q253" s="65"/>
      <c r="R253" s="65"/>
      <c r="S253" s="36"/>
      <c r="T253" s="65"/>
      <c r="U253" s="65"/>
      <c r="V253" s="66"/>
      <c r="W253" s="66"/>
      <c r="X253" s="67"/>
      <c r="Y253" s="68"/>
      <c r="Z253" s="68"/>
      <c r="AA253" s="67"/>
      <c r="AB253" s="65"/>
      <c r="AC253" s="65"/>
      <c r="AD253" s="66"/>
      <c r="AE253" s="65"/>
      <c r="AF253" s="66"/>
      <c r="AG253" s="66"/>
      <c r="AH253" s="66"/>
      <c r="AI253" s="65"/>
      <c r="AJ253" s="65"/>
      <c r="AK253" s="66"/>
      <c r="AL253" s="36"/>
      <c r="AM253" s="36"/>
      <c r="AN253" s="36"/>
      <c r="AO253" s="36"/>
      <c r="AP253" s="69"/>
      <c r="AQ253" s="36"/>
    </row>
    <row r="254" spans="1:43" ht="14.25" customHeight="1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71"/>
      <c r="N254" s="65"/>
      <c r="O254" s="65"/>
      <c r="P254" s="65"/>
      <c r="Q254" s="65"/>
      <c r="R254" s="65"/>
      <c r="S254" s="36"/>
      <c r="T254" s="65"/>
      <c r="U254" s="65"/>
      <c r="V254" s="66"/>
      <c r="W254" s="66"/>
      <c r="X254" s="67"/>
      <c r="Y254" s="68"/>
      <c r="Z254" s="68"/>
      <c r="AA254" s="67"/>
      <c r="AB254" s="65"/>
      <c r="AC254" s="65"/>
      <c r="AD254" s="66"/>
      <c r="AE254" s="65"/>
      <c r="AF254" s="66"/>
      <c r="AG254" s="66"/>
      <c r="AH254" s="66"/>
      <c r="AI254" s="65"/>
      <c r="AJ254" s="65"/>
      <c r="AK254" s="66"/>
      <c r="AL254" s="36"/>
      <c r="AM254" s="36"/>
      <c r="AN254" s="36"/>
      <c r="AO254" s="36"/>
      <c r="AP254" s="69"/>
      <c r="AQ254" s="36"/>
    </row>
    <row r="255" spans="1:43" ht="14.25" customHeight="1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71"/>
      <c r="N255" s="65"/>
      <c r="O255" s="65"/>
      <c r="P255" s="65"/>
      <c r="Q255" s="65"/>
      <c r="R255" s="65"/>
      <c r="S255" s="36"/>
      <c r="T255" s="65"/>
      <c r="U255" s="65"/>
      <c r="V255" s="66"/>
      <c r="W255" s="66"/>
      <c r="X255" s="67"/>
      <c r="Y255" s="68"/>
      <c r="Z255" s="68"/>
      <c r="AA255" s="67"/>
      <c r="AB255" s="65"/>
      <c r="AC255" s="65"/>
      <c r="AD255" s="66"/>
      <c r="AE255" s="65"/>
      <c r="AF255" s="66"/>
      <c r="AG255" s="66"/>
      <c r="AH255" s="66"/>
      <c r="AI255" s="65"/>
      <c r="AJ255" s="65"/>
      <c r="AK255" s="66"/>
      <c r="AL255" s="36"/>
      <c r="AM255" s="36"/>
      <c r="AN255" s="36"/>
      <c r="AO255" s="36"/>
      <c r="AP255" s="69"/>
      <c r="AQ255" s="36"/>
    </row>
    <row r="256" spans="1:43" ht="14.25" customHeight="1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71"/>
      <c r="N256" s="65"/>
      <c r="O256" s="65"/>
      <c r="P256" s="65"/>
      <c r="Q256" s="65"/>
      <c r="R256" s="65"/>
      <c r="S256" s="36"/>
      <c r="T256" s="65"/>
      <c r="U256" s="65"/>
      <c r="V256" s="66"/>
      <c r="W256" s="66"/>
      <c r="X256" s="67"/>
      <c r="Y256" s="68"/>
      <c r="Z256" s="68"/>
      <c r="AA256" s="67"/>
      <c r="AB256" s="65"/>
      <c r="AC256" s="65"/>
      <c r="AD256" s="66"/>
      <c r="AE256" s="65"/>
      <c r="AF256" s="66"/>
      <c r="AG256" s="66"/>
      <c r="AH256" s="66"/>
      <c r="AI256" s="65"/>
      <c r="AJ256" s="65"/>
      <c r="AK256" s="66"/>
      <c r="AL256" s="36"/>
      <c r="AM256" s="36"/>
      <c r="AN256" s="36"/>
      <c r="AO256" s="36"/>
      <c r="AP256" s="69"/>
      <c r="AQ256" s="36"/>
    </row>
    <row r="257" spans="1:43" ht="14.25" customHeight="1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71"/>
      <c r="N257" s="65"/>
      <c r="O257" s="65"/>
      <c r="P257" s="65"/>
      <c r="Q257" s="65"/>
      <c r="R257" s="65"/>
      <c r="S257" s="36"/>
      <c r="T257" s="65"/>
      <c r="U257" s="65"/>
      <c r="V257" s="66"/>
      <c r="W257" s="66"/>
      <c r="X257" s="67"/>
      <c r="Y257" s="68"/>
      <c r="Z257" s="68"/>
      <c r="AA257" s="67"/>
      <c r="AB257" s="65"/>
      <c r="AC257" s="65"/>
      <c r="AD257" s="66"/>
      <c r="AE257" s="65"/>
      <c r="AF257" s="66"/>
      <c r="AG257" s="66"/>
      <c r="AH257" s="66"/>
      <c r="AI257" s="65"/>
      <c r="AJ257" s="65"/>
      <c r="AK257" s="66"/>
      <c r="AL257" s="36"/>
      <c r="AM257" s="36"/>
      <c r="AN257" s="36"/>
      <c r="AO257" s="36"/>
      <c r="AP257" s="69"/>
      <c r="AQ257" s="36"/>
    </row>
    <row r="258" spans="1:43" ht="14.25" customHeight="1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71"/>
      <c r="N258" s="65"/>
      <c r="O258" s="65"/>
      <c r="P258" s="65"/>
      <c r="Q258" s="65"/>
      <c r="R258" s="65"/>
      <c r="S258" s="36"/>
      <c r="T258" s="65"/>
      <c r="U258" s="65"/>
      <c r="V258" s="66"/>
      <c r="W258" s="66"/>
      <c r="X258" s="67"/>
      <c r="Y258" s="68"/>
      <c r="Z258" s="68"/>
      <c r="AA258" s="67"/>
      <c r="AB258" s="65"/>
      <c r="AC258" s="65"/>
      <c r="AD258" s="66"/>
      <c r="AE258" s="65"/>
      <c r="AF258" s="66"/>
      <c r="AG258" s="66"/>
      <c r="AH258" s="66"/>
      <c r="AI258" s="65"/>
      <c r="AJ258" s="65"/>
      <c r="AK258" s="66"/>
      <c r="AL258" s="36"/>
      <c r="AM258" s="36"/>
      <c r="AN258" s="36"/>
      <c r="AO258" s="36"/>
      <c r="AP258" s="69"/>
      <c r="AQ258" s="36"/>
    </row>
    <row r="259" spans="1:43" ht="14.25" customHeight="1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71"/>
      <c r="N259" s="65"/>
      <c r="O259" s="65"/>
      <c r="P259" s="65"/>
      <c r="Q259" s="65"/>
      <c r="R259" s="65"/>
      <c r="S259" s="36"/>
      <c r="T259" s="65"/>
      <c r="U259" s="65"/>
      <c r="V259" s="66"/>
      <c r="W259" s="66"/>
      <c r="X259" s="67"/>
      <c r="Y259" s="68"/>
      <c r="Z259" s="68"/>
      <c r="AA259" s="67"/>
      <c r="AB259" s="65"/>
      <c r="AC259" s="65"/>
      <c r="AD259" s="66"/>
      <c r="AE259" s="65"/>
      <c r="AF259" s="66"/>
      <c r="AG259" s="66"/>
      <c r="AH259" s="66"/>
      <c r="AI259" s="65"/>
      <c r="AJ259" s="65"/>
      <c r="AK259" s="66"/>
      <c r="AL259" s="36"/>
      <c r="AM259" s="36"/>
      <c r="AN259" s="36"/>
      <c r="AO259" s="36"/>
      <c r="AP259" s="69"/>
      <c r="AQ259" s="36"/>
    </row>
    <row r="260" spans="1:43" ht="14.25" customHeight="1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71"/>
      <c r="N260" s="65"/>
      <c r="O260" s="65"/>
      <c r="P260" s="65"/>
      <c r="Q260" s="65"/>
      <c r="R260" s="65"/>
      <c r="S260" s="36"/>
      <c r="T260" s="65"/>
      <c r="U260" s="65"/>
      <c r="V260" s="66"/>
      <c r="W260" s="66"/>
      <c r="X260" s="67"/>
      <c r="Y260" s="68"/>
      <c r="Z260" s="68"/>
      <c r="AA260" s="67"/>
      <c r="AB260" s="65"/>
      <c r="AC260" s="65"/>
      <c r="AD260" s="66"/>
      <c r="AE260" s="65"/>
      <c r="AF260" s="66"/>
      <c r="AG260" s="66"/>
      <c r="AH260" s="66"/>
      <c r="AI260" s="65"/>
      <c r="AJ260" s="65"/>
      <c r="AK260" s="66"/>
      <c r="AL260" s="36"/>
      <c r="AM260" s="36"/>
      <c r="AN260" s="36"/>
      <c r="AO260" s="36"/>
      <c r="AP260" s="69"/>
      <c r="AQ260" s="36"/>
    </row>
    <row r="261" spans="1:43" ht="14.25" customHeight="1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71"/>
      <c r="N261" s="65"/>
      <c r="O261" s="65"/>
      <c r="P261" s="65"/>
      <c r="Q261" s="65"/>
      <c r="R261" s="65"/>
      <c r="S261" s="36"/>
      <c r="T261" s="65"/>
      <c r="U261" s="65"/>
      <c r="V261" s="66"/>
      <c r="W261" s="66"/>
      <c r="X261" s="67"/>
      <c r="Y261" s="68"/>
      <c r="Z261" s="68"/>
      <c r="AA261" s="67"/>
      <c r="AB261" s="65"/>
      <c r="AC261" s="65"/>
      <c r="AD261" s="66"/>
      <c r="AE261" s="65"/>
      <c r="AF261" s="66"/>
      <c r="AG261" s="66"/>
      <c r="AH261" s="66"/>
      <c r="AI261" s="65"/>
      <c r="AJ261" s="65"/>
      <c r="AK261" s="66"/>
      <c r="AL261" s="36"/>
      <c r="AM261" s="36"/>
      <c r="AN261" s="36"/>
      <c r="AO261" s="36"/>
      <c r="AP261" s="69"/>
      <c r="AQ261" s="36"/>
    </row>
    <row r="262" spans="1:43" ht="14.25" customHeight="1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71"/>
      <c r="N262" s="65"/>
      <c r="O262" s="65"/>
      <c r="P262" s="65"/>
      <c r="Q262" s="65"/>
      <c r="R262" s="65"/>
      <c r="S262" s="36"/>
      <c r="T262" s="65"/>
      <c r="U262" s="65"/>
      <c r="V262" s="66"/>
      <c r="W262" s="66"/>
      <c r="X262" s="67"/>
      <c r="Y262" s="68"/>
      <c r="Z262" s="68"/>
      <c r="AA262" s="67"/>
      <c r="AB262" s="65"/>
      <c r="AC262" s="65"/>
      <c r="AD262" s="66"/>
      <c r="AE262" s="65"/>
      <c r="AF262" s="66"/>
      <c r="AG262" s="66"/>
      <c r="AH262" s="66"/>
      <c r="AI262" s="65"/>
      <c r="AJ262" s="65"/>
      <c r="AK262" s="66"/>
      <c r="AL262" s="36"/>
      <c r="AM262" s="36"/>
      <c r="AN262" s="36"/>
      <c r="AO262" s="36"/>
      <c r="AP262" s="69"/>
      <c r="AQ262" s="36"/>
    </row>
    <row r="263" spans="1:43" ht="14.25" customHeight="1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71"/>
      <c r="N263" s="65"/>
      <c r="O263" s="65"/>
      <c r="P263" s="65"/>
      <c r="Q263" s="65"/>
      <c r="R263" s="65"/>
      <c r="S263" s="36"/>
      <c r="T263" s="65"/>
      <c r="U263" s="65"/>
      <c r="V263" s="66"/>
      <c r="W263" s="66"/>
      <c r="X263" s="67"/>
      <c r="Y263" s="68"/>
      <c r="Z263" s="68"/>
      <c r="AA263" s="67"/>
      <c r="AB263" s="65"/>
      <c r="AC263" s="65"/>
      <c r="AD263" s="66"/>
      <c r="AE263" s="65"/>
      <c r="AF263" s="66"/>
      <c r="AG263" s="66"/>
      <c r="AH263" s="66"/>
      <c r="AI263" s="65"/>
      <c r="AJ263" s="65"/>
      <c r="AK263" s="66"/>
      <c r="AL263" s="36"/>
      <c r="AM263" s="36"/>
      <c r="AN263" s="36"/>
      <c r="AO263" s="36"/>
      <c r="AP263" s="69"/>
      <c r="AQ263" s="36"/>
    </row>
    <row r="264" spans="1:43" ht="14.25" customHeight="1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71"/>
      <c r="N264" s="65"/>
      <c r="O264" s="65"/>
      <c r="P264" s="65"/>
      <c r="Q264" s="65"/>
      <c r="R264" s="65"/>
      <c r="S264" s="36"/>
      <c r="T264" s="65"/>
      <c r="U264" s="65"/>
      <c r="V264" s="66"/>
      <c r="W264" s="66"/>
      <c r="X264" s="67"/>
      <c r="Y264" s="68"/>
      <c r="Z264" s="68"/>
      <c r="AA264" s="67"/>
      <c r="AB264" s="65"/>
      <c r="AC264" s="65"/>
      <c r="AD264" s="66"/>
      <c r="AE264" s="65"/>
      <c r="AF264" s="66"/>
      <c r="AG264" s="66"/>
      <c r="AH264" s="66"/>
      <c r="AI264" s="65"/>
      <c r="AJ264" s="65"/>
      <c r="AK264" s="66"/>
      <c r="AL264" s="36"/>
      <c r="AM264" s="36"/>
      <c r="AN264" s="36"/>
      <c r="AO264" s="36"/>
      <c r="AP264" s="69"/>
      <c r="AQ264" s="36"/>
    </row>
    <row r="265" spans="1:43" ht="14.25" customHeight="1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71"/>
      <c r="N265" s="65"/>
      <c r="O265" s="65"/>
      <c r="P265" s="65"/>
      <c r="Q265" s="65"/>
      <c r="R265" s="65"/>
      <c r="S265" s="36"/>
      <c r="T265" s="65"/>
      <c r="U265" s="65"/>
      <c r="V265" s="66"/>
      <c r="W265" s="66"/>
      <c r="X265" s="67"/>
      <c r="Y265" s="68"/>
      <c r="Z265" s="68"/>
      <c r="AA265" s="67"/>
      <c r="AB265" s="65"/>
      <c r="AC265" s="65"/>
      <c r="AD265" s="66"/>
      <c r="AE265" s="65"/>
      <c r="AF265" s="66"/>
      <c r="AG265" s="66"/>
      <c r="AH265" s="66"/>
      <c r="AI265" s="65"/>
      <c r="AJ265" s="65"/>
      <c r="AK265" s="66"/>
      <c r="AL265" s="36"/>
      <c r="AM265" s="36"/>
      <c r="AN265" s="36"/>
      <c r="AO265" s="36"/>
      <c r="AP265" s="69"/>
      <c r="AQ265" s="36"/>
    </row>
    <row r="266" spans="1:43" ht="14.25" customHeight="1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71"/>
      <c r="N266" s="65"/>
      <c r="O266" s="65"/>
      <c r="P266" s="65"/>
      <c r="Q266" s="65"/>
      <c r="R266" s="65"/>
      <c r="S266" s="36"/>
      <c r="T266" s="65"/>
      <c r="U266" s="65"/>
      <c r="V266" s="66"/>
      <c r="W266" s="66"/>
      <c r="X266" s="67"/>
      <c r="Y266" s="68"/>
      <c r="Z266" s="68"/>
      <c r="AA266" s="67"/>
      <c r="AB266" s="65"/>
      <c r="AC266" s="65"/>
      <c r="AD266" s="66"/>
      <c r="AE266" s="65"/>
      <c r="AF266" s="66"/>
      <c r="AG266" s="66"/>
      <c r="AH266" s="66"/>
      <c r="AI266" s="65"/>
      <c r="AJ266" s="65"/>
      <c r="AK266" s="66"/>
      <c r="AL266" s="36"/>
      <c r="AM266" s="36"/>
      <c r="AN266" s="36"/>
      <c r="AO266" s="36"/>
      <c r="AP266" s="69"/>
      <c r="AQ266" s="36"/>
    </row>
    <row r="267" spans="1:43" ht="14.25" customHeight="1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71"/>
      <c r="N267" s="65"/>
      <c r="O267" s="65"/>
      <c r="P267" s="65"/>
      <c r="Q267" s="65"/>
      <c r="R267" s="65"/>
      <c r="S267" s="36"/>
      <c r="T267" s="65"/>
      <c r="U267" s="65"/>
      <c r="V267" s="66"/>
      <c r="W267" s="66"/>
      <c r="X267" s="67"/>
      <c r="Y267" s="68"/>
      <c r="Z267" s="68"/>
      <c r="AA267" s="67"/>
      <c r="AB267" s="65"/>
      <c r="AC267" s="65"/>
      <c r="AD267" s="66"/>
      <c r="AE267" s="65"/>
      <c r="AF267" s="66"/>
      <c r="AG267" s="66"/>
      <c r="AH267" s="66"/>
      <c r="AI267" s="65"/>
      <c r="AJ267" s="65"/>
      <c r="AK267" s="66"/>
      <c r="AL267" s="36"/>
      <c r="AM267" s="36"/>
      <c r="AN267" s="36"/>
      <c r="AO267" s="36"/>
      <c r="AP267" s="69"/>
      <c r="AQ267" s="36"/>
    </row>
    <row r="268" spans="1:43" ht="14.25" customHeight="1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71"/>
      <c r="N268" s="65"/>
      <c r="O268" s="65"/>
      <c r="P268" s="65"/>
      <c r="Q268" s="65"/>
      <c r="R268" s="65"/>
      <c r="S268" s="36"/>
      <c r="T268" s="65"/>
      <c r="U268" s="65"/>
      <c r="V268" s="66"/>
      <c r="W268" s="66"/>
      <c r="X268" s="67"/>
      <c r="Y268" s="68"/>
      <c r="Z268" s="68"/>
      <c r="AA268" s="67"/>
      <c r="AB268" s="65"/>
      <c r="AC268" s="65"/>
      <c r="AD268" s="66"/>
      <c r="AE268" s="65"/>
      <c r="AF268" s="66"/>
      <c r="AG268" s="66"/>
      <c r="AH268" s="66"/>
      <c r="AI268" s="65"/>
      <c r="AJ268" s="65"/>
      <c r="AK268" s="66"/>
      <c r="AL268" s="36"/>
      <c r="AM268" s="36"/>
      <c r="AN268" s="36"/>
      <c r="AO268" s="36"/>
      <c r="AP268" s="69"/>
      <c r="AQ268" s="36"/>
    </row>
    <row r="269" spans="1:43" ht="14.25" customHeight="1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71"/>
      <c r="N269" s="65"/>
      <c r="O269" s="65"/>
      <c r="P269" s="65"/>
      <c r="Q269" s="65"/>
      <c r="R269" s="65"/>
      <c r="S269" s="36"/>
      <c r="T269" s="65"/>
      <c r="U269" s="65"/>
      <c r="V269" s="66"/>
      <c r="W269" s="66"/>
      <c r="X269" s="67"/>
      <c r="Y269" s="68"/>
      <c r="Z269" s="68"/>
      <c r="AA269" s="67"/>
      <c r="AB269" s="65"/>
      <c r="AC269" s="65"/>
      <c r="AD269" s="66"/>
      <c r="AE269" s="65"/>
      <c r="AF269" s="66"/>
      <c r="AG269" s="66"/>
      <c r="AH269" s="66"/>
      <c r="AI269" s="65"/>
      <c r="AJ269" s="65"/>
      <c r="AK269" s="66"/>
      <c r="AL269" s="36"/>
      <c r="AM269" s="36"/>
      <c r="AN269" s="36"/>
      <c r="AO269" s="36"/>
      <c r="AP269" s="69"/>
      <c r="AQ269" s="36"/>
    </row>
    <row r="270" spans="1:43" ht="14.25" customHeight="1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71"/>
      <c r="N270" s="65"/>
      <c r="O270" s="65"/>
      <c r="P270" s="65"/>
      <c r="Q270" s="65"/>
      <c r="R270" s="65"/>
      <c r="S270" s="36"/>
      <c r="T270" s="65"/>
      <c r="U270" s="65"/>
      <c r="V270" s="66"/>
      <c r="W270" s="66"/>
      <c r="X270" s="67"/>
      <c r="Y270" s="68"/>
      <c r="Z270" s="68"/>
      <c r="AA270" s="67"/>
      <c r="AB270" s="65"/>
      <c r="AC270" s="65"/>
      <c r="AD270" s="66"/>
      <c r="AE270" s="65"/>
      <c r="AF270" s="66"/>
      <c r="AG270" s="66"/>
      <c r="AH270" s="66"/>
      <c r="AI270" s="65"/>
      <c r="AJ270" s="65"/>
      <c r="AK270" s="66"/>
      <c r="AL270" s="36"/>
      <c r="AM270" s="36"/>
      <c r="AN270" s="36"/>
      <c r="AO270" s="36"/>
      <c r="AP270" s="69"/>
      <c r="AQ270" s="36"/>
    </row>
    <row r="271" spans="1:43" ht="14.25" customHeight="1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71"/>
      <c r="N271" s="65"/>
      <c r="O271" s="65"/>
      <c r="P271" s="65"/>
      <c r="Q271" s="65"/>
      <c r="R271" s="65"/>
      <c r="S271" s="36"/>
      <c r="T271" s="65"/>
      <c r="U271" s="65"/>
      <c r="V271" s="66"/>
      <c r="W271" s="66"/>
      <c r="X271" s="67"/>
      <c r="Y271" s="68"/>
      <c r="Z271" s="68"/>
      <c r="AA271" s="67"/>
      <c r="AB271" s="65"/>
      <c r="AC271" s="65"/>
      <c r="AD271" s="66"/>
      <c r="AE271" s="65"/>
      <c r="AF271" s="66"/>
      <c r="AG271" s="66"/>
      <c r="AH271" s="66"/>
      <c r="AI271" s="65"/>
      <c r="AJ271" s="65"/>
      <c r="AK271" s="66"/>
      <c r="AL271" s="36"/>
      <c r="AM271" s="36"/>
      <c r="AN271" s="36"/>
      <c r="AO271" s="36"/>
      <c r="AP271" s="69"/>
      <c r="AQ271" s="36"/>
    </row>
    <row r="272" spans="1:43" ht="14.25" customHeight="1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71"/>
      <c r="N272" s="65"/>
      <c r="O272" s="65"/>
      <c r="P272" s="65"/>
      <c r="Q272" s="65"/>
      <c r="R272" s="65"/>
      <c r="S272" s="36"/>
      <c r="T272" s="65"/>
      <c r="U272" s="65"/>
      <c r="V272" s="66"/>
      <c r="W272" s="66"/>
      <c r="X272" s="67"/>
      <c r="Y272" s="68"/>
      <c r="Z272" s="68"/>
      <c r="AA272" s="67"/>
      <c r="AB272" s="65"/>
      <c r="AC272" s="65"/>
      <c r="AD272" s="66"/>
      <c r="AE272" s="65"/>
      <c r="AF272" s="66"/>
      <c r="AG272" s="66"/>
      <c r="AH272" s="66"/>
      <c r="AI272" s="65"/>
      <c r="AJ272" s="65"/>
      <c r="AK272" s="66"/>
      <c r="AL272" s="36"/>
      <c r="AM272" s="36"/>
      <c r="AN272" s="36"/>
      <c r="AO272" s="36"/>
      <c r="AP272" s="69"/>
      <c r="AQ272" s="36"/>
    </row>
    <row r="273" spans="1:43" ht="14.25" customHeight="1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71"/>
      <c r="N273" s="65"/>
      <c r="O273" s="65"/>
      <c r="P273" s="65"/>
      <c r="Q273" s="65"/>
      <c r="R273" s="65"/>
      <c r="S273" s="36"/>
      <c r="T273" s="65"/>
      <c r="U273" s="65"/>
      <c r="V273" s="66"/>
      <c r="W273" s="66"/>
      <c r="X273" s="67"/>
      <c r="Y273" s="68"/>
      <c r="Z273" s="68"/>
      <c r="AA273" s="67"/>
      <c r="AB273" s="65"/>
      <c r="AC273" s="65"/>
      <c r="AD273" s="66"/>
      <c r="AE273" s="65"/>
      <c r="AF273" s="66"/>
      <c r="AG273" s="66"/>
      <c r="AH273" s="66"/>
      <c r="AI273" s="65"/>
      <c r="AJ273" s="65"/>
      <c r="AK273" s="66"/>
      <c r="AL273" s="36"/>
      <c r="AM273" s="36"/>
      <c r="AN273" s="36"/>
      <c r="AO273" s="36"/>
      <c r="AP273" s="69"/>
      <c r="AQ273" s="36"/>
    </row>
    <row r="274" spans="1:43" ht="14.25" customHeight="1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71"/>
      <c r="N274" s="65"/>
      <c r="O274" s="65"/>
      <c r="P274" s="65"/>
      <c r="Q274" s="65"/>
      <c r="R274" s="65"/>
      <c r="S274" s="36"/>
      <c r="T274" s="65"/>
      <c r="U274" s="65"/>
      <c r="V274" s="66"/>
      <c r="W274" s="66"/>
      <c r="X274" s="67"/>
      <c r="Y274" s="68"/>
      <c r="Z274" s="68"/>
      <c r="AA274" s="67"/>
      <c r="AB274" s="65"/>
      <c r="AC274" s="65"/>
      <c r="AD274" s="66"/>
      <c r="AE274" s="65"/>
      <c r="AF274" s="66"/>
      <c r="AG274" s="66"/>
      <c r="AH274" s="66"/>
      <c r="AI274" s="65"/>
      <c r="AJ274" s="65"/>
      <c r="AK274" s="66"/>
      <c r="AL274" s="36"/>
      <c r="AM274" s="36"/>
      <c r="AN274" s="36"/>
      <c r="AO274" s="36"/>
      <c r="AP274" s="69"/>
      <c r="AQ274" s="36"/>
    </row>
    <row r="275" spans="1:43" ht="14.25" customHeight="1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71"/>
      <c r="N275" s="65"/>
      <c r="O275" s="65"/>
      <c r="P275" s="65"/>
      <c r="Q275" s="65"/>
      <c r="R275" s="65"/>
      <c r="S275" s="36"/>
      <c r="T275" s="65"/>
      <c r="U275" s="65"/>
      <c r="V275" s="66"/>
      <c r="W275" s="66"/>
      <c r="X275" s="67"/>
      <c r="Y275" s="68"/>
      <c r="Z275" s="68"/>
      <c r="AA275" s="67"/>
      <c r="AB275" s="65"/>
      <c r="AC275" s="65"/>
      <c r="AD275" s="66"/>
      <c r="AE275" s="65"/>
      <c r="AF275" s="66"/>
      <c r="AG275" s="66"/>
      <c r="AH275" s="66"/>
      <c r="AI275" s="65"/>
      <c r="AJ275" s="65"/>
      <c r="AK275" s="66"/>
      <c r="AL275" s="36"/>
      <c r="AM275" s="36"/>
      <c r="AN275" s="36"/>
      <c r="AO275" s="36"/>
      <c r="AP275" s="69"/>
      <c r="AQ275" s="36"/>
    </row>
    <row r="276" spans="1:43" ht="14.25" customHeight="1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71"/>
      <c r="N276" s="65"/>
      <c r="O276" s="65"/>
      <c r="P276" s="65"/>
      <c r="Q276" s="65"/>
      <c r="R276" s="65"/>
      <c r="S276" s="36"/>
      <c r="T276" s="65"/>
      <c r="U276" s="65"/>
      <c r="V276" s="66"/>
      <c r="W276" s="66"/>
      <c r="X276" s="67"/>
      <c r="Y276" s="68"/>
      <c r="Z276" s="68"/>
      <c r="AA276" s="67"/>
      <c r="AB276" s="65"/>
      <c r="AC276" s="65"/>
      <c r="AD276" s="66"/>
      <c r="AE276" s="65"/>
      <c r="AF276" s="66"/>
      <c r="AG276" s="66"/>
      <c r="AH276" s="66"/>
      <c r="AI276" s="65"/>
      <c r="AJ276" s="65"/>
      <c r="AK276" s="66"/>
      <c r="AL276" s="36"/>
      <c r="AM276" s="36"/>
      <c r="AN276" s="36"/>
      <c r="AO276" s="36"/>
      <c r="AP276" s="69"/>
      <c r="AQ276" s="36"/>
    </row>
    <row r="277" spans="1:43" ht="14.25" customHeight="1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71"/>
      <c r="N277" s="65"/>
      <c r="O277" s="65"/>
      <c r="P277" s="65"/>
      <c r="Q277" s="65"/>
      <c r="R277" s="65"/>
      <c r="S277" s="36"/>
      <c r="T277" s="65"/>
      <c r="U277" s="65"/>
      <c r="V277" s="66"/>
      <c r="W277" s="66"/>
      <c r="X277" s="67"/>
      <c r="Y277" s="68"/>
      <c r="Z277" s="68"/>
      <c r="AA277" s="67"/>
      <c r="AB277" s="65"/>
      <c r="AC277" s="65"/>
      <c r="AD277" s="66"/>
      <c r="AE277" s="65"/>
      <c r="AF277" s="66"/>
      <c r="AG277" s="66"/>
      <c r="AH277" s="66"/>
      <c r="AI277" s="65"/>
      <c r="AJ277" s="65"/>
      <c r="AK277" s="66"/>
      <c r="AL277" s="36"/>
      <c r="AM277" s="36"/>
      <c r="AN277" s="36"/>
      <c r="AO277" s="36"/>
      <c r="AP277" s="69"/>
      <c r="AQ277" s="36"/>
    </row>
    <row r="278" spans="1:43" ht="14.25" customHeight="1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71"/>
      <c r="N278" s="65"/>
      <c r="O278" s="65"/>
      <c r="P278" s="65"/>
      <c r="Q278" s="65"/>
      <c r="R278" s="65"/>
      <c r="S278" s="36"/>
      <c r="T278" s="65"/>
      <c r="U278" s="65"/>
      <c r="V278" s="66"/>
      <c r="W278" s="66"/>
      <c r="X278" s="67"/>
      <c r="Y278" s="68"/>
      <c r="Z278" s="68"/>
      <c r="AA278" s="67"/>
      <c r="AB278" s="65"/>
      <c r="AC278" s="65"/>
      <c r="AD278" s="66"/>
      <c r="AE278" s="65"/>
      <c r="AF278" s="66"/>
      <c r="AG278" s="66"/>
      <c r="AH278" s="66"/>
      <c r="AI278" s="65"/>
      <c r="AJ278" s="65"/>
      <c r="AK278" s="66"/>
      <c r="AL278" s="36"/>
      <c r="AM278" s="36"/>
      <c r="AN278" s="36"/>
      <c r="AO278" s="36"/>
      <c r="AP278" s="69"/>
      <c r="AQ278" s="36"/>
    </row>
    <row r="279" spans="1:43" ht="14.25" customHeight="1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71"/>
      <c r="N279" s="65"/>
      <c r="O279" s="65"/>
      <c r="P279" s="65"/>
      <c r="Q279" s="65"/>
      <c r="R279" s="65"/>
      <c r="S279" s="36"/>
      <c r="T279" s="65"/>
      <c r="U279" s="65"/>
      <c r="V279" s="66"/>
      <c r="W279" s="66"/>
      <c r="X279" s="67"/>
      <c r="Y279" s="68"/>
      <c r="Z279" s="68"/>
      <c r="AA279" s="67"/>
      <c r="AB279" s="65"/>
      <c r="AC279" s="65"/>
      <c r="AD279" s="66"/>
      <c r="AE279" s="65"/>
      <c r="AF279" s="66"/>
      <c r="AG279" s="66"/>
      <c r="AH279" s="66"/>
      <c r="AI279" s="65"/>
      <c r="AJ279" s="65"/>
      <c r="AK279" s="66"/>
      <c r="AL279" s="36"/>
      <c r="AM279" s="36"/>
      <c r="AN279" s="36"/>
      <c r="AO279" s="36"/>
      <c r="AP279" s="69"/>
      <c r="AQ279" s="36"/>
    </row>
    <row r="280" spans="1:43" ht="14.25" customHeight="1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71"/>
      <c r="N280" s="65"/>
      <c r="O280" s="65"/>
      <c r="P280" s="65"/>
      <c r="Q280" s="65"/>
      <c r="R280" s="65"/>
      <c r="S280" s="36"/>
      <c r="T280" s="65"/>
      <c r="U280" s="65"/>
      <c r="V280" s="66"/>
      <c r="W280" s="66"/>
      <c r="X280" s="67"/>
      <c r="Y280" s="68"/>
      <c r="Z280" s="68"/>
      <c r="AA280" s="67"/>
      <c r="AB280" s="65"/>
      <c r="AC280" s="65"/>
      <c r="AD280" s="66"/>
      <c r="AE280" s="65"/>
      <c r="AF280" s="66"/>
      <c r="AG280" s="66"/>
      <c r="AH280" s="66"/>
      <c r="AI280" s="65"/>
      <c r="AJ280" s="65"/>
      <c r="AK280" s="66"/>
      <c r="AL280" s="36"/>
      <c r="AM280" s="36"/>
      <c r="AN280" s="36"/>
      <c r="AO280" s="36"/>
      <c r="AP280" s="69"/>
      <c r="AQ280" s="36"/>
    </row>
    <row r="281" spans="1:43" ht="14.25" customHeight="1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71"/>
      <c r="N281" s="65"/>
      <c r="O281" s="65"/>
      <c r="P281" s="65"/>
      <c r="Q281" s="65"/>
      <c r="R281" s="65"/>
      <c r="S281" s="36"/>
      <c r="T281" s="65"/>
      <c r="U281" s="65"/>
      <c r="V281" s="66"/>
      <c r="W281" s="66"/>
      <c r="X281" s="67"/>
      <c r="Y281" s="68"/>
      <c r="Z281" s="68"/>
      <c r="AA281" s="67"/>
      <c r="AB281" s="65"/>
      <c r="AC281" s="65"/>
      <c r="AD281" s="66"/>
      <c r="AE281" s="65"/>
      <c r="AF281" s="66"/>
      <c r="AG281" s="66"/>
      <c r="AH281" s="66"/>
      <c r="AI281" s="65"/>
      <c r="AJ281" s="65"/>
      <c r="AK281" s="66"/>
      <c r="AL281" s="36"/>
      <c r="AM281" s="36"/>
      <c r="AN281" s="36"/>
      <c r="AO281" s="36"/>
      <c r="AP281" s="69"/>
      <c r="AQ281" s="36"/>
    </row>
    <row r="282" spans="1:43" ht="14.25" customHeight="1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71"/>
      <c r="N282" s="65"/>
      <c r="O282" s="65"/>
      <c r="P282" s="65"/>
      <c r="Q282" s="65"/>
      <c r="R282" s="65"/>
      <c r="S282" s="36"/>
      <c r="T282" s="65"/>
      <c r="U282" s="65"/>
      <c r="V282" s="66"/>
      <c r="W282" s="66"/>
      <c r="X282" s="67"/>
      <c r="Y282" s="68"/>
      <c r="Z282" s="68"/>
      <c r="AA282" s="67"/>
      <c r="AB282" s="65"/>
      <c r="AC282" s="65"/>
      <c r="AD282" s="66"/>
      <c r="AE282" s="65"/>
      <c r="AF282" s="66"/>
      <c r="AG282" s="66"/>
      <c r="AH282" s="66"/>
      <c r="AI282" s="65"/>
      <c r="AJ282" s="65"/>
      <c r="AK282" s="66"/>
      <c r="AL282" s="36"/>
      <c r="AM282" s="36"/>
      <c r="AN282" s="36"/>
      <c r="AO282" s="36"/>
      <c r="AP282" s="69"/>
      <c r="AQ282" s="36"/>
    </row>
    <row r="283" spans="1:43" ht="14.25" customHeight="1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71"/>
      <c r="N283" s="65"/>
      <c r="O283" s="65"/>
      <c r="P283" s="65"/>
      <c r="Q283" s="65"/>
      <c r="R283" s="65"/>
      <c r="S283" s="36"/>
      <c r="T283" s="65"/>
      <c r="U283" s="65"/>
      <c r="V283" s="66"/>
      <c r="W283" s="66"/>
      <c r="X283" s="67"/>
      <c r="Y283" s="68"/>
      <c r="Z283" s="68"/>
      <c r="AA283" s="67"/>
      <c r="AB283" s="65"/>
      <c r="AC283" s="65"/>
      <c r="AD283" s="66"/>
      <c r="AE283" s="65"/>
      <c r="AF283" s="66"/>
      <c r="AG283" s="66"/>
      <c r="AH283" s="66"/>
      <c r="AI283" s="65"/>
      <c r="AJ283" s="65"/>
      <c r="AK283" s="66"/>
      <c r="AL283" s="36"/>
      <c r="AM283" s="36"/>
      <c r="AN283" s="36"/>
      <c r="AO283" s="36"/>
      <c r="AP283" s="69"/>
      <c r="AQ283" s="36"/>
    </row>
    <row r="284" spans="1:43" ht="14.25" customHeight="1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71"/>
      <c r="N284" s="65"/>
      <c r="O284" s="65"/>
      <c r="P284" s="65"/>
      <c r="Q284" s="65"/>
      <c r="R284" s="65"/>
      <c r="S284" s="36"/>
      <c r="T284" s="65"/>
      <c r="U284" s="65"/>
      <c r="V284" s="66"/>
      <c r="W284" s="66"/>
      <c r="X284" s="67"/>
      <c r="Y284" s="68"/>
      <c r="Z284" s="68"/>
      <c r="AA284" s="67"/>
      <c r="AB284" s="65"/>
      <c r="AC284" s="65"/>
      <c r="AD284" s="66"/>
      <c r="AE284" s="65"/>
      <c r="AF284" s="66"/>
      <c r="AG284" s="66"/>
      <c r="AH284" s="66"/>
      <c r="AI284" s="65"/>
      <c r="AJ284" s="65"/>
      <c r="AK284" s="66"/>
      <c r="AL284" s="36"/>
      <c r="AM284" s="36"/>
      <c r="AN284" s="36"/>
      <c r="AO284" s="36"/>
      <c r="AP284" s="69"/>
      <c r="AQ284" s="36"/>
    </row>
    <row r="285" spans="1:43" ht="14.25" customHeight="1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71"/>
      <c r="N285" s="65"/>
      <c r="O285" s="65"/>
      <c r="P285" s="65"/>
      <c r="Q285" s="65"/>
      <c r="R285" s="65"/>
      <c r="S285" s="36"/>
      <c r="T285" s="65"/>
      <c r="U285" s="65"/>
      <c r="V285" s="66"/>
      <c r="W285" s="66"/>
      <c r="X285" s="67"/>
      <c r="Y285" s="68"/>
      <c r="Z285" s="68"/>
      <c r="AA285" s="67"/>
      <c r="AB285" s="65"/>
      <c r="AC285" s="65"/>
      <c r="AD285" s="66"/>
      <c r="AE285" s="65"/>
      <c r="AF285" s="66"/>
      <c r="AG285" s="66"/>
      <c r="AH285" s="66"/>
      <c r="AI285" s="65"/>
      <c r="AJ285" s="65"/>
      <c r="AK285" s="66"/>
      <c r="AL285" s="36"/>
      <c r="AM285" s="36"/>
      <c r="AN285" s="36"/>
      <c r="AO285" s="36"/>
      <c r="AP285" s="69"/>
      <c r="AQ285" s="36"/>
    </row>
    <row r="286" spans="1:43" ht="14.25" customHeight="1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71"/>
      <c r="N286" s="65"/>
      <c r="O286" s="65"/>
      <c r="P286" s="65"/>
      <c r="Q286" s="65"/>
      <c r="R286" s="65"/>
      <c r="S286" s="36"/>
      <c r="T286" s="65"/>
      <c r="U286" s="65"/>
      <c r="V286" s="66"/>
      <c r="W286" s="66"/>
      <c r="X286" s="67"/>
      <c r="Y286" s="68"/>
      <c r="Z286" s="68"/>
      <c r="AA286" s="67"/>
      <c r="AB286" s="65"/>
      <c r="AC286" s="65"/>
      <c r="AD286" s="66"/>
      <c r="AE286" s="65"/>
      <c r="AF286" s="66"/>
      <c r="AG286" s="66"/>
      <c r="AH286" s="66"/>
      <c r="AI286" s="65"/>
      <c r="AJ286" s="65"/>
      <c r="AK286" s="66"/>
      <c r="AL286" s="36"/>
      <c r="AM286" s="36"/>
      <c r="AN286" s="36"/>
      <c r="AO286" s="36"/>
      <c r="AP286" s="69"/>
      <c r="AQ286" s="36"/>
    </row>
    <row r="287" spans="1:43" ht="14.25" customHeight="1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71"/>
      <c r="N287" s="65"/>
      <c r="O287" s="65"/>
      <c r="P287" s="65"/>
      <c r="Q287" s="65"/>
      <c r="R287" s="65"/>
      <c r="S287" s="36"/>
      <c r="T287" s="65"/>
      <c r="U287" s="65"/>
      <c r="V287" s="66"/>
      <c r="W287" s="66"/>
      <c r="X287" s="67"/>
      <c r="Y287" s="68"/>
      <c r="Z287" s="68"/>
      <c r="AA287" s="67"/>
      <c r="AB287" s="65"/>
      <c r="AC287" s="65"/>
      <c r="AD287" s="66"/>
      <c r="AE287" s="65"/>
      <c r="AF287" s="66"/>
      <c r="AG287" s="66"/>
      <c r="AH287" s="66"/>
      <c r="AI287" s="65"/>
      <c r="AJ287" s="65"/>
      <c r="AK287" s="66"/>
      <c r="AL287" s="36"/>
      <c r="AM287" s="36"/>
      <c r="AN287" s="36"/>
      <c r="AO287" s="36"/>
      <c r="AP287" s="69"/>
      <c r="AQ287" s="36"/>
    </row>
    <row r="288" spans="1:43" ht="14.25" customHeight="1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71"/>
      <c r="N288" s="65"/>
      <c r="O288" s="65"/>
      <c r="P288" s="65"/>
      <c r="Q288" s="65"/>
      <c r="R288" s="65"/>
      <c r="S288" s="36"/>
      <c r="T288" s="65"/>
      <c r="U288" s="65"/>
      <c r="V288" s="66"/>
      <c r="W288" s="66"/>
      <c r="X288" s="67"/>
      <c r="Y288" s="68"/>
      <c r="Z288" s="68"/>
      <c r="AA288" s="67"/>
      <c r="AB288" s="65"/>
      <c r="AC288" s="65"/>
      <c r="AD288" s="66"/>
      <c r="AE288" s="65"/>
      <c r="AF288" s="66"/>
      <c r="AG288" s="66"/>
      <c r="AH288" s="66"/>
      <c r="AI288" s="65"/>
      <c r="AJ288" s="65"/>
      <c r="AK288" s="66"/>
      <c r="AL288" s="36"/>
      <c r="AM288" s="36"/>
      <c r="AN288" s="36"/>
      <c r="AO288" s="36"/>
      <c r="AP288" s="69"/>
      <c r="AQ288" s="36"/>
    </row>
    <row r="289" spans="1:43" ht="14.25" customHeight="1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71"/>
      <c r="N289" s="65"/>
      <c r="O289" s="65"/>
      <c r="P289" s="65"/>
      <c r="Q289" s="65"/>
      <c r="R289" s="65"/>
      <c r="S289" s="36"/>
      <c r="T289" s="65"/>
      <c r="U289" s="65"/>
      <c r="V289" s="66"/>
      <c r="W289" s="66"/>
      <c r="X289" s="67"/>
      <c r="Y289" s="68"/>
      <c r="Z289" s="68"/>
      <c r="AA289" s="67"/>
      <c r="AB289" s="65"/>
      <c r="AC289" s="65"/>
      <c r="AD289" s="66"/>
      <c r="AE289" s="65"/>
      <c r="AF289" s="66"/>
      <c r="AG289" s="66"/>
      <c r="AH289" s="66"/>
      <c r="AI289" s="65"/>
      <c r="AJ289" s="65"/>
      <c r="AK289" s="66"/>
      <c r="AL289" s="36"/>
      <c r="AM289" s="36"/>
      <c r="AN289" s="36"/>
      <c r="AO289" s="36"/>
      <c r="AP289" s="69"/>
      <c r="AQ289" s="36"/>
    </row>
    <row r="290" spans="1:43" ht="14.25" customHeight="1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71"/>
      <c r="N290" s="65"/>
      <c r="O290" s="65"/>
      <c r="P290" s="65"/>
      <c r="Q290" s="65"/>
      <c r="R290" s="65"/>
      <c r="S290" s="36"/>
      <c r="T290" s="65"/>
      <c r="U290" s="65"/>
      <c r="V290" s="66"/>
      <c r="W290" s="66"/>
      <c r="X290" s="67"/>
      <c r="Y290" s="68"/>
      <c r="Z290" s="68"/>
      <c r="AA290" s="67"/>
      <c r="AB290" s="65"/>
      <c r="AC290" s="65"/>
      <c r="AD290" s="66"/>
      <c r="AE290" s="65"/>
      <c r="AF290" s="66"/>
      <c r="AG290" s="66"/>
      <c r="AH290" s="66"/>
      <c r="AI290" s="65"/>
      <c r="AJ290" s="65"/>
      <c r="AK290" s="66"/>
      <c r="AL290" s="36"/>
      <c r="AM290" s="36"/>
      <c r="AN290" s="36"/>
      <c r="AO290" s="36"/>
      <c r="AP290" s="69"/>
      <c r="AQ290" s="36"/>
    </row>
    <row r="291" spans="1:43" ht="14.25" customHeight="1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71"/>
      <c r="N291" s="65"/>
      <c r="O291" s="65"/>
      <c r="P291" s="65"/>
      <c r="Q291" s="65"/>
      <c r="R291" s="65"/>
      <c r="S291" s="36"/>
      <c r="T291" s="65"/>
      <c r="U291" s="65"/>
      <c r="V291" s="66"/>
      <c r="W291" s="66"/>
      <c r="X291" s="67"/>
      <c r="Y291" s="68"/>
      <c r="Z291" s="68"/>
      <c r="AA291" s="67"/>
      <c r="AB291" s="65"/>
      <c r="AC291" s="65"/>
      <c r="AD291" s="66"/>
      <c r="AE291" s="65"/>
      <c r="AF291" s="66"/>
      <c r="AG291" s="66"/>
      <c r="AH291" s="66"/>
      <c r="AI291" s="65"/>
      <c r="AJ291" s="65"/>
      <c r="AK291" s="66"/>
      <c r="AL291" s="36"/>
      <c r="AM291" s="36"/>
      <c r="AN291" s="36"/>
      <c r="AO291" s="36"/>
      <c r="AP291" s="69"/>
      <c r="AQ291" s="36"/>
    </row>
    <row r="292" spans="1:43" ht="14.25" customHeight="1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71"/>
      <c r="N292" s="65"/>
      <c r="O292" s="65"/>
      <c r="P292" s="65"/>
      <c r="Q292" s="65"/>
      <c r="R292" s="65"/>
      <c r="S292" s="36"/>
      <c r="T292" s="65"/>
      <c r="U292" s="65"/>
      <c r="V292" s="66"/>
      <c r="W292" s="66"/>
      <c r="X292" s="67"/>
      <c r="Y292" s="68"/>
      <c r="Z292" s="68"/>
      <c r="AA292" s="67"/>
      <c r="AB292" s="65"/>
      <c r="AC292" s="65"/>
      <c r="AD292" s="66"/>
      <c r="AE292" s="65"/>
      <c r="AF292" s="66"/>
      <c r="AG292" s="66"/>
      <c r="AH292" s="66"/>
      <c r="AI292" s="65"/>
      <c r="AJ292" s="65"/>
      <c r="AK292" s="66"/>
      <c r="AL292" s="36"/>
      <c r="AM292" s="36"/>
      <c r="AN292" s="36"/>
      <c r="AO292" s="36"/>
      <c r="AP292" s="69"/>
      <c r="AQ292" s="36"/>
    </row>
    <row r="293" spans="1:43" ht="14.25" customHeight="1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71"/>
      <c r="N293" s="65"/>
      <c r="O293" s="65"/>
      <c r="P293" s="65"/>
      <c r="Q293" s="65"/>
      <c r="R293" s="65"/>
      <c r="S293" s="36"/>
      <c r="T293" s="65"/>
      <c r="U293" s="65"/>
      <c r="V293" s="66"/>
      <c r="W293" s="66"/>
      <c r="X293" s="67"/>
      <c r="Y293" s="68"/>
      <c r="Z293" s="68"/>
      <c r="AA293" s="67"/>
      <c r="AB293" s="65"/>
      <c r="AC293" s="65"/>
      <c r="AD293" s="66"/>
      <c r="AE293" s="65"/>
      <c r="AF293" s="66"/>
      <c r="AG293" s="66"/>
      <c r="AH293" s="66"/>
      <c r="AI293" s="65"/>
      <c r="AJ293" s="65"/>
      <c r="AK293" s="66"/>
      <c r="AL293" s="36"/>
      <c r="AM293" s="36"/>
      <c r="AN293" s="36"/>
      <c r="AO293" s="36"/>
      <c r="AP293" s="69"/>
      <c r="AQ293" s="36"/>
    </row>
    <row r="294" spans="1:43" ht="14.25" customHeight="1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71"/>
      <c r="N294" s="65"/>
      <c r="O294" s="65"/>
      <c r="P294" s="65"/>
      <c r="Q294" s="65"/>
      <c r="R294" s="65"/>
      <c r="S294" s="36"/>
      <c r="T294" s="65"/>
      <c r="U294" s="65"/>
      <c r="V294" s="66"/>
      <c r="W294" s="66"/>
      <c r="X294" s="67"/>
      <c r="Y294" s="68"/>
      <c r="Z294" s="68"/>
      <c r="AA294" s="67"/>
      <c r="AB294" s="65"/>
      <c r="AC294" s="65"/>
      <c r="AD294" s="66"/>
      <c r="AE294" s="65"/>
      <c r="AF294" s="66"/>
      <c r="AG294" s="66"/>
      <c r="AH294" s="66"/>
      <c r="AI294" s="65"/>
      <c r="AJ294" s="65"/>
      <c r="AK294" s="66"/>
      <c r="AL294" s="36"/>
      <c r="AM294" s="36"/>
      <c r="AN294" s="36"/>
      <c r="AO294" s="36"/>
      <c r="AP294" s="69"/>
      <c r="AQ294" s="36"/>
    </row>
    <row r="295" spans="1:43" ht="14.25" customHeight="1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71"/>
      <c r="N295" s="65"/>
      <c r="O295" s="65"/>
      <c r="P295" s="65"/>
      <c r="Q295" s="65"/>
      <c r="R295" s="65"/>
      <c r="S295" s="36"/>
      <c r="T295" s="65"/>
      <c r="U295" s="65"/>
      <c r="V295" s="66"/>
      <c r="W295" s="66"/>
      <c r="X295" s="67"/>
      <c r="Y295" s="68"/>
      <c r="Z295" s="68"/>
      <c r="AA295" s="67"/>
      <c r="AB295" s="65"/>
      <c r="AC295" s="65"/>
      <c r="AD295" s="66"/>
      <c r="AE295" s="65"/>
      <c r="AF295" s="66"/>
      <c r="AG295" s="66"/>
      <c r="AH295" s="66"/>
      <c r="AI295" s="65"/>
      <c r="AJ295" s="65"/>
      <c r="AK295" s="66"/>
      <c r="AL295" s="36"/>
      <c r="AM295" s="36"/>
      <c r="AN295" s="36"/>
      <c r="AO295" s="36"/>
      <c r="AP295" s="69"/>
      <c r="AQ295" s="36"/>
    </row>
    <row r="296" spans="1:43" ht="14.25" customHeight="1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71"/>
      <c r="N296" s="65"/>
      <c r="O296" s="65"/>
      <c r="P296" s="65"/>
      <c r="Q296" s="65"/>
      <c r="R296" s="65"/>
      <c r="S296" s="36"/>
      <c r="T296" s="65"/>
      <c r="U296" s="65"/>
      <c r="V296" s="66"/>
      <c r="W296" s="66"/>
      <c r="X296" s="67"/>
      <c r="Y296" s="68"/>
      <c r="Z296" s="68"/>
      <c r="AA296" s="67"/>
      <c r="AB296" s="65"/>
      <c r="AC296" s="65"/>
      <c r="AD296" s="66"/>
      <c r="AE296" s="65"/>
      <c r="AF296" s="66"/>
      <c r="AG296" s="66"/>
      <c r="AH296" s="66"/>
      <c r="AI296" s="65"/>
      <c r="AJ296" s="65"/>
      <c r="AK296" s="66"/>
      <c r="AL296" s="36"/>
      <c r="AM296" s="36"/>
      <c r="AN296" s="36"/>
      <c r="AO296" s="36"/>
      <c r="AP296" s="69"/>
      <c r="AQ296" s="36"/>
    </row>
    <row r="297" spans="1:43" ht="14.25" customHeight="1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71"/>
      <c r="N297" s="65"/>
      <c r="O297" s="65"/>
      <c r="P297" s="65"/>
      <c r="Q297" s="65"/>
      <c r="R297" s="65"/>
      <c r="S297" s="36"/>
      <c r="T297" s="65"/>
      <c r="U297" s="65"/>
      <c r="V297" s="66"/>
      <c r="W297" s="66"/>
      <c r="X297" s="67"/>
      <c r="Y297" s="68"/>
      <c r="Z297" s="68"/>
      <c r="AA297" s="67"/>
      <c r="AB297" s="65"/>
      <c r="AC297" s="65"/>
      <c r="AD297" s="66"/>
      <c r="AE297" s="65"/>
      <c r="AF297" s="66"/>
      <c r="AG297" s="66"/>
      <c r="AH297" s="66"/>
      <c r="AI297" s="65"/>
      <c r="AJ297" s="65"/>
      <c r="AK297" s="66"/>
      <c r="AL297" s="36"/>
      <c r="AM297" s="36"/>
      <c r="AN297" s="36"/>
      <c r="AO297" s="36"/>
      <c r="AP297" s="69"/>
      <c r="AQ297" s="36"/>
    </row>
    <row r="298" spans="1:43" ht="14.25" customHeight="1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71"/>
      <c r="N298" s="65"/>
      <c r="O298" s="65"/>
      <c r="P298" s="65"/>
      <c r="Q298" s="65"/>
      <c r="R298" s="65"/>
      <c r="S298" s="36"/>
      <c r="T298" s="65"/>
      <c r="U298" s="65"/>
      <c r="V298" s="66"/>
      <c r="W298" s="66"/>
      <c r="X298" s="67"/>
      <c r="Y298" s="68"/>
      <c r="Z298" s="68"/>
      <c r="AA298" s="67"/>
      <c r="AB298" s="65"/>
      <c r="AC298" s="65"/>
      <c r="AD298" s="66"/>
      <c r="AE298" s="65"/>
      <c r="AF298" s="66"/>
      <c r="AG298" s="66"/>
      <c r="AH298" s="66"/>
      <c r="AI298" s="65"/>
      <c r="AJ298" s="65"/>
      <c r="AK298" s="66"/>
      <c r="AL298" s="36"/>
      <c r="AM298" s="36"/>
      <c r="AN298" s="36"/>
      <c r="AO298" s="36"/>
      <c r="AP298" s="69"/>
      <c r="AQ298" s="36"/>
    </row>
    <row r="299" spans="1:43" ht="14.25" customHeight="1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71"/>
      <c r="N299" s="65"/>
      <c r="O299" s="65"/>
      <c r="P299" s="65"/>
      <c r="Q299" s="65"/>
      <c r="R299" s="65"/>
      <c r="S299" s="36"/>
      <c r="T299" s="65"/>
      <c r="U299" s="65"/>
      <c r="V299" s="66"/>
      <c r="W299" s="66"/>
      <c r="X299" s="67"/>
      <c r="Y299" s="68"/>
      <c r="Z299" s="68"/>
      <c r="AA299" s="67"/>
      <c r="AB299" s="65"/>
      <c r="AC299" s="65"/>
      <c r="AD299" s="66"/>
      <c r="AE299" s="65"/>
      <c r="AF299" s="66"/>
      <c r="AG299" s="66"/>
      <c r="AH299" s="66"/>
      <c r="AI299" s="65"/>
      <c r="AJ299" s="65"/>
      <c r="AK299" s="66"/>
      <c r="AL299" s="36"/>
      <c r="AM299" s="36"/>
      <c r="AN299" s="36"/>
      <c r="AO299" s="36"/>
      <c r="AP299" s="69"/>
      <c r="AQ299" s="36"/>
    </row>
    <row r="300" spans="1:43" ht="14.25" customHeight="1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71"/>
      <c r="N300" s="65"/>
      <c r="O300" s="65"/>
      <c r="P300" s="65"/>
      <c r="Q300" s="65"/>
      <c r="R300" s="65"/>
      <c r="S300" s="36"/>
      <c r="T300" s="65"/>
      <c r="U300" s="65"/>
      <c r="V300" s="66"/>
      <c r="W300" s="66"/>
      <c r="X300" s="67"/>
      <c r="Y300" s="68"/>
      <c r="Z300" s="68"/>
      <c r="AA300" s="67"/>
      <c r="AB300" s="65"/>
      <c r="AC300" s="65"/>
      <c r="AD300" s="66"/>
      <c r="AE300" s="65"/>
      <c r="AF300" s="66"/>
      <c r="AG300" s="66"/>
      <c r="AH300" s="66"/>
      <c r="AI300" s="65"/>
      <c r="AJ300" s="65"/>
      <c r="AK300" s="66"/>
      <c r="AL300" s="36"/>
      <c r="AM300" s="36"/>
      <c r="AN300" s="36"/>
      <c r="AO300" s="36"/>
      <c r="AP300" s="69"/>
      <c r="AQ300" s="36"/>
    </row>
    <row r="301" spans="1:43" ht="14.25" customHeight="1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71"/>
      <c r="N301" s="65"/>
      <c r="O301" s="65"/>
      <c r="P301" s="65"/>
      <c r="Q301" s="65"/>
      <c r="R301" s="65"/>
      <c r="S301" s="36"/>
      <c r="T301" s="65"/>
      <c r="U301" s="65"/>
      <c r="V301" s="66"/>
      <c r="W301" s="66"/>
      <c r="X301" s="67"/>
      <c r="Y301" s="68"/>
      <c r="Z301" s="68"/>
      <c r="AA301" s="67"/>
      <c r="AB301" s="65"/>
      <c r="AC301" s="65"/>
      <c r="AD301" s="66"/>
      <c r="AE301" s="65"/>
      <c r="AF301" s="66"/>
      <c r="AG301" s="66"/>
      <c r="AH301" s="66"/>
      <c r="AI301" s="65"/>
      <c r="AJ301" s="65"/>
      <c r="AK301" s="66"/>
      <c r="AL301" s="36"/>
      <c r="AM301" s="36"/>
      <c r="AN301" s="36"/>
      <c r="AO301" s="36"/>
      <c r="AP301" s="69"/>
      <c r="AQ301" s="36"/>
    </row>
    <row r="302" spans="1:43" ht="14.25" customHeight="1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71"/>
      <c r="N302" s="65"/>
      <c r="O302" s="65"/>
      <c r="P302" s="65"/>
      <c r="Q302" s="65"/>
      <c r="R302" s="65"/>
      <c r="S302" s="36"/>
      <c r="T302" s="65"/>
      <c r="U302" s="65"/>
      <c r="V302" s="66"/>
      <c r="W302" s="66"/>
      <c r="X302" s="67"/>
      <c r="Y302" s="68"/>
      <c r="Z302" s="68"/>
      <c r="AA302" s="67"/>
      <c r="AB302" s="65"/>
      <c r="AC302" s="65"/>
      <c r="AD302" s="66"/>
      <c r="AE302" s="65"/>
      <c r="AF302" s="66"/>
      <c r="AG302" s="66"/>
      <c r="AH302" s="66"/>
      <c r="AI302" s="65"/>
      <c r="AJ302" s="65"/>
      <c r="AK302" s="66"/>
      <c r="AL302" s="36"/>
      <c r="AM302" s="36"/>
      <c r="AN302" s="36"/>
      <c r="AO302" s="36"/>
      <c r="AP302" s="69"/>
      <c r="AQ302" s="36"/>
    </row>
    <row r="303" spans="1:43" ht="14.25" customHeight="1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71"/>
      <c r="N303" s="65"/>
      <c r="O303" s="65"/>
      <c r="P303" s="65"/>
      <c r="Q303" s="65"/>
      <c r="R303" s="65"/>
      <c r="S303" s="36"/>
      <c r="T303" s="65"/>
      <c r="U303" s="65"/>
      <c r="V303" s="66"/>
      <c r="W303" s="66"/>
      <c r="X303" s="67"/>
      <c r="Y303" s="68"/>
      <c r="Z303" s="68"/>
      <c r="AA303" s="67"/>
      <c r="AB303" s="65"/>
      <c r="AC303" s="65"/>
      <c r="AD303" s="66"/>
      <c r="AE303" s="65"/>
      <c r="AF303" s="66"/>
      <c r="AG303" s="66"/>
      <c r="AH303" s="66"/>
      <c r="AI303" s="65"/>
      <c r="AJ303" s="65"/>
      <c r="AK303" s="66"/>
      <c r="AL303" s="36"/>
      <c r="AM303" s="36"/>
      <c r="AN303" s="36"/>
      <c r="AO303" s="36"/>
      <c r="AP303" s="69"/>
      <c r="AQ303" s="36"/>
    </row>
    <row r="304" spans="1:43" ht="14.25" customHeight="1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71"/>
      <c r="N304" s="65"/>
      <c r="O304" s="65"/>
      <c r="P304" s="65"/>
      <c r="Q304" s="65"/>
      <c r="R304" s="65"/>
      <c r="S304" s="36"/>
      <c r="T304" s="65"/>
      <c r="U304" s="65"/>
      <c r="V304" s="66"/>
      <c r="W304" s="66"/>
      <c r="X304" s="67"/>
      <c r="Y304" s="68"/>
      <c r="Z304" s="68"/>
      <c r="AA304" s="67"/>
      <c r="AB304" s="65"/>
      <c r="AC304" s="65"/>
      <c r="AD304" s="66"/>
      <c r="AE304" s="65"/>
      <c r="AF304" s="66"/>
      <c r="AG304" s="66"/>
      <c r="AH304" s="66"/>
      <c r="AI304" s="65"/>
      <c r="AJ304" s="65"/>
      <c r="AK304" s="66"/>
      <c r="AL304" s="36"/>
      <c r="AM304" s="36"/>
      <c r="AN304" s="36"/>
      <c r="AO304" s="36"/>
      <c r="AP304" s="69"/>
      <c r="AQ304" s="36"/>
    </row>
    <row r="305" spans="1:43" ht="14.25" customHeight="1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71"/>
      <c r="N305" s="65"/>
      <c r="O305" s="65"/>
      <c r="P305" s="65"/>
      <c r="Q305" s="65"/>
      <c r="R305" s="65"/>
      <c r="S305" s="36"/>
      <c r="T305" s="65"/>
      <c r="U305" s="65"/>
      <c r="V305" s="66"/>
      <c r="W305" s="66"/>
      <c r="X305" s="67"/>
      <c r="Y305" s="68"/>
      <c r="Z305" s="68"/>
      <c r="AA305" s="67"/>
      <c r="AB305" s="65"/>
      <c r="AC305" s="65"/>
      <c r="AD305" s="66"/>
      <c r="AE305" s="65"/>
      <c r="AF305" s="66"/>
      <c r="AG305" s="66"/>
      <c r="AH305" s="66"/>
      <c r="AI305" s="65"/>
      <c r="AJ305" s="65"/>
      <c r="AK305" s="66"/>
      <c r="AL305" s="36"/>
      <c r="AM305" s="36"/>
      <c r="AN305" s="36"/>
      <c r="AO305" s="36"/>
      <c r="AP305" s="69"/>
      <c r="AQ305" s="36"/>
    </row>
    <row r="306" spans="1:43" ht="14.25" customHeight="1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71"/>
      <c r="N306" s="65"/>
      <c r="O306" s="65"/>
      <c r="P306" s="65"/>
      <c r="Q306" s="65"/>
      <c r="R306" s="65"/>
      <c r="S306" s="36"/>
      <c r="T306" s="65"/>
      <c r="U306" s="65"/>
      <c r="V306" s="66"/>
      <c r="W306" s="66"/>
      <c r="X306" s="67"/>
      <c r="Y306" s="68"/>
      <c r="Z306" s="68"/>
      <c r="AA306" s="67"/>
      <c r="AB306" s="65"/>
      <c r="AC306" s="65"/>
      <c r="AD306" s="66"/>
      <c r="AE306" s="65"/>
      <c r="AF306" s="66"/>
      <c r="AG306" s="66"/>
      <c r="AH306" s="66"/>
      <c r="AI306" s="65"/>
      <c r="AJ306" s="65"/>
      <c r="AK306" s="66"/>
      <c r="AL306" s="36"/>
      <c r="AM306" s="36"/>
      <c r="AN306" s="36"/>
      <c r="AO306" s="36"/>
      <c r="AP306" s="69"/>
      <c r="AQ306" s="36"/>
    </row>
    <row r="307" spans="1:43" ht="14.25" customHeight="1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71"/>
      <c r="N307" s="65"/>
      <c r="O307" s="65"/>
      <c r="P307" s="65"/>
      <c r="Q307" s="65"/>
      <c r="R307" s="65"/>
      <c r="S307" s="36"/>
      <c r="T307" s="65"/>
      <c r="U307" s="65"/>
      <c r="V307" s="66"/>
      <c r="W307" s="66"/>
      <c r="X307" s="67"/>
      <c r="Y307" s="68"/>
      <c r="Z307" s="68"/>
      <c r="AA307" s="67"/>
      <c r="AB307" s="65"/>
      <c r="AC307" s="65"/>
      <c r="AD307" s="66"/>
      <c r="AE307" s="65"/>
      <c r="AF307" s="66"/>
      <c r="AG307" s="66"/>
      <c r="AH307" s="66"/>
      <c r="AI307" s="65"/>
      <c r="AJ307" s="65"/>
      <c r="AK307" s="66"/>
      <c r="AL307" s="36"/>
      <c r="AM307" s="36"/>
      <c r="AN307" s="36"/>
      <c r="AO307" s="36"/>
      <c r="AP307" s="69"/>
      <c r="AQ307" s="36"/>
    </row>
    <row r="308" spans="1:43" ht="14.25" customHeight="1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71"/>
      <c r="N308" s="65"/>
      <c r="O308" s="65"/>
      <c r="P308" s="65"/>
      <c r="Q308" s="65"/>
      <c r="R308" s="65"/>
      <c r="S308" s="36"/>
      <c r="T308" s="65"/>
      <c r="U308" s="65"/>
      <c r="V308" s="66"/>
      <c r="W308" s="66"/>
      <c r="X308" s="67"/>
      <c r="Y308" s="68"/>
      <c r="Z308" s="68"/>
      <c r="AA308" s="67"/>
      <c r="AB308" s="65"/>
      <c r="AC308" s="65"/>
      <c r="AD308" s="66"/>
      <c r="AE308" s="65"/>
      <c r="AF308" s="66"/>
      <c r="AG308" s="66"/>
      <c r="AH308" s="66"/>
      <c r="AI308" s="65"/>
      <c r="AJ308" s="65"/>
      <c r="AK308" s="66"/>
      <c r="AL308" s="36"/>
      <c r="AM308" s="36"/>
      <c r="AN308" s="36"/>
      <c r="AO308" s="36"/>
      <c r="AP308" s="69"/>
      <c r="AQ308" s="36"/>
    </row>
    <row r="309" spans="1:43" ht="14.25" customHeight="1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71"/>
      <c r="N309" s="65"/>
      <c r="O309" s="65"/>
      <c r="P309" s="65"/>
      <c r="Q309" s="65"/>
      <c r="R309" s="65"/>
      <c r="S309" s="36"/>
      <c r="T309" s="65"/>
      <c r="U309" s="65"/>
      <c r="V309" s="66"/>
      <c r="W309" s="66"/>
      <c r="X309" s="67"/>
      <c r="Y309" s="68"/>
      <c r="Z309" s="68"/>
      <c r="AA309" s="67"/>
      <c r="AB309" s="65"/>
      <c r="AC309" s="65"/>
      <c r="AD309" s="66"/>
      <c r="AE309" s="65"/>
      <c r="AF309" s="66"/>
      <c r="AG309" s="66"/>
      <c r="AH309" s="66"/>
      <c r="AI309" s="65"/>
      <c r="AJ309" s="65"/>
      <c r="AK309" s="66"/>
      <c r="AL309" s="36"/>
      <c r="AM309" s="36"/>
      <c r="AN309" s="36"/>
      <c r="AO309" s="36"/>
      <c r="AP309" s="69"/>
      <c r="AQ309" s="36"/>
    </row>
    <row r="310" spans="1:43" ht="14.25" customHeight="1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71"/>
      <c r="N310" s="65"/>
      <c r="O310" s="65"/>
      <c r="P310" s="65"/>
      <c r="Q310" s="65"/>
      <c r="R310" s="65"/>
      <c r="S310" s="36"/>
      <c r="T310" s="65"/>
      <c r="U310" s="65"/>
      <c r="V310" s="66"/>
      <c r="W310" s="66"/>
      <c r="X310" s="67"/>
      <c r="Y310" s="68"/>
      <c r="Z310" s="68"/>
      <c r="AA310" s="67"/>
      <c r="AB310" s="65"/>
      <c r="AC310" s="65"/>
      <c r="AD310" s="66"/>
      <c r="AE310" s="65"/>
      <c r="AF310" s="66"/>
      <c r="AG310" s="66"/>
      <c r="AH310" s="66"/>
      <c r="AI310" s="65"/>
      <c r="AJ310" s="65"/>
      <c r="AK310" s="66"/>
      <c r="AL310" s="36"/>
      <c r="AM310" s="36"/>
      <c r="AN310" s="36"/>
      <c r="AO310" s="36"/>
      <c r="AP310" s="69"/>
      <c r="AQ310" s="36"/>
    </row>
    <row r="311" spans="1:43" ht="14.25" customHeight="1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71"/>
      <c r="N311" s="65"/>
      <c r="O311" s="65"/>
      <c r="P311" s="65"/>
      <c r="Q311" s="65"/>
      <c r="R311" s="65"/>
      <c r="S311" s="36"/>
      <c r="T311" s="65"/>
      <c r="U311" s="65"/>
      <c r="V311" s="66"/>
      <c r="W311" s="66"/>
      <c r="X311" s="67"/>
      <c r="Y311" s="68"/>
      <c r="Z311" s="68"/>
      <c r="AA311" s="67"/>
      <c r="AB311" s="65"/>
      <c r="AC311" s="65"/>
      <c r="AD311" s="66"/>
      <c r="AE311" s="65"/>
      <c r="AF311" s="66"/>
      <c r="AG311" s="66"/>
      <c r="AH311" s="66"/>
      <c r="AI311" s="65"/>
      <c r="AJ311" s="65"/>
      <c r="AK311" s="66"/>
      <c r="AL311" s="36"/>
      <c r="AM311" s="36"/>
      <c r="AN311" s="36"/>
      <c r="AO311" s="36"/>
      <c r="AP311" s="69"/>
      <c r="AQ311" s="36"/>
    </row>
    <row r="312" spans="1:43" ht="14.25" customHeight="1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71"/>
      <c r="N312" s="65"/>
      <c r="O312" s="65"/>
      <c r="P312" s="65"/>
      <c r="Q312" s="65"/>
      <c r="R312" s="65"/>
      <c r="S312" s="36"/>
      <c r="T312" s="65"/>
      <c r="U312" s="65"/>
      <c r="V312" s="66"/>
      <c r="W312" s="66"/>
      <c r="X312" s="67"/>
      <c r="Y312" s="68"/>
      <c r="Z312" s="68"/>
      <c r="AA312" s="67"/>
      <c r="AB312" s="65"/>
      <c r="AC312" s="65"/>
      <c r="AD312" s="66"/>
      <c r="AE312" s="65"/>
      <c r="AF312" s="66"/>
      <c r="AG312" s="66"/>
      <c r="AH312" s="66"/>
      <c r="AI312" s="65"/>
      <c r="AJ312" s="65"/>
      <c r="AK312" s="66"/>
      <c r="AL312" s="36"/>
      <c r="AM312" s="36"/>
      <c r="AN312" s="36"/>
      <c r="AO312" s="36"/>
      <c r="AP312" s="69"/>
      <c r="AQ312" s="36"/>
    </row>
    <row r="313" spans="1:43" ht="14.25" customHeight="1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71"/>
      <c r="N313" s="65"/>
      <c r="O313" s="65"/>
      <c r="P313" s="65"/>
      <c r="Q313" s="65"/>
      <c r="R313" s="65"/>
      <c r="S313" s="36"/>
      <c r="T313" s="65"/>
      <c r="U313" s="65"/>
      <c r="V313" s="66"/>
      <c r="W313" s="66"/>
      <c r="X313" s="67"/>
      <c r="Y313" s="68"/>
      <c r="Z313" s="68"/>
      <c r="AA313" s="67"/>
      <c r="AB313" s="65"/>
      <c r="AC313" s="65"/>
      <c r="AD313" s="66"/>
      <c r="AE313" s="65"/>
      <c r="AF313" s="66"/>
      <c r="AG313" s="66"/>
      <c r="AH313" s="66"/>
      <c r="AI313" s="65"/>
      <c r="AJ313" s="65"/>
      <c r="AK313" s="66"/>
      <c r="AL313" s="36"/>
      <c r="AM313" s="36"/>
      <c r="AN313" s="36"/>
      <c r="AO313" s="36"/>
      <c r="AP313" s="69"/>
      <c r="AQ313" s="36"/>
    </row>
    <row r="314" spans="1:43" ht="14.25" customHeight="1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71"/>
      <c r="N314" s="65"/>
      <c r="O314" s="65"/>
      <c r="P314" s="65"/>
      <c r="Q314" s="65"/>
      <c r="R314" s="65"/>
      <c r="S314" s="36"/>
      <c r="T314" s="65"/>
      <c r="U314" s="65"/>
      <c r="V314" s="66"/>
      <c r="W314" s="66"/>
      <c r="X314" s="67"/>
      <c r="Y314" s="68"/>
      <c r="Z314" s="68"/>
      <c r="AA314" s="67"/>
      <c r="AB314" s="65"/>
      <c r="AC314" s="65"/>
      <c r="AD314" s="66"/>
      <c r="AE314" s="65"/>
      <c r="AF314" s="66"/>
      <c r="AG314" s="66"/>
      <c r="AH314" s="66"/>
      <c r="AI314" s="65"/>
      <c r="AJ314" s="65"/>
      <c r="AK314" s="66"/>
      <c r="AL314" s="36"/>
      <c r="AM314" s="36"/>
      <c r="AN314" s="36"/>
      <c r="AO314" s="36"/>
      <c r="AP314" s="69"/>
      <c r="AQ314" s="36"/>
    </row>
    <row r="315" spans="1:43" ht="14.25" customHeight="1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71"/>
      <c r="N315" s="65"/>
      <c r="O315" s="65"/>
      <c r="P315" s="65"/>
      <c r="Q315" s="65"/>
      <c r="R315" s="65"/>
      <c r="S315" s="36"/>
      <c r="T315" s="65"/>
      <c r="U315" s="65"/>
      <c r="V315" s="66"/>
      <c r="W315" s="66"/>
      <c r="X315" s="67"/>
      <c r="Y315" s="68"/>
      <c r="Z315" s="68"/>
      <c r="AA315" s="67"/>
      <c r="AB315" s="65"/>
      <c r="AC315" s="65"/>
      <c r="AD315" s="66"/>
      <c r="AE315" s="65"/>
      <c r="AF315" s="66"/>
      <c r="AG315" s="66"/>
      <c r="AH315" s="66"/>
      <c r="AI315" s="65"/>
      <c r="AJ315" s="65"/>
      <c r="AK315" s="66"/>
      <c r="AL315" s="36"/>
      <c r="AM315" s="36"/>
      <c r="AN315" s="36"/>
      <c r="AO315" s="36"/>
      <c r="AP315" s="69"/>
      <c r="AQ315" s="36"/>
    </row>
    <row r="316" spans="1:43" ht="14.25" customHeight="1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71"/>
      <c r="N316" s="65"/>
      <c r="O316" s="65"/>
      <c r="P316" s="65"/>
      <c r="Q316" s="65"/>
      <c r="R316" s="65"/>
      <c r="S316" s="36"/>
      <c r="T316" s="65"/>
      <c r="U316" s="65"/>
      <c r="V316" s="66"/>
      <c r="W316" s="66"/>
      <c r="X316" s="67"/>
      <c r="Y316" s="68"/>
      <c r="Z316" s="68"/>
      <c r="AA316" s="67"/>
      <c r="AB316" s="65"/>
      <c r="AC316" s="65"/>
      <c r="AD316" s="66"/>
      <c r="AE316" s="65"/>
      <c r="AF316" s="66"/>
      <c r="AG316" s="66"/>
      <c r="AH316" s="66"/>
      <c r="AI316" s="65"/>
      <c r="AJ316" s="65"/>
      <c r="AK316" s="66"/>
      <c r="AL316" s="36"/>
      <c r="AM316" s="36"/>
      <c r="AN316" s="36"/>
      <c r="AO316" s="36"/>
      <c r="AP316" s="69"/>
      <c r="AQ316" s="36"/>
    </row>
    <row r="317" spans="1:43" ht="14.25" customHeight="1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71"/>
      <c r="N317" s="65"/>
      <c r="O317" s="65"/>
      <c r="P317" s="65"/>
      <c r="Q317" s="65"/>
      <c r="R317" s="65"/>
      <c r="S317" s="36"/>
      <c r="T317" s="65"/>
      <c r="U317" s="65"/>
      <c r="V317" s="66"/>
      <c r="W317" s="66"/>
      <c r="X317" s="67"/>
      <c r="Y317" s="68"/>
      <c r="Z317" s="68"/>
      <c r="AA317" s="67"/>
      <c r="AB317" s="65"/>
      <c r="AC317" s="65"/>
      <c r="AD317" s="66"/>
      <c r="AE317" s="65"/>
      <c r="AF317" s="66"/>
      <c r="AG317" s="66"/>
      <c r="AH317" s="66"/>
      <c r="AI317" s="65"/>
      <c r="AJ317" s="65"/>
      <c r="AK317" s="66"/>
      <c r="AL317" s="36"/>
      <c r="AM317" s="36"/>
      <c r="AN317" s="36"/>
      <c r="AO317" s="36"/>
      <c r="AP317" s="69"/>
      <c r="AQ317" s="36"/>
    </row>
    <row r="318" spans="1:43" ht="14.25" customHeight="1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71"/>
      <c r="N318" s="65"/>
      <c r="O318" s="65"/>
      <c r="P318" s="65"/>
      <c r="Q318" s="65"/>
      <c r="R318" s="65"/>
      <c r="S318" s="36"/>
      <c r="T318" s="65"/>
      <c r="U318" s="65"/>
      <c r="V318" s="66"/>
      <c r="W318" s="66"/>
      <c r="X318" s="67"/>
      <c r="Y318" s="68"/>
      <c r="Z318" s="68"/>
      <c r="AA318" s="67"/>
      <c r="AB318" s="65"/>
      <c r="AC318" s="65"/>
      <c r="AD318" s="66"/>
      <c r="AE318" s="65"/>
      <c r="AF318" s="66"/>
      <c r="AG318" s="66"/>
      <c r="AH318" s="66"/>
      <c r="AI318" s="65"/>
      <c r="AJ318" s="65"/>
      <c r="AK318" s="66"/>
      <c r="AL318" s="36"/>
      <c r="AM318" s="36"/>
      <c r="AN318" s="36"/>
      <c r="AO318" s="36"/>
      <c r="AP318" s="69"/>
      <c r="AQ318" s="36"/>
    </row>
    <row r="319" spans="1:43" ht="14.25" customHeight="1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71"/>
      <c r="N319" s="65"/>
      <c r="O319" s="65"/>
      <c r="P319" s="65"/>
      <c r="Q319" s="65"/>
      <c r="R319" s="65"/>
      <c r="S319" s="36"/>
      <c r="T319" s="65"/>
      <c r="U319" s="65"/>
      <c r="V319" s="66"/>
      <c r="W319" s="66"/>
      <c r="X319" s="67"/>
      <c r="Y319" s="68"/>
      <c r="Z319" s="68"/>
      <c r="AA319" s="67"/>
      <c r="AB319" s="65"/>
      <c r="AC319" s="65"/>
      <c r="AD319" s="66"/>
      <c r="AE319" s="65"/>
      <c r="AF319" s="66"/>
      <c r="AG319" s="66"/>
      <c r="AH319" s="66"/>
      <c r="AI319" s="65"/>
      <c r="AJ319" s="65"/>
      <c r="AK319" s="66"/>
      <c r="AL319" s="36"/>
      <c r="AM319" s="36"/>
      <c r="AN319" s="36"/>
      <c r="AO319" s="36"/>
      <c r="AP319" s="69"/>
      <c r="AQ319" s="36"/>
    </row>
    <row r="320" spans="1:43" ht="14.25" customHeight="1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71"/>
      <c r="N320" s="65"/>
      <c r="O320" s="65"/>
      <c r="P320" s="65"/>
      <c r="Q320" s="65"/>
      <c r="R320" s="65"/>
      <c r="S320" s="36"/>
      <c r="T320" s="65"/>
      <c r="U320" s="65"/>
      <c r="V320" s="66"/>
      <c r="W320" s="66"/>
      <c r="X320" s="67"/>
      <c r="Y320" s="68"/>
      <c r="Z320" s="68"/>
      <c r="AA320" s="67"/>
      <c r="AB320" s="65"/>
      <c r="AC320" s="65"/>
      <c r="AD320" s="66"/>
      <c r="AE320" s="65"/>
      <c r="AF320" s="66"/>
      <c r="AG320" s="66"/>
      <c r="AH320" s="66"/>
      <c r="AI320" s="65"/>
      <c r="AJ320" s="65"/>
      <c r="AK320" s="66"/>
      <c r="AL320" s="36"/>
      <c r="AM320" s="36"/>
      <c r="AN320" s="36"/>
      <c r="AO320" s="36"/>
      <c r="AP320" s="69"/>
      <c r="AQ320" s="36"/>
    </row>
    <row r="321" spans="1:43" ht="14.25" customHeight="1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71"/>
      <c r="N321" s="65"/>
      <c r="O321" s="65"/>
      <c r="P321" s="65"/>
      <c r="Q321" s="65"/>
      <c r="R321" s="65"/>
      <c r="S321" s="36"/>
      <c r="T321" s="65"/>
      <c r="U321" s="65"/>
      <c r="V321" s="66"/>
      <c r="W321" s="66"/>
      <c r="X321" s="67"/>
      <c r="Y321" s="68"/>
      <c r="Z321" s="68"/>
      <c r="AA321" s="67"/>
      <c r="AB321" s="65"/>
      <c r="AC321" s="65"/>
      <c r="AD321" s="66"/>
      <c r="AE321" s="65"/>
      <c r="AF321" s="66"/>
      <c r="AG321" s="66"/>
      <c r="AH321" s="66"/>
      <c r="AI321" s="65"/>
      <c r="AJ321" s="65"/>
      <c r="AK321" s="66"/>
      <c r="AL321" s="36"/>
      <c r="AM321" s="36"/>
      <c r="AN321" s="36"/>
      <c r="AO321" s="36"/>
      <c r="AP321" s="69"/>
      <c r="AQ321" s="36"/>
    </row>
    <row r="322" spans="1:43" ht="14.25" customHeight="1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71"/>
      <c r="N322" s="65"/>
      <c r="O322" s="65"/>
      <c r="P322" s="65"/>
      <c r="Q322" s="65"/>
      <c r="R322" s="65"/>
      <c r="S322" s="36"/>
      <c r="T322" s="65"/>
      <c r="U322" s="65"/>
      <c r="V322" s="66"/>
      <c r="W322" s="66"/>
      <c r="X322" s="67"/>
      <c r="Y322" s="68"/>
      <c r="Z322" s="68"/>
      <c r="AA322" s="67"/>
      <c r="AB322" s="65"/>
      <c r="AC322" s="65"/>
      <c r="AD322" s="66"/>
      <c r="AE322" s="65"/>
      <c r="AF322" s="66"/>
      <c r="AG322" s="66"/>
      <c r="AH322" s="66"/>
      <c r="AI322" s="65"/>
      <c r="AJ322" s="65"/>
      <c r="AK322" s="66"/>
      <c r="AL322" s="36"/>
      <c r="AM322" s="36"/>
      <c r="AN322" s="36"/>
      <c r="AO322" s="36"/>
      <c r="AP322" s="69"/>
      <c r="AQ322" s="36"/>
    </row>
    <row r="323" spans="1:43" ht="14.25" customHeight="1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71"/>
      <c r="N323" s="65"/>
      <c r="O323" s="65"/>
      <c r="P323" s="65"/>
      <c r="Q323" s="65"/>
      <c r="R323" s="65"/>
      <c r="S323" s="36"/>
      <c r="T323" s="65"/>
      <c r="U323" s="65"/>
      <c r="V323" s="66"/>
      <c r="W323" s="66"/>
      <c r="X323" s="67"/>
      <c r="Y323" s="68"/>
      <c r="Z323" s="68"/>
      <c r="AA323" s="67"/>
      <c r="AB323" s="65"/>
      <c r="AC323" s="65"/>
      <c r="AD323" s="66"/>
      <c r="AE323" s="65"/>
      <c r="AF323" s="66"/>
      <c r="AG323" s="66"/>
      <c r="AH323" s="66"/>
      <c r="AI323" s="65"/>
      <c r="AJ323" s="65"/>
      <c r="AK323" s="66"/>
      <c r="AL323" s="36"/>
      <c r="AM323" s="36"/>
      <c r="AN323" s="36"/>
      <c r="AO323" s="36"/>
      <c r="AP323" s="69"/>
      <c r="AQ323" s="36"/>
    </row>
    <row r="324" spans="1:43" ht="14.25" customHeight="1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71"/>
      <c r="N324" s="65"/>
      <c r="O324" s="65"/>
      <c r="P324" s="65"/>
      <c r="Q324" s="65"/>
      <c r="R324" s="65"/>
      <c r="S324" s="36"/>
      <c r="T324" s="65"/>
      <c r="U324" s="65"/>
      <c r="V324" s="66"/>
      <c r="W324" s="66"/>
      <c r="X324" s="67"/>
      <c r="Y324" s="68"/>
      <c r="Z324" s="68"/>
      <c r="AA324" s="67"/>
      <c r="AB324" s="65"/>
      <c r="AC324" s="65"/>
      <c r="AD324" s="66"/>
      <c r="AE324" s="65"/>
      <c r="AF324" s="66"/>
      <c r="AG324" s="66"/>
      <c r="AH324" s="66"/>
      <c r="AI324" s="65"/>
      <c r="AJ324" s="65"/>
      <c r="AK324" s="66"/>
      <c r="AL324" s="36"/>
      <c r="AM324" s="36"/>
      <c r="AN324" s="36"/>
      <c r="AO324" s="36"/>
      <c r="AP324" s="69"/>
      <c r="AQ324" s="36"/>
    </row>
    <row r="325" spans="1:43" ht="14.25" customHeight="1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71"/>
      <c r="N325" s="65"/>
      <c r="O325" s="65"/>
      <c r="P325" s="65"/>
      <c r="Q325" s="65"/>
      <c r="R325" s="65"/>
      <c r="S325" s="36"/>
      <c r="T325" s="65"/>
      <c r="U325" s="65"/>
      <c r="V325" s="66"/>
      <c r="W325" s="66"/>
      <c r="X325" s="67"/>
      <c r="Y325" s="68"/>
      <c r="Z325" s="68"/>
      <c r="AA325" s="67"/>
      <c r="AB325" s="65"/>
      <c r="AC325" s="65"/>
      <c r="AD325" s="66"/>
      <c r="AE325" s="65"/>
      <c r="AF325" s="66"/>
      <c r="AG325" s="66"/>
      <c r="AH325" s="66"/>
      <c r="AI325" s="65"/>
      <c r="AJ325" s="65"/>
      <c r="AK325" s="66"/>
      <c r="AL325" s="36"/>
      <c r="AM325" s="36"/>
      <c r="AN325" s="36"/>
      <c r="AO325" s="36"/>
      <c r="AP325" s="69"/>
      <c r="AQ325" s="36"/>
    </row>
    <row r="326" spans="1:43" ht="14.25" customHeight="1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71"/>
      <c r="N326" s="65"/>
      <c r="O326" s="65"/>
      <c r="P326" s="65"/>
      <c r="Q326" s="65"/>
      <c r="R326" s="65"/>
      <c r="S326" s="36"/>
      <c r="T326" s="65"/>
      <c r="U326" s="65"/>
      <c r="V326" s="66"/>
      <c r="W326" s="66"/>
      <c r="X326" s="67"/>
      <c r="Y326" s="68"/>
      <c r="Z326" s="68"/>
      <c r="AA326" s="67"/>
      <c r="AB326" s="65"/>
      <c r="AC326" s="65"/>
      <c r="AD326" s="66"/>
      <c r="AE326" s="65"/>
      <c r="AF326" s="66"/>
      <c r="AG326" s="66"/>
      <c r="AH326" s="66"/>
      <c r="AI326" s="65"/>
      <c r="AJ326" s="65"/>
      <c r="AK326" s="66"/>
      <c r="AL326" s="36"/>
      <c r="AM326" s="36"/>
      <c r="AN326" s="36"/>
      <c r="AO326" s="36"/>
      <c r="AP326" s="69"/>
      <c r="AQ326" s="36"/>
    </row>
    <row r="327" spans="1:43" ht="15.75" customHeight="1" x14ac:dyDescent="0.2">
      <c r="V327" s="73"/>
      <c r="W327" s="73"/>
      <c r="X327" s="74"/>
      <c r="AA327" s="74"/>
      <c r="AD327" s="73"/>
      <c r="AF327" s="73"/>
      <c r="AN327" s="75"/>
    </row>
    <row r="328" spans="1:43" ht="15.75" customHeight="1" x14ac:dyDescent="0.2">
      <c r="V328" s="73"/>
      <c r="W328" s="73"/>
      <c r="X328" s="74"/>
      <c r="AA328" s="74"/>
      <c r="AD328" s="73"/>
      <c r="AF328" s="73"/>
      <c r="AN328" s="75"/>
    </row>
    <row r="329" spans="1:43" ht="15.75" customHeight="1" x14ac:dyDescent="0.2">
      <c r="V329" s="73"/>
      <c r="W329" s="73"/>
      <c r="X329" s="74"/>
      <c r="AA329" s="74"/>
      <c r="AD329" s="73"/>
      <c r="AF329" s="73"/>
      <c r="AN329" s="75"/>
    </row>
    <row r="330" spans="1:43" ht="15.75" customHeight="1" x14ac:dyDescent="0.2">
      <c r="V330" s="73"/>
      <c r="W330" s="73"/>
      <c r="X330" s="74"/>
      <c r="AA330" s="74"/>
      <c r="AD330" s="73"/>
      <c r="AF330" s="73"/>
      <c r="AN330" s="75"/>
    </row>
    <row r="331" spans="1:43" ht="15.75" customHeight="1" x14ac:dyDescent="0.2">
      <c r="V331" s="73"/>
      <c r="W331" s="73"/>
      <c r="X331" s="74"/>
      <c r="AA331" s="74"/>
      <c r="AD331" s="73"/>
      <c r="AF331" s="73"/>
      <c r="AN331" s="75"/>
    </row>
    <row r="332" spans="1:43" ht="15.75" customHeight="1" x14ac:dyDescent="0.2">
      <c r="V332" s="73"/>
      <c r="W332" s="73"/>
      <c r="X332" s="74"/>
      <c r="AA332" s="74"/>
      <c r="AD332" s="73"/>
      <c r="AF332" s="73"/>
      <c r="AN332" s="75"/>
    </row>
    <row r="333" spans="1:43" ht="15.75" customHeight="1" x14ac:dyDescent="0.2">
      <c r="V333" s="73"/>
      <c r="W333" s="73"/>
      <c r="X333" s="74"/>
      <c r="AA333" s="74"/>
      <c r="AD333" s="73"/>
      <c r="AF333" s="73"/>
      <c r="AN333" s="75"/>
    </row>
    <row r="334" spans="1:43" ht="15.75" customHeight="1" x14ac:dyDescent="0.2">
      <c r="V334" s="73"/>
      <c r="W334" s="73"/>
      <c r="X334" s="74"/>
      <c r="AA334" s="74"/>
      <c r="AD334" s="73"/>
      <c r="AF334" s="73"/>
      <c r="AN334" s="75"/>
    </row>
    <row r="335" spans="1:43" ht="15.75" customHeight="1" x14ac:dyDescent="0.2">
      <c r="V335" s="73"/>
      <c r="W335" s="73"/>
      <c r="X335" s="74"/>
      <c r="AA335" s="74"/>
      <c r="AD335" s="73"/>
      <c r="AF335" s="73"/>
      <c r="AN335" s="75"/>
    </row>
    <row r="336" spans="1:43" ht="15.75" customHeight="1" x14ac:dyDescent="0.2">
      <c r="V336" s="73"/>
      <c r="W336" s="73"/>
      <c r="X336" s="74"/>
      <c r="AA336" s="74"/>
      <c r="AD336" s="73"/>
      <c r="AF336" s="73"/>
      <c r="AN336" s="75"/>
    </row>
    <row r="337" spans="22:40" ht="15.75" customHeight="1" x14ac:dyDescent="0.2">
      <c r="V337" s="73"/>
      <c r="W337" s="73"/>
      <c r="X337" s="74"/>
      <c r="AA337" s="74"/>
      <c r="AD337" s="73"/>
      <c r="AF337" s="73"/>
      <c r="AN337" s="75"/>
    </row>
    <row r="338" spans="22:40" ht="15.75" customHeight="1" x14ac:dyDescent="0.2">
      <c r="V338" s="73"/>
      <c r="W338" s="73"/>
      <c r="X338" s="74"/>
      <c r="AA338" s="74"/>
      <c r="AD338" s="73"/>
      <c r="AF338" s="73"/>
      <c r="AN338" s="75"/>
    </row>
    <row r="339" spans="22:40" ht="15.75" customHeight="1" x14ac:dyDescent="0.2">
      <c r="V339" s="73"/>
      <c r="W339" s="73"/>
      <c r="X339" s="74"/>
      <c r="AA339" s="74"/>
      <c r="AD339" s="73"/>
      <c r="AF339" s="73"/>
      <c r="AN339" s="75"/>
    </row>
    <row r="340" spans="22:40" ht="15.75" customHeight="1" x14ac:dyDescent="0.2">
      <c r="V340" s="73"/>
      <c r="W340" s="73"/>
      <c r="X340" s="74"/>
      <c r="AA340" s="74"/>
      <c r="AD340" s="73"/>
      <c r="AF340" s="73"/>
      <c r="AN340" s="75"/>
    </row>
    <row r="341" spans="22:40" ht="15.75" customHeight="1" x14ac:dyDescent="0.2">
      <c r="V341" s="73"/>
      <c r="W341" s="73"/>
      <c r="X341" s="74"/>
      <c r="AA341" s="74"/>
      <c r="AD341" s="73"/>
      <c r="AF341" s="73"/>
      <c r="AN341" s="75"/>
    </row>
    <row r="342" spans="22:40" ht="15.75" customHeight="1" x14ac:dyDescent="0.2">
      <c r="V342" s="73"/>
      <c r="W342" s="73"/>
      <c r="X342" s="74"/>
      <c r="AA342" s="74"/>
      <c r="AD342" s="73"/>
      <c r="AF342" s="73"/>
      <c r="AN342" s="75"/>
    </row>
    <row r="343" spans="22:40" ht="15.75" customHeight="1" x14ac:dyDescent="0.2">
      <c r="V343" s="73"/>
      <c r="W343" s="73"/>
      <c r="X343" s="74"/>
      <c r="AA343" s="74"/>
      <c r="AD343" s="73"/>
      <c r="AF343" s="73"/>
      <c r="AN343" s="75"/>
    </row>
    <row r="344" spans="22:40" ht="15.75" customHeight="1" x14ac:dyDescent="0.2">
      <c r="V344" s="73"/>
      <c r="W344" s="73"/>
      <c r="X344" s="74"/>
      <c r="AA344" s="74"/>
      <c r="AD344" s="73"/>
      <c r="AF344" s="73"/>
      <c r="AN344" s="75"/>
    </row>
    <row r="345" spans="22:40" ht="15.75" customHeight="1" x14ac:dyDescent="0.2">
      <c r="V345" s="73"/>
      <c r="W345" s="73"/>
      <c r="X345" s="74"/>
      <c r="AA345" s="74"/>
      <c r="AD345" s="73"/>
      <c r="AF345" s="73"/>
      <c r="AN345" s="75"/>
    </row>
    <row r="346" spans="22:40" ht="15.75" customHeight="1" x14ac:dyDescent="0.2">
      <c r="V346" s="73"/>
      <c r="W346" s="73"/>
      <c r="X346" s="74"/>
      <c r="AA346" s="74"/>
      <c r="AD346" s="73"/>
      <c r="AF346" s="73"/>
      <c r="AN346" s="75"/>
    </row>
    <row r="347" spans="22:40" ht="15.75" customHeight="1" x14ac:dyDescent="0.2">
      <c r="V347" s="73"/>
      <c r="W347" s="73"/>
      <c r="X347" s="74"/>
      <c r="AA347" s="74"/>
      <c r="AD347" s="73"/>
      <c r="AF347" s="73"/>
      <c r="AN347" s="75"/>
    </row>
    <row r="348" spans="22:40" ht="15.75" customHeight="1" x14ac:dyDescent="0.2">
      <c r="V348" s="73"/>
      <c r="W348" s="73"/>
      <c r="X348" s="74"/>
      <c r="AA348" s="74"/>
      <c r="AD348" s="73"/>
      <c r="AF348" s="73"/>
      <c r="AN348" s="75"/>
    </row>
    <row r="349" spans="22:40" ht="15.75" customHeight="1" x14ac:dyDescent="0.2">
      <c r="V349" s="73"/>
      <c r="W349" s="73"/>
      <c r="X349" s="74"/>
      <c r="AA349" s="74"/>
      <c r="AD349" s="73"/>
      <c r="AF349" s="73"/>
      <c r="AN349" s="75"/>
    </row>
    <row r="350" spans="22:40" ht="15.75" customHeight="1" x14ac:dyDescent="0.2">
      <c r="V350" s="73"/>
      <c r="W350" s="73"/>
      <c r="X350" s="74"/>
      <c r="AA350" s="74"/>
      <c r="AD350" s="73"/>
      <c r="AF350" s="73"/>
      <c r="AN350" s="75"/>
    </row>
    <row r="351" spans="22:40" ht="15.75" customHeight="1" x14ac:dyDescent="0.2">
      <c r="V351" s="73"/>
      <c r="W351" s="73"/>
      <c r="X351" s="74"/>
      <c r="AA351" s="74"/>
      <c r="AD351" s="73"/>
      <c r="AF351" s="73"/>
      <c r="AN351" s="75"/>
    </row>
    <row r="352" spans="22:40" ht="15.75" customHeight="1" x14ac:dyDescent="0.2">
      <c r="V352" s="73"/>
      <c r="W352" s="73"/>
      <c r="X352" s="74"/>
      <c r="AA352" s="74"/>
      <c r="AD352" s="73"/>
      <c r="AF352" s="73"/>
      <c r="AN352" s="75"/>
    </row>
    <row r="353" spans="22:40" ht="15.75" customHeight="1" x14ac:dyDescent="0.2">
      <c r="V353" s="73"/>
      <c r="W353" s="73"/>
      <c r="X353" s="74"/>
      <c r="AA353" s="74"/>
      <c r="AD353" s="73"/>
      <c r="AF353" s="73"/>
      <c r="AN353" s="75"/>
    </row>
    <row r="354" spans="22:40" ht="15.75" customHeight="1" x14ac:dyDescent="0.2">
      <c r="V354" s="73"/>
      <c r="W354" s="73"/>
      <c r="X354" s="74"/>
      <c r="AA354" s="74"/>
      <c r="AD354" s="73"/>
      <c r="AF354" s="73"/>
      <c r="AN354" s="75"/>
    </row>
    <row r="355" spans="22:40" ht="15.75" customHeight="1" x14ac:dyDescent="0.2">
      <c r="V355" s="73"/>
      <c r="W355" s="73"/>
      <c r="X355" s="74"/>
      <c r="AA355" s="74"/>
      <c r="AD355" s="73"/>
      <c r="AF355" s="73"/>
      <c r="AN355" s="75"/>
    </row>
    <row r="356" spans="22:40" ht="15.75" customHeight="1" x14ac:dyDescent="0.2">
      <c r="V356" s="73"/>
      <c r="W356" s="73"/>
      <c r="X356" s="74"/>
      <c r="AA356" s="74"/>
      <c r="AD356" s="73"/>
      <c r="AF356" s="73"/>
      <c r="AN356" s="75"/>
    </row>
    <row r="357" spans="22:40" ht="15.75" customHeight="1" x14ac:dyDescent="0.2">
      <c r="V357" s="73"/>
      <c r="W357" s="73"/>
      <c r="X357" s="74"/>
      <c r="AA357" s="74"/>
      <c r="AD357" s="73"/>
      <c r="AF357" s="73"/>
      <c r="AN357" s="75"/>
    </row>
    <row r="358" spans="22:40" ht="15.75" customHeight="1" x14ac:dyDescent="0.2">
      <c r="V358" s="73"/>
      <c r="W358" s="73"/>
      <c r="X358" s="74"/>
      <c r="AA358" s="74"/>
      <c r="AD358" s="73"/>
      <c r="AF358" s="73"/>
      <c r="AN358" s="75"/>
    </row>
    <row r="359" spans="22:40" ht="15.75" customHeight="1" x14ac:dyDescent="0.2">
      <c r="V359" s="73"/>
      <c r="W359" s="73"/>
      <c r="X359" s="74"/>
      <c r="AA359" s="74"/>
      <c r="AD359" s="73"/>
      <c r="AF359" s="73"/>
      <c r="AN359" s="75"/>
    </row>
    <row r="360" spans="22:40" ht="15.75" customHeight="1" x14ac:dyDescent="0.2">
      <c r="V360" s="73"/>
      <c r="W360" s="73"/>
      <c r="X360" s="74"/>
      <c r="AA360" s="74"/>
      <c r="AD360" s="73"/>
      <c r="AF360" s="73"/>
      <c r="AN360" s="75"/>
    </row>
    <row r="361" spans="22:40" ht="15.75" customHeight="1" x14ac:dyDescent="0.2">
      <c r="V361" s="73"/>
      <c r="W361" s="73"/>
      <c r="X361" s="74"/>
      <c r="AA361" s="74"/>
      <c r="AD361" s="73"/>
      <c r="AF361" s="73"/>
      <c r="AN361" s="75"/>
    </row>
    <row r="362" spans="22:40" ht="15.75" customHeight="1" x14ac:dyDescent="0.2">
      <c r="V362" s="73"/>
      <c r="W362" s="73"/>
      <c r="X362" s="74"/>
      <c r="AA362" s="74"/>
      <c r="AD362" s="73"/>
      <c r="AF362" s="73"/>
      <c r="AN362" s="75"/>
    </row>
    <row r="363" spans="22:40" ht="15.75" customHeight="1" x14ac:dyDescent="0.2">
      <c r="V363" s="73"/>
      <c r="W363" s="73"/>
      <c r="X363" s="74"/>
      <c r="AA363" s="74"/>
      <c r="AD363" s="73"/>
      <c r="AF363" s="73"/>
      <c r="AN363" s="75"/>
    </row>
    <row r="364" spans="22:40" ht="15.75" customHeight="1" x14ac:dyDescent="0.2">
      <c r="V364" s="73"/>
      <c r="W364" s="73"/>
      <c r="X364" s="74"/>
      <c r="AA364" s="74"/>
      <c r="AD364" s="73"/>
      <c r="AF364" s="73"/>
      <c r="AN364" s="75"/>
    </row>
    <row r="365" spans="22:40" ht="15.75" customHeight="1" x14ac:dyDescent="0.2">
      <c r="V365" s="73"/>
      <c r="W365" s="73"/>
      <c r="X365" s="74"/>
      <c r="AA365" s="74"/>
      <c r="AD365" s="73"/>
      <c r="AF365" s="73"/>
      <c r="AN365" s="75"/>
    </row>
    <row r="366" spans="22:40" ht="15.75" customHeight="1" x14ac:dyDescent="0.2">
      <c r="V366" s="73"/>
      <c r="W366" s="73"/>
      <c r="X366" s="74"/>
      <c r="AA366" s="74"/>
      <c r="AD366" s="73"/>
      <c r="AF366" s="73"/>
      <c r="AN366" s="75"/>
    </row>
    <row r="367" spans="22:40" ht="15.75" customHeight="1" x14ac:dyDescent="0.2">
      <c r="V367" s="73"/>
      <c r="W367" s="73"/>
      <c r="X367" s="74"/>
      <c r="AA367" s="74"/>
      <c r="AD367" s="73"/>
      <c r="AF367" s="73"/>
      <c r="AN367" s="75"/>
    </row>
    <row r="368" spans="22:40" ht="15.75" customHeight="1" x14ac:dyDescent="0.2">
      <c r="V368" s="73"/>
      <c r="W368" s="73"/>
      <c r="X368" s="74"/>
      <c r="AA368" s="74"/>
      <c r="AD368" s="73"/>
      <c r="AF368" s="73"/>
      <c r="AN368" s="75"/>
    </row>
    <row r="369" spans="22:40" ht="15.75" customHeight="1" x14ac:dyDescent="0.2">
      <c r="V369" s="73"/>
      <c r="W369" s="73"/>
      <c r="X369" s="74"/>
      <c r="AA369" s="74"/>
      <c r="AD369" s="73"/>
      <c r="AF369" s="73"/>
      <c r="AN369" s="75"/>
    </row>
    <row r="370" spans="22:40" ht="15.75" customHeight="1" x14ac:dyDescent="0.2">
      <c r="V370" s="73"/>
      <c r="W370" s="73"/>
      <c r="X370" s="74"/>
      <c r="AA370" s="74"/>
      <c r="AD370" s="73"/>
      <c r="AF370" s="73"/>
      <c r="AN370" s="75"/>
    </row>
    <row r="371" spans="22:40" ht="15.75" customHeight="1" x14ac:dyDescent="0.2">
      <c r="V371" s="73"/>
      <c r="W371" s="73"/>
      <c r="X371" s="74"/>
      <c r="AA371" s="74"/>
      <c r="AD371" s="73"/>
      <c r="AF371" s="73"/>
      <c r="AN371" s="75"/>
    </row>
    <row r="372" spans="22:40" ht="15.75" customHeight="1" x14ac:dyDescent="0.2">
      <c r="V372" s="73"/>
      <c r="W372" s="73"/>
      <c r="X372" s="74"/>
      <c r="AA372" s="74"/>
      <c r="AD372" s="73"/>
      <c r="AF372" s="73"/>
      <c r="AN372" s="75"/>
    </row>
    <row r="373" spans="22:40" ht="15.75" customHeight="1" x14ac:dyDescent="0.2">
      <c r="V373" s="73"/>
      <c r="W373" s="73"/>
      <c r="X373" s="74"/>
      <c r="AA373" s="74"/>
      <c r="AD373" s="73"/>
      <c r="AF373" s="73"/>
      <c r="AN373" s="75"/>
    </row>
    <row r="374" spans="22:40" ht="15.75" customHeight="1" x14ac:dyDescent="0.2">
      <c r="V374" s="73"/>
      <c r="W374" s="73"/>
      <c r="X374" s="74"/>
      <c r="AA374" s="74"/>
      <c r="AD374" s="73"/>
      <c r="AF374" s="73"/>
      <c r="AN374" s="75"/>
    </row>
    <row r="375" spans="22:40" ht="15.75" customHeight="1" x14ac:dyDescent="0.2">
      <c r="V375" s="73"/>
      <c r="W375" s="73"/>
      <c r="X375" s="74"/>
      <c r="AA375" s="74"/>
      <c r="AD375" s="73"/>
      <c r="AF375" s="73"/>
      <c r="AN375" s="75"/>
    </row>
    <row r="376" spans="22:40" ht="15.75" customHeight="1" x14ac:dyDescent="0.2">
      <c r="V376" s="73"/>
      <c r="W376" s="73"/>
      <c r="X376" s="74"/>
      <c r="AA376" s="74"/>
      <c r="AD376" s="73"/>
      <c r="AF376" s="73"/>
      <c r="AN376" s="75"/>
    </row>
    <row r="377" spans="22:40" ht="15.75" customHeight="1" x14ac:dyDescent="0.2">
      <c r="V377" s="73"/>
      <c r="W377" s="73"/>
      <c r="X377" s="74"/>
      <c r="AA377" s="74"/>
      <c r="AD377" s="73"/>
      <c r="AF377" s="73"/>
      <c r="AN377" s="75"/>
    </row>
    <row r="378" spans="22:40" ht="15.75" customHeight="1" x14ac:dyDescent="0.2">
      <c r="V378" s="73"/>
      <c r="W378" s="73"/>
      <c r="X378" s="74"/>
      <c r="AA378" s="74"/>
      <c r="AD378" s="73"/>
      <c r="AF378" s="73"/>
      <c r="AN378" s="75"/>
    </row>
    <row r="379" spans="22:40" ht="15.75" customHeight="1" x14ac:dyDescent="0.2">
      <c r="V379" s="73"/>
      <c r="W379" s="73"/>
      <c r="X379" s="74"/>
      <c r="AA379" s="74"/>
      <c r="AD379" s="73"/>
      <c r="AF379" s="73"/>
      <c r="AN379" s="75"/>
    </row>
    <row r="380" spans="22:40" ht="15.75" customHeight="1" x14ac:dyDescent="0.2">
      <c r="V380" s="73"/>
      <c r="W380" s="73"/>
      <c r="X380" s="74"/>
      <c r="AA380" s="74"/>
      <c r="AD380" s="73"/>
      <c r="AF380" s="73"/>
      <c r="AN380" s="75"/>
    </row>
    <row r="381" spans="22:40" ht="15.75" customHeight="1" x14ac:dyDescent="0.2">
      <c r="V381" s="73"/>
      <c r="W381" s="73"/>
      <c r="X381" s="74"/>
      <c r="AA381" s="74"/>
      <c r="AD381" s="73"/>
      <c r="AF381" s="73"/>
      <c r="AN381" s="75"/>
    </row>
    <row r="382" spans="22:40" ht="15.75" customHeight="1" x14ac:dyDescent="0.2">
      <c r="V382" s="73"/>
      <c r="W382" s="73"/>
      <c r="X382" s="74"/>
      <c r="AA382" s="74"/>
      <c r="AD382" s="73"/>
      <c r="AF382" s="73"/>
      <c r="AN382" s="75"/>
    </row>
    <row r="383" spans="22:40" ht="15.75" customHeight="1" x14ac:dyDescent="0.2">
      <c r="V383" s="73"/>
      <c r="W383" s="73"/>
      <c r="X383" s="74"/>
      <c r="AA383" s="74"/>
      <c r="AD383" s="73"/>
      <c r="AF383" s="73"/>
      <c r="AN383" s="75"/>
    </row>
    <row r="384" spans="22:40" ht="15.75" customHeight="1" x14ac:dyDescent="0.2">
      <c r="V384" s="73"/>
      <c r="W384" s="73"/>
      <c r="X384" s="74"/>
      <c r="AA384" s="74"/>
      <c r="AD384" s="73"/>
      <c r="AF384" s="73"/>
      <c r="AN384" s="75"/>
    </row>
    <row r="385" spans="22:40" ht="15.75" customHeight="1" x14ac:dyDescent="0.2">
      <c r="V385" s="73"/>
      <c r="W385" s="73"/>
      <c r="X385" s="74"/>
      <c r="AA385" s="74"/>
      <c r="AD385" s="73"/>
      <c r="AF385" s="73"/>
      <c r="AN385" s="75"/>
    </row>
    <row r="386" spans="22:40" ht="15.75" customHeight="1" x14ac:dyDescent="0.2">
      <c r="V386" s="73"/>
      <c r="W386" s="73"/>
      <c r="X386" s="74"/>
      <c r="AA386" s="74"/>
      <c r="AD386" s="73"/>
      <c r="AF386" s="73"/>
      <c r="AN386" s="75"/>
    </row>
    <row r="387" spans="22:40" ht="15.75" customHeight="1" x14ac:dyDescent="0.2">
      <c r="V387" s="73"/>
      <c r="W387" s="73"/>
      <c r="X387" s="74"/>
      <c r="AA387" s="74"/>
      <c r="AD387" s="73"/>
      <c r="AF387" s="73"/>
      <c r="AN387" s="75"/>
    </row>
    <row r="388" spans="22:40" ht="15.75" customHeight="1" x14ac:dyDescent="0.2">
      <c r="V388" s="73"/>
      <c r="W388" s="73"/>
      <c r="X388" s="74"/>
      <c r="AA388" s="74"/>
      <c r="AD388" s="73"/>
      <c r="AF388" s="73"/>
      <c r="AN388" s="75"/>
    </row>
    <row r="389" spans="22:40" ht="15.75" customHeight="1" x14ac:dyDescent="0.2">
      <c r="V389" s="73"/>
      <c r="W389" s="73"/>
      <c r="X389" s="74"/>
      <c r="AA389" s="74"/>
      <c r="AD389" s="73"/>
      <c r="AF389" s="73"/>
      <c r="AN389" s="75"/>
    </row>
    <row r="390" spans="22:40" ht="15.75" customHeight="1" x14ac:dyDescent="0.2">
      <c r="V390" s="73"/>
      <c r="W390" s="73"/>
      <c r="X390" s="74"/>
      <c r="AA390" s="74"/>
      <c r="AD390" s="73"/>
      <c r="AF390" s="73"/>
      <c r="AN390" s="75"/>
    </row>
    <row r="391" spans="22:40" ht="15.75" customHeight="1" x14ac:dyDescent="0.2">
      <c r="V391" s="73"/>
      <c r="W391" s="73"/>
      <c r="X391" s="74"/>
      <c r="AA391" s="74"/>
      <c r="AD391" s="73"/>
      <c r="AF391" s="73"/>
      <c r="AN391" s="75"/>
    </row>
    <row r="392" spans="22:40" ht="15.75" customHeight="1" x14ac:dyDescent="0.2">
      <c r="V392" s="73"/>
      <c r="W392" s="73"/>
      <c r="X392" s="74"/>
      <c r="AA392" s="74"/>
      <c r="AD392" s="73"/>
      <c r="AF392" s="73"/>
      <c r="AN392" s="75"/>
    </row>
    <row r="393" spans="22:40" ht="15.75" customHeight="1" x14ac:dyDescent="0.2">
      <c r="V393" s="73"/>
      <c r="W393" s="73"/>
      <c r="X393" s="74"/>
      <c r="AA393" s="74"/>
      <c r="AD393" s="73"/>
      <c r="AF393" s="73"/>
      <c r="AN393" s="75"/>
    </row>
    <row r="394" spans="22:40" ht="15.75" customHeight="1" x14ac:dyDescent="0.2">
      <c r="V394" s="73"/>
      <c r="W394" s="73"/>
      <c r="X394" s="74"/>
      <c r="AA394" s="74"/>
      <c r="AD394" s="73"/>
      <c r="AF394" s="73"/>
      <c r="AN394" s="75"/>
    </row>
    <row r="395" spans="22:40" ht="15.75" customHeight="1" x14ac:dyDescent="0.2">
      <c r="V395" s="73"/>
      <c r="W395" s="73"/>
      <c r="X395" s="74"/>
      <c r="AA395" s="74"/>
      <c r="AD395" s="73"/>
      <c r="AF395" s="73"/>
      <c r="AN395" s="75"/>
    </row>
    <row r="396" spans="22:40" ht="15.75" customHeight="1" x14ac:dyDescent="0.2">
      <c r="V396" s="73"/>
      <c r="W396" s="73"/>
      <c r="X396" s="74"/>
      <c r="AA396" s="74"/>
      <c r="AD396" s="73"/>
      <c r="AF396" s="73"/>
      <c r="AN396" s="75"/>
    </row>
    <row r="397" spans="22:40" ht="15.75" customHeight="1" x14ac:dyDescent="0.2">
      <c r="V397" s="73"/>
      <c r="W397" s="73"/>
      <c r="X397" s="74"/>
      <c r="AA397" s="74"/>
      <c r="AD397" s="73"/>
      <c r="AF397" s="73"/>
      <c r="AN397" s="75"/>
    </row>
    <row r="398" spans="22:40" ht="15.75" customHeight="1" x14ac:dyDescent="0.2">
      <c r="V398" s="73"/>
      <c r="W398" s="73"/>
      <c r="X398" s="74"/>
      <c r="AA398" s="74"/>
      <c r="AD398" s="73"/>
      <c r="AF398" s="73"/>
      <c r="AN398" s="75"/>
    </row>
    <row r="399" spans="22:40" ht="15.75" customHeight="1" x14ac:dyDescent="0.2">
      <c r="V399" s="73"/>
      <c r="W399" s="73"/>
      <c r="X399" s="74"/>
      <c r="AA399" s="74"/>
      <c r="AD399" s="73"/>
      <c r="AF399" s="73"/>
      <c r="AN399" s="75"/>
    </row>
    <row r="400" spans="22:40" ht="15.75" customHeight="1" x14ac:dyDescent="0.2">
      <c r="V400" s="73"/>
      <c r="W400" s="73"/>
      <c r="X400" s="74"/>
      <c r="AA400" s="74"/>
      <c r="AD400" s="73"/>
      <c r="AF400" s="73"/>
      <c r="AN400" s="75"/>
    </row>
    <row r="401" spans="22:40" ht="15.75" customHeight="1" x14ac:dyDescent="0.2">
      <c r="V401" s="73"/>
      <c r="W401" s="73"/>
      <c r="X401" s="74"/>
      <c r="AA401" s="74"/>
      <c r="AD401" s="73"/>
      <c r="AF401" s="73"/>
      <c r="AN401" s="75"/>
    </row>
    <row r="402" spans="22:40" ht="15.75" customHeight="1" x14ac:dyDescent="0.2">
      <c r="V402" s="73"/>
      <c r="W402" s="73"/>
      <c r="X402" s="74"/>
      <c r="AA402" s="74"/>
      <c r="AD402" s="73"/>
      <c r="AF402" s="73"/>
      <c r="AN402" s="75"/>
    </row>
    <row r="403" spans="22:40" ht="15.75" customHeight="1" x14ac:dyDescent="0.2">
      <c r="V403" s="73"/>
      <c r="W403" s="73"/>
      <c r="X403" s="74"/>
      <c r="AA403" s="74"/>
      <c r="AD403" s="73"/>
      <c r="AF403" s="73"/>
      <c r="AN403" s="75"/>
    </row>
    <row r="404" spans="22:40" ht="15.75" customHeight="1" x14ac:dyDescent="0.2">
      <c r="V404" s="73"/>
      <c r="W404" s="73"/>
      <c r="X404" s="74"/>
      <c r="AA404" s="74"/>
      <c r="AD404" s="73"/>
      <c r="AF404" s="73"/>
      <c r="AN404" s="75"/>
    </row>
    <row r="405" spans="22:40" ht="15.75" customHeight="1" x14ac:dyDescent="0.2">
      <c r="V405" s="73"/>
      <c r="W405" s="73"/>
      <c r="X405" s="74"/>
      <c r="AA405" s="74"/>
      <c r="AD405" s="73"/>
      <c r="AF405" s="73"/>
      <c r="AN405" s="75"/>
    </row>
    <row r="406" spans="22:40" ht="15.75" customHeight="1" x14ac:dyDescent="0.2">
      <c r="V406" s="73"/>
      <c r="W406" s="73"/>
      <c r="X406" s="74"/>
      <c r="AA406" s="74"/>
      <c r="AD406" s="73"/>
      <c r="AF406" s="73"/>
      <c r="AN406" s="75"/>
    </row>
    <row r="407" spans="22:40" ht="15.75" customHeight="1" x14ac:dyDescent="0.2">
      <c r="V407" s="73"/>
      <c r="W407" s="73"/>
      <c r="X407" s="74"/>
      <c r="AA407" s="74"/>
      <c r="AD407" s="73"/>
      <c r="AF407" s="73"/>
      <c r="AN407" s="75"/>
    </row>
    <row r="408" spans="22:40" ht="15.75" customHeight="1" x14ac:dyDescent="0.2">
      <c r="V408" s="73"/>
      <c r="W408" s="73"/>
      <c r="X408" s="74"/>
      <c r="AA408" s="74"/>
      <c r="AD408" s="73"/>
      <c r="AF408" s="73"/>
      <c r="AN408" s="75"/>
    </row>
    <row r="409" spans="22:40" ht="15.75" customHeight="1" x14ac:dyDescent="0.2">
      <c r="V409" s="73"/>
      <c r="W409" s="73"/>
      <c r="X409" s="74"/>
      <c r="AA409" s="74"/>
      <c r="AD409" s="73"/>
      <c r="AF409" s="73"/>
      <c r="AN409" s="75"/>
    </row>
    <row r="410" spans="22:40" ht="15.75" customHeight="1" x14ac:dyDescent="0.2">
      <c r="V410" s="73"/>
      <c r="W410" s="73"/>
      <c r="X410" s="74"/>
      <c r="AA410" s="74"/>
      <c r="AD410" s="73"/>
      <c r="AF410" s="73"/>
      <c r="AN410" s="75"/>
    </row>
    <row r="411" spans="22:40" ht="15.75" customHeight="1" x14ac:dyDescent="0.2">
      <c r="V411" s="73"/>
      <c r="W411" s="73"/>
      <c r="X411" s="74"/>
      <c r="AA411" s="74"/>
      <c r="AD411" s="73"/>
      <c r="AF411" s="73"/>
      <c r="AN411" s="75"/>
    </row>
    <row r="412" spans="22:40" ht="15.75" customHeight="1" x14ac:dyDescent="0.2">
      <c r="V412" s="73"/>
      <c r="W412" s="73"/>
      <c r="X412" s="74"/>
      <c r="AA412" s="74"/>
      <c r="AD412" s="73"/>
      <c r="AF412" s="73"/>
      <c r="AN412" s="75"/>
    </row>
    <row r="413" spans="22:40" ht="15.75" customHeight="1" x14ac:dyDescent="0.2">
      <c r="V413" s="73"/>
      <c r="W413" s="73"/>
      <c r="X413" s="74"/>
      <c r="AA413" s="74"/>
      <c r="AD413" s="73"/>
      <c r="AF413" s="73"/>
      <c r="AN413" s="75"/>
    </row>
    <row r="414" spans="22:40" ht="15.75" customHeight="1" x14ac:dyDescent="0.2">
      <c r="V414" s="73"/>
      <c r="W414" s="73"/>
      <c r="X414" s="74"/>
      <c r="AA414" s="74"/>
      <c r="AD414" s="73"/>
      <c r="AF414" s="73"/>
      <c r="AN414" s="75"/>
    </row>
    <row r="415" spans="22:40" ht="15.75" customHeight="1" x14ac:dyDescent="0.2">
      <c r="V415" s="73"/>
      <c r="W415" s="73"/>
      <c r="X415" s="74"/>
      <c r="AA415" s="74"/>
      <c r="AD415" s="73"/>
      <c r="AF415" s="73"/>
      <c r="AN415" s="75"/>
    </row>
    <row r="416" spans="22:40" ht="15.75" customHeight="1" x14ac:dyDescent="0.2">
      <c r="V416" s="73"/>
      <c r="W416" s="73"/>
      <c r="X416" s="74"/>
      <c r="AA416" s="74"/>
      <c r="AD416" s="73"/>
      <c r="AF416" s="73"/>
      <c r="AN416" s="75"/>
    </row>
    <row r="417" spans="22:40" ht="15.75" customHeight="1" x14ac:dyDescent="0.2">
      <c r="V417" s="73"/>
      <c r="W417" s="73"/>
      <c r="X417" s="74"/>
      <c r="AA417" s="74"/>
      <c r="AD417" s="73"/>
      <c r="AF417" s="73"/>
      <c r="AN417" s="75"/>
    </row>
    <row r="418" spans="22:40" ht="15.75" customHeight="1" x14ac:dyDescent="0.2">
      <c r="V418" s="73"/>
      <c r="W418" s="73"/>
      <c r="X418" s="74"/>
      <c r="AA418" s="74"/>
      <c r="AD418" s="73"/>
      <c r="AF418" s="73"/>
      <c r="AN418" s="75"/>
    </row>
    <row r="419" spans="22:40" ht="15.75" customHeight="1" x14ac:dyDescent="0.2">
      <c r="V419" s="73"/>
      <c r="W419" s="73"/>
      <c r="X419" s="74"/>
      <c r="AA419" s="74"/>
      <c r="AD419" s="73"/>
      <c r="AF419" s="73"/>
      <c r="AN419" s="75"/>
    </row>
    <row r="420" spans="22:40" ht="15.75" customHeight="1" x14ac:dyDescent="0.2">
      <c r="V420" s="73"/>
      <c r="W420" s="73"/>
      <c r="X420" s="74"/>
      <c r="AA420" s="74"/>
      <c r="AD420" s="73"/>
      <c r="AF420" s="73"/>
      <c r="AN420" s="75"/>
    </row>
    <row r="421" spans="22:40" ht="15.75" customHeight="1" x14ac:dyDescent="0.2">
      <c r="V421" s="73"/>
      <c r="W421" s="73"/>
      <c r="X421" s="74"/>
      <c r="AA421" s="74"/>
      <c r="AD421" s="73"/>
      <c r="AF421" s="73"/>
      <c r="AN421" s="75"/>
    </row>
    <row r="422" spans="22:40" ht="15.75" customHeight="1" x14ac:dyDescent="0.2">
      <c r="V422" s="73"/>
      <c r="W422" s="73"/>
      <c r="X422" s="74"/>
      <c r="AA422" s="74"/>
      <c r="AD422" s="73"/>
      <c r="AF422" s="73"/>
      <c r="AN422" s="75"/>
    </row>
    <row r="423" spans="22:40" ht="15.75" customHeight="1" x14ac:dyDescent="0.2">
      <c r="V423" s="73"/>
      <c r="W423" s="73"/>
      <c r="X423" s="74"/>
      <c r="AA423" s="74"/>
      <c r="AD423" s="73"/>
      <c r="AF423" s="73"/>
      <c r="AN423" s="75"/>
    </row>
    <row r="424" spans="22:40" ht="15.75" customHeight="1" x14ac:dyDescent="0.2">
      <c r="V424" s="73"/>
      <c r="W424" s="73"/>
      <c r="X424" s="74"/>
      <c r="AA424" s="74"/>
      <c r="AD424" s="73"/>
      <c r="AF424" s="73"/>
      <c r="AN424" s="75"/>
    </row>
    <row r="425" spans="22:40" ht="15.75" customHeight="1" x14ac:dyDescent="0.2">
      <c r="V425" s="73"/>
      <c r="W425" s="73"/>
      <c r="X425" s="74"/>
      <c r="AA425" s="74"/>
      <c r="AD425" s="73"/>
      <c r="AF425" s="73"/>
      <c r="AN425" s="75"/>
    </row>
    <row r="426" spans="22:40" ht="15.75" customHeight="1" x14ac:dyDescent="0.2">
      <c r="V426" s="73"/>
      <c r="W426" s="73"/>
      <c r="X426" s="74"/>
      <c r="AA426" s="74"/>
      <c r="AD426" s="73"/>
      <c r="AF426" s="73"/>
      <c r="AN426" s="75"/>
    </row>
    <row r="427" spans="22:40" ht="15.75" customHeight="1" x14ac:dyDescent="0.2">
      <c r="V427" s="73"/>
      <c r="W427" s="73"/>
      <c r="X427" s="74"/>
      <c r="AA427" s="74"/>
      <c r="AD427" s="73"/>
      <c r="AF427" s="73"/>
      <c r="AN427" s="75"/>
    </row>
    <row r="428" spans="22:40" ht="15.75" customHeight="1" x14ac:dyDescent="0.2">
      <c r="V428" s="73"/>
      <c r="W428" s="73"/>
      <c r="X428" s="74"/>
      <c r="AA428" s="74"/>
      <c r="AD428" s="73"/>
      <c r="AF428" s="73"/>
      <c r="AN428" s="75"/>
    </row>
    <row r="429" spans="22:40" ht="15.75" customHeight="1" x14ac:dyDescent="0.2">
      <c r="V429" s="73"/>
      <c r="W429" s="73"/>
      <c r="X429" s="74"/>
      <c r="AA429" s="74"/>
      <c r="AD429" s="73"/>
      <c r="AF429" s="73"/>
      <c r="AN429" s="75"/>
    </row>
    <row r="430" spans="22:40" ht="15.75" customHeight="1" x14ac:dyDescent="0.2">
      <c r="V430" s="73"/>
      <c r="W430" s="73"/>
      <c r="X430" s="74"/>
      <c r="AA430" s="74"/>
      <c r="AD430" s="73"/>
      <c r="AF430" s="73"/>
      <c r="AN430" s="75"/>
    </row>
    <row r="431" spans="22:40" ht="15.75" customHeight="1" x14ac:dyDescent="0.2">
      <c r="V431" s="73"/>
      <c r="W431" s="73"/>
      <c r="X431" s="74"/>
      <c r="AA431" s="74"/>
      <c r="AD431" s="73"/>
      <c r="AF431" s="73"/>
      <c r="AN431" s="75"/>
    </row>
    <row r="432" spans="22:40" ht="15.75" customHeight="1" x14ac:dyDescent="0.2">
      <c r="V432" s="73"/>
      <c r="W432" s="73"/>
      <c r="X432" s="74"/>
      <c r="AA432" s="74"/>
      <c r="AD432" s="73"/>
      <c r="AF432" s="73"/>
      <c r="AN432" s="75"/>
    </row>
    <row r="433" spans="22:40" ht="15.75" customHeight="1" x14ac:dyDescent="0.2">
      <c r="V433" s="73"/>
      <c r="W433" s="73"/>
      <c r="X433" s="74"/>
      <c r="AA433" s="74"/>
      <c r="AD433" s="73"/>
      <c r="AF433" s="73"/>
      <c r="AN433" s="75"/>
    </row>
    <row r="434" spans="22:40" ht="15.75" customHeight="1" x14ac:dyDescent="0.2">
      <c r="V434" s="73"/>
      <c r="W434" s="73"/>
      <c r="X434" s="74"/>
      <c r="AA434" s="74"/>
      <c r="AD434" s="73"/>
      <c r="AF434" s="73"/>
      <c r="AN434" s="75"/>
    </row>
    <row r="435" spans="22:40" ht="15.75" customHeight="1" x14ac:dyDescent="0.2">
      <c r="V435" s="73"/>
      <c r="W435" s="73"/>
      <c r="X435" s="74"/>
      <c r="AA435" s="74"/>
      <c r="AD435" s="73"/>
      <c r="AF435" s="73"/>
      <c r="AN435" s="75"/>
    </row>
    <row r="436" spans="22:40" ht="15.75" customHeight="1" x14ac:dyDescent="0.2">
      <c r="V436" s="73"/>
      <c r="W436" s="73"/>
      <c r="X436" s="74"/>
      <c r="AA436" s="74"/>
      <c r="AD436" s="73"/>
      <c r="AF436" s="73"/>
      <c r="AN436" s="75"/>
    </row>
    <row r="437" spans="22:40" ht="15.75" customHeight="1" x14ac:dyDescent="0.2">
      <c r="V437" s="73"/>
      <c r="W437" s="73"/>
      <c r="X437" s="74"/>
      <c r="AA437" s="74"/>
      <c r="AD437" s="73"/>
      <c r="AF437" s="73"/>
      <c r="AN437" s="75"/>
    </row>
    <row r="438" spans="22:40" ht="15.75" customHeight="1" x14ac:dyDescent="0.2">
      <c r="V438" s="73"/>
      <c r="W438" s="73"/>
      <c r="X438" s="74"/>
      <c r="AA438" s="74"/>
      <c r="AD438" s="73"/>
      <c r="AF438" s="73"/>
      <c r="AN438" s="75"/>
    </row>
    <row r="439" spans="22:40" ht="15.75" customHeight="1" x14ac:dyDescent="0.2">
      <c r="V439" s="73"/>
      <c r="W439" s="73"/>
      <c r="X439" s="74"/>
      <c r="AA439" s="74"/>
      <c r="AD439" s="73"/>
      <c r="AF439" s="73"/>
      <c r="AN439" s="75"/>
    </row>
    <row r="440" spans="22:40" ht="15.75" customHeight="1" x14ac:dyDescent="0.2">
      <c r="V440" s="73"/>
      <c r="W440" s="73"/>
      <c r="X440" s="74"/>
      <c r="AA440" s="74"/>
      <c r="AD440" s="73"/>
      <c r="AF440" s="73"/>
      <c r="AN440" s="75"/>
    </row>
    <row r="441" spans="22:40" ht="15.75" customHeight="1" x14ac:dyDescent="0.2">
      <c r="V441" s="73"/>
      <c r="W441" s="73"/>
      <c r="X441" s="74"/>
      <c r="AA441" s="74"/>
      <c r="AD441" s="73"/>
      <c r="AF441" s="73"/>
      <c r="AN441" s="75"/>
    </row>
    <row r="442" spans="22:40" ht="15.75" customHeight="1" x14ac:dyDescent="0.2">
      <c r="V442" s="73"/>
      <c r="W442" s="73"/>
      <c r="X442" s="74"/>
      <c r="AA442" s="74"/>
      <c r="AD442" s="73"/>
      <c r="AF442" s="73"/>
      <c r="AN442" s="75"/>
    </row>
    <row r="443" spans="22:40" ht="15.75" customHeight="1" x14ac:dyDescent="0.2">
      <c r="V443" s="73"/>
      <c r="W443" s="73"/>
      <c r="X443" s="74"/>
      <c r="AA443" s="74"/>
      <c r="AD443" s="73"/>
      <c r="AF443" s="73"/>
      <c r="AN443" s="75"/>
    </row>
    <row r="444" spans="22:40" ht="15.75" customHeight="1" x14ac:dyDescent="0.2">
      <c r="V444" s="73"/>
      <c r="W444" s="73"/>
      <c r="X444" s="74"/>
      <c r="AA444" s="74"/>
      <c r="AD444" s="73"/>
      <c r="AF444" s="73"/>
      <c r="AN444" s="75"/>
    </row>
    <row r="445" spans="22:40" ht="15.75" customHeight="1" x14ac:dyDescent="0.2">
      <c r="V445" s="73"/>
      <c r="W445" s="73"/>
      <c r="X445" s="74"/>
      <c r="AA445" s="74"/>
      <c r="AD445" s="73"/>
      <c r="AF445" s="73"/>
      <c r="AN445" s="75"/>
    </row>
    <row r="446" spans="22:40" ht="15.75" customHeight="1" x14ac:dyDescent="0.2">
      <c r="V446" s="73"/>
      <c r="W446" s="73"/>
      <c r="X446" s="74"/>
      <c r="AA446" s="74"/>
      <c r="AD446" s="73"/>
      <c r="AF446" s="73"/>
      <c r="AN446" s="75"/>
    </row>
    <row r="447" spans="22:40" ht="15.75" customHeight="1" x14ac:dyDescent="0.2">
      <c r="V447" s="73"/>
      <c r="W447" s="73"/>
      <c r="X447" s="74"/>
      <c r="AA447" s="74"/>
      <c r="AD447" s="73"/>
      <c r="AF447" s="73"/>
      <c r="AN447" s="75"/>
    </row>
    <row r="448" spans="22:40" ht="15.75" customHeight="1" x14ac:dyDescent="0.2">
      <c r="V448" s="73"/>
      <c r="W448" s="73"/>
      <c r="X448" s="74"/>
      <c r="AA448" s="74"/>
      <c r="AD448" s="73"/>
      <c r="AF448" s="73"/>
      <c r="AN448" s="75"/>
    </row>
    <row r="449" spans="22:40" ht="15.75" customHeight="1" x14ac:dyDescent="0.2">
      <c r="V449" s="73"/>
      <c r="W449" s="73"/>
      <c r="X449" s="74"/>
      <c r="AA449" s="74"/>
      <c r="AD449" s="73"/>
      <c r="AF449" s="73"/>
      <c r="AN449" s="75"/>
    </row>
    <row r="450" spans="22:40" ht="15.75" customHeight="1" x14ac:dyDescent="0.2">
      <c r="V450" s="73"/>
      <c r="W450" s="73"/>
      <c r="X450" s="74"/>
      <c r="AA450" s="74"/>
      <c r="AD450" s="73"/>
      <c r="AF450" s="73"/>
      <c r="AN450" s="75"/>
    </row>
    <row r="451" spans="22:40" ht="15.75" customHeight="1" x14ac:dyDescent="0.2">
      <c r="V451" s="73"/>
      <c r="W451" s="73"/>
      <c r="X451" s="74"/>
      <c r="AA451" s="74"/>
      <c r="AD451" s="73"/>
      <c r="AF451" s="73"/>
      <c r="AN451" s="75"/>
    </row>
    <row r="452" spans="22:40" ht="15.75" customHeight="1" x14ac:dyDescent="0.2">
      <c r="V452" s="73"/>
      <c r="W452" s="73"/>
      <c r="X452" s="74"/>
      <c r="AA452" s="74"/>
      <c r="AD452" s="73"/>
      <c r="AF452" s="73"/>
      <c r="AN452" s="75"/>
    </row>
    <row r="453" spans="22:40" ht="15.75" customHeight="1" x14ac:dyDescent="0.2">
      <c r="V453" s="73"/>
      <c r="W453" s="73"/>
      <c r="X453" s="74"/>
      <c r="AA453" s="74"/>
      <c r="AD453" s="73"/>
      <c r="AF453" s="73"/>
      <c r="AN453" s="75"/>
    </row>
    <row r="454" spans="22:40" ht="15.75" customHeight="1" x14ac:dyDescent="0.2">
      <c r="V454" s="73"/>
      <c r="W454" s="73"/>
      <c r="X454" s="74"/>
      <c r="AA454" s="74"/>
      <c r="AD454" s="73"/>
      <c r="AF454" s="73"/>
      <c r="AN454" s="75"/>
    </row>
    <row r="455" spans="22:40" ht="15.75" customHeight="1" x14ac:dyDescent="0.2">
      <c r="V455" s="73"/>
      <c r="W455" s="73"/>
      <c r="X455" s="74"/>
      <c r="AA455" s="74"/>
      <c r="AD455" s="73"/>
      <c r="AF455" s="73"/>
      <c r="AN455" s="75"/>
    </row>
    <row r="456" spans="22:40" ht="15.75" customHeight="1" x14ac:dyDescent="0.2">
      <c r="V456" s="73"/>
      <c r="W456" s="73"/>
      <c r="X456" s="74"/>
      <c r="AA456" s="74"/>
      <c r="AD456" s="73"/>
      <c r="AF456" s="73"/>
      <c r="AN456" s="75"/>
    </row>
    <row r="457" spans="22:40" ht="15.75" customHeight="1" x14ac:dyDescent="0.2">
      <c r="V457" s="73"/>
      <c r="W457" s="73"/>
      <c r="X457" s="74"/>
      <c r="AA457" s="74"/>
      <c r="AD457" s="73"/>
      <c r="AF457" s="73"/>
      <c r="AN457" s="75"/>
    </row>
    <row r="458" spans="22:40" ht="15.75" customHeight="1" x14ac:dyDescent="0.2">
      <c r="V458" s="73"/>
      <c r="W458" s="73"/>
      <c r="X458" s="74"/>
      <c r="AA458" s="74"/>
      <c r="AD458" s="73"/>
      <c r="AF458" s="73"/>
      <c r="AN458" s="75"/>
    </row>
    <row r="459" spans="22:40" ht="15.75" customHeight="1" x14ac:dyDescent="0.2">
      <c r="V459" s="73"/>
      <c r="W459" s="73"/>
      <c r="X459" s="74"/>
      <c r="AA459" s="74"/>
      <c r="AD459" s="73"/>
      <c r="AF459" s="73"/>
      <c r="AN459" s="75"/>
    </row>
    <row r="460" spans="22:40" ht="15.75" customHeight="1" x14ac:dyDescent="0.2">
      <c r="V460" s="73"/>
      <c r="W460" s="73"/>
      <c r="X460" s="74"/>
      <c r="AA460" s="74"/>
      <c r="AD460" s="73"/>
      <c r="AF460" s="73"/>
      <c r="AN460" s="75"/>
    </row>
    <row r="461" spans="22:40" ht="15.75" customHeight="1" x14ac:dyDescent="0.2">
      <c r="V461" s="73"/>
      <c r="W461" s="73"/>
      <c r="X461" s="74"/>
      <c r="AA461" s="74"/>
      <c r="AD461" s="73"/>
      <c r="AF461" s="73"/>
      <c r="AN461" s="75"/>
    </row>
    <row r="462" spans="22:40" ht="15.75" customHeight="1" x14ac:dyDescent="0.2">
      <c r="V462" s="73"/>
      <c r="W462" s="73"/>
      <c r="X462" s="74"/>
      <c r="AA462" s="74"/>
      <c r="AD462" s="73"/>
      <c r="AF462" s="73"/>
      <c r="AN462" s="75"/>
    </row>
    <row r="463" spans="22:40" ht="15.75" customHeight="1" x14ac:dyDescent="0.2">
      <c r="V463" s="73"/>
      <c r="W463" s="73"/>
      <c r="X463" s="74"/>
      <c r="AA463" s="74"/>
      <c r="AD463" s="73"/>
      <c r="AF463" s="73"/>
      <c r="AN463" s="75"/>
    </row>
    <row r="464" spans="22:40" ht="15.75" customHeight="1" x14ac:dyDescent="0.2">
      <c r="V464" s="73"/>
      <c r="W464" s="73"/>
      <c r="X464" s="74"/>
      <c r="AA464" s="74"/>
      <c r="AD464" s="73"/>
      <c r="AF464" s="73"/>
      <c r="AN464" s="75"/>
    </row>
    <row r="465" spans="22:40" ht="15.75" customHeight="1" x14ac:dyDescent="0.2">
      <c r="V465" s="73"/>
      <c r="W465" s="73"/>
      <c r="X465" s="74"/>
      <c r="AA465" s="74"/>
      <c r="AD465" s="73"/>
      <c r="AF465" s="73"/>
      <c r="AN465" s="75"/>
    </row>
    <row r="466" spans="22:40" ht="15.75" customHeight="1" x14ac:dyDescent="0.2">
      <c r="V466" s="73"/>
      <c r="W466" s="73"/>
      <c r="X466" s="74"/>
      <c r="AA466" s="74"/>
      <c r="AD466" s="73"/>
      <c r="AF466" s="73"/>
      <c r="AN466" s="75"/>
    </row>
    <row r="467" spans="22:40" ht="15.75" customHeight="1" x14ac:dyDescent="0.2">
      <c r="V467" s="73"/>
      <c r="W467" s="73"/>
      <c r="X467" s="74"/>
      <c r="AA467" s="74"/>
      <c r="AD467" s="73"/>
      <c r="AF467" s="73"/>
      <c r="AN467" s="75"/>
    </row>
    <row r="468" spans="22:40" ht="15.75" customHeight="1" x14ac:dyDescent="0.2">
      <c r="V468" s="73"/>
      <c r="W468" s="73"/>
      <c r="X468" s="74"/>
      <c r="AA468" s="74"/>
      <c r="AD468" s="73"/>
      <c r="AF468" s="73"/>
      <c r="AN468" s="75"/>
    </row>
    <row r="469" spans="22:40" ht="15.75" customHeight="1" x14ac:dyDescent="0.2">
      <c r="V469" s="73"/>
      <c r="W469" s="73"/>
      <c r="X469" s="74"/>
      <c r="AA469" s="74"/>
      <c r="AD469" s="73"/>
      <c r="AF469" s="73"/>
      <c r="AN469" s="75"/>
    </row>
    <row r="470" spans="22:40" ht="15.75" customHeight="1" x14ac:dyDescent="0.2">
      <c r="V470" s="73"/>
      <c r="W470" s="73"/>
      <c r="X470" s="74"/>
      <c r="AA470" s="74"/>
      <c r="AD470" s="73"/>
      <c r="AF470" s="73"/>
      <c r="AN470" s="75"/>
    </row>
    <row r="471" spans="22:40" ht="15.75" customHeight="1" x14ac:dyDescent="0.2">
      <c r="V471" s="73"/>
      <c r="W471" s="73"/>
      <c r="X471" s="74"/>
      <c r="AA471" s="74"/>
      <c r="AD471" s="73"/>
      <c r="AF471" s="73"/>
      <c r="AN471" s="75"/>
    </row>
    <row r="472" spans="22:40" ht="15.75" customHeight="1" x14ac:dyDescent="0.2">
      <c r="V472" s="73"/>
      <c r="W472" s="73"/>
      <c r="X472" s="74"/>
      <c r="AA472" s="74"/>
      <c r="AD472" s="73"/>
      <c r="AF472" s="73"/>
      <c r="AN472" s="75"/>
    </row>
    <row r="473" spans="22:40" ht="15.75" customHeight="1" x14ac:dyDescent="0.2">
      <c r="V473" s="73"/>
      <c r="W473" s="73"/>
      <c r="X473" s="74"/>
      <c r="AA473" s="74"/>
      <c r="AD473" s="73"/>
      <c r="AF473" s="73"/>
      <c r="AN473" s="75"/>
    </row>
    <row r="474" spans="22:40" ht="15.75" customHeight="1" x14ac:dyDescent="0.2">
      <c r="V474" s="73"/>
      <c r="W474" s="73"/>
      <c r="X474" s="74"/>
      <c r="AA474" s="74"/>
      <c r="AD474" s="73"/>
      <c r="AF474" s="73"/>
      <c r="AN474" s="75"/>
    </row>
    <row r="475" spans="22:40" ht="15.75" customHeight="1" x14ac:dyDescent="0.2">
      <c r="V475" s="73"/>
      <c r="W475" s="73"/>
      <c r="X475" s="74"/>
      <c r="AA475" s="74"/>
      <c r="AD475" s="73"/>
      <c r="AF475" s="73"/>
      <c r="AN475" s="75"/>
    </row>
    <row r="476" spans="22:40" ht="15.75" customHeight="1" x14ac:dyDescent="0.2">
      <c r="V476" s="73"/>
      <c r="W476" s="73"/>
      <c r="X476" s="74"/>
      <c r="AA476" s="74"/>
      <c r="AD476" s="73"/>
      <c r="AF476" s="73"/>
      <c r="AN476" s="75"/>
    </row>
    <row r="477" spans="22:40" ht="15.75" customHeight="1" x14ac:dyDescent="0.2">
      <c r="V477" s="73"/>
      <c r="W477" s="73"/>
      <c r="X477" s="74"/>
      <c r="AA477" s="74"/>
      <c r="AD477" s="73"/>
      <c r="AF477" s="73"/>
      <c r="AN477" s="75"/>
    </row>
    <row r="478" spans="22:40" ht="15.75" customHeight="1" x14ac:dyDescent="0.2">
      <c r="V478" s="73"/>
      <c r="W478" s="73"/>
      <c r="X478" s="74"/>
      <c r="AA478" s="74"/>
      <c r="AD478" s="73"/>
      <c r="AF478" s="73"/>
      <c r="AN478" s="75"/>
    </row>
    <row r="479" spans="22:40" ht="15.75" customHeight="1" x14ac:dyDescent="0.2">
      <c r="V479" s="73"/>
      <c r="W479" s="73"/>
      <c r="X479" s="74"/>
      <c r="AA479" s="74"/>
      <c r="AD479" s="73"/>
      <c r="AF479" s="73"/>
      <c r="AN479" s="75"/>
    </row>
    <row r="480" spans="22:40" ht="15.75" customHeight="1" x14ac:dyDescent="0.2">
      <c r="V480" s="73"/>
      <c r="W480" s="73"/>
      <c r="X480" s="74"/>
      <c r="AA480" s="74"/>
      <c r="AD480" s="73"/>
      <c r="AF480" s="73"/>
      <c r="AN480" s="75"/>
    </row>
    <row r="481" spans="22:40" ht="15.75" customHeight="1" x14ac:dyDescent="0.2">
      <c r="V481" s="73"/>
      <c r="W481" s="73"/>
      <c r="X481" s="74"/>
      <c r="AA481" s="74"/>
      <c r="AD481" s="73"/>
      <c r="AF481" s="73"/>
      <c r="AN481" s="75"/>
    </row>
    <row r="482" spans="22:40" ht="15.75" customHeight="1" x14ac:dyDescent="0.2">
      <c r="V482" s="73"/>
      <c r="W482" s="73"/>
      <c r="X482" s="74"/>
      <c r="AA482" s="74"/>
      <c r="AD482" s="73"/>
      <c r="AF482" s="73"/>
      <c r="AN482" s="75"/>
    </row>
    <row r="483" spans="22:40" ht="15.75" customHeight="1" x14ac:dyDescent="0.2">
      <c r="V483" s="73"/>
      <c r="W483" s="73"/>
      <c r="X483" s="74"/>
      <c r="AA483" s="74"/>
      <c r="AD483" s="73"/>
      <c r="AF483" s="73"/>
      <c r="AN483" s="75"/>
    </row>
    <row r="484" spans="22:40" ht="15.75" customHeight="1" x14ac:dyDescent="0.2">
      <c r="V484" s="73"/>
      <c r="W484" s="73"/>
      <c r="X484" s="74"/>
      <c r="AA484" s="74"/>
      <c r="AD484" s="73"/>
      <c r="AF484" s="73"/>
      <c r="AN484" s="75"/>
    </row>
    <row r="485" spans="22:40" ht="15.75" customHeight="1" x14ac:dyDescent="0.2">
      <c r="V485" s="73"/>
      <c r="W485" s="73"/>
      <c r="X485" s="74"/>
      <c r="AA485" s="74"/>
      <c r="AD485" s="73"/>
      <c r="AF485" s="73"/>
      <c r="AN485" s="75"/>
    </row>
    <row r="486" spans="22:40" ht="15.75" customHeight="1" x14ac:dyDescent="0.2">
      <c r="V486" s="73"/>
      <c r="W486" s="73"/>
      <c r="X486" s="74"/>
      <c r="AA486" s="74"/>
      <c r="AD486" s="73"/>
      <c r="AF486" s="73"/>
      <c r="AN486" s="75"/>
    </row>
    <row r="487" spans="22:40" ht="15.75" customHeight="1" x14ac:dyDescent="0.2">
      <c r="V487" s="73"/>
      <c r="W487" s="73"/>
      <c r="X487" s="74"/>
      <c r="AA487" s="74"/>
      <c r="AD487" s="73"/>
      <c r="AF487" s="73"/>
      <c r="AN487" s="75"/>
    </row>
    <row r="488" spans="22:40" ht="15.75" customHeight="1" x14ac:dyDescent="0.2">
      <c r="V488" s="73"/>
      <c r="W488" s="73"/>
      <c r="X488" s="74"/>
      <c r="AA488" s="74"/>
      <c r="AD488" s="73"/>
      <c r="AF488" s="73"/>
      <c r="AN488" s="75"/>
    </row>
    <row r="489" spans="22:40" ht="15.75" customHeight="1" x14ac:dyDescent="0.2">
      <c r="V489" s="73"/>
      <c r="W489" s="73"/>
      <c r="X489" s="74"/>
      <c r="AA489" s="74"/>
      <c r="AD489" s="73"/>
      <c r="AF489" s="73"/>
      <c r="AN489" s="75"/>
    </row>
    <row r="490" spans="22:40" ht="15.75" customHeight="1" x14ac:dyDescent="0.2">
      <c r="V490" s="73"/>
      <c r="W490" s="73"/>
      <c r="X490" s="74"/>
      <c r="AA490" s="74"/>
      <c r="AD490" s="73"/>
      <c r="AF490" s="73"/>
      <c r="AN490" s="75"/>
    </row>
    <row r="491" spans="22:40" ht="15.75" customHeight="1" x14ac:dyDescent="0.2">
      <c r="V491" s="73"/>
      <c r="W491" s="73"/>
      <c r="X491" s="74"/>
      <c r="AA491" s="74"/>
      <c r="AD491" s="73"/>
      <c r="AF491" s="73"/>
      <c r="AN491" s="75"/>
    </row>
    <row r="492" spans="22:40" ht="15.75" customHeight="1" x14ac:dyDescent="0.2">
      <c r="V492" s="73"/>
      <c r="W492" s="73"/>
      <c r="X492" s="74"/>
      <c r="AA492" s="74"/>
      <c r="AD492" s="73"/>
      <c r="AF492" s="73"/>
      <c r="AN492" s="75"/>
    </row>
    <row r="493" spans="22:40" ht="15.75" customHeight="1" x14ac:dyDescent="0.2">
      <c r="V493" s="73"/>
      <c r="W493" s="73"/>
      <c r="X493" s="74"/>
      <c r="AA493" s="74"/>
      <c r="AD493" s="73"/>
      <c r="AF493" s="73"/>
      <c r="AN493" s="75"/>
    </row>
    <row r="494" spans="22:40" ht="15.75" customHeight="1" x14ac:dyDescent="0.2">
      <c r="V494" s="73"/>
      <c r="W494" s="73"/>
      <c r="X494" s="74"/>
      <c r="AA494" s="74"/>
      <c r="AD494" s="73"/>
      <c r="AF494" s="73"/>
      <c r="AN494" s="75"/>
    </row>
    <row r="495" spans="22:40" ht="15.75" customHeight="1" x14ac:dyDescent="0.2">
      <c r="V495" s="73"/>
      <c r="W495" s="73"/>
      <c r="X495" s="74"/>
      <c r="AA495" s="74"/>
      <c r="AD495" s="73"/>
      <c r="AF495" s="73"/>
      <c r="AN495" s="75"/>
    </row>
    <row r="496" spans="22:40" ht="15.75" customHeight="1" x14ac:dyDescent="0.2">
      <c r="V496" s="73"/>
      <c r="W496" s="73"/>
      <c r="X496" s="74"/>
      <c r="AA496" s="74"/>
      <c r="AD496" s="73"/>
      <c r="AF496" s="73"/>
      <c r="AN496" s="75"/>
    </row>
    <row r="497" spans="22:40" ht="15.75" customHeight="1" x14ac:dyDescent="0.2">
      <c r="V497" s="73"/>
      <c r="W497" s="73"/>
      <c r="X497" s="74"/>
      <c r="AA497" s="74"/>
      <c r="AD497" s="73"/>
      <c r="AF497" s="73"/>
      <c r="AN497" s="75"/>
    </row>
    <row r="498" spans="22:40" ht="15.75" customHeight="1" x14ac:dyDescent="0.2">
      <c r="V498" s="73"/>
      <c r="W498" s="73"/>
      <c r="X498" s="74"/>
      <c r="AA498" s="74"/>
      <c r="AD498" s="73"/>
      <c r="AF498" s="73"/>
      <c r="AN498" s="75"/>
    </row>
    <row r="499" spans="22:40" ht="15.75" customHeight="1" x14ac:dyDescent="0.2">
      <c r="V499" s="73"/>
      <c r="W499" s="73"/>
      <c r="X499" s="74"/>
      <c r="AA499" s="74"/>
      <c r="AD499" s="73"/>
      <c r="AF499" s="73"/>
      <c r="AN499" s="75"/>
    </row>
    <row r="500" spans="22:40" ht="15.75" customHeight="1" x14ac:dyDescent="0.2">
      <c r="V500" s="73"/>
      <c r="W500" s="73"/>
      <c r="X500" s="74"/>
      <c r="AA500" s="74"/>
      <c r="AD500" s="73"/>
      <c r="AF500" s="73"/>
      <c r="AN500" s="75"/>
    </row>
    <row r="501" spans="22:40" ht="15.75" customHeight="1" x14ac:dyDescent="0.2">
      <c r="V501" s="73"/>
      <c r="W501" s="73"/>
      <c r="X501" s="74"/>
      <c r="AA501" s="74"/>
      <c r="AD501" s="73"/>
      <c r="AF501" s="73"/>
      <c r="AN501" s="75"/>
    </row>
    <row r="502" spans="22:40" ht="15.75" customHeight="1" x14ac:dyDescent="0.2">
      <c r="V502" s="73"/>
      <c r="W502" s="73"/>
      <c r="X502" s="74"/>
      <c r="AA502" s="74"/>
      <c r="AD502" s="73"/>
      <c r="AF502" s="73"/>
      <c r="AN502" s="75"/>
    </row>
    <row r="503" spans="22:40" ht="15.75" customHeight="1" x14ac:dyDescent="0.2">
      <c r="V503" s="73"/>
      <c r="W503" s="73"/>
      <c r="X503" s="74"/>
      <c r="AA503" s="74"/>
      <c r="AD503" s="73"/>
      <c r="AF503" s="73"/>
      <c r="AN503" s="75"/>
    </row>
    <row r="504" spans="22:40" ht="15.75" customHeight="1" x14ac:dyDescent="0.2">
      <c r="V504" s="73"/>
      <c r="W504" s="73"/>
      <c r="X504" s="74"/>
      <c r="AA504" s="74"/>
      <c r="AD504" s="73"/>
      <c r="AF504" s="73"/>
      <c r="AN504" s="75"/>
    </row>
    <row r="505" spans="22:40" ht="15.75" customHeight="1" x14ac:dyDescent="0.2">
      <c r="V505" s="73"/>
      <c r="W505" s="73"/>
      <c r="X505" s="74"/>
      <c r="AA505" s="74"/>
      <c r="AD505" s="73"/>
      <c r="AF505" s="73"/>
      <c r="AN505" s="75"/>
    </row>
    <row r="506" spans="22:40" ht="15.75" customHeight="1" x14ac:dyDescent="0.2">
      <c r="V506" s="73"/>
      <c r="W506" s="73"/>
      <c r="X506" s="74"/>
      <c r="AA506" s="74"/>
      <c r="AD506" s="73"/>
      <c r="AF506" s="73"/>
      <c r="AN506" s="75"/>
    </row>
    <row r="507" spans="22:40" ht="15.75" customHeight="1" x14ac:dyDescent="0.2">
      <c r="V507" s="73"/>
      <c r="W507" s="73"/>
      <c r="X507" s="74"/>
      <c r="AA507" s="74"/>
      <c r="AD507" s="73"/>
      <c r="AF507" s="73"/>
      <c r="AN507" s="75"/>
    </row>
    <row r="508" spans="22:40" ht="15.75" customHeight="1" x14ac:dyDescent="0.2">
      <c r="V508" s="73"/>
      <c r="W508" s="73"/>
      <c r="X508" s="74"/>
      <c r="AA508" s="74"/>
      <c r="AD508" s="73"/>
      <c r="AF508" s="73"/>
      <c r="AN508" s="75"/>
    </row>
    <row r="509" spans="22:40" ht="15.75" customHeight="1" x14ac:dyDescent="0.2">
      <c r="V509" s="73"/>
      <c r="W509" s="73"/>
      <c r="X509" s="74"/>
      <c r="AA509" s="74"/>
      <c r="AD509" s="73"/>
      <c r="AF509" s="73"/>
      <c r="AN509" s="75"/>
    </row>
    <row r="510" spans="22:40" ht="15.75" customHeight="1" x14ac:dyDescent="0.2">
      <c r="V510" s="73"/>
      <c r="W510" s="73"/>
      <c r="X510" s="74"/>
      <c r="AA510" s="74"/>
      <c r="AD510" s="73"/>
      <c r="AF510" s="73"/>
      <c r="AN510" s="75"/>
    </row>
    <row r="511" spans="22:40" ht="15.75" customHeight="1" x14ac:dyDescent="0.2">
      <c r="V511" s="73"/>
      <c r="W511" s="73"/>
      <c r="X511" s="74"/>
      <c r="AA511" s="74"/>
      <c r="AD511" s="73"/>
      <c r="AF511" s="73"/>
      <c r="AN511" s="75"/>
    </row>
    <row r="512" spans="22:40" ht="15.75" customHeight="1" x14ac:dyDescent="0.2">
      <c r="V512" s="73"/>
      <c r="W512" s="73"/>
      <c r="X512" s="74"/>
      <c r="AA512" s="74"/>
      <c r="AD512" s="73"/>
      <c r="AF512" s="73"/>
      <c r="AN512" s="75"/>
    </row>
    <row r="513" spans="22:40" ht="15.75" customHeight="1" x14ac:dyDescent="0.2">
      <c r="V513" s="73"/>
      <c r="W513" s="73"/>
      <c r="X513" s="74"/>
      <c r="AA513" s="74"/>
      <c r="AD513" s="73"/>
      <c r="AF513" s="73"/>
      <c r="AN513" s="75"/>
    </row>
    <row r="514" spans="22:40" ht="15.75" customHeight="1" x14ac:dyDescent="0.2">
      <c r="V514" s="73"/>
      <c r="W514" s="73"/>
      <c r="X514" s="74"/>
      <c r="AA514" s="74"/>
      <c r="AD514" s="73"/>
      <c r="AF514" s="73"/>
      <c r="AN514" s="75"/>
    </row>
    <row r="515" spans="22:40" ht="15.75" customHeight="1" x14ac:dyDescent="0.2">
      <c r="V515" s="73"/>
      <c r="W515" s="73"/>
      <c r="X515" s="74"/>
      <c r="AA515" s="74"/>
      <c r="AD515" s="73"/>
      <c r="AF515" s="73"/>
      <c r="AN515" s="75"/>
    </row>
    <row r="516" spans="22:40" ht="15.75" customHeight="1" x14ac:dyDescent="0.2">
      <c r="V516" s="73"/>
      <c r="W516" s="73"/>
      <c r="X516" s="74"/>
      <c r="AA516" s="74"/>
      <c r="AD516" s="73"/>
      <c r="AF516" s="73"/>
      <c r="AN516" s="75"/>
    </row>
    <row r="517" spans="22:40" ht="15.75" customHeight="1" x14ac:dyDescent="0.2">
      <c r="V517" s="73"/>
      <c r="W517" s="73"/>
      <c r="X517" s="74"/>
      <c r="AA517" s="74"/>
      <c r="AD517" s="73"/>
      <c r="AF517" s="73"/>
      <c r="AN517" s="75"/>
    </row>
    <row r="518" spans="22:40" ht="15.75" customHeight="1" x14ac:dyDescent="0.2">
      <c r="V518" s="73"/>
      <c r="W518" s="73"/>
      <c r="X518" s="74"/>
      <c r="AA518" s="74"/>
      <c r="AD518" s="73"/>
      <c r="AF518" s="73"/>
      <c r="AN518" s="75"/>
    </row>
    <row r="519" spans="22:40" ht="15.75" customHeight="1" x14ac:dyDescent="0.2">
      <c r="V519" s="73"/>
      <c r="W519" s="73"/>
      <c r="X519" s="74"/>
      <c r="AA519" s="74"/>
      <c r="AD519" s="73"/>
      <c r="AF519" s="73"/>
      <c r="AN519" s="75"/>
    </row>
    <row r="520" spans="22:40" ht="15.75" customHeight="1" x14ac:dyDescent="0.2">
      <c r="V520" s="73"/>
      <c r="W520" s="73"/>
      <c r="X520" s="74"/>
      <c r="AA520" s="74"/>
      <c r="AD520" s="73"/>
      <c r="AF520" s="73"/>
      <c r="AN520" s="75"/>
    </row>
    <row r="521" spans="22:40" ht="15.75" customHeight="1" x14ac:dyDescent="0.2">
      <c r="V521" s="73"/>
      <c r="W521" s="73"/>
      <c r="X521" s="74"/>
      <c r="AA521" s="74"/>
      <c r="AD521" s="73"/>
      <c r="AF521" s="73"/>
      <c r="AN521" s="75"/>
    </row>
    <row r="522" spans="22:40" ht="15.75" customHeight="1" x14ac:dyDescent="0.2">
      <c r="V522" s="73"/>
      <c r="W522" s="73"/>
      <c r="X522" s="74"/>
      <c r="AA522" s="74"/>
      <c r="AD522" s="73"/>
      <c r="AF522" s="73"/>
      <c r="AN522" s="75"/>
    </row>
    <row r="523" spans="22:40" ht="15.75" customHeight="1" x14ac:dyDescent="0.2">
      <c r="V523" s="73"/>
      <c r="W523" s="73"/>
      <c r="X523" s="74"/>
      <c r="AA523" s="74"/>
      <c r="AD523" s="73"/>
      <c r="AF523" s="73"/>
      <c r="AN523" s="75"/>
    </row>
    <row r="524" spans="22:40" ht="15.75" customHeight="1" x14ac:dyDescent="0.2">
      <c r="V524" s="73"/>
      <c r="W524" s="73"/>
      <c r="X524" s="74"/>
      <c r="AA524" s="74"/>
      <c r="AD524" s="73"/>
      <c r="AF524" s="73"/>
      <c r="AN524" s="75"/>
    </row>
    <row r="525" spans="22:40" ht="15.75" customHeight="1" x14ac:dyDescent="0.2">
      <c r="V525" s="73"/>
      <c r="W525" s="73"/>
      <c r="X525" s="74"/>
      <c r="AA525" s="74"/>
      <c r="AD525" s="73"/>
      <c r="AF525" s="73"/>
      <c r="AN525" s="75"/>
    </row>
    <row r="526" spans="22:40" ht="15.75" customHeight="1" x14ac:dyDescent="0.2">
      <c r="V526" s="73"/>
      <c r="W526" s="73"/>
      <c r="X526" s="74"/>
      <c r="AA526" s="74"/>
      <c r="AD526" s="73"/>
      <c r="AF526" s="73"/>
      <c r="AN526" s="75"/>
    </row>
    <row r="527" spans="22:40" ht="15.75" customHeight="1" x14ac:dyDescent="0.2">
      <c r="V527" s="73"/>
      <c r="W527" s="73"/>
      <c r="X527" s="74"/>
      <c r="AA527" s="74"/>
      <c r="AD527" s="73"/>
      <c r="AF527" s="73"/>
      <c r="AN527" s="75"/>
    </row>
    <row r="528" spans="22:40" ht="15.75" customHeight="1" x14ac:dyDescent="0.2">
      <c r="V528" s="73"/>
      <c r="W528" s="73"/>
      <c r="X528" s="74"/>
      <c r="AA528" s="74"/>
      <c r="AD528" s="73"/>
      <c r="AF528" s="73"/>
      <c r="AN528" s="75"/>
    </row>
    <row r="529" spans="22:40" ht="15.75" customHeight="1" x14ac:dyDescent="0.2">
      <c r="V529" s="73"/>
      <c r="W529" s="73"/>
      <c r="X529" s="74"/>
      <c r="AA529" s="74"/>
      <c r="AD529" s="73"/>
      <c r="AF529" s="73"/>
      <c r="AN529" s="75"/>
    </row>
    <row r="530" spans="22:40" ht="15.75" customHeight="1" x14ac:dyDescent="0.2">
      <c r="V530" s="73"/>
      <c r="W530" s="73"/>
      <c r="X530" s="74"/>
      <c r="AA530" s="74"/>
      <c r="AD530" s="73"/>
      <c r="AF530" s="73"/>
      <c r="AN530" s="75"/>
    </row>
    <row r="531" spans="22:40" ht="15.75" customHeight="1" x14ac:dyDescent="0.2">
      <c r="V531" s="73"/>
      <c r="W531" s="73"/>
      <c r="X531" s="74"/>
      <c r="AA531" s="74"/>
      <c r="AD531" s="73"/>
      <c r="AF531" s="73"/>
      <c r="AN531" s="75"/>
    </row>
    <row r="532" spans="22:40" ht="15.75" customHeight="1" x14ac:dyDescent="0.2">
      <c r="V532" s="73"/>
      <c r="W532" s="73"/>
      <c r="X532" s="74"/>
      <c r="AA532" s="74"/>
      <c r="AD532" s="73"/>
      <c r="AF532" s="73"/>
      <c r="AN532" s="75"/>
    </row>
    <row r="533" spans="22:40" ht="15.75" customHeight="1" x14ac:dyDescent="0.2">
      <c r="V533" s="73"/>
      <c r="W533" s="73"/>
      <c r="X533" s="74"/>
      <c r="AA533" s="74"/>
      <c r="AD533" s="73"/>
      <c r="AF533" s="73"/>
      <c r="AN533" s="75"/>
    </row>
    <row r="534" spans="22:40" ht="15.75" customHeight="1" x14ac:dyDescent="0.2">
      <c r="V534" s="73"/>
      <c r="W534" s="73"/>
      <c r="X534" s="74"/>
      <c r="AA534" s="74"/>
      <c r="AD534" s="73"/>
      <c r="AF534" s="73"/>
      <c r="AN534" s="75"/>
    </row>
    <row r="535" spans="22:40" ht="15.75" customHeight="1" x14ac:dyDescent="0.2">
      <c r="V535" s="73"/>
      <c r="W535" s="73"/>
      <c r="X535" s="74"/>
      <c r="AA535" s="74"/>
      <c r="AD535" s="73"/>
      <c r="AF535" s="73"/>
      <c r="AN535" s="75"/>
    </row>
    <row r="536" spans="22:40" ht="15.75" customHeight="1" x14ac:dyDescent="0.2">
      <c r="V536" s="73"/>
      <c r="W536" s="73"/>
      <c r="X536" s="74"/>
      <c r="AA536" s="74"/>
      <c r="AD536" s="73"/>
      <c r="AF536" s="73"/>
      <c r="AN536" s="75"/>
    </row>
    <row r="537" spans="22:40" ht="15.75" customHeight="1" x14ac:dyDescent="0.2">
      <c r="V537" s="73"/>
      <c r="W537" s="73"/>
      <c r="X537" s="74"/>
      <c r="AA537" s="74"/>
      <c r="AD537" s="73"/>
      <c r="AF537" s="73"/>
      <c r="AN537" s="75"/>
    </row>
    <row r="538" spans="22:40" ht="15.75" customHeight="1" x14ac:dyDescent="0.2">
      <c r="V538" s="73"/>
      <c r="W538" s="73"/>
      <c r="X538" s="74"/>
      <c r="AA538" s="74"/>
      <c r="AD538" s="73"/>
      <c r="AF538" s="73"/>
      <c r="AN538" s="75"/>
    </row>
    <row r="539" spans="22:40" ht="15.75" customHeight="1" x14ac:dyDescent="0.2">
      <c r="V539" s="73"/>
      <c r="W539" s="73"/>
      <c r="X539" s="74"/>
      <c r="AA539" s="74"/>
      <c r="AD539" s="73"/>
      <c r="AF539" s="73"/>
      <c r="AN539" s="75"/>
    </row>
    <row r="540" spans="22:40" ht="15.75" customHeight="1" x14ac:dyDescent="0.2">
      <c r="V540" s="73"/>
      <c r="W540" s="73"/>
      <c r="X540" s="74"/>
      <c r="AA540" s="74"/>
      <c r="AD540" s="73"/>
      <c r="AF540" s="73"/>
      <c r="AN540" s="75"/>
    </row>
    <row r="541" spans="22:40" ht="15.75" customHeight="1" x14ac:dyDescent="0.2">
      <c r="V541" s="73"/>
      <c r="W541" s="73"/>
      <c r="X541" s="74"/>
      <c r="AA541" s="74"/>
      <c r="AD541" s="73"/>
      <c r="AF541" s="73"/>
      <c r="AN541" s="75"/>
    </row>
    <row r="542" spans="22:40" ht="15.75" customHeight="1" x14ac:dyDescent="0.2">
      <c r="V542" s="73"/>
      <c r="W542" s="73"/>
      <c r="X542" s="74"/>
      <c r="AA542" s="74"/>
      <c r="AD542" s="73"/>
      <c r="AF542" s="73"/>
      <c r="AN542" s="75"/>
    </row>
    <row r="543" spans="22:40" ht="15.75" customHeight="1" x14ac:dyDescent="0.2">
      <c r="V543" s="73"/>
      <c r="W543" s="73"/>
      <c r="X543" s="74"/>
      <c r="AA543" s="74"/>
      <c r="AD543" s="73"/>
      <c r="AF543" s="73"/>
      <c r="AN543" s="75"/>
    </row>
    <row r="544" spans="22:40" ht="15.75" customHeight="1" x14ac:dyDescent="0.2">
      <c r="V544" s="73"/>
      <c r="W544" s="73"/>
      <c r="X544" s="74"/>
      <c r="AA544" s="74"/>
      <c r="AD544" s="73"/>
      <c r="AF544" s="73"/>
      <c r="AN544" s="75"/>
    </row>
    <row r="545" spans="22:40" ht="15.75" customHeight="1" x14ac:dyDescent="0.2">
      <c r="V545" s="73"/>
      <c r="W545" s="73"/>
      <c r="X545" s="74"/>
      <c r="AA545" s="74"/>
      <c r="AD545" s="73"/>
      <c r="AF545" s="73"/>
      <c r="AN545" s="75"/>
    </row>
    <row r="546" spans="22:40" ht="15.75" customHeight="1" x14ac:dyDescent="0.2">
      <c r="V546" s="73"/>
      <c r="W546" s="73"/>
      <c r="X546" s="74"/>
      <c r="AA546" s="74"/>
      <c r="AD546" s="73"/>
      <c r="AF546" s="73"/>
      <c r="AN546" s="75"/>
    </row>
    <row r="547" spans="22:40" ht="15.75" customHeight="1" x14ac:dyDescent="0.2">
      <c r="V547" s="73"/>
      <c r="W547" s="73"/>
      <c r="X547" s="74"/>
      <c r="AA547" s="74"/>
      <c r="AD547" s="73"/>
      <c r="AF547" s="73"/>
      <c r="AN547" s="75"/>
    </row>
    <row r="548" spans="22:40" ht="15.75" customHeight="1" x14ac:dyDescent="0.2">
      <c r="V548" s="73"/>
      <c r="W548" s="73"/>
      <c r="X548" s="74"/>
      <c r="AA548" s="74"/>
      <c r="AD548" s="73"/>
      <c r="AF548" s="73"/>
      <c r="AN548" s="75"/>
    </row>
    <row r="549" spans="22:40" ht="15.75" customHeight="1" x14ac:dyDescent="0.2">
      <c r="V549" s="73"/>
      <c r="W549" s="73"/>
      <c r="X549" s="74"/>
      <c r="AA549" s="74"/>
      <c r="AD549" s="73"/>
      <c r="AF549" s="73"/>
      <c r="AN549" s="75"/>
    </row>
    <row r="550" spans="22:40" ht="15.75" customHeight="1" x14ac:dyDescent="0.2">
      <c r="V550" s="73"/>
      <c r="W550" s="73"/>
      <c r="X550" s="74"/>
      <c r="AA550" s="74"/>
      <c r="AD550" s="73"/>
      <c r="AF550" s="73"/>
      <c r="AN550" s="75"/>
    </row>
    <row r="551" spans="22:40" ht="15.75" customHeight="1" x14ac:dyDescent="0.2">
      <c r="V551" s="73"/>
      <c r="W551" s="73"/>
      <c r="X551" s="74"/>
      <c r="AA551" s="74"/>
      <c r="AD551" s="73"/>
      <c r="AF551" s="73"/>
      <c r="AN551" s="75"/>
    </row>
    <row r="552" spans="22:40" ht="15.75" customHeight="1" x14ac:dyDescent="0.2">
      <c r="V552" s="73"/>
      <c r="W552" s="73"/>
      <c r="X552" s="74"/>
      <c r="AA552" s="74"/>
      <c r="AD552" s="73"/>
      <c r="AF552" s="73"/>
      <c r="AN552" s="75"/>
    </row>
    <row r="553" spans="22:40" ht="15.75" customHeight="1" x14ac:dyDescent="0.2">
      <c r="V553" s="73"/>
      <c r="W553" s="73"/>
      <c r="X553" s="74"/>
      <c r="AA553" s="74"/>
      <c r="AD553" s="73"/>
      <c r="AF553" s="73"/>
      <c r="AN553" s="75"/>
    </row>
    <row r="554" spans="22:40" ht="15.75" customHeight="1" x14ac:dyDescent="0.2">
      <c r="V554" s="73"/>
      <c r="W554" s="73"/>
      <c r="X554" s="74"/>
      <c r="AA554" s="74"/>
      <c r="AD554" s="73"/>
      <c r="AF554" s="73"/>
      <c r="AN554" s="75"/>
    </row>
    <row r="555" spans="22:40" ht="15.75" customHeight="1" x14ac:dyDescent="0.2">
      <c r="V555" s="73"/>
      <c r="W555" s="73"/>
      <c r="X555" s="74"/>
      <c r="AA555" s="74"/>
      <c r="AD555" s="73"/>
      <c r="AF555" s="73"/>
      <c r="AN555" s="75"/>
    </row>
    <row r="556" spans="22:40" ht="15.75" customHeight="1" x14ac:dyDescent="0.2">
      <c r="V556" s="73"/>
      <c r="W556" s="73"/>
      <c r="X556" s="74"/>
      <c r="AA556" s="74"/>
      <c r="AD556" s="73"/>
      <c r="AF556" s="73"/>
      <c r="AN556" s="75"/>
    </row>
    <row r="557" spans="22:40" ht="15.75" customHeight="1" x14ac:dyDescent="0.2">
      <c r="V557" s="73"/>
      <c r="W557" s="73"/>
      <c r="X557" s="74"/>
      <c r="AA557" s="74"/>
      <c r="AD557" s="73"/>
      <c r="AF557" s="73"/>
      <c r="AN557" s="75"/>
    </row>
    <row r="558" spans="22:40" ht="15.75" customHeight="1" x14ac:dyDescent="0.2">
      <c r="V558" s="73"/>
      <c r="W558" s="73"/>
      <c r="X558" s="74"/>
      <c r="AA558" s="74"/>
      <c r="AD558" s="73"/>
      <c r="AF558" s="73"/>
      <c r="AN558" s="75"/>
    </row>
    <row r="559" spans="22:40" ht="15.75" customHeight="1" x14ac:dyDescent="0.2">
      <c r="V559" s="73"/>
      <c r="W559" s="73"/>
      <c r="X559" s="74"/>
      <c r="AA559" s="74"/>
      <c r="AD559" s="73"/>
      <c r="AF559" s="73"/>
      <c r="AN559" s="75"/>
    </row>
    <row r="560" spans="22:40" ht="15.75" customHeight="1" x14ac:dyDescent="0.2">
      <c r="V560" s="73"/>
      <c r="W560" s="73"/>
      <c r="X560" s="74"/>
      <c r="AA560" s="74"/>
      <c r="AD560" s="73"/>
      <c r="AF560" s="73"/>
      <c r="AN560" s="75"/>
    </row>
    <row r="561" spans="22:40" ht="15.75" customHeight="1" x14ac:dyDescent="0.2">
      <c r="V561" s="73"/>
      <c r="W561" s="73"/>
      <c r="X561" s="74"/>
      <c r="AA561" s="74"/>
      <c r="AD561" s="73"/>
      <c r="AF561" s="73"/>
      <c r="AN561" s="75"/>
    </row>
    <row r="562" spans="22:40" ht="15.75" customHeight="1" x14ac:dyDescent="0.2">
      <c r="V562" s="73"/>
      <c r="W562" s="73"/>
      <c r="X562" s="74"/>
      <c r="AA562" s="74"/>
      <c r="AD562" s="73"/>
      <c r="AF562" s="73"/>
      <c r="AN562" s="75"/>
    </row>
    <row r="563" spans="22:40" ht="15.75" customHeight="1" x14ac:dyDescent="0.2">
      <c r="V563" s="73"/>
      <c r="W563" s="73"/>
      <c r="X563" s="74"/>
      <c r="AA563" s="74"/>
      <c r="AD563" s="73"/>
      <c r="AF563" s="73"/>
      <c r="AN563" s="75"/>
    </row>
    <row r="564" spans="22:40" ht="15.75" customHeight="1" x14ac:dyDescent="0.2">
      <c r="V564" s="73"/>
      <c r="W564" s="73"/>
      <c r="X564" s="74"/>
      <c r="AA564" s="74"/>
      <c r="AD564" s="73"/>
      <c r="AF564" s="73"/>
      <c r="AN564" s="75"/>
    </row>
    <row r="565" spans="22:40" ht="15.75" customHeight="1" x14ac:dyDescent="0.2">
      <c r="V565" s="73"/>
      <c r="W565" s="73"/>
      <c r="X565" s="74"/>
      <c r="AA565" s="74"/>
      <c r="AD565" s="73"/>
      <c r="AF565" s="73"/>
      <c r="AN565" s="75"/>
    </row>
    <row r="566" spans="22:40" ht="15.75" customHeight="1" x14ac:dyDescent="0.2">
      <c r="V566" s="73"/>
      <c r="W566" s="73"/>
      <c r="X566" s="74"/>
      <c r="AA566" s="74"/>
      <c r="AD566" s="73"/>
      <c r="AF566" s="73"/>
      <c r="AN566" s="75"/>
    </row>
    <row r="567" spans="22:40" ht="15.75" customHeight="1" x14ac:dyDescent="0.2">
      <c r="V567" s="73"/>
      <c r="W567" s="73"/>
      <c r="X567" s="74"/>
      <c r="AA567" s="74"/>
      <c r="AD567" s="73"/>
      <c r="AF567" s="73"/>
      <c r="AN567" s="75"/>
    </row>
    <row r="568" spans="22:40" ht="15.75" customHeight="1" x14ac:dyDescent="0.2">
      <c r="V568" s="73"/>
      <c r="W568" s="73"/>
      <c r="X568" s="74"/>
      <c r="AA568" s="74"/>
      <c r="AD568" s="73"/>
      <c r="AF568" s="73"/>
      <c r="AN568" s="75"/>
    </row>
    <row r="569" spans="22:40" ht="15.75" customHeight="1" x14ac:dyDescent="0.2">
      <c r="V569" s="73"/>
      <c r="W569" s="73"/>
      <c r="X569" s="74"/>
      <c r="AA569" s="74"/>
      <c r="AD569" s="73"/>
      <c r="AF569" s="73"/>
      <c r="AN569" s="75"/>
    </row>
    <row r="570" spans="22:40" ht="15.75" customHeight="1" x14ac:dyDescent="0.2">
      <c r="V570" s="73"/>
      <c r="W570" s="73"/>
      <c r="X570" s="74"/>
      <c r="AA570" s="74"/>
      <c r="AD570" s="73"/>
      <c r="AF570" s="73"/>
      <c r="AN570" s="75"/>
    </row>
    <row r="571" spans="22:40" ht="15.75" customHeight="1" x14ac:dyDescent="0.2">
      <c r="V571" s="73"/>
      <c r="W571" s="73"/>
      <c r="X571" s="74"/>
      <c r="AA571" s="74"/>
      <c r="AD571" s="73"/>
      <c r="AF571" s="73"/>
      <c r="AN571" s="75"/>
    </row>
    <row r="572" spans="22:40" ht="15.75" customHeight="1" x14ac:dyDescent="0.2">
      <c r="V572" s="73"/>
      <c r="W572" s="73"/>
      <c r="X572" s="74"/>
      <c r="AA572" s="74"/>
      <c r="AD572" s="73"/>
      <c r="AF572" s="73"/>
      <c r="AN572" s="75"/>
    </row>
    <row r="573" spans="22:40" ht="15.75" customHeight="1" x14ac:dyDescent="0.2">
      <c r="V573" s="73"/>
      <c r="W573" s="73"/>
      <c r="X573" s="74"/>
      <c r="AA573" s="74"/>
      <c r="AD573" s="73"/>
      <c r="AF573" s="73"/>
      <c r="AN573" s="75"/>
    </row>
    <row r="574" spans="22:40" ht="15.75" customHeight="1" x14ac:dyDescent="0.2">
      <c r="V574" s="73"/>
      <c r="W574" s="73"/>
      <c r="X574" s="74"/>
      <c r="AA574" s="74"/>
      <c r="AD574" s="73"/>
      <c r="AF574" s="73"/>
      <c r="AN574" s="75"/>
    </row>
    <row r="575" spans="22:40" ht="15.75" customHeight="1" x14ac:dyDescent="0.2">
      <c r="V575" s="73"/>
      <c r="W575" s="73"/>
      <c r="X575" s="74"/>
      <c r="AA575" s="74"/>
      <c r="AD575" s="73"/>
      <c r="AF575" s="73"/>
      <c r="AN575" s="75"/>
    </row>
    <row r="576" spans="22:40" ht="15.75" customHeight="1" x14ac:dyDescent="0.2">
      <c r="V576" s="73"/>
      <c r="W576" s="73"/>
      <c r="X576" s="74"/>
      <c r="AA576" s="74"/>
      <c r="AD576" s="73"/>
      <c r="AF576" s="73"/>
      <c r="AN576" s="75"/>
    </row>
    <row r="577" spans="22:40" ht="15.75" customHeight="1" x14ac:dyDescent="0.2">
      <c r="V577" s="73"/>
      <c r="W577" s="73"/>
      <c r="X577" s="74"/>
      <c r="AA577" s="74"/>
      <c r="AD577" s="73"/>
      <c r="AF577" s="73"/>
      <c r="AN577" s="75"/>
    </row>
    <row r="578" spans="22:40" ht="15.75" customHeight="1" x14ac:dyDescent="0.2">
      <c r="V578" s="73"/>
      <c r="W578" s="73"/>
      <c r="X578" s="74"/>
      <c r="AA578" s="74"/>
      <c r="AD578" s="73"/>
      <c r="AF578" s="73"/>
      <c r="AN578" s="75"/>
    </row>
    <row r="579" spans="22:40" ht="15.75" customHeight="1" x14ac:dyDescent="0.2">
      <c r="V579" s="73"/>
      <c r="W579" s="73"/>
      <c r="X579" s="74"/>
      <c r="AA579" s="74"/>
      <c r="AD579" s="73"/>
      <c r="AF579" s="73"/>
      <c r="AN579" s="75"/>
    </row>
    <row r="580" spans="22:40" ht="15.75" customHeight="1" x14ac:dyDescent="0.2">
      <c r="V580" s="73"/>
      <c r="W580" s="73"/>
      <c r="X580" s="74"/>
      <c r="AA580" s="74"/>
      <c r="AD580" s="73"/>
      <c r="AF580" s="73"/>
      <c r="AN580" s="75"/>
    </row>
    <row r="581" spans="22:40" ht="15.75" customHeight="1" x14ac:dyDescent="0.2">
      <c r="V581" s="73"/>
      <c r="W581" s="73"/>
      <c r="X581" s="74"/>
      <c r="AA581" s="74"/>
      <c r="AD581" s="73"/>
      <c r="AF581" s="73"/>
      <c r="AN581" s="75"/>
    </row>
    <row r="582" spans="22:40" ht="15.75" customHeight="1" x14ac:dyDescent="0.2">
      <c r="V582" s="73"/>
      <c r="W582" s="73"/>
      <c r="X582" s="74"/>
      <c r="AA582" s="74"/>
      <c r="AD582" s="73"/>
      <c r="AF582" s="73"/>
      <c r="AN582" s="75"/>
    </row>
    <row r="583" spans="22:40" ht="15.75" customHeight="1" x14ac:dyDescent="0.2">
      <c r="V583" s="73"/>
      <c r="W583" s="73"/>
      <c r="X583" s="74"/>
      <c r="AA583" s="74"/>
      <c r="AD583" s="73"/>
      <c r="AF583" s="73"/>
      <c r="AN583" s="75"/>
    </row>
    <row r="584" spans="22:40" ht="15.75" customHeight="1" x14ac:dyDescent="0.2">
      <c r="V584" s="73"/>
      <c r="W584" s="73"/>
      <c r="X584" s="74"/>
      <c r="AA584" s="74"/>
      <c r="AD584" s="73"/>
      <c r="AF584" s="73"/>
      <c r="AN584" s="75"/>
    </row>
    <row r="585" spans="22:40" ht="15.75" customHeight="1" x14ac:dyDescent="0.2">
      <c r="V585" s="73"/>
      <c r="W585" s="73"/>
      <c r="X585" s="74"/>
      <c r="AA585" s="74"/>
      <c r="AD585" s="73"/>
      <c r="AF585" s="73"/>
      <c r="AN585" s="75"/>
    </row>
    <row r="586" spans="22:40" ht="15.75" customHeight="1" x14ac:dyDescent="0.2">
      <c r="V586" s="73"/>
      <c r="W586" s="73"/>
      <c r="X586" s="74"/>
      <c r="AA586" s="74"/>
      <c r="AD586" s="73"/>
      <c r="AF586" s="73"/>
      <c r="AN586" s="75"/>
    </row>
    <row r="587" spans="22:40" ht="15.75" customHeight="1" x14ac:dyDescent="0.2">
      <c r="V587" s="73"/>
      <c r="W587" s="73"/>
      <c r="X587" s="74"/>
      <c r="AA587" s="74"/>
      <c r="AD587" s="73"/>
      <c r="AF587" s="73"/>
      <c r="AN587" s="75"/>
    </row>
    <row r="588" spans="22:40" ht="15.75" customHeight="1" x14ac:dyDescent="0.2">
      <c r="V588" s="73"/>
      <c r="W588" s="73"/>
      <c r="X588" s="74"/>
      <c r="AA588" s="74"/>
      <c r="AD588" s="73"/>
      <c r="AF588" s="73"/>
      <c r="AN588" s="75"/>
    </row>
    <row r="589" spans="22:40" ht="15.75" customHeight="1" x14ac:dyDescent="0.2">
      <c r="V589" s="73"/>
      <c r="W589" s="73"/>
      <c r="X589" s="74"/>
      <c r="AA589" s="74"/>
      <c r="AD589" s="73"/>
      <c r="AF589" s="73"/>
      <c r="AN589" s="75"/>
    </row>
    <row r="590" spans="22:40" ht="15.75" customHeight="1" x14ac:dyDescent="0.2">
      <c r="V590" s="73"/>
      <c r="W590" s="73"/>
      <c r="X590" s="74"/>
      <c r="AA590" s="74"/>
      <c r="AD590" s="73"/>
      <c r="AF590" s="73"/>
      <c r="AN590" s="75"/>
    </row>
    <row r="591" spans="22:40" ht="15.75" customHeight="1" x14ac:dyDescent="0.2">
      <c r="V591" s="73"/>
      <c r="W591" s="73"/>
      <c r="X591" s="74"/>
      <c r="AA591" s="74"/>
      <c r="AD591" s="73"/>
      <c r="AF591" s="73"/>
      <c r="AN591" s="75"/>
    </row>
    <row r="592" spans="22:40" ht="15.75" customHeight="1" x14ac:dyDescent="0.2">
      <c r="V592" s="73"/>
      <c r="W592" s="73"/>
      <c r="X592" s="74"/>
      <c r="AA592" s="74"/>
      <c r="AD592" s="73"/>
      <c r="AF592" s="73"/>
      <c r="AN592" s="75"/>
    </row>
    <row r="593" spans="22:40" ht="15.75" customHeight="1" x14ac:dyDescent="0.2">
      <c r="V593" s="73"/>
      <c r="W593" s="73"/>
      <c r="X593" s="74"/>
      <c r="AA593" s="74"/>
      <c r="AD593" s="73"/>
      <c r="AF593" s="73"/>
      <c r="AN593" s="75"/>
    </row>
    <row r="594" spans="22:40" ht="15.75" customHeight="1" x14ac:dyDescent="0.2">
      <c r="V594" s="73"/>
      <c r="W594" s="73"/>
      <c r="X594" s="74"/>
      <c r="AA594" s="74"/>
      <c r="AD594" s="73"/>
      <c r="AF594" s="73"/>
      <c r="AN594" s="75"/>
    </row>
    <row r="595" spans="22:40" ht="15.75" customHeight="1" x14ac:dyDescent="0.2">
      <c r="V595" s="73"/>
      <c r="W595" s="73"/>
      <c r="X595" s="74"/>
      <c r="AA595" s="74"/>
      <c r="AD595" s="73"/>
      <c r="AF595" s="73"/>
      <c r="AN595" s="75"/>
    </row>
    <row r="596" spans="22:40" ht="15.75" customHeight="1" x14ac:dyDescent="0.2">
      <c r="V596" s="73"/>
      <c r="W596" s="73"/>
      <c r="X596" s="74"/>
      <c r="AA596" s="74"/>
      <c r="AD596" s="73"/>
      <c r="AF596" s="73"/>
      <c r="AN596" s="75"/>
    </row>
    <row r="597" spans="22:40" ht="15.75" customHeight="1" x14ac:dyDescent="0.2">
      <c r="V597" s="73"/>
      <c r="W597" s="73"/>
      <c r="X597" s="74"/>
      <c r="AA597" s="74"/>
      <c r="AD597" s="73"/>
      <c r="AF597" s="73"/>
      <c r="AN597" s="75"/>
    </row>
    <row r="598" spans="22:40" ht="15.75" customHeight="1" x14ac:dyDescent="0.2">
      <c r="V598" s="73"/>
      <c r="W598" s="73"/>
      <c r="X598" s="74"/>
      <c r="AA598" s="74"/>
      <c r="AD598" s="73"/>
      <c r="AF598" s="73"/>
      <c r="AN598" s="75"/>
    </row>
    <row r="599" spans="22:40" ht="15.75" customHeight="1" x14ac:dyDescent="0.2">
      <c r="V599" s="73"/>
      <c r="W599" s="73"/>
      <c r="X599" s="74"/>
      <c r="AA599" s="74"/>
      <c r="AD599" s="73"/>
      <c r="AF599" s="73"/>
      <c r="AN599" s="75"/>
    </row>
    <row r="600" spans="22:40" ht="15.75" customHeight="1" x14ac:dyDescent="0.2">
      <c r="V600" s="73"/>
      <c r="W600" s="73"/>
      <c r="X600" s="74"/>
      <c r="AA600" s="74"/>
      <c r="AD600" s="73"/>
      <c r="AF600" s="73"/>
      <c r="AN600" s="75"/>
    </row>
    <row r="601" spans="22:40" ht="15.75" customHeight="1" x14ac:dyDescent="0.2">
      <c r="V601" s="73"/>
      <c r="W601" s="73"/>
      <c r="X601" s="74"/>
      <c r="AA601" s="74"/>
      <c r="AD601" s="73"/>
      <c r="AF601" s="73"/>
      <c r="AN601" s="75"/>
    </row>
    <row r="602" spans="22:40" ht="15.75" customHeight="1" x14ac:dyDescent="0.2">
      <c r="V602" s="73"/>
      <c r="W602" s="73"/>
      <c r="X602" s="74"/>
      <c r="AA602" s="74"/>
      <c r="AD602" s="73"/>
      <c r="AF602" s="73"/>
      <c r="AN602" s="75"/>
    </row>
    <row r="603" spans="22:40" ht="15.75" customHeight="1" x14ac:dyDescent="0.2">
      <c r="V603" s="73"/>
      <c r="W603" s="73"/>
      <c r="X603" s="74"/>
      <c r="AA603" s="74"/>
      <c r="AD603" s="73"/>
      <c r="AF603" s="73"/>
      <c r="AN603" s="75"/>
    </row>
    <row r="604" spans="22:40" ht="15.75" customHeight="1" x14ac:dyDescent="0.2">
      <c r="V604" s="73"/>
      <c r="W604" s="73"/>
      <c r="X604" s="74"/>
      <c r="AA604" s="74"/>
      <c r="AD604" s="73"/>
      <c r="AF604" s="73"/>
      <c r="AN604" s="75"/>
    </row>
    <row r="605" spans="22:40" ht="15.75" customHeight="1" x14ac:dyDescent="0.2">
      <c r="V605" s="73"/>
      <c r="W605" s="73"/>
      <c r="X605" s="74"/>
      <c r="AA605" s="74"/>
      <c r="AD605" s="73"/>
      <c r="AF605" s="73"/>
      <c r="AN605" s="75"/>
    </row>
    <row r="606" spans="22:40" ht="15.75" customHeight="1" x14ac:dyDescent="0.2">
      <c r="V606" s="73"/>
      <c r="W606" s="73"/>
      <c r="X606" s="74"/>
      <c r="AA606" s="74"/>
      <c r="AD606" s="73"/>
      <c r="AF606" s="73"/>
      <c r="AN606" s="75"/>
    </row>
    <row r="607" spans="22:40" ht="15.75" customHeight="1" x14ac:dyDescent="0.2">
      <c r="V607" s="73"/>
      <c r="W607" s="73"/>
      <c r="X607" s="74"/>
      <c r="AA607" s="74"/>
      <c r="AD607" s="73"/>
      <c r="AF607" s="73"/>
      <c r="AN607" s="75"/>
    </row>
    <row r="608" spans="22:40" ht="15.75" customHeight="1" x14ac:dyDescent="0.2">
      <c r="V608" s="73"/>
      <c r="W608" s="73"/>
      <c r="X608" s="74"/>
      <c r="AA608" s="74"/>
      <c r="AD608" s="73"/>
      <c r="AF608" s="73"/>
      <c r="AN608" s="75"/>
    </row>
    <row r="609" spans="22:40" ht="15.75" customHeight="1" x14ac:dyDescent="0.2">
      <c r="V609" s="73"/>
      <c r="W609" s="73"/>
      <c r="X609" s="74"/>
      <c r="AA609" s="74"/>
      <c r="AD609" s="73"/>
      <c r="AF609" s="73"/>
      <c r="AN609" s="75"/>
    </row>
    <row r="610" spans="22:40" ht="15.75" customHeight="1" x14ac:dyDescent="0.2">
      <c r="V610" s="73"/>
      <c r="W610" s="73"/>
      <c r="X610" s="74"/>
      <c r="AA610" s="74"/>
      <c r="AD610" s="73"/>
      <c r="AF610" s="73"/>
      <c r="AN610" s="75"/>
    </row>
    <row r="611" spans="22:40" ht="15.75" customHeight="1" x14ac:dyDescent="0.2">
      <c r="V611" s="73"/>
      <c r="W611" s="73"/>
      <c r="X611" s="74"/>
      <c r="AA611" s="74"/>
      <c r="AD611" s="73"/>
      <c r="AF611" s="73"/>
      <c r="AN611" s="75"/>
    </row>
    <row r="612" spans="22:40" ht="15.75" customHeight="1" x14ac:dyDescent="0.2">
      <c r="V612" s="73"/>
      <c r="W612" s="73"/>
      <c r="X612" s="74"/>
      <c r="AA612" s="74"/>
      <c r="AD612" s="73"/>
      <c r="AF612" s="73"/>
      <c r="AN612" s="75"/>
    </row>
    <row r="613" spans="22:40" ht="15.75" customHeight="1" x14ac:dyDescent="0.2">
      <c r="V613" s="73"/>
      <c r="W613" s="73"/>
      <c r="X613" s="74"/>
      <c r="AA613" s="74"/>
      <c r="AD613" s="73"/>
      <c r="AF613" s="73"/>
      <c r="AN613" s="75"/>
    </row>
    <row r="614" spans="22:40" ht="15.75" customHeight="1" x14ac:dyDescent="0.2">
      <c r="V614" s="73"/>
      <c r="W614" s="73"/>
      <c r="X614" s="74"/>
      <c r="AA614" s="74"/>
      <c r="AD614" s="73"/>
      <c r="AF614" s="73"/>
      <c r="AN614" s="75"/>
    </row>
    <row r="615" spans="22:40" ht="15.75" customHeight="1" x14ac:dyDescent="0.2">
      <c r="V615" s="73"/>
      <c r="W615" s="73"/>
      <c r="X615" s="74"/>
      <c r="AA615" s="74"/>
      <c r="AD615" s="73"/>
      <c r="AF615" s="73"/>
      <c r="AN615" s="75"/>
    </row>
    <row r="616" spans="22:40" ht="15.75" customHeight="1" x14ac:dyDescent="0.2">
      <c r="V616" s="73"/>
      <c r="W616" s="73"/>
      <c r="X616" s="74"/>
      <c r="AA616" s="74"/>
      <c r="AD616" s="73"/>
      <c r="AF616" s="73"/>
      <c r="AN616" s="75"/>
    </row>
    <row r="617" spans="22:40" ht="15.75" customHeight="1" x14ac:dyDescent="0.2">
      <c r="V617" s="73"/>
      <c r="W617" s="73"/>
      <c r="X617" s="74"/>
      <c r="AA617" s="74"/>
      <c r="AD617" s="73"/>
      <c r="AF617" s="73"/>
      <c r="AN617" s="75"/>
    </row>
    <row r="618" spans="22:40" ht="15.75" customHeight="1" x14ac:dyDescent="0.2">
      <c r="V618" s="73"/>
      <c r="W618" s="73"/>
      <c r="X618" s="74"/>
      <c r="AA618" s="74"/>
      <c r="AD618" s="73"/>
      <c r="AF618" s="73"/>
      <c r="AN618" s="75"/>
    </row>
    <row r="619" spans="22:40" ht="15.75" customHeight="1" x14ac:dyDescent="0.2">
      <c r="V619" s="73"/>
      <c r="W619" s="73"/>
      <c r="X619" s="74"/>
      <c r="AA619" s="74"/>
      <c r="AD619" s="73"/>
      <c r="AF619" s="73"/>
      <c r="AN619" s="75"/>
    </row>
    <row r="620" spans="22:40" ht="15.75" customHeight="1" x14ac:dyDescent="0.2">
      <c r="V620" s="73"/>
      <c r="W620" s="73"/>
      <c r="X620" s="74"/>
      <c r="AA620" s="74"/>
      <c r="AD620" s="73"/>
      <c r="AF620" s="73"/>
      <c r="AN620" s="75"/>
    </row>
    <row r="621" spans="22:40" ht="15.75" customHeight="1" x14ac:dyDescent="0.2">
      <c r="V621" s="73"/>
      <c r="W621" s="73"/>
      <c r="X621" s="74"/>
      <c r="AA621" s="74"/>
      <c r="AD621" s="73"/>
      <c r="AF621" s="73"/>
      <c r="AN621" s="75"/>
    </row>
    <row r="622" spans="22:40" ht="15.75" customHeight="1" x14ac:dyDescent="0.2">
      <c r="V622" s="73"/>
      <c r="W622" s="73"/>
      <c r="X622" s="74"/>
      <c r="AA622" s="74"/>
      <c r="AD622" s="73"/>
      <c r="AF622" s="73"/>
      <c r="AN622" s="75"/>
    </row>
    <row r="623" spans="22:40" ht="15.75" customHeight="1" x14ac:dyDescent="0.2">
      <c r="V623" s="73"/>
      <c r="W623" s="73"/>
      <c r="X623" s="74"/>
      <c r="AA623" s="74"/>
      <c r="AD623" s="73"/>
      <c r="AF623" s="73"/>
      <c r="AN623" s="75"/>
    </row>
    <row r="624" spans="22:40" ht="15.75" customHeight="1" x14ac:dyDescent="0.2">
      <c r="V624" s="73"/>
      <c r="W624" s="73"/>
      <c r="X624" s="74"/>
      <c r="AA624" s="74"/>
      <c r="AD624" s="73"/>
      <c r="AF624" s="73"/>
      <c r="AN624" s="75"/>
    </row>
    <row r="625" spans="22:40" ht="15.75" customHeight="1" x14ac:dyDescent="0.2">
      <c r="V625" s="73"/>
      <c r="W625" s="73"/>
      <c r="X625" s="74"/>
      <c r="AA625" s="74"/>
      <c r="AD625" s="73"/>
      <c r="AF625" s="73"/>
      <c r="AN625" s="75"/>
    </row>
    <row r="626" spans="22:40" ht="15.75" customHeight="1" x14ac:dyDescent="0.2">
      <c r="V626" s="73"/>
      <c r="W626" s="73"/>
      <c r="X626" s="74"/>
      <c r="AA626" s="74"/>
      <c r="AD626" s="73"/>
      <c r="AF626" s="73"/>
      <c r="AN626" s="75"/>
    </row>
    <row r="627" spans="22:40" ht="15.75" customHeight="1" x14ac:dyDescent="0.2">
      <c r="V627" s="73"/>
      <c r="W627" s="73"/>
      <c r="X627" s="74"/>
      <c r="AA627" s="74"/>
      <c r="AD627" s="73"/>
      <c r="AF627" s="73"/>
      <c r="AN627" s="75"/>
    </row>
    <row r="628" spans="22:40" ht="15.75" customHeight="1" x14ac:dyDescent="0.2">
      <c r="V628" s="73"/>
      <c r="W628" s="73"/>
      <c r="X628" s="74"/>
      <c r="AA628" s="74"/>
      <c r="AD628" s="73"/>
      <c r="AF628" s="73"/>
      <c r="AN628" s="75"/>
    </row>
    <row r="629" spans="22:40" ht="15.75" customHeight="1" x14ac:dyDescent="0.2">
      <c r="V629" s="73"/>
      <c r="W629" s="73"/>
      <c r="X629" s="74"/>
      <c r="AA629" s="74"/>
      <c r="AD629" s="73"/>
      <c r="AF629" s="73"/>
      <c r="AN629" s="75"/>
    </row>
    <row r="630" spans="22:40" ht="15.75" customHeight="1" x14ac:dyDescent="0.2">
      <c r="V630" s="73"/>
      <c r="W630" s="73"/>
      <c r="X630" s="74"/>
      <c r="AA630" s="74"/>
      <c r="AD630" s="73"/>
      <c r="AF630" s="73"/>
      <c r="AN630" s="75"/>
    </row>
    <row r="631" spans="22:40" ht="15.75" customHeight="1" x14ac:dyDescent="0.2">
      <c r="V631" s="73"/>
      <c r="W631" s="73"/>
      <c r="X631" s="74"/>
      <c r="AA631" s="74"/>
      <c r="AD631" s="73"/>
      <c r="AF631" s="73"/>
      <c r="AN631" s="75"/>
    </row>
    <row r="632" spans="22:40" ht="15.75" customHeight="1" x14ac:dyDescent="0.2">
      <c r="V632" s="73"/>
      <c r="W632" s="73"/>
      <c r="X632" s="74"/>
      <c r="AA632" s="74"/>
      <c r="AD632" s="73"/>
      <c r="AF632" s="73"/>
      <c r="AN632" s="75"/>
    </row>
    <row r="633" spans="22:40" ht="15.75" customHeight="1" x14ac:dyDescent="0.2">
      <c r="V633" s="73"/>
      <c r="W633" s="73"/>
      <c r="X633" s="74"/>
      <c r="AA633" s="74"/>
      <c r="AD633" s="73"/>
      <c r="AF633" s="73"/>
      <c r="AN633" s="75"/>
    </row>
    <row r="634" spans="22:40" ht="15.75" customHeight="1" x14ac:dyDescent="0.2">
      <c r="V634" s="73"/>
      <c r="W634" s="73"/>
      <c r="X634" s="74"/>
      <c r="AA634" s="74"/>
      <c r="AD634" s="73"/>
      <c r="AF634" s="73"/>
      <c r="AN634" s="75"/>
    </row>
    <row r="635" spans="22:40" ht="15.75" customHeight="1" x14ac:dyDescent="0.2">
      <c r="V635" s="73"/>
      <c r="W635" s="73"/>
      <c r="X635" s="74"/>
      <c r="AA635" s="74"/>
      <c r="AD635" s="73"/>
      <c r="AF635" s="73"/>
      <c r="AN635" s="75"/>
    </row>
    <row r="636" spans="22:40" ht="15.75" customHeight="1" x14ac:dyDescent="0.2">
      <c r="V636" s="73"/>
      <c r="W636" s="73"/>
      <c r="X636" s="74"/>
      <c r="AA636" s="74"/>
      <c r="AD636" s="73"/>
      <c r="AF636" s="73"/>
      <c r="AN636" s="75"/>
    </row>
    <row r="637" spans="22:40" ht="15.75" customHeight="1" x14ac:dyDescent="0.2">
      <c r="V637" s="73"/>
      <c r="W637" s="73"/>
      <c r="X637" s="74"/>
      <c r="AA637" s="74"/>
      <c r="AD637" s="73"/>
      <c r="AF637" s="73"/>
      <c r="AN637" s="75"/>
    </row>
    <row r="638" spans="22:40" ht="15.75" customHeight="1" x14ac:dyDescent="0.2">
      <c r="V638" s="73"/>
      <c r="W638" s="73"/>
      <c r="X638" s="74"/>
      <c r="AA638" s="74"/>
      <c r="AD638" s="73"/>
      <c r="AF638" s="73"/>
      <c r="AN638" s="75"/>
    </row>
    <row r="639" spans="22:40" ht="15.75" customHeight="1" x14ac:dyDescent="0.2">
      <c r="V639" s="73"/>
      <c r="W639" s="73"/>
      <c r="X639" s="74"/>
      <c r="AA639" s="74"/>
      <c r="AD639" s="73"/>
      <c r="AF639" s="73"/>
      <c r="AN639" s="75"/>
    </row>
    <row r="640" spans="22:40" ht="15.75" customHeight="1" x14ac:dyDescent="0.2">
      <c r="V640" s="73"/>
      <c r="W640" s="73"/>
      <c r="X640" s="74"/>
      <c r="AA640" s="74"/>
      <c r="AD640" s="73"/>
      <c r="AF640" s="73"/>
      <c r="AN640" s="75"/>
    </row>
    <row r="641" spans="22:40" ht="15.75" customHeight="1" x14ac:dyDescent="0.2">
      <c r="V641" s="73"/>
      <c r="W641" s="73"/>
      <c r="X641" s="74"/>
      <c r="AA641" s="74"/>
      <c r="AD641" s="73"/>
      <c r="AF641" s="73"/>
      <c r="AN641" s="75"/>
    </row>
    <row r="642" spans="22:40" ht="15.75" customHeight="1" x14ac:dyDescent="0.2">
      <c r="V642" s="73"/>
      <c r="W642" s="73"/>
      <c r="X642" s="74"/>
      <c r="AA642" s="74"/>
      <c r="AD642" s="73"/>
      <c r="AF642" s="73"/>
      <c r="AN642" s="75"/>
    </row>
    <row r="643" spans="22:40" ht="15.75" customHeight="1" x14ac:dyDescent="0.2">
      <c r="V643" s="73"/>
      <c r="W643" s="73"/>
      <c r="X643" s="74"/>
      <c r="AA643" s="74"/>
      <c r="AD643" s="73"/>
      <c r="AF643" s="73"/>
      <c r="AN643" s="75"/>
    </row>
    <row r="644" spans="22:40" ht="15.75" customHeight="1" x14ac:dyDescent="0.2">
      <c r="V644" s="73"/>
      <c r="W644" s="73"/>
      <c r="X644" s="74"/>
      <c r="AA644" s="74"/>
      <c r="AD644" s="73"/>
      <c r="AF644" s="73"/>
      <c r="AN644" s="75"/>
    </row>
    <row r="645" spans="22:40" ht="15.75" customHeight="1" x14ac:dyDescent="0.2">
      <c r="V645" s="73"/>
      <c r="W645" s="73"/>
      <c r="X645" s="74"/>
      <c r="AA645" s="74"/>
      <c r="AD645" s="73"/>
      <c r="AF645" s="73"/>
      <c r="AN645" s="75"/>
    </row>
    <row r="646" spans="22:40" ht="15.75" customHeight="1" x14ac:dyDescent="0.2">
      <c r="V646" s="73"/>
      <c r="W646" s="73"/>
      <c r="X646" s="74"/>
      <c r="AA646" s="74"/>
      <c r="AD646" s="73"/>
      <c r="AF646" s="73"/>
      <c r="AN646" s="75"/>
    </row>
    <row r="647" spans="22:40" ht="15.75" customHeight="1" x14ac:dyDescent="0.2">
      <c r="V647" s="73"/>
      <c r="W647" s="73"/>
      <c r="X647" s="74"/>
      <c r="AA647" s="74"/>
      <c r="AD647" s="73"/>
      <c r="AF647" s="73"/>
      <c r="AN647" s="75"/>
    </row>
    <row r="648" spans="22:40" ht="15.75" customHeight="1" x14ac:dyDescent="0.2">
      <c r="V648" s="73"/>
      <c r="W648" s="73"/>
      <c r="X648" s="74"/>
      <c r="AA648" s="74"/>
      <c r="AD648" s="73"/>
      <c r="AF648" s="73"/>
      <c r="AN648" s="75"/>
    </row>
    <row r="649" spans="22:40" ht="15.75" customHeight="1" x14ac:dyDescent="0.2">
      <c r="V649" s="73"/>
      <c r="W649" s="73"/>
      <c r="X649" s="74"/>
      <c r="AA649" s="74"/>
      <c r="AD649" s="73"/>
      <c r="AF649" s="73"/>
      <c r="AN649" s="75"/>
    </row>
    <row r="650" spans="22:40" ht="15.75" customHeight="1" x14ac:dyDescent="0.2">
      <c r="V650" s="73"/>
      <c r="W650" s="73"/>
      <c r="X650" s="74"/>
      <c r="AA650" s="74"/>
      <c r="AD650" s="73"/>
      <c r="AF650" s="73"/>
      <c r="AN650" s="75"/>
    </row>
    <row r="651" spans="22:40" ht="15.75" customHeight="1" x14ac:dyDescent="0.2">
      <c r="V651" s="73"/>
      <c r="W651" s="73"/>
      <c r="X651" s="74"/>
      <c r="AA651" s="74"/>
      <c r="AD651" s="73"/>
      <c r="AF651" s="73"/>
      <c r="AN651" s="75"/>
    </row>
    <row r="652" spans="22:40" ht="15.75" customHeight="1" x14ac:dyDescent="0.2">
      <c r="V652" s="73"/>
      <c r="W652" s="73"/>
      <c r="X652" s="74"/>
      <c r="AA652" s="74"/>
      <c r="AD652" s="73"/>
      <c r="AF652" s="73"/>
      <c r="AN652" s="75"/>
    </row>
    <row r="653" spans="22:40" ht="15.75" customHeight="1" x14ac:dyDescent="0.2">
      <c r="V653" s="73"/>
      <c r="W653" s="73"/>
      <c r="X653" s="74"/>
      <c r="AA653" s="74"/>
      <c r="AD653" s="73"/>
      <c r="AF653" s="73"/>
      <c r="AN653" s="75"/>
    </row>
    <row r="654" spans="22:40" ht="15.75" customHeight="1" x14ac:dyDescent="0.2">
      <c r="V654" s="73"/>
      <c r="W654" s="73"/>
      <c r="X654" s="74"/>
      <c r="AA654" s="74"/>
      <c r="AD654" s="73"/>
      <c r="AF654" s="73"/>
      <c r="AN654" s="75"/>
    </row>
    <row r="655" spans="22:40" ht="15.75" customHeight="1" x14ac:dyDescent="0.2">
      <c r="V655" s="73"/>
      <c r="W655" s="73"/>
      <c r="X655" s="74"/>
      <c r="AA655" s="74"/>
      <c r="AD655" s="73"/>
      <c r="AF655" s="73"/>
      <c r="AN655" s="75"/>
    </row>
    <row r="656" spans="22:40" ht="15.75" customHeight="1" x14ac:dyDescent="0.2">
      <c r="V656" s="73"/>
      <c r="W656" s="73"/>
      <c r="X656" s="74"/>
      <c r="AA656" s="74"/>
      <c r="AD656" s="73"/>
      <c r="AF656" s="73"/>
      <c r="AN656" s="75"/>
    </row>
    <row r="657" spans="22:40" ht="15.75" customHeight="1" x14ac:dyDescent="0.2">
      <c r="V657" s="73"/>
      <c r="W657" s="73"/>
      <c r="X657" s="74"/>
      <c r="AA657" s="74"/>
      <c r="AD657" s="73"/>
      <c r="AF657" s="73"/>
      <c r="AN657" s="75"/>
    </row>
    <row r="658" spans="22:40" ht="15.75" customHeight="1" x14ac:dyDescent="0.2">
      <c r="V658" s="73"/>
      <c r="W658" s="73"/>
      <c r="X658" s="74"/>
      <c r="AA658" s="74"/>
      <c r="AD658" s="73"/>
      <c r="AF658" s="73"/>
      <c r="AN658" s="75"/>
    </row>
    <row r="659" spans="22:40" ht="15.75" customHeight="1" x14ac:dyDescent="0.2">
      <c r="V659" s="73"/>
      <c r="W659" s="73"/>
      <c r="X659" s="74"/>
      <c r="AA659" s="74"/>
      <c r="AD659" s="73"/>
      <c r="AF659" s="73"/>
      <c r="AN659" s="75"/>
    </row>
    <row r="660" spans="22:40" ht="15.75" customHeight="1" x14ac:dyDescent="0.2">
      <c r="V660" s="73"/>
      <c r="W660" s="73"/>
      <c r="X660" s="74"/>
      <c r="AA660" s="74"/>
      <c r="AD660" s="73"/>
      <c r="AF660" s="73"/>
      <c r="AN660" s="75"/>
    </row>
    <row r="661" spans="22:40" ht="15.75" customHeight="1" x14ac:dyDescent="0.2">
      <c r="V661" s="73"/>
      <c r="W661" s="73"/>
      <c r="X661" s="74"/>
      <c r="AA661" s="74"/>
      <c r="AD661" s="73"/>
      <c r="AF661" s="73"/>
      <c r="AN661" s="75"/>
    </row>
    <row r="662" spans="22:40" ht="15.75" customHeight="1" x14ac:dyDescent="0.2">
      <c r="V662" s="73"/>
      <c r="W662" s="73"/>
      <c r="X662" s="74"/>
      <c r="AA662" s="74"/>
      <c r="AD662" s="73"/>
      <c r="AF662" s="73"/>
      <c r="AN662" s="75"/>
    </row>
    <row r="663" spans="22:40" ht="15.75" customHeight="1" x14ac:dyDescent="0.2">
      <c r="V663" s="73"/>
      <c r="W663" s="73"/>
      <c r="X663" s="74"/>
      <c r="AA663" s="74"/>
      <c r="AD663" s="73"/>
      <c r="AF663" s="73"/>
      <c r="AN663" s="75"/>
    </row>
    <row r="664" spans="22:40" ht="15.75" customHeight="1" x14ac:dyDescent="0.2">
      <c r="V664" s="73"/>
      <c r="W664" s="73"/>
      <c r="X664" s="74"/>
      <c r="AA664" s="74"/>
      <c r="AD664" s="73"/>
      <c r="AF664" s="73"/>
      <c r="AN664" s="75"/>
    </row>
    <row r="665" spans="22:40" ht="15.75" customHeight="1" x14ac:dyDescent="0.2">
      <c r="V665" s="73"/>
      <c r="W665" s="73"/>
      <c r="X665" s="74"/>
      <c r="AA665" s="74"/>
      <c r="AD665" s="73"/>
      <c r="AF665" s="73"/>
      <c r="AN665" s="75"/>
    </row>
    <row r="666" spans="22:40" ht="15.75" customHeight="1" x14ac:dyDescent="0.2">
      <c r="V666" s="73"/>
      <c r="W666" s="73"/>
      <c r="X666" s="74"/>
      <c r="AA666" s="74"/>
      <c r="AD666" s="73"/>
      <c r="AF666" s="73"/>
      <c r="AN666" s="75"/>
    </row>
    <row r="667" spans="22:40" ht="15.75" customHeight="1" x14ac:dyDescent="0.2">
      <c r="V667" s="73"/>
      <c r="W667" s="73"/>
      <c r="X667" s="74"/>
      <c r="AA667" s="74"/>
      <c r="AD667" s="73"/>
      <c r="AF667" s="73"/>
      <c r="AN667" s="75"/>
    </row>
    <row r="668" spans="22:40" ht="15.75" customHeight="1" x14ac:dyDescent="0.2">
      <c r="V668" s="73"/>
      <c r="W668" s="73"/>
      <c r="X668" s="74"/>
      <c r="AA668" s="74"/>
      <c r="AD668" s="73"/>
      <c r="AF668" s="73"/>
      <c r="AN668" s="75"/>
    </row>
    <row r="669" spans="22:40" ht="15.75" customHeight="1" x14ac:dyDescent="0.2">
      <c r="V669" s="73"/>
      <c r="W669" s="73"/>
      <c r="X669" s="74"/>
      <c r="AA669" s="74"/>
      <c r="AD669" s="73"/>
      <c r="AF669" s="73"/>
      <c r="AN669" s="75"/>
    </row>
    <row r="670" spans="22:40" ht="15.75" customHeight="1" x14ac:dyDescent="0.2">
      <c r="V670" s="73"/>
      <c r="W670" s="73"/>
      <c r="X670" s="74"/>
      <c r="AA670" s="74"/>
      <c r="AD670" s="73"/>
      <c r="AF670" s="73"/>
      <c r="AN670" s="75"/>
    </row>
    <row r="671" spans="22:40" ht="15.75" customHeight="1" x14ac:dyDescent="0.2">
      <c r="V671" s="73"/>
      <c r="W671" s="73"/>
      <c r="X671" s="74"/>
      <c r="AA671" s="74"/>
      <c r="AD671" s="73"/>
      <c r="AF671" s="73"/>
      <c r="AN671" s="75"/>
    </row>
    <row r="672" spans="22:40" ht="15.75" customHeight="1" x14ac:dyDescent="0.2">
      <c r="V672" s="73"/>
      <c r="W672" s="73"/>
      <c r="X672" s="74"/>
      <c r="AA672" s="74"/>
      <c r="AD672" s="73"/>
      <c r="AF672" s="73"/>
      <c r="AN672" s="75"/>
    </row>
    <row r="673" spans="22:40" ht="15.75" customHeight="1" x14ac:dyDescent="0.2">
      <c r="V673" s="73"/>
      <c r="W673" s="73"/>
      <c r="X673" s="74"/>
      <c r="AA673" s="74"/>
      <c r="AD673" s="73"/>
      <c r="AF673" s="73"/>
      <c r="AN673" s="75"/>
    </row>
    <row r="674" spans="22:40" ht="15.75" customHeight="1" x14ac:dyDescent="0.2">
      <c r="V674" s="73"/>
      <c r="W674" s="73"/>
      <c r="X674" s="74"/>
      <c r="AA674" s="74"/>
      <c r="AD674" s="73"/>
      <c r="AF674" s="73"/>
      <c r="AN674" s="75"/>
    </row>
    <row r="675" spans="22:40" ht="15.75" customHeight="1" x14ac:dyDescent="0.2">
      <c r="V675" s="73"/>
      <c r="W675" s="73"/>
      <c r="X675" s="74"/>
      <c r="AA675" s="74"/>
      <c r="AD675" s="73"/>
      <c r="AF675" s="73"/>
      <c r="AN675" s="75"/>
    </row>
    <row r="676" spans="22:40" ht="15.75" customHeight="1" x14ac:dyDescent="0.2">
      <c r="V676" s="73"/>
      <c r="W676" s="73"/>
      <c r="X676" s="74"/>
      <c r="AA676" s="74"/>
      <c r="AD676" s="73"/>
      <c r="AF676" s="73"/>
      <c r="AN676" s="75"/>
    </row>
    <row r="677" spans="22:40" ht="15.75" customHeight="1" x14ac:dyDescent="0.2">
      <c r="V677" s="73"/>
      <c r="W677" s="73"/>
      <c r="X677" s="74"/>
      <c r="AA677" s="74"/>
      <c r="AD677" s="73"/>
      <c r="AF677" s="73"/>
      <c r="AN677" s="75"/>
    </row>
    <row r="678" spans="22:40" ht="15.75" customHeight="1" x14ac:dyDescent="0.2">
      <c r="V678" s="73"/>
      <c r="W678" s="73"/>
      <c r="X678" s="74"/>
      <c r="AA678" s="74"/>
      <c r="AD678" s="73"/>
      <c r="AF678" s="73"/>
      <c r="AN678" s="75"/>
    </row>
    <row r="679" spans="22:40" ht="15.75" customHeight="1" x14ac:dyDescent="0.2">
      <c r="V679" s="73"/>
      <c r="W679" s="73"/>
      <c r="X679" s="74"/>
      <c r="AA679" s="74"/>
      <c r="AD679" s="73"/>
      <c r="AF679" s="73"/>
      <c r="AN679" s="75"/>
    </row>
    <row r="680" spans="22:40" ht="15.75" customHeight="1" x14ac:dyDescent="0.2">
      <c r="V680" s="73"/>
      <c r="W680" s="73"/>
      <c r="X680" s="74"/>
      <c r="AA680" s="74"/>
      <c r="AD680" s="73"/>
      <c r="AF680" s="73"/>
      <c r="AN680" s="75"/>
    </row>
    <row r="681" spans="22:40" ht="15.75" customHeight="1" x14ac:dyDescent="0.2">
      <c r="V681" s="73"/>
      <c r="W681" s="73"/>
      <c r="X681" s="74"/>
      <c r="AA681" s="74"/>
      <c r="AD681" s="73"/>
      <c r="AF681" s="73"/>
      <c r="AN681" s="75"/>
    </row>
    <row r="682" spans="22:40" ht="15.75" customHeight="1" x14ac:dyDescent="0.2">
      <c r="V682" s="73"/>
      <c r="W682" s="73"/>
      <c r="X682" s="74"/>
      <c r="AA682" s="74"/>
      <c r="AD682" s="73"/>
      <c r="AF682" s="73"/>
      <c r="AN682" s="75"/>
    </row>
    <row r="683" spans="22:40" ht="15.75" customHeight="1" x14ac:dyDescent="0.2">
      <c r="V683" s="73"/>
      <c r="W683" s="73"/>
      <c r="X683" s="74"/>
      <c r="AA683" s="74"/>
      <c r="AD683" s="73"/>
      <c r="AF683" s="73"/>
      <c r="AN683" s="75"/>
    </row>
    <row r="684" spans="22:40" ht="15.75" customHeight="1" x14ac:dyDescent="0.2">
      <c r="V684" s="73"/>
      <c r="W684" s="73"/>
      <c r="X684" s="74"/>
      <c r="AA684" s="74"/>
      <c r="AD684" s="73"/>
      <c r="AF684" s="73"/>
      <c r="AN684" s="75"/>
    </row>
    <row r="685" spans="22:40" ht="15.75" customHeight="1" x14ac:dyDescent="0.2">
      <c r="V685" s="73"/>
      <c r="W685" s="73"/>
      <c r="X685" s="74"/>
      <c r="AA685" s="74"/>
      <c r="AD685" s="73"/>
      <c r="AF685" s="73"/>
      <c r="AN685" s="75"/>
    </row>
    <row r="686" spans="22:40" ht="15.75" customHeight="1" x14ac:dyDescent="0.2">
      <c r="V686" s="73"/>
      <c r="W686" s="73"/>
      <c r="X686" s="74"/>
      <c r="AA686" s="74"/>
      <c r="AD686" s="73"/>
      <c r="AF686" s="73"/>
      <c r="AN686" s="75"/>
    </row>
    <row r="687" spans="22:40" ht="15.75" customHeight="1" x14ac:dyDescent="0.2">
      <c r="V687" s="73"/>
      <c r="W687" s="73"/>
      <c r="X687" s="74"/>
      <c r="AA687" s="74"/>
      <c r="AD687" s="73"/>
      <c r="AF687" s="73"/>
      <c r="AN687" s="75"/>
    </row>
    <row r="688" spans="22:40" ht="15.75" customHeight="1" x14ac:dyDescent="0.2">
      <c r="V688" s="73"/>
      <c r="W688" s="73"/>
      <c r="X688" s="74"/>
      <c r="AA688" s="74"/>
      <c r="AD688" s="73"/>
      <c r="AF688" s="73"/>
      <c r="AN688" s="75"/>
    </row>
    <row r="689" spans="22:40" ht="15.75" customHeight="1" x14ac:dyDescent="0.2">
      <c r="V689" s="73"/>
      <c r="W689" s="73"/>
      <c r="X689" s="74"/>
      <c r="AA689" s="74"/>
      <c r="AD689" s="73"/>
      <c r="AF689" s="73"/>
      <c r="AN689" s="75"/>
    </row>
    <row r="690" spans="22:40" ht="15.75" customHeight="1" x14ac:dyDescent="0.2">
      <c r="V690" s="73"/>
      <c r="W690" s="73"/>
      <c r="X690" s="74"/>
      <c r="AA690" s="74"/>
      <c r="AD690" s="73"/>
      <c r="AF690" s="73"/>
      <c r="AN690" s="75"/>
    </row>
    <row r="691" spans="22:40" ht="15.75" customHeight="1" x14ac:dyDescent="0.2">
      <c r="V691" s="73"/>
      <c r="W691" s="73"/>
      <c r="X691" s="74"/>
      <c r="AA691" s="74"/>
      <c r="AD691" s="73"/>
      <c r="AF691" s="73"/>
      <c r="AN691" s="75"/>
    </row>
    <row r="692" spans="22:40" ht="15.75" customHeight="1" x14ac:dyDescent="0.2">
      <c r="V692" s="73"/>
      <c r="W692" s="73"/>
      <c r="X692" s="74"/>
      <c r="AA692" s="74"/>
      <c r="AD692" s="73"/>
      <c r="AF692" s="73"/>
      <c r="AN692" s="75"/>
    </row>
    <row r="693" spans="22:40" ht="15.75" customHeight="1" x14ac:dyDescent="0.2">
      <c r="V693" s="73"/>
      <c r="W693" s="73"/>
      <c r="X693" s="74"/>
      <c r="AA693" s="74"/>
      <c r="AD693" s="73"/>
      <c r="AF693" s="73"/>
      <c r="AN693" s="75"/>
    </row>
    <row r="694" spans="22:40" ht="15.75" customHeight="1" x14ac:dyDescent="0.2">
      <c r="V694" s="73"/>
      <c r="W694" s="73"/>
      <c r="X694" s="74"/>
      <c r="AA694" s="74"/>
      <c r="AD694" s="73"/>
      <c r="AF694" s="73"/>
      <c r="AN694" s="75"/>
    </row>
    <row r="695" spans="22:40" ht="15.75" customHeight="1" x14ac:dyDescent="0.2">
      <c r="V695" s="73"/>
      <c r="W695" s="73"/>
      <c r="X695" s="74"/>
      <c r="AA695" s="74"/>
      <c r="AD695" s="73"/>
      <c r="AF695" s="73"/>
      <c r="AN695" s="75"/>
    </row>
    <row r="696" spans="22:40" ht="15.75" customHeight="1" x14ac:dyDescent="0.2">
      <c r="V696" s="73"/>
      <c r="W696" s="73"/>
      <c r="X696" s="74"/>
      <c r="AA696" s="74"/>
      <c r="AD696" s="73"/>
      <c r="AF696" s="73"/>
      <c r="AN696" s="75"/>
    </row>
    <row r="697" spans="22:40" ht="15.75" customHeight="1" x14ac:dyDescent="0.2">
      <c r="V697" s="73"/>
      <c r="W697" s="73"/>
      <c r="X697" s="74"/>
      <c r="AA697" s="74"/>
      <c r="AD697" s="73"/>
      <c r="AF697" s="73"/>
      <c r="AN697" s="75"/>
    </row>
    <row r="698" spans="22:40" ht="15.75" customHeight="1" x14ac:dyDescent="0.2">
      <c r="V698" s="73"/>
      <c r="W698" s="73"/>
      <c r="X698" s="74"/>
      <c r="AA698" s="74"/>
      <c r="AD698" s="73"/>
      <c r="AF698" s="73"/>
      <c r="AN698" s="75"/>
    </row>
    <row r="699" spans="22:40" ht="15.75" customHeight="1" x14ac:dyDescent="0.2">
      <c r="V699" s="73"/>
      <c r="W699" s="73"/>
      <c r="X699" s="74"/>
      <c r="AA699" s="74"/>
      <c r="AD699" s="73"/>
      <c r="AF699" s="73"/>
      <c r="AN699" s="75"/>
    </row>
    <row r="700" spans="22:40" ht="15.75" customHeight="1" x14ac:dyDescent="0.2">
      <c r="V700" s="73"/>
      <c r="W700" s="73"/>
      <c r="X700" s="74"/>
      <c r="AA700" s="74"/>
      <c r="AD700" s="73"/>
      <c r="AF700" s="73"/>
      <c r="AN700" s="75"/>
    </row>
    <row r="701" spans="22:40" ht="15.75" customHeight="1" x14ac:dyDescent="0.2">
      <c r="V701" s="73"/>
      <c r="W701" s="73"/>
      <c r="X701" s="74"/>
      <c r="AA701" s="74"/>
      <c r="AD701" s="73"/>
      <c r="AF701" s="73"/>
      <c r="AN701" s="75"/>
    </row>
    <row r="702" spans="22:40" ht="15.75" customHeight="1" x14ac:dyDescent="0.2">
      <c r="V702" s="73"/>
      <c r="W702" s="73"/>
      <c r="X702" s="74"/>
      <c r="AA702" s="74"/>
      <c r="AD702" s="73"/>
      <c r="AF702" s="73"/>
      <c r="AN702" s="75"/>
    </row>
    <row r="703" spans="22:40" ht="15.75" customHeight="1" x14ac:dyDescent="0.2">
      <c r="V703" s="73"/>
      <c r="W703" s="73"/>
      <c r="X703" s="74"/>
      <c r="AA703" s="74"/>
      <c r="AD703" s="73"/>
      <c r="AF703" s="73"/>
      <c r="AN703" s="75"/>
    </row>
    <row r="704" spans="22:40" ht="15.75" customHeight="1" x14ac:dyDescent="0.2">
      <c r="V704" s="73"/>
      <c r="W704" s="73"/>
      <c r="X704" s="74"/>
      <c r="AA704" s="74"/>
      <c r="AD704" s="73"/>
      <c r="AF704" s="73"/>
      <c r="AN704" s="75"/>
    </row>
    <row r="705" spans="22:40" ht="15.75" customHeight="1" x14ac:dyDescent="0.2">
      <c r="V705" s="73"/>
      <c r="W705" s="73"/>
      <c r="X705" s="74"/>
      <c r="AA705" s="74"/>
      <c r="AD705" s="73"/>
      <c r="AF705" s="73"/>
      <c r="AN705" s="75"/>
    </row>
    <row r="706" spans="22:40" ht="15.75" customHeight="1" x14ac:dyDescent="0.2">
      <c r="V706" s="73"/>
      <c r="W706" s="73"/>
      <c r="X706" s="74"/>
      <c r="AA706" s="74"/>
      <c r="AD706" s="73"/>
      <c r="AF706" s="73"/>
      <c r="AN706" s="75"/>
    </row>
    <row r="707" spans="22:40" ht="15.75" customHeight="1" x14ac:dyDescent="0.2">
      <c r="V707" s="73"/>
      <c r="W707" s="73"/>
      <c r="X707" s="74"/>
      <c r="AA707" s="74"/>
      <c r="AD707" s="73"/>
      <c r="AF707" s="73"/>
      <c r="AN707" s="75"/>
    </row>
    <row r="708" spans="22:40" ht="15.75" customHeight="1" x14ac:dyDescent="0.2">
      <c r="V708" s="73"/>
      <c r="W708" s="73"/>
      <c r="X708" s="74"/>
      <c r="AA708" s="74"/>
      <c r="AD708" s="73"/>
      <c r="AF708" s="73"/>
      <c r="AN708" s="75"/>
    </row>
    <row r="709" spans="22:40" ht="15.75" customHeight="1" x14ac:dyDescent="0.2">
      <c r="V709" s="73"/>
      <c r="W709" s="73"/>
      <c r="X709" s="74"/>
      <c r="AA709" s="74"/>
      <c r="AD709" s="73"/>
      <c r="AF709" s="73"/>
      <c r="AN709" s="75"/>
    </row>
    <row r="710" spans="22:40" ht="15.75" customHeight="1" x14ac:dyDescent="0.2">
      <c r="V710" s="73"/>
      <c r="W710" s="73"/>
      <c r="X710" s="74"/>
      <c r="AA710" s="74"/>
      <c r="AD710" s="73"/>
      <c r="AF710" s="73"/>
      <c r="AN710" s="75"/>
    </row>
    <row r="711" spans="22:40" ht="15.75" customHeight="1" x14ac:dyDescent="0.2">
      <c r="V711" s="73"/>
      <c r="W711" s="73"/>
      <c r="X711" s="74"/>
      <c r="AA711" s="74"/>
      <c r="AD711" s="73"/>
      <c r="AF711" s="73"/>
      <c r="AN711" s="75"/>
    </row>
    <row r="712" spans="22:40" ht="15.75" customHeight="1" x14ac:dyDescent="0.2">
      <c r="V712" s="73"/>
      <c r="W712" s="73"/>
      <c r="X712" s="74"/>
      <c r="AA712" s="74"/>
      <c r="AD712" s="73"/>
      <c r="AF712" s="73"/>
      <c r="AN712" s="75"/>
    </row>
    <row r="713" spans="22:40" ht="15.75" customHeight="1" x14ac:dyDescent="0.2">
      <c r="V713" s="73"/>
      <c r="W713" s="73"/>
      <c r="X713" s="74"/>
      <c r="AA713" s="74"/>
      <c r="AD713" s="73"/>
      <c r="AF713" s="73"/>
      <c r="AN713" s="75"/>
    </row>
    <row r="714" spans="22:40" ht="15.75" customHeight="1" x14ac:dyDescent="0.2">
      <c r="V714" s="73"/>
      <c r="W714" s="73"/>
      <c r="X714" s="74"/>
      <c r="AA714" s="74"/>
      <c r="AD714" s="73"/>
      <c r="AF714" s="73"/>
      <c r="AN714" s="75"/>
    </row>
    <row r="715" spans="22:40" ht="15.75" customHeight="1" x14ac:dyDescent="0.2">
      <c r="V715" s="73"/>
      <c r="W715" s="73"/>
      <c r="X715" s="74"/>
      <c r="AA715" s="74"/>
      <c r="AD715" s="73"/>
      <c r="AF715" s="73"/>
      <c r="AN715" s="75"/>
    </row>
    <row r="716" spans="22:40" ht="15.75" customHeight="1" x14ac:dyDescent="0.2">
      <c r="V716" s="73"/>
      <c r="W716" s="73"/>
      <c r="X716" s="74"/>
      <c r="AA716" s="74"/>
      <c r="AD716" s="73"/>
      <c r="AF716" s="73"/>
      <c r="AN716" s="75"/>
    </row>
    <row r="717" spans="22:40" ht="15.75" customHeight="1" x14ac:dyDescent="0.2">
      <c r="V717" s="73"/>
      <c r="W717" s="73"/>
      <c r="X717" s="74"/>
      <c r="AA717" s="74"/>
      <c r="AD717" s="73"/>
      <c r="AF717" s="73"/>
      <c r="AN717" s="75"/>
    </row>
    <row r="718" spans="22:40" ht="15.75" customHeight="1" x14ac:dyDescent="0.2">
      <c r="V718" s="73"/>
      <c r="W718" s="73"/>
      <c r="X718" s="74"/>
      <c r="AA718" s="74"/>
      <c r="AD718" s="73"/>
      <c r="AF718" s="73"/>
      <c r="AN718" s="75"/>
    </row>
    <row r="719" spans="22:40" ht="15.75" customHeight="1" x14ac:dyDescent="0.2">
      <c r="V719" s="73"/>
      <c r="W719" s="73"/>
      <c r="X719" s="74"/>
      <c r="AA719" s="74"/>
      <c r="AD719" s="73"/>
      <c r="AF719" s="73"/>
      <c r="AN719" s="75"/>
    </row>
    <row r="720" spans="22:40" ht="15.75" customHeight="1" x14ac:dyDescent="0.2">
      <c r="V720" s="73"/>
      <c r="W720" s="73"/>
      <c r="X720" s="74"/>
      <c r="AA720" s="74"/>
      <c r="AD720" s="73"/>
      <c r="AF720" s="73"/>
      <c r="AN720" s="75"/>
    </row>
    <row r="721" spans="22:40" ht="15.75" customHeight="1" x14ac:dyDescent="0.2">
      <c r="V721" s="73"/>
      <c r="W721" s="73"/>
      <c r="X721" s="74"/>
      <c r="AA721" s="74"/>
      <c r="AD721" s="73"/>
      <c r="AF721" s="73"/>
      <c r="AN721" s="75"/>
    </row>
    <row r="722" spans="22:40" ht="15.75" customHeight="1" x14ac:dyDescent="0.2">
      <c r="V722" s="73"/>
      <c r="W722" s="73"/>
      <c r="X722" s="74"/>
      <c r="AA722" s="74"/>
      <c r="AD722" s="73"/>
      <c r="AF722" s="73"/>
      <c r="AN722" s="75"/>
    </row>
    <row r="723" spans="22:40" ht="15.75" customHeight="1" x14ac:dyDescent="0.2">
      <c r="V723" s="73"/>
      <c r="W723" s="73"/>
      <c r="X723" s="74"/>
      <c r="AA723" s="74"/>
      <c r="AD723" s="73"/>
      <c r="AF723" s="73"/>
      <c r="AN723" s="75"/>
    </row>
    <row r="724" spans="22:40" ht="15.75" customHeight="1" x14ac:dyDescent="0.2">
      <c r="V724" s="73"/>
      <c r="W724" s="73"/>
      <c r="X724" s="74"/>
      <c r="AA724" s="74"/>
      <c r="AD724" s="73"/>
      <c r="AF724" s="73"/>
      <c r="AN724" s="75"/>
    </row>
    <row r="725" spans="22:40" ht="15.75" customHeight="1" x14ac:dyDescent="0.2">
      <c r="V725" s="73"/>
      <c r="W725" s="73"/>
      <c r="X725" s="74"/>
      <c r="AA725" s="74"/>
      <c r="AD725" s="73"/>
      <c r="AF725" s="73"/>
      <c r="AN725" s="75"/>
    </row>
    <row r="726" spans="22:40" ht="15.75" customHeight="1" x14ac:dyDescent="0.2">
      <c r="V726" s="73"/>
      <c r="W726" s="73"/>
      <c r="X726" s="74"/>
      <c r="AA726" s="74"/>
      <c r="AD726" s="73"/>
      <c r="AF726" s="73"/>
      <c r="AN726" s="75"/>
    </row>
    <row r="727" spans="22:40" ht="15.75" customHeight="1" x14ac:dyDescent="0.2">
      <c r="V727" s="73"/>
      <c r="W727" s="73"/>
      <c r="X727" s="74"/>
      <c r="AA727" s="74"/>
      <c r="AD727" s="73"/>
      <c r="AF727" s="73"/>
      <c r="AN727" s="75"/>
    </row>
    <row r="728" spans="22:40" ht="15.75" customHeight="1" x14ac:dyDescent="0.2">
      <c r="V728" s="73"/>
      <c r="W728" s="73"/>
      <c r="X728" s="74"/>
      <c r="AA728" s="74"/>
      <c r="AD728" s="73"/>
      <c r="AF728" s="73"/>
      <c r="AN728" s="75"/>
    </row>
    <row r="729" spans="22:40" ht="15.75" customHeight="1" x14ac:dyDescent="0.2">
      <c r="V729" s="73"/>
      <c r="W729" s="73"/>
      <c r="X729" s="74"/>
      <c r="AA729" s="74"/>
      <c r="AD729" s="73"/>
      <c r="AF729" s="73"/>
      <c r="AN729" s="75"/>
    </row>
    <row r="730" spans="22:40" ht="15.75" customHeight="1" x14ac:dyDescent="0.2">
      <c r="V730" s="73"/>
      <c r="W730" s="73"/>
      <c r="X730" s="74"/>
      <c r="AA730" s="74"/>
      <c r="AD730" s="73"/>
      <c r="AF730" s="73"/>
      <c r="AN730" s="75"/>
    </row>
    <row r="731" spans="22:40" ht="15.75" customHeight="1" x14ac:dyDescent="0.2">
      <c r="V731" s="73"/>
      <c r="W731" s="73"/>
      <c r="X731" s="74"/>
      <c r="AA731" s="74"/>
      <c r="AD731" s="73"/>
      <c r="AF731" s="73"/>
      <c r="AN731" s="75"/>
    </row>
    <row r="732" spans="22:40" ht="15.75" customHeight="1" x14ac:dyDescent="0.2">
      <c r="V732" s="73"/>
      <c r="W732" s="73"/>
      <c r="X732" s="74"/>
      <c r="AA732" s="74"/>
      <c r="AD732" s="73"/>
      <c r="AF732" s="73"/>
      <c r="AN732" s="75"/>
    </row>
    <row r="733" spans="22:40" ht="15.75" customHeight="1" x14ac:dyDescent="0.2">
      <c r="V733" s="73"/>
      <c r="W733" s="73"/>
      <c r="X733" s="74"/>
      <c r="AA733" s="74"/>
      <c r="AD733" s="73"/>
      <c r="AF733" s="73"/>
      <c r="AN733" s="75"/>
    </row>
    <row r="734" spans="22:40" ht="15.75" customHeight="1" x14ac:dyDescent="0.2">
      <c r="V734" s="73"/>
      <c r="W734" s="73"/>
      <c r="X734" s="74"/>
      <c r="AA734" s="74"/>
      <c r="AD734" s="73"/>
      <c r="AF734" s="73"/>
      <c r="AN734" s="75"/>
    </row>
    <row r="735" spans="22:40" ht="15.75" customHeight="1" x14ac:dyDescent="0.2">
      <c r="V735" s="73"/>
      <c r="W735" s="73"/>
      <c r="X735" s="74"/>
      <c r="AA735" s="74"/>
      <c r="AD735" s="73"/>
      <c r="AF735" s="73"/>
      <c r="AN735" s="75"/>
    </row>
    <row r="736" spans="22:40" ht="15.75" customHeight="1" x14ac:dyDescent="0.2">
      <c r="V736" s="73"/>
      <c r="W736" s="73"/>
      <c r="X736" s="74"/>
      <c r="AA736" s="74"/>
      <c r="AD736" s="73"/>
      <c r="AF736" s="73"/>
      <c r="AN736" s="75"/>
    </row>
    <row r="737" spans="22:40" ht="15.75" customHeight="1" x14ac:dyDescent="0.2">
      <c r="V737" s="73"/>
      <c r="W737" s="73"/>
      <c r="X737" s="74"/>
      <c r="AA737" s="74"/>
      <c r="AD737" s="73"/>
      <c r="AF737" s="73"/>
      <c r="AN737" s="75"/>
    </row>
    <row r="738" spans="22:40" ht="15.75" customHeight="1" x14ac:dyDescent="0.2">
      <c r="V738" s="73"/>
      <c r="W738" s="73"/>
      <c r="X738" s="74"/>
      <c r="AA738" s="74"/>
      <c r="AD738" s="73"/>
      <c r="AF738" s="73"/>
      <c r="AN738" s="75"/>
    </row>
    <row r="739" spans="22:40" ht="15.75" customHeight="1" x14ac:dyDescent="0.2">
      <c r="V739" s="73"/>
      <c r="W739" s="73"/>
      <c r="X739" s="74"/>
      <c r="AA739" s="74"/>
      <c r="AD739" s="73"/>
      <c r="AF739" s="73"/>
      <c r="AN739" s="75"/>
    </row>
    <row r="740" spans="22:40" ht="15.75" customHeight="1" x14ac:dyDescent="0.2">
      <c r="V740" s="73"/>
      <c r="W740" s="73"/>
      <c r="X740" s="74"/>
      <c r="AA740" s="74"/>
      <c r="AD740" s="73"/>
      <c r="AF740" s="73"/>
      <c r="AN740" s="75"/>
    </row>
    <row r="741" spans="22:40" ht="15.75" customHeight="1" x14ac:dyDescent="0.2">
      <c r="V741" s="73"/>
      <c r="W741" s="73"/>
      <c r="X741" s="74"/>
      <c r="AA741" s="74"/>
      <c r="AD741" s="73"/>
      <c r="AF741" s="73"/>
      <c r="AN741" s="75"/>
    </row>
    <row r="742" spans="22:40" ht="15.75" customHeight="1" x14ac:dyDescent="0.2">
      <c r="V742" s="73"/>
      <c r="W742" s="73"/>
      <c r="X742" s="74"/>
      <c r="AA742" s="74"/>
      <c r="AD742" s="73"/>
      <c r="AF742" s="73"/>
      <c r="AN742" s="75"/>
    </row>
    <row r="743" spans="22:40" ht="15.75" customHeight="1" x14ac:dyDescent="0.2">
      <c r="V743" s="73"/>
      <c r="W743" s="73"/>
      <c r="X743" s="74"/>
      <c r="AA743" s="74"/>
      <c r="AD743" s="73"/>
      <c r="AF743" s="73"/>
      <c r="AN743" s="75"/>
    </row>
    <row r="744" spans="22:40" ht="15.75" customHeight="1" x14ac:dyDescent="0.2">
      <c r="V744" s="73"/>
      <c r="W744" s="73"/>
      <c r="X744" s="74"/>
      <c r="AA744" s="74"/>
      <c r="AD744" s="73"/>
      <c r="AF744" s="73"/>
      <c r="AN744" s="75"/>
    </row>
    <row r="745" spans="22:40" ht="15.75" customHeight="1" x14ac:dyDescent="0.2">
      <c r="V745" s="73"/>
      <c r="W745" s="73"/>
      <c r="X745" s="74"/>
      <c r="AA745" s="74"/>
      <c r="AD745" s="73"/>
      <c r="AF745" s="73"/>
      <c r="AN745" s="75"/>
    </row>
    <row r="746" spans="22:40" ht="15.75" customHeight="1" x14ac:dyDescent="0.2">
      <c r="V746" s="73"/>
      <c r="W746" s="73"/>
      <c r="X746" s="74"/>
      <c r="AA746" s="74"/>
      <c r="AD746" s="73"/>
      <c r="AF746" s="73"/>
      <c r="AN746" s="75"/>
    </row>
    <row r="747" spans="22:40" ht="15.75" customHeight="1" x14ac:dyDescent="0.2">
      <c r="V747" s="73"/>
      <c r="W747" s="73"/>
      <c r="X747" s="74"/>
      <c r="AA747" s="74"/>
      <c r="AD747" s="73"/>
      <c r="AF747" s="73"/>
      <c r="AN747" s="75"/>
    </row>
    <row r="748" spans="22:40" ht="15.75" customHeight="1" x14ac:dyDescent="0.2">
      <c r="V748" s="73"/>
      <c r="W748" s="73"/>
      <c r="X748" s="74"/>
      <c r="AA748" s="74"/>
      <c r="AD748" s="73"/>
      <c r="AF748" s="73"/>
      <c r="AN748" s="75"/>
    </row>
    <row r="749" spans="22:40" ht="15.75" customHeight="1" x14ac:dyDescent="0.2">
      <c r="V749" s="73"/>
      <c r="W749" s="73"/>
      <c r="X749" s="74"/>
      <c r="AA749" s="74"/>
      <c r="AD749" s="73"/>
      <c r="AF749" s="73"/>
      <c r="AN749" s="75"/>
    </row>
    <row r="750" spans="22:40" ht="15.75" customHeight="1" x14ac:dyDescent="0.2">
      <c r="V750" s="73"/>
      <c r="W750" s="73"/>
      <c r="X750" s="74"/>
      <c r="AA750" s="74"/>
      <c r="AD750" s="73"/>
      <c r="AF750" s="73"/>
      <c r="AN750" s="75"/>
    </row>
    <row r="751" spans="22:40" ht="15.75" customHeight="1" x14ac:dyDescent="0.2">
      <c r="V751" s="73"/>
      <c r="W751" s="73"/>
      <c r="X751" s="74"/>
      <c r="AA751" s="74"/>
      <c r="AD751" s="73"/>
      <c r="AF751" s="73"/>
      <c r="AN751" s="75"/>
    </row>
    <row r="752" spans="22:40" ht="15.75" customHeight="1" x14ac:dyDescent="0.2">
      <c r="V752" s="73"/>
      <c r="W752" s="73"/>
      <c r="X752" s="74"/>
      <c r="AA752" s="74"/>
      <c r="AD752" s="73"/>
      <c r="AF752" s="73"/>
      <c r="AN752" s="75"/>
    </row>
    <row r="753" spans="22:40" ht="15.75" customHeight="1" x14ac:dyDescent="0.2">
      <c r="V753" s="73"/>
      <c r="W753" s="73"/>
      <c r="X753" s="74"/>
      <c r="AA753" s="74"/>
      <c r="AD753" s="73"/>
      <c r="AF753" s="73"/>
      <c r="AN753" s="75"/>
    </row>
    <row r="754" spans="22:40" ht="15.75" customHeight="1" x14ac:dyDescent="0.2">
      <c r="V754" s="73"/>
      <c r="W754" s="73"/>
      <c r="X754" s="74"/>
      <c r="AA754" s="74"/>
      <c r="AD754" s="73"/>
      <c r="AF754" s="73"/>
      <c r="AN754" s="75"/>
    </row>
    <row r="755" spans="22:40" ht="15.75" customHeight="1" x14ac:dyDescent="0.2">
      <c r="V755" s="73"/>
      <c r="W755" s="73"/>
      <c r="X755" s="74"/>
      <c r="AA755" s="74"/>
      <c r="AD755" s="73"/>
      <c r="AF755" s="73"/>
      <c r="AN755" s="75"/>
    </row>
    <row r="756" spans="22:40" ht="15.75" customHeight="1" x14ac:dyDescent="0.2">
      <c r="V756" s="73"/>
      <c r="W756" s="73"/>
      <c r="X756" s="74"/>
      <c r="AA756" s="74"/>
      <c r="AD756" s="73"/>
      <c r="AF756" s="73"/>
      <c r="AN756" s="75"/>
    </row>
    <row r="757" spans="22:40" ht="15.75" customHeight="1" x14ac:dyDescent="0.2">
      <c r="V757" s="73"/>
      <c r="W757" s="73"/>
      <c r="X757" s="74"/>
      <c r="AA757" s="74"/>
      <c r="AD757" s="73"/>
      <c r="AF757" s="73"/>
      <c r="AN757" s="75"/>
    </row>
    <row r="758" spans="22:40" ht="15.75" customHeight="1" x14ac:dyDescent="0.2">
      <c r="V758" s="73"/>
      <c r="W758" s="73"/>
      <c r="X758" s="74"/>
      <c r="AA758" s="74"/>
      <c r="AD758" s="73"/>
      <c r="AF758" s="73"/>
      <c r="AN758" s="75"/>
    </row>
    <row r="759" spans="22:40" ht="15.75" customHeight="1" x14ac:dyDescent="0.2">
      <c r="V759" s="73"/>
      <c r="W759" s="73"/>
      <c r="X759" s="74"/>
      <c r="AA759" s="74"/>
      <c r="AD759" s="73"/>
      <c r="AF759" s="73"/>
      <c r="AN759" s="75"/>
    </row>
    <row r="760" spans="22:40" ht="15.75" customHeight="1" x14ac:dyDescent="0.2">
      <c r="V760" s="73"/>
      <c r="W760" s="73"/>
      <c r="X760" s="74"/>
      <c r="AA760" s="74"/>
      <c r="AD760" s="73"/>
      <c r="AF760" s="73"/>
      <c r="AN760" s="75"/>
    </row>
    <row r="761" spans="22:40" ht="15.75" customHeight="1" x14ac:dyDescent="0.2">
      <c r="V761" s="73"/>
      <c r="W761" s="73"/>
      <c r="X761" s="74"/>
      <c r="AA761" s="74"/>
      <c r="AD761" s="73"/>
      <c r="AF761" s="73"/>
      <c r="AN761" s="75"/>
    </row>
    <row r="762" spans="22:40" ht="15.75" customHeight="1" x14ac:dyDescent="0.2">
      <c r="V762" s="73"/>
      <c r="W762" s="73"/>
      <c r="X762" s="74"/>
      <c r="AA762" s="74"/>
      <c r="AD762" s="73"/>
      <c r="AF762" s="73"/>
      <c r="AN762" s="75"/>
    </row>
    <row r="763" spans="22:40" ht="15.75" customHeight="1" x14ac:dyDescent="0.2">
      <c r="V763" s="73"/>
      <c r="W763" s="73"/>
      <c r="X763" s="74"/>
      <c r="AA763" s="74"/>
      <c r="AD763" s="73"/>
      <c r="AF763" s="73"/>
      <c r="AN763" s="75"/>
    </row>
    <row r="764" spans="22:40" ht="15.75" customHeight="1" x14ac:dyDescent="0.2">
      <c r="V764" s="73"/>
      <c r="W764" s="73"/>
      <c r="X764" s="74"/>
      <c r="AA764" s="74"/>
      <c r="AD764" s="73"/>
      <c r="AF764" s="73"/>
      <c r="AN764" s="75"/>
    </row>
    <row r="765" spans="22:40" ht="15.75" customHeight="1" x14ac:dyDescent="0.2">
      <c r="V765" s="73"/>
      <c r="W765" s="73"/>
      <c r="X765" s="74"/>
      <c r="AA765" s="74"/>
      <c r="AD765" s="73"/>
      <c r="AF765" s="73"/>
      <c r="AN765" s="75"/>
    </row>
    <row r="766" spans="22:40" ht="15.75" customHeight="1" x14ac:dyDescent="0.2">
      <c r="V766" s="73"/>
      <c r="W766" s="73"/>
      <c r="X766" s="74"/>
      <c r="AA766" s="74"/>
      <c r="AD766" s="73"/>
      <c r="AF766" s="73"/>
      <c r="AN766" s="75"/>
    </row>
    <row r="767" spans="22:40" ht="15.75" customHeight="1" x14ac:dyDescent="0.2">
      <c r="V767" s="73"/>
      <c r="W767" s="73"/>
      <c r="X767" s="74"/>
      <c r="AA767" s="74"/>
      <c r="AD767" s="73"/>
      <c r="AF767" s="73"/>
      <c r="AN767" s="75"/>
    </row>
    <row r="768" spans="22:40" ht="15.75" customHeight="1" x14ac:dyDescent="0.2">
      <c r="V768" s="73"/>
      <c r="W768" s="73"/>
      <c r="X768" s="74"/>
      <c r="AA768" s="74"/>
      <c r="AD768" s="73"/>
      <c r="AF768" s="73"/>
      <c r="AN768" s="75"/>
    </row>
    <row r="769" spans="22:40" ht="15.75" customHeight="1" x14ac:dyDescent="0.2">
      <c r="V769" s="73"/>
      <c r="W769" s="73"/>
      <c r="X769" s="74"/>
      <c r="AA769" s="74"/>
      <c r="AD769" s="73"/>
      <c r="AF769" s="73"/>
      <c r="AN769" s="75"/>
    </row>
    <row r="770" spans="22:40" ht="15.75" customHeight="1" x14ac:dyDescent="0.2">
      <c r="V770" s="73"/>
      <c r="W770" s="73"/>
      <c r="X770" s="74"/>
      <c r="AA770" s="74"/>
      <c r="AD770" s="73"/>
      <c r="AF770" s="73"/>
      <c r="AN770" s="75"/>
    </row>
    <row r="771" spans="22:40" ht="15.75" customHeight="1" x14ac:dyDescent="0.2">
      <c r="V771" s="73"/>
      <c r="W771" s="73"/>
      <c r="X771" s="74"/>
      <c r="AA771" s="74"/>
      <c r="AD771" s="73"/>
      <c r="AF771" s="73"/>
      <c r="AN771" s="75"/>
    </row>
    <row r="772" spans="22:40" ht="15.75" customHeight="1" x14ac:dyDescent="0.2">
      <c r="V772" s="73"/>
      <c r="W772" s="73"/>
      <c r="X772" s="74"/>
      <c r="AA772" s="74"/>
      <c r="AD772" s="73"/>
      <c r="AF772" s="73"/>
      <c r="AN772" s="75"/>
    </row>
    <row r="773" spans="22:40" ht="15.75" customHeight="1" x14ac:dyDescent="0.2">
      <c r="V773" s="73"/>
      <c r="W773" s="73"/>
      <c r="X773" s="74"/>
      <c r="AA773" s="74"/>
      <c r="AD773" s="73"/>
      <c r="AF773" s="73"/>
      <c r="AN773" s="75"/>
    </row>
    <row r="774" spans="22:40" ht="15.75" customHeight="1" x14ac:dyDescent="0.2">
      <c r="V774" s="73"/>
      <c r="W774" s="73"/>
      <c r="X774" s="74"/>
      <c r="AA774" s="74"/>
      <c r="AD774" s="73"/>
      <c r="AF774" s="73"/>
      <c r="AN774" s="75"/>
    </row>
    <row r="775" spans="22:40" ht="15.75" customHeight="1" x14ac:dyDescent="0.2">
      <c r="V775" s="73"/>
      <c r="W775" s="73"/>
      <c r="X775" s="74"/>
      <c r="AA775" s="74"/>
      <c r="AD775" s="73"/>
      <c r="AF775" s="73"/>
      <c r="AN775" s="75"/>
    </row>
    <row r="776" spans="22:40" ht="15.75" customHeight="1" x14ac:dyDescent="0.2">
      <c r="V776" s="73"/>
      <c r="W776" s="73"/>
      <c r="X776" s="74"/>
      <c r="AA776" s="74"/>
      <c r="AD776" s="73"/>
      <c r="AF776" s="73"/>
      <c r="AN776" s="75"/>
    </row>
    <row r="777" spans="22:40" ht="15.75" customHeight="1" x14ac:dyDescent="0.2">
      <c r="V777" s="73"/>
      <c r="W777" s="73"/>
      <c r="X777" s="74"/>
      <c r="AA777" s="74"/>
      <c r="AD777" s="73"/>
      <c r="AF777" s="73"/>
      <c r="AN777" s="75"/>
    </row>
    <row r="778" spans="22:40" ht="15.75" customHeight="1" x14ac:dyDescent="0.2">
      <c r="V778" s="73"/>
      <c r="W778" s="73"/>
      <c r="X778" s="74"/>
      <c r="AA778" s="74"/>
      <c r="AD778" s="73"/>
      <c r="AF778" s="73"/>
      <c r="AN778" s="75"/>
    </row>
    <row r="779" spans="22:40" ht="15.75" customHeight="1" x14ac:dyDescent="0.2">
      <c r="V779" s="73"/>
      <c r="W779" s="73"/>
      <c r="X779" s="74"/>
      <c r="AA779" s="74"/>
      <c r="AD779" s="73"/>
      <c r="AF779" s="73"/>
      <c r="AN779" s="75"/>
    </row>
    <row r="780" spans="22:40" ht="15.75" customHeight="1" x14ac:dyDescent="0.2">
      <c r="V780" s="73"/>
      <c r="W780" s="73"/>
      <c r="X780" s="74"/>
      <c r="AA780" s="74"/>
      <c r="AD780" s="73"/>
      <c r="AF780" s="73"/>
      <c r="AN780" s="75"/>
    </row>
    <row r="781" spans="22:40" ht="15.75" customHeight="1" x14ac:dyDescent="0.2">
      <c r="V781" s="73"/>
      <c r="W781" s="73"/>
      <c r="X781" s="74"/>
      <c r="AA781" s="74"/>
      <c r="AD781" s="73"/>
      <c r="AF781" s="73"/>
      <c r="AN781" s="75"/>
    </row>
    <row r="782" spans="22:40" ht="15.75" customHeight="1" x14ac:dyDescent="0.2">
      <c r="V782" s="73"/>
      <c r="W782" s="73"/>
      <c r="X782" s="74"/>
      <c r="AA782" s="74"/>
      <c r="AD782" s="73"/>
      <c r="AF782" s="73"/>
      <c r="AN782" s="75"/>
    </row>
    <row r="783" spans="22:40" ht="15.75" customHeight="1" x14ac:dyDescent="0.2">
      <c r="V783" s="73"/>
      <c r="W783" s="73"/>
      <c r="X783" s="74"/>
      <c r="AA783" s="74"/>
      <c r="AD783" s="73"/>
      <c r="AF783" s="73"/>
      <c r="AN783" s="75"/>
    </row>
    <row r="784" spans="22:40" ht="15.75" customHeight="1" x14ac:dyDescent="0.2">
      <c r="V784" s="73"/>
      <c r="W784" s="73"/>
      <c r="X784" s="74"/>
      <c r="AA784" s="74"/>
      <c r="AD784" s="73"/>
      <c r="AF784" s="73"/>
      <c r="AN784" s="75"/>
    </row>
    <row r="785" spans="22:40" ht="15.75" customHeight="1" x14ac:dyDescent="0.2">
      <c r="V785" s="73"/>
      <c r="W785" s="73"/>
      <c r="X785" s="74"/>
      <c r="AA785" s="74"/>
      <c r="AD785" s="73"/>
      <c r="AF785" s="73"/>
      <c r="AN785" s="75"/>
    </row>
    <row r="786" spans="22:40" ht="15.75" customHeight="1" x14ac:dyDescent="0.2">
      <c r="V786" s="73"/>
      <c r="W786" s="73"/>
      <c r="X786" s="74"/>
      <c r="AA786" s="74"/>
      <c r="AD786" s="73"/>
      <c r="AF786" s="73"/>
      <c r="AN786" s="75"/>
    </row>
    <row r="787" spans="22:40" ht="15.75" customHeight="1" x14ac:dyDescent="0.2">
      <c r="V787" s="73"/>
      <c r="W787" s="73"/>
      <c r="X787" s="74"/>
      <c r="AA787" s="74"/>
      <c r="AD787" s="73"/>
      <c r="AF787" s="73"/>
      <c r="AN787" s="75"/>
    </row>
    <row r="788" spans="22:40" ht="15.75" customHeight="1" x14ac:dyDescent="0.2">
      <c r="V788" s="73"/>
      <c r="W788" s="73"/>
      <c r="X788" s="74"/>
      <c r="AA788" s="74"/>
      <c r="AD788" s="73"/>
      <c r="AF788" s="73"/>
      <c r="AN788" s="75"/>
    </row>
    <row r="789" spans="22:40" ht="15.75" customHeight="1" x14ac:dyDescent="0.2">
      <c r="V789" s="73"/>
      <c r="W789" s="73"/>
      <c r="X789" s="74"/>
      <c r="AA789" s="74"/>
      <c r="AD789" s="73"/>
      <c r="AF789" s="73"/>
      <c r="AN789" s="75"/>
    </row>
    <row r="790" spans="22:40" ht="15.75" customHeight="1" x14ac:dyDescent="0.2">
      <c r="V790" s="73"/>
      <c r="W790" s="73"/>
      <c r="X790" s="74"/>
      <c r="AA790" s="74"/>
      <c r="AD790" s="73"/>
      <c r="AF790" s="73"/>
      <c r="AN790" s="75"/>
    </row>
    <row r="791" spans="22:40" ht="15.75" customHeight="1" x14ac:dyDescent="0.2">
      <c r="V791" s="73"/>
      <c r="W791" s="73"/>
      <c r="X791" s="74"/>
      <c r="AA791" s="74"/>
      <c r="AD791" s="73"/>
      <c r="AF791" s="73"/>
      <c r="AN791" s="75"/>
    </row>
    <row r="792" spans="22:40" ht="15.75" customHeight="1" x14ac:dyDescent="0.2">
      <c r="V792" s="73"/>
      <c r="W792" s="73"/>
      <c r="X792" s="74"/>
      <c r="AA792" s="74"/>
      <c r="AD792" s="73"/>
      <c r="AF792" s="73"/>
      <c r="AN792" s="75"/>
    </row>
    <row r="793" spans="22:40" ht="15.75" customHeight="1" x14ac:dyDescent="0.2">
      <c r="V793" s="73"/>
      <c r="W793" s="73"/>
      <c r="X793" s="74"/>
      <c r="AA793" s="74"/>
      <c r="AD793" s="73"/>
      <c r="AF793" s="73"/>
      <c r="AN793" s="75"/>
    </row>
    <row r="794" spans="22:40" ht="15.75" customHeight="1" x14ac:dyDescent="0.2">
      <c r="V794" s="73"/>
      <c r="W794" s="73"/>
      <c r="X794" s="74"/>
      <c r="AA794" s="74"/>
      <c r="AD794" s="73"/>
      <c r="AF794" s="73"/>
      <c r="AN794" s="75"/>
    </row>
    <row r="795" spans="22:40" ht="15.75" customHeight="1" x14ac:dyDescent="0.2">
      <c r="V795" s="73"/>
      <c r="W795" s="73"/>
      <c r="X795" s="74"/>
      <c r="AA795" s="74"/>
      <c r="AD795" s="73"/>
      <c r="AF795" s="73"/>
      <c r="AN795" s="75"/>
    </row>
    <row r="796" spans="22:40" ht="15.75" customHeight="1" x14ac:dyDescent="0.2">
      <c r="V796" s="73"/>
      <c r="W796" s="73"/>
      <c r="X796" s="74"/>
      <c r="AA796" s="74"/>
      <c r="AD796" s="73"/>
      <c r="AF796" s="73"/>
      <c r="AN796" s="75"/>
    </row>
    <row r="797" spans="22:40" ht="15.75" customHeight="1" x14ac:dyDescent="0.2">
      <c r="V797" s="73"/>
      <c r="W797" s="73"/>
      <c r="X797" s="74"/>
      <c r="AA797" s="74"/>
      <c r="AD797" s="73"/>
      <c r="AF797" s="73"/>
      <c r="AN797" s="75"/>
    </row>
    <row r="798" spans="22:40" ht="15.75" customHeight="1" x14ac:dyDescent="0.2">
      <c r="V798" s="73"/>
      <c r="W798" s="73"/>
      <c r="X798" s="74"/>
      <c r="AA798" s="74"/>
      <c r="AD798" s="73"/>
      <c r="AF798" s="73"/>
      <c r="AN798" s="75"/>
    </row>
    <row r="799" spans="22:40" ht="15.75" customHeight="1" x14ac:dyDescent="0.2">
      <c r="V799" s="73"/>
      <c r="W799" s="73"/>
      <c r="X799" s="74"/>
      <c r="AA799" s="74"/>
      <c r="AD799" s="73"/>
      <c r="AF799" s="73"/>
      <c r="AN799" s="75"/>
    </row>
    <row r="800" spans="22:40" ht="15.75" customHeight="1" x14ac:dyDescent="0.2">
      <c r="V800" s="73"/>
      <c r="W800" s="73"/>
      <c r="X800" s="74"/>
      <c r="AA800" s="74"/>
      <c r="AD800" s="73"/>
      <c r="AF800" s="73"/>
      <c r="AN800" s="75"/>
    </row>
    <row r="801" spans="22:40" ht="15.75" customHeight="1" x14ac:dyDescent="0.2">
      <c r="V801" s="73"/>
      <c r="W801" s="73"/>
      <c r="X801" s="74"/>
      <c r="AA801" s="74"/>
      <c r="AD801" s="73"/>
      <c r="AF801" s="73"/>
      <c r="AN801" s="75"/>
    </row>
    <row r="802" spans="22:40" ht="15.75" customHeight="1" x14ac:dyDescent="0.2">
      <c r="V802" s="73"/>
      <c r="W802" s="73"/>
      <c r="X802" s="74"/>
      <c r="AA802" s="74"/>
      <c r="AD802" s="73"/>
      <c r="AF802" s="73"/>
      <c r="AN802" s="75"/>
    </row>
    <row r="803" spans="22:40" ht="15.75" customHeight="1" x14ac:dyDescent="0.2">
      <c r="V803" s="73"/>
      <c r="W803" s="73"/>
      <c r="X803" s="74"/>
      <c r="AA803" s="74"/>
      <c r="AD803" s="73"/>
      <c r="AF803" s="73"/>
      <c r="AN803" s="75"/>
    </row>
    <row r="804" spans="22:40" ht="15.75" customHeight="1" x14ac:dyDescent="0.2">
      <c r="V804" s="73"/>
      <c r="W804" s="73"/>
      <c r="X804" s="74"/>
      <c r="AA804" s="74"/>
      <c r="AD804" s="73"/>
      <c r="AF804" s="73"/>
      <c r="AN804" s="75"/>
    </row>
    <row r="805" spans="22:40" ht="15.75" customHeight="1" x14ac:dyDescent="0.2">
      <c r="V805" s="73"/>
      <c r="W805" s="73"/>
      <c r="X805" s="74"/>
      <c r="AA805" s="74"/>
      <c r="AD805" s="73"/>
      <c r="AF805" s="73"/>
      <c r="AN805" s="75"/>
    </row>
    <row r="806" spans="22:40" ht="15.75" customHeight="1" x14ac:dyDescent="0.2">
      <c r="V806" s="73"/>
      <c r="W806" s="73"/>
      <c r="X806" s="74"/>
      <c r="AA806" s="74"/>
      <c r="AD806" s="73"/>
      <c r="AF806" s="73"/>
      <c r="AN806" s="75"/>
    </row>
    <row r="807" spans="22:40" ht="15.75" customHeight="1" x14ac:dyDescent="0.2">
      <c r="V807" s="73"/>
      <c r="W807" s="73"/>
      <c r="X807" s="74"/>
      <c r="AA807" s="74"/>
      <c r="AD807" s="73"/>
      <c r="AF807" s="73"/>
      <c r="AN807" s="75"/>
    </row>
    <row r="808" spans="22:40" ht="15.75" customHeight="1" x14ac:dyDescent="0.2">
      <c r="V808" s="73"/>
      <c r="W808" s="73"/>
      <c r="X808" s="74"/>
      <c r="AA808" s="74"/>
      <c r="AD808" s="73"/>
      <c r="AF808" s="73"/>
      <c r="AN808" s="75"/>
    </row>
    <row r="809" spans="22:40" ht="15.75" customHeight="1" x14ac:dyDescent="0.2">
      <c r="V809" s="73"/>
      <c r="W809" s="73"/>
      <c r="X809" s="74"/>
      <c r="AA809" s="74"/>
      <c r="AD809" s="73"/>
      <c r="AF809" s="73"/>
      <c r="AN809" s="75"/>
    </row>
    <row r="810" spans="22:40" ht="15.75" customHeight="1" x14ac:dyDescent="0.2">
      <c r="V810" s="73"/>
      <c r="W810" s="73"/>
      <c r="X810" s="74"/>
      <c r="AA810" s="74"/>
      <c r="AD810" s="73"/>
      <c r="AF810" s="73"/>
      <c r="AN810" s="75"/>
    </row>
    <row r="811" spans="22:40" ht="15.75" customHeight="1" x14ac:dyDescent="0.2">
      <c r="V811" s="73"/>
      <c r="W811" s="73"/>
      <c r="X811" s="74"/>
      <c r="AA811" s="74"/>
      <c r="AD811" s="73"/>
      <c r="AF811" s="73"/>
      <c r="AN811" s="75"/>
    </row>
    <row r="812" spans="22:40" ht="15.75" customHeight="1" x14ac:dyDescent="0.2">
      <c r="V812" s="73"/>
      <c r="W812" s="73"/>
      <c r="X812" s="74"/>
      <c r="AA812" s="74"/>
      <c r="AD812" s="73"/>
      <c r="AF812" s="73"/>
      <c r="AN812" s="75"/>
    </row>
    <row r="813" spans="22:40" ht="15.75" customHeight="1" x14ac:dyDescent="0.2">
      <c r="V813" s="73"/>
      <c r="W813" s="73"/>
      <c r="X813" s="74"/>
      <c r="AA813" s="74"/>
      <c r="AD813" s="73"/>
      <c r="AF813" s="73"/>
      <c r="AN813" s="75"/>
    </row>
    <row r="814" spans="22:40" ht="15.75" customHeight="1" x14ac:dyDescent="0.2">
      <c r="V814" s="73"/>
      <c r="W814" s="73"/>
      <c r="X814" s="74"/>
      <c r="AA814" s="74"/>
      <c r="AD814" s="73"/>
      <c r="AF814" s="73"/>
      <c r="AN814" s="75"/>
    </row>
    <row r="815" spans="22:40" ht="15.75" customHeight="1" x14ac:dyDescent="0.2">
      <c r="V815" s="73"/>
      <c r="W815" s="73"/>
      <c r="X815" s="74"/>
      <c r="AA815" s="74"/>
      <c r="AD815" s="73"/>
      <c r="AF815" s="73"/>
      <c r="AN815" s="75"/>
    </row>
    <row r="816" spans="22:40" ht="15.75" customHeight="1" x14ac:dyDescent="0.2">
      <c r="V816" s="73"/>
      <c r="W816" s="73"/>
      <c r="X816" s="74"/>
      <c r="AA816" s="74"/>
      <c r="AD816" s="73"/>
      <c r="AF816" s="73"/>
      <c r="AN816" s="75"/>
    </row>
    <row r="817" spans="22:40" ht="15.75" customHeight="1" x14ac:dyDescent="0.2">
      <c r="V817" s="73"/>
      <c r="W817" s="73"/>
      <c r="X817" s="74"/>
      <c r="AA817" s="74"/>
      <c r="AD817" s="73"/>
      <c r="AF817" s="73"/>
      <c r="AN817" s="75"/>
    </row>
    <row r="818" spans="22:40" ht="15.75" customHeight="1" x14ac:dyDescent="0.2">
      <c r="V818" s="73"/>
      <c r="W818" s="73"/>
      <c r="X818" s="74"/>
      <c r="AA818" s="74"/>
      <c r="AD818" s="73"/>
      <c r="AF818" s="73"/>
      <c r="AN818" s="75"/>
    </row>
    <row r="819" spans="22:40" ht="15.75" customHeight="1" x14ac:dyDescent="0.2">
      <c r="V819" s="73"/>
      <c r="W819" s="73"/>
      <c r="X819" s="74"/>
      <c r="AA819" s="74"/>
      <c r="AD819" s="73"/>
      <c r="AF819" s="73"/>
      <c r="AN819" s="75"/>
    </row>
    <row r="820" spans="22:40" ht="15.75" customHeight="1" x14ac:dyDescent="0.2">
      <c r="V820" s="73"/>
      <c r="W820" s="73"/>
      <c r="X820" s="74"/>
      <c r="AA820" s="74"/>
      <c r="AD820" s="73"/>
      <c r="AF820" s="73"/>
      <c r="AN820" s="75"/>
    </row>
    <row r="821" spans="22:40" ht="15.75" customHeight="1" x14ac:dyDescent="0.2">
      <c r="V821" s="73"/>
      <c r="W821" s="73"/>
      <c r="X821" s="74"/>
      <c r="AA821" s="74"/>
      <c r="AD821" s="73"/>
      <c r="AF821" s="73"/>
      <c r="AN821" s="75"/>
    </row>
    <row r="822" spans="22:40" ht="15.75" customHeight="1" x14ac:dyDescent="0.2">
      <c r="V822" s="73"/>
      <c r="W822" s="73"/>
      <c r="X822" s="74"/>
      <c r="AA822" s="74"/>
      <c r="AD822" s="73"/>
      <c r="AF822" s="73"/>
      <c r="AN822" s="75"/>
    </row>
    <row r="823" spans="22:40" ht="15.75" customHeight="1" x14ac:dyDescent="0.2">
      <c r="V823" s="73"/>
      <c r="W823" s="73"/>
      <c r="X823" s="74"/>
      <c r="AA823" s="74"/>
      <c r="AD823" s="73"/>
      <c r="AF823" s="73"/>
      <c r="AN823" s="75"/>
    </row>
    <row r="824" spans="22:40" ht="15.75" customHeight="1" x14ac:dyDescent="0.2">
      <c r="V824" s="73"/>
      <c r="W824" s="73"/>
      <c r="X824" s="74"/>
      <c r="AA824" s="74"/>
      <c r="AD824" s="73"/>
      <c r="AF824" s="73"/>
      <c r="AN824" s="75"/>
    </row>
    <row r="825" spans="22:40" ht="15.75" customHeight="1" x14ac:dyDescent="0.2">
      <c r="V825" s="73"/>
      <c r="W825" s="73"/>
      <c r="X825" s="74"/>
      <c r="AA825" s="74"/>
      <c r="AD825" s="73"/>
      <c r="AF825" s="73"/>
      <c r="AN825" s="75"/>
    </row>
    <row r="826" spans="22:40" ht="15.75" customHeight="1" x14ac:dyDescent="0.2">
      <c r="V826" s="73"/>
      <c r="W826" s="73"/>
      <c r="X826" s="74"/>
      <c r="AA826" s="74"/>
      <c r="AD826" s="73"/>
      <c r="AF826" s="73"/>
      <c r="AN826" s="75"/>
    </row>
    <row r="827" spans="22:40" ht="15.75" customHeight="1" x14ac:dyDescent="0.2">
      <c r="V827" s="73"/>
      <c r="W827" s="73"/>
      <c r="X827" s="74"/>
      <c r="AA827" s="74"/>
      <c r="AD827" s="73"/>
      <c r="AF827" s="73"/>
      <c r="AN827" s="75"/>
    </row>
    <row r="828" spans="22:40" ht="15.75" customHeight="1" x14ac:dyDescent="0.2">
      <c r="V828" s="73"/>
      <c r="W828" s="73"/>
      <c r="X828" s="74"/>
      <c r="AA828" s="74"/>
      <c r="AD828" s="73"/>
      <c r="AF828" s="73"/>
      <c r="AN828" s="75"/>
    </row>
    <row r="829" spans="22:40" ht="15.75" customHeight="1" x14ac:dyDescent="0.2">
      <c r="V829" s="73"/>
      <c r="W829" s="73"/>
      <c r="X829" s="74"/>
      <c r="AA829" s="74"/>
      <c r="AD829" s="73"/>
      <c r="AF829" s="73"/>
      <c r="AN829" s="75"/>
    </row>
    <row r="830" spans="22:40" ht="15.75" customHeight="1" x14ac:dyDescent="0.2">
      <c r="V830" s="73"/>
      <c r="W830" s="73"/>
      <c r="X830" s="74"/>
      <c r="AA830" s="74"/>
      <c r="AD830" s="73"/>
      <c r="AF830" s="73"/>
      <c r="AN830" s="75"/>
    </row>
    <row r="831" spans="22:40" ht="15.75" customHeight="1" x14ac:dyDescent="0.2">
      <c r="V831" s="73"/>
      <c r="W831" s="73"/>
      <c r="X831" s="74"/>
      <c r="AA831" s="74"/>
      <c r="AD831" s="73"/>
      <c r="AF831" s="73"/>
      <c r="AN831" s="75"/>
    </row>
    <row r="832" spans="22:40" ht="15.75" customHeight="1" x14ac:dyDescent="0.2">
      <c r="V832" s="73"/>
      <c r="W832" s="73"/>
      <c r="X832" s="74"/>
      <c r="AA832" s="74"/>
      <c r="AD832" s="73"/>
      <c r="AF832" s="73"/>
      <c r="AN832" s="75"/>
    </row>
    <row r="833" spans="22:40" ht="15.75" customHeight="1" x14ac:dyDescent="0.2">
      <c r="V833" s="73"/>
      <c r="W833" s="73"/>
      <c r="X833" s="74"/>
      <c r="AA833" s="74"/>
      <c r="AD833" s="73"/>
      <c r="AF833" s="73"/>
      <c r="AN833" s="75"/>
    </row>
    <row r="834" spans="22:40" ht="15.75" customHeight="1" x14ac:dyDescent="0.2">
      <c r="V834" s="73"/>
      <c r="W834" s="73"/>
      <c r="X834" s="74"/>
      <c r="AA834" s="74"/>
      <c r="AD834" s="73"/>
      <c r="AF834" s="73"/>
      <c r="AN834" s="75"/>
    </row>
    <row r="835" spans="22:40" ht="15.75" customHeight="1" x14ac:dyDescent="0.2">
      <c r="V835" s="73"/>
      <c r="W835" s="73"/>
      <c r="X835" s="74"/>
      <c r="AA835" s="74"/>
      <c r="AD835" s="73"/>
      <c r="AF835" s="73"/>
      <c r="AN835" s="75"/>
    </row>
    <row r="836" spans="22:40" ht="15.75" customHeight="1" x14ac:dyDescent="0.2">
      <c r="V836" s="73"/>
      <c r="W836" s="73"/>
      <c r="X836" s="74"/>
      <c r="AA836" s="74"/>
      <c r="AD836" s="73"/>
      <c r="AF836" s="73"/>
      <c r="AN836" s="75"/>
    </row>
    <row r="837" spans="22:40" ht="15.75" customHeight="1" x14ac:dyDescent="0.2">
      <c r="V837" s="73"/>
      <c r="W837" s="73"/>
      <c r="X837" s="74"/>
      <c r="AA837" s="74"/>
      <c r="AD837" s="73"/>
      <c r="AF837" s="73"/>
      <c r="AN837" s="75"/>
    </row>
    <row r="838" spans="22:40" ht="15.75" customHeight="1" x14ac:dyDescent="0.2">
      <c r="V838" s="73"/>
      <c r="W838" s="73"/>
      <c r="X838" s="74"/>
      <c r="AA838" s="74"/>
      <c r="AD838" s="73"/>
      <c r="AF838" s="73"/>
      <c r="AN838" s="75"/>
    </row>
    <row r="839" spans="22:40" ht="15.75" customHeight="1" x14ac:dyDescent="0.2">
      <c r="V839" s="73"/>
      <c r="W839" s="73"/>
      <c r="X839" s="74"/>
      <c r="AA839" s="74"/>
      <c r="AD839" s="73"/>
      <c r="AF839" s="73"/>
      <c r="AN839" s="75"/>
    </row>
    <row r="840" spans="22:40" ht="15.75" customHeight="1" x14ac:dyDescent="0.2">
      <c r="V840" s="73"/>
      <c r="W840" s="73"/>
      <c r="X840" s="74"/>
      <c r="AA840" s="74"/>
      <c r="AD840" s="73"/>
      <c r="AF840" s="73"/>
      <c r="AN840" s="75"/>
    </row>
    <row r="841" spans="22:40" ht="15.75" customHeight="1" x14ac:dyDescent="0.2">
      <c r="V841" s="73"/>
      <c r="W841" s="73"/>
      <c r="X841" s="74"/>
      <c r="AA841" s="74"/>
      <c r="AD841" s="73"/>
      <c r="AF841" s="73"/>
      <c r="AN841" s="75"/>
    </row>
    <row r="842" spans="22:40" ht="15.75" customHeight="1" x14ac:dyDescent="0.2">
      <c r="V842" s="73"/>
      <c r="W842" s="73"/>
      <c r="X842" s="74"/>
      <c r="AA842" s="74"/>
      <c r="AD842" s="73"/>
      <c r="AF842" s="73"/>
      <c r="AN842" s="75"/>
    </row>
    <row r="843" spans="22:40" ht="15.75" customHeight="1" x14ac:dyDescent="0.2">
      <c r="V843" s="73"/>
      <c r="W843" s="73"/>
      <c r="X843" s="74"/>
      <c r="AA843" s="74"/>
      <c r="AD843" s="73"/>
      <c r="AF843" s="73"/>
      <c r="AN843" s="75"/>
    </row>
    <row r="844" spans="22:40" ht="15.75" customHeight="1" x14ac:dyDescent="0.2">
      <c r="V844" s="73"/>
      <c r="W844" s="73"/>
      <c r="X844" s="74"/>
      <c r="AA844" s="74"/>
      <c r="AD844" s="73"/>
      <c r="AF844" s="73"/>
      <c r="AN844" s="75"/>
    </row>
    <row r="845" spans="22:40" ht="15.75" customHeight="1" x14ac:dyDescent="0.2">
      <c r="V845" s="73"/>
      <c r="W845" s="73"/>
      <c r="X845" s="74"/>
      <c r="AA845" s="74"/>
      <c r="AD845" s="73"/>
      <c r="AF845" s="73"/>
      <c r="AN845" s="75"/>
    </row>
    <row r="846" spans="22:40" ht="15.75" customHeight="1" x14ac:dyDescent="0.2">
      <c r="V846" s="73"/>
      <c r="W846" s="73"/>
      <c r="X846" s="74"/>
      <c r="AA846" s="74"/>
      <c r="AD846" s="73"/>
      <c r="AF846" s="73"/>
      <c r="AN846" s="75"/>
    </row>
    <row r="847" spans="22:40" ht="15.75" customHeight="1" x14ac:dyDescent="0.2">
      <c r="V847" s="73"/>
      <c r="W847" s="73"/>
      <c r="X847" s="74"/>
      <c r="AA847" s="74"/>
      <c r="AD847" s="73"/>
      <c r="AF847" s="73"/>
      <c r="AN847" s="75"/>
    </row>
    <row r="848" spans="22:40" ht="15.75" customHeight="1" x14ac:dyDescent="0.2">
      <c r="V848" s="73"/>
      <c r="W848" s="73"/>
      <c r="X848" s="74"/>
      <c r="AA848" s="74"/>
      <c r="AD848" s="73"/>
      <c r="AF848" s="73"/>
      <c r="AN848" s="75"/>
    </row>
    <row r="849" spans="22:40" ht="15.75" customHeight="1" x14ac:dyDescent="0.2">
      <c r="V849" s="73"/>
      <c r="W849" s="73"/>
      <c r="X849" s="74"/>
      <c r="AA849" s="74"/>
      <c r="AD849" s="73"/>
      <c r="AF849" s="73"/>
      <c r="AN849" s="75"/>
    </row>
    <row r="850" spans="22:40" ht="15.75" customHeight="1" x14ac:dyDescent="0.2">
      <c r="V850" s="73"/>
      <c r="W850" s="73"/>
      <c r="X850" s="74"/>
      <c r="AA850" s="74"/>
      <c r="AD850" s="73"/>
      <c r="AF850" s="73"/>
      <c r="AN850" s="75"/>
    </row>
    <row r="851" spans="22:40" ht="15.75" customHeight="1" x14ac:dyDescent="0.2">
      <c r="V851" s="73"/>
      <c r="W851" s="73"/>
      <c r="X851" s="74"/>
      <c r="AA851" s="74"/>
      <c r="AD851" s="73"/>
      <c r="AF851" s="73"/>
      <c r="AN851" s="75"/>
    </row>
    <row r="852" spans="22:40" ht="15.75" customHeight="1" x14ac:dyDescent="0.2">
      <c r="V852" s="73"/>
      <c r="W852" s="73"/>
      <c r="X852" s="74"/>
      <c r="AA852" s="74"/>
      <c r="AD852" s="73"/>
      <c r="AF852" s="73"/>
      <c r="AN852" s="75"/>
    </row>
    <row r="853" spans="22:40" ht="15.75" customHeight="1" x14ac:dyDescent="0.2">
      <c r="V853" s="73"/>
      <c r="W853" s="73"/>
      <c r="X853" s="74"/>
      <c r="AA853" s="74"/>
      <c r="AD853" s="73"/>
      <c r="AF853" s="73"/>
      <c r="AN853" s="75"/>
    </row>
    <row r="854" spans="22:40" ht="15.75" customHeight="1" x14ac:dyDescent="0.2">
      <c r="V854" s="73"/>
      <c r="W854" s="73"/>
      <c r="X854" s="74"/>
      <c r="AA854" s="74"/>
      <c r="AD854" s="73"/>
      <c r="AF854" s="73"/>
      <c r="AN854" s="75"/>
    </row>
    <row r="855" spans="22:40" ht="15.75" customHeight="1" x14ac:dyDescent="0.2">
      <c r="V855" s="73"/>
      <c r="W855" s="73"/>
      <c r="X855" s="74"/>
      <c r="AA855" s="74"/>
      <c r="AD855" s="73"/>
      <c r="AF855" s="73"/>
      <c r="AN855" s="75"/>
    </row>
    <row r="856" spans="22:40" ht="15.75" customHeight="1" x14ac:dyDescent="0.2">
      <c r="V856" s="73"/>
      <c r="W856" s="73"/>
      <c r="X856" s="74"/>
      <c r="AA856" s="74"/>
      <c r="AD856" s="73"/>
      <c r="AF856" s="73"/>
      <c r="AN856" s="75"/>
    </row>
    <row r="857" spans="22:40" ht="15.75" customHeight="1" x14ac:dyDescent="0.2">
      <c r="V857" s="73"/>
      <c r="W857" s="73"/>
      <c r="X857" s="74"/>
      <c r="AA857" s="74"/>
      <c r="AD857" s="73"/>
      <c r="AF857" s="73"/>
      <c r="AN857" s="75"/>
    </row>
    <row r="858" spans="22:40" ht="15.75" customHeight="1" x14ac:dyDescent="0.2">
      <c r="V858" s="73"/>
      <c r="W858" s="73"/>
      <c r="X858" s="74"/>
      <c r="AA858" s="74"/>
      <c r="AD858" s="73"/>
      <c r="AF858" s="73"/>
      <c r="AN858" s="75"/>
    </row>
    <row r="859" spans="22:40" ht="15.75" customHeight="1" x14ac:dyDescent="0.2">
      <c r="V859" s="73"/>
      <c r="W859" s="73"/>
      <c r="X859" s="74"/>
      <c r="AA859" s="74"/>
      <c r="AD859" s="73"/>
      <c r="AF859" s="73"/>
      <c r="AN859" s="75"/>
    </row>
    <row r="860" spans="22:40" ht="15.75" customHeight="1" x14ac:dyDescent="0.2">
      <c r="V860" s="73"/>
      <c r="W860" s="73"/>
      <c r="X860" s="74"/>
      <c r="AA860" s="74"/>
      <c r="AD860" s="73"/>
      <c r="AF860" s="73"/>
      <c r="AN860" s="75"/>
    </row>
    <row r="861" spans="22:40" ht="15.75" customHeight="1" x14ac:dyDescent="0.2">
      <c r="V861" s="73"/>
      <c r="W861" s="73"/>
      <c r="X861" s="74"/>
      <c r="AA861" s="74"/>
      <c r="AD861" s="73"/>
      <c r="AF861" s="73"/>
      <c r="AN861" s="75"/>
    </row>
    <row r="862" spans="22:40" ht="15.75" customHeight="1" x14ac:dyDescent="0.2">
      <c r="V862" s="73"/>
      <c r="W862" s="73"/>
      <c r="X862" s="74"/>
      <c r="AA862" s="74"/>
      <c r="AD862" s="73"/>
      <c r="AF862" s="73"/>
      <c r="AN862" s="75"/>
    </row>
    <row r="863" spans="22:40" ht="15.75" customHeight="1" x14ac:dyDescent="0.2">
      <c r="V863" s="73"/>
      <c r="W863" s="73"/>
      <c r="X863" s="74"/>
      <c r="AA863" s="74"/>
      <c r="AD863" s="73"/>
      <c r="AF863" s="73"/>
      <c r="AN863" s="75"/>
    </row>
    <row r="864" spans="22:40" ht="15.75" customHeight="1" x14ac:dyDescent="0.2">
      <c r="V864" s="73"/>
      <c r="W864" s="73"/>
      <c r="X864" s="74"/>
      <c r="AA864" s="74"/>
      <c r="AD864" s="73"/>
      <c r="AF864" s="73"/>
      <c r="AN864" s="75"/>
    </row>
    <row r="865" spans="22:40" ht="15.75" customHeight="1" x14ac:dyDescent="0.2">
      <c r="V865" s="73"/>
      <c r="W865" s="73"/>
      <c r="X865" s="74"/>
      <c r="AA865" s="74"/>
      <c r="AD865" s="73"/>
      <c r="AF865" s="73"/>
      <c r="AN865" s="75"/>
    </row>
    <row r="866" spans="22:40" ht="15.75" customHeight="1" x14ac:dyDescent="0.2">
      <c r="V866" s="73"/>
      <c r="W866" s="73"/>
      <c r="X866" s="74"/>
      <c r="AA866" s="74"/>
      <c r="AD866" s="73"/>
      <c r="AF866" s="73"/>
      <c r="AN866" s="75"/>
    </row>
    <row r="867" spans="22:40" ht="15.75" customHeight="1" x14ac:dyDescent="0.2">
      <c r="V867" s="73"/>
      <c r="W867" s="73"/>
      <c r="X867" s="74"/>
      <c r="AA867" s="74"/>
      <c r="AD867" s="73"/>
      <c r="AF867" s="73"/>
      <c r="AN867" s="75"/>
    </row>
    <row r="868" spans="22:40" ht="15.75" customHeight="1" x14ac:dyDescent="0.2">
      <c r="V868" s="73"/>
      <c r="W868" s="73"/>
      <c r="X868" s="74"/>
      <c r="AA868" s="74"/>
      <c r="AD868" s="73"/>
      <c r="AF868" s="73"/>
      <c r="AN868" s="75"/>
    </row>
    <row r="869" spans="22:40" ht="15.75" customHeight="1" x14ac:dyDescent="0.2">
      <c r="V869" s="73"/>
      <c r="W869" s="73"/>
      <c r="X869" s="74"/>
      <c r="AA869" s="74"/>
      <c r="AD869" s="73"/>
      <c r="AF869" s="73"/>
      <c r="AN869" s="75"/>
    </row>
    <row r="870" spans="22:40" ht="15.75" customHeight="1" x14ac:dyDescent="0.2">
      <c r="V870" s="73"/>
      <c r="W870" s="73"/>
      <c r="X870" s="74"/>
      <c r="AA870" s="74"/>
      <c r="AD870" s="73"/>
      <c r="AF870" s="73"/>
      <c r="AN870" s="75"/>
    </row>
    <row r="871" spans="22:40" ht="15.75" customHeight="1" x14ac:dyDescent="0.2">
      <c r="V871" s="73"/>
      <c r="W871" s="73"/>
      <c r="X871" s="74"/>
      <c r="AA871" s="74"/>
      <c r="AD871" s="73"/>
      <c r="AF871" s="73"/>
      <c r="AN871" s="75"/>
    </row>
    <row r="872" spans="22:40" ht="15.75" customHeight="1" x14ac:dyDescent="0.2">
      <c r="V872" s="73"/>
      <c r="W872" s="73"/>
      <c r="X872" s="74"/>
      <c r="AA872" s="74"/>
      <c r="AD872" s="73"/>
      <c r="AF872" s="73"/>
      <c r="AN872" s="75"/>
    </row>
    <row r="873" spans="22:40" ht="15.75" customHeight="1" x14ac:dyDescent="0.2">
      <c r="V873" s="73"/>
      <c r="W873" s="73"/>
      <c r="X873" s="74"/>
      <c r="AA873" s="74"/>
      <c r="AD873" s="73"/>
      <c r="AF873" s="73"/>
      <c r="AN873" s="75"/>
    </row>
    <row r="874" spans="22:40" ht="15.75" customHeight="1" x14ac:dyDescent="0.2">
      <c r="V874" s="73"/>
      <c r="W874" s="73"/>
      <c r="X874" s="74"/>
      <c r="AA874" s="74"/>
      <c r="AD874" s="73"/>
      <c r="AF874" s="73"/>
      <c r="AN874" s="75"/>
    </row>
    <row r="875" spans="22:40" ht="15.75" customHeight="1" x14ac:dyDescent="0.2">
      <c r="V875" s="73"/>
      <c r="W875" s="73"/>
      <c r="X875" s="74"/>
      <c r="AA875" s="74"/>
      <c r="AD875" s="73"/>
      <c r="AF875" s="73"/>
      <c r="AN875" s="75"/>
    </row>
    <row r="876" spans="22:40" ht="15.75" customHeight="1" x14ac:dyDescent="0.2">
      <c r="V876" s="73"/>
      <c r="W876" s="73"/>
      <c r="X876" s="74"/>
      <c r="AA876" s="74"/>
      <c r="AD876" s="73"/>
      <c r="AF876" s="73"/>
      <c r="AN876" s="75"/>
    </row>
    <row r="877" spans="22:40" ht="15.75" customHeight="1" x14ac:dyDescent="0.2">
      <c r="V877" s="73"/>
      <c r="W877" s="73"/>
      <c r="X877" s="74"/>
      <c r="AA877" s="74"/>
      <c r="AD877" s="73"/>
      <c r="AF877" s="73"/>
      <c r="AN877" s="75"/>
    </row>
    <row r="878" spans="22:40" ht="15.75" customHeight="1" x14ac:dyDescent="0.2">
      <c r="V878" s="73"/>
      <c r="W878" s="73"/>
      <c r="X878" s="74"/>
      <c r="AA878" s="74"/>
      <c r="AD878" s="73"/>
      <c r="AF878" s="73"/>
      <c r="AN878" s="75"/>
    </row>
    <row r="879" spans="22:40" ht="15.75" customHeight="1" x14ac:dyDescent="0.2">
      <c r="V879" s="73"/>
      <c r="W879" s="73"/>
      <c r="X879" s="74"/>
      <c r="AA879" s="74"/>
      <c r="AD879" s="73"/>
      <c r="AF879" s="73"/>
      <c r="AN879" s="75"/>
    </row>
    <row r="880" spans="22:40" ht="15.75" customHeight="1" x14ac:dyDescent="0.2">
      <c r="V880" s="73"/>
      <c r="W880" s="73"/>
      <c r="X880" s="74"/>
      <c r="AA880" s="74"/>
      <c r="AD880" s="73"/>
      <c r="AF880" s="73"/>
      <c r="AN880" s="75"/>
    </row>
    <row r="881" spans="22:40" ht="15.75" customHeight="1" x14ac:dyDescent="0.2">
      <c r="V881" s="73"/>
      <c r="W881" s="73"/>
      <c r="X881" s="74"/>
      <c r="AA881" s="74"/>
      <c r="AD881" s="73"/>
      <c r="AF881" s="73"/>
      <c r="AN881" s="75"/>
    </row>
    <row r="882" spans="22:40" ht="15.75" customHeight="1" x14ac:dyDescent="0.2">
      <c r="V882" s="73"/>
      <c r="W882" s="73"/>
      <c r="X882" s="74"/>
      <c r="AA882" s="74"/>
      <c r="AD882" s="73"/>
      <c r="AF882" s="73"/>
      <c r="AN882" s="75"/>
    </row>
    <row r="883" spans="22:40" ht="15.75" customHeight="1" x14ac:dyDescent="0.2">
      <c r="V883" s="73"/>
      <c r="W883" s="73"/>
      <c r="X883" s="74"/>
      <c r="AA883" s="74"/>
      <c r="AD883" s="73"/>
      <c r="AF883" s="73"/>
      <c r="AN883" s="75"/>
    </row>
    <row r="884" spans="22:40" ht="15.75" customHeight="1" x14ac:dyDescent="0.2">
      <c r="V884" s="73"/>
      <c r="W884" s="73"/>
      <c r="X884" s="74"/>
      <c r="AA884" s="74"/>
      <c r="AD884" s="73"/>
      <c r="AF884" s="73"/>
      <c r="AN884" s="75"/>
    </row>
    <row r="885" spans="22:40" ht="15.75" customHeight="1" x14ac:dyDescent="0.2">
      <c r="V885" s="73"/>
      <c r="W885" s="73"/>
      <c r="X885" s="74"/>
      <c r="AA885" s="74"/>
      <c r="AD885" s="73"/>
      <c r="AF885" s="73"/>
      <c r="AN885" s="75"/>
    </row>
    <row r="886" spans="22:40" ht="15.75" customHeight="1" x14ac:dyDescent="0.2">
      <c r="V886" s="73"/>
      <c r="W886" s="73"/>
      <c r="X886" s="74"/>
      <c r="AA886" s="74"/>
      <c r="AD886" s="73"/>
      <c r="AF886" s="73"/>
      <c r="AN886" s="75"/>
    </row>
    <row r="887" spans="22:40" ht="15.75" customHeight="1" x14ac:dyDescent="0.2">
      <c r="V887" s="73"/>
      <c r="W887" s="73"/>
      <c r="X887" s="74"/>
      <c r="AA887" s="74"/>
      <c r="AD887" s="73"/>
      <c r="AF887" s="73"/>
      <c r="AN887" s="75"/>
    </row>
    <row r="888" spans="22:40" ht="15.75" customHeight="1" x14ac:dyDescent="0.2">
      <c r="V888" s="73"/>
      <c r="W888" s="73"/>
      <c r="X888" s="74"/>
      <c r="AA888" s="74"/>
      <c r="AD888" s="73"/>
      <c r="AF888" s="73"/>
      <c r="AN888" s="75"/>
    </row>
    <row r="889" spans="22:40" ht="15.75" customHeight="1" x14ac:dyDescent="0.2">
      <c r="V889" s="73"/>
      <c r="W889" s="73"/>
      <c r="X889" s="74"/>
      <c r="AA889" s="74"/>
      <c r="AD889" s="73"/>
      <c r="AF889" s="73"/>
      <c r="AN889" s="75"/>
    </row>
    <row r="890" spans="22:40" ht="15.75" customHeight="1" x14ac:dyDescent="0.2">
      <c r="V890" s="73"/>
      <c r="W890" s="73"/>
      <c r="X890" s="74"/>
      <c r="AA890" s="74"/>
      <c r="AD890" s="73"/>
      <c r="AF890" s="73"/>
      <c r="AN890" s="75"/>
    </row>
    <row r="891" spans="22:40" ht="15.75" customHeight="1" x14ac:dyDescent="0.2">
      <c r="V891" s="73"/>
      <c r="W891" s="73"/>
      <c r="X891" s="74"/>
      <c r="AA891" s="74"/>
      <c r="AD891" s="73"/>
      <c r="AF891" s="73"/>
      <c r="AN891" s="75"/>
    </row>
    <row r="892" spans="22:40" ht="15.75" customHeight="1" x14ac:dyDescent="0.2">
      <c r="V892" s="73"/>
      <c r="W892" s="73"/>
      <c r="X892" s="74"/>
      <c r="AA892" s="74"/>
      <c r="AD892" s="73"/>
      <c r="AF892" s="73"/>
      <c r="AN892" s="75"/>
    </row>
    <row r="893" spans="22:40" ht="15.75" customHeight="1" x14ac:dyDescent="0.2">
      <c r="V893" s="73"/>
      <c r="W893" s="73"/>
      <c r="X893" s="74"/>
      <c r="AA893" s="74"/>
      <c r="AD893" s="73"/>
      <c r="AF893" s="73"/>
      <c r="AN893" s="75"/>
    </row>
    <row r="894" spans="22:40" ht="15.75" customHeight="1" x14ac:dyDescent="0.2">
      <c r="V894" s="73"/>
      <c r="W894" s="73"/>
      <c r="X894" s="74"/>
      <c r="AA894" s="74"/>
      <c r="AD894" s="73"/>
      <c r="AF894" s="73"/>
      <c r="AN894" s="75"/>
    </row>
    <row r="895" spans="22:40" ht="15.75" customHeight="1" x14ac:dyDescent="0.2">
      <c r="V895" s="73"/>
      <c r="W895" s="73"/>
      <c r="X895" s="74"/>
      <c r="AA895" s="74"/>
      <c r="AD895" s="73"/>
      <c r="AF895" s="73"/>
      <c r="AN895" s="75"/>
    </row>
    <row r="896" spans="22:40" ht="15.75" customHeight="1" x14ac:dyDescent="0.2">
      <c r="V896" s="73"/>
      <c r="W896" s="73"/>
      <c r="X896" s="74"/>
      <c r="AA896" s="74"/>
      <c r="AD896" s="73"/>
      <c r="AF896" s="73"/>
      <c r="AN896" s="75"/>
    </row>
    <row r="897" spans="22:40" ht="15.75" customHeight="1" x14ac:dyDescent="0.2">
      <c r="V897" s="73"/>
      <c r="W897" s="73"/>
      <c r="X897" s="74"/>
      <c r="AA897" s="74"/>
      <c r="AD897" s="73"/>
      <c r="AF897" s="73"/>
      <c r="AN897" s="75"/>
    </row>
    <row r="898" spans="22:40" ht="15.75" customHeight="1" x14ac:dyDescent="0.2">
      <c r="V898" s="73"/>
      <c r="W898" s="73"/>
      <c r="X898" s="74"/>
      <c r="AA898" s="74"/>
      <c r="AD898" s="73"/>
      <c r="AF898" s="73"/>
      <c r="AN898" s="75"/>
    </row>
    <row r="899" spans="22:40" ht="15.75" customHeight="1" x14ac:dyDescent="0.2">
      <c r="V899" s="73"/>
      <c r="W899" s="73"/>
      <c r="X899" s="74"/>
      <c r="AA899" s="74"/>
      <c r="AD899" s="73"/>
      <c r="AF899" s="73"/>
      <c r="AN899" s="75"/>
    </row>
    <row r="900" spans="22:40" ht="15.75" customHeight="1" x14ac:dyDescent="0.2">
      <c r="V900" s="73"/>
      <c r="W900" s="73"/>
      <c r="X900" s="74"/>
      <c r="AA900" s="74"/>
      <c r="AD900" s="73"/>
      <c r="AF900" s="73"/>
      <c r="AN900" s="75"/>
    </row>
    <row r="901" spans="22:40" ht="15.75" customHeight="1" x14ac:dyDescent="0.2">
      <c r="V901" s="73"/>
      <c r="W901" s="73"/>
      <c r="X901" s="74"/>
      <c r="AA901" s="74"/>
      <c r="AD901" s="73"/>
      <c r="AF901" s="73"/>
      <c r="AN901" s="75"/>
    </row>
    <row r="902" spans="22:40" ht="15.75" customHeight="1" x14ac:dyDescent="0.2">
      <c r="V902" s="73"/>
      <c r="W902" s="73"/>
      <c r="X902" s="74"/>
      <c r="AA902" s="74"/>
      <c r="AD902" s="73"/>
      <c r="AF902" s="73"/>
      <c r="AN902" s="75"/>
    </row>
    <row r="903" spans="22:40" ht="15.75" customHeight="1" x14ac:dyDescent="0.2">
      <c r="V903" s="73"/>
      <c r="W903" s="73"/>
      <c r="X903" s="74"/>
      <c r="AA903" s="74"/>
      <c r="AD903" s="73"/>
      <c r="AF903" s="73"/>
      <c r="AN903" s="75"/>
    </row>
    <row r="904" spans="22:40" ht="15.75" customHeight="1" x14ac:dyDescent="0.2">
      <c r="V904" s="73"/>
      <c r="W904" s="73"/>
      <c r="X904" s="74"/>
      <c r="AA904" s="74"/>
      <c r="AD904" s="73"/>
      <c r="AF904" s="73"/>
      <c r="AN904" s="75"/>
    </row>
    <row r="905" spans="22:40" ht="15.75" customHeight="1" x14ac:dyDescent="0.2">
      <c r="V905" s="73"/>
      <c r="W905" s="73"/>
      <c r="X905" s="74"/>
      <c r="AA905" s="74"/>
      <c r="AD905" s="73"/>
      <c r="AF905" s="73"/>
      <c r="AN905" s="75"/>
    </row>
    <row r="906" spans="22:40" ht="15.75" customHeight="1" x14ac:dyDescent="0.2">
      <c r="V906" s="73"/>
      <c r="W906" s="73"/>
      <c r="X906" s="74"/>
      <c r="AA906" s="74"/>
      <c r="AD906" s="73"/>
      <c r="AF906" s="73"/>
      <c r="AN906" s="75"/>
    </row>
    <row r="907" spans="22:40" ht="15.75" customHeight="1" x14ac:dyDescent="0.2">
      <c r="V907" s="73"/>
      <c r="W907" s="73"/>
      <c r="X907" s="74"/>
      <c r="AA907" s="74"/>
      <c r="AD907" s="73"/>
      <c r="AF907" s="73"/>
      <c r="AN907" s="75"/>
    </row>
    <row r="908" spans="22:40" ht="15.75" customHeight="1" x14ac:dyDescent="0.2">
      <c r="V908" s="73"/>
      <c r="W908" s="73"/>
      <c r="X908" s="74"/>
      <c r="AA908" s="74"/>
      <c r="AD908" s="73"/>
      <c r="AF908" s="73"/>
      <c r="AN908" s="75"/>
    </row>
    <row r="909" spans="22:40" ht="15.75" customHeight="1" x14ac:dyDescent="0.2">
      <c r="V909" s="73"/>
      <c r="W909" s="73"/>
      <c r="X909" s="74"/>
      <c r="AA909" s="74"/>
      <c r="AD909" s="73"/>
      <c r="AF909" s="73"/>
      <c r="AN909" s="75"/>
    </row>
    <row r="910" spans="22:40" ht="15.75" customHeight="1" x14ac:dyDescent="0.2">
      <c r="V910" s="73"/>
      <c r="W910" s="73"/>
      <c r="X910" s="74"/>
      <c r="AA910" s="74"/>
      <c r="AD910" s="73"/>
      <c r="AF910" s="73"/>
      <c r="AN910" s="75"/>
    </row>
    <row r="911" spans="22:40" ht="15.75" customHeight="1" x14ac:dyDescent="0.2">
      <c r="V911" s="73"/>
      <c r="W911" s="73"/>
      <c r="X911" s="74"/>
      <c r="AA911" s="74"/>
      <c r="AD911" s="73"/>
      <c r="AF911" s="73"/>
      <c r="AN911" s="75"/>
    </row>
    <row r="912" spans="22:40" ht="15.75" customHeight="1" x14ac:dyDescent="0.2">
      <c r="V912" s="73"/>
      <c r="W912" s="73"/>
      <c r="X912" s="74"/>
      <c r="AA912" s="74"/>
      <c r="AD912" s="73"/>
      <c r="AF912" s="73"/>
      <c r="AN912" s="75"/>
    </row>
    <row r="913" spans="22:40" ht="15.75" customHeight="1" x14ac:dyDescent="0.2">
      <c r="V913" s="73"/>
      <c r="W913" s="73"/>
      <c r="X913" s="74"/>
      <c r="AA913" s="74"/>
      <c r="AD913" s="73"/>
      <c r="AF913" s="73"/>
      <c r="AN913" s="75"/>
    </row>
    <row r="914" spans="22:40" ht="15.75" customHeight="1" x14ac:dyDescent="0.2">
      <c r="V914" s="73"/>
      <c r="W914" s="73"/>
      <c r="X914" s="74"/>
      <c r="AA914" s="74"/>
      <c r="AD914" s="73"/>
      <c r="AF914" s="73"/>
      <c r="AN914" s="75"/>
    </row>
    <row r="915" spans="22:40" ht="15.75" customHeight="1" x14ac:dyDescent="0.2">
      <c r="V915" s="73"/>
      <c r="W915" s="73"/>
      <c r="X915" s="74"/>
      <c r="AA915" s="74"/>
      <c r="AD915" s="73"/>
      <c r="AF915" s="73"/>
      <c r="AN915" s="75"/>
    </row>
    <row r="916" spans="22:40" ht="15.75" customHeight="1" x14ac:dyDescent="0.2">
      <c r="V916" s="73"/>
      <c r="W916" s="73"/>
      <c r="X916" s="74"/>
      <c r="AA916" s="74"/>
      <c r="AD916" s="73"/>
      <c r="AF916" s="73"/>
      <c r="AN916" s="75"/>
    </row>
    <row r="917" spans="22:40" ht="15.75" customHeight="1" x14ac:dyDescent="0.2">
      <c r="V917" s="73"/>
      <c r="W917" s="73"/>
      <c r="X917" s="74"/>
      <c r="AA917" s="74"/>
      <c r="AD917" s="73"/>
      <c r="AF917" s="73"/>
      <c r="AN917" s="75"/>
    </row>
    <row r="918" spans="22:40" ht="15.75" customHeight="1" x14ac:dyDescent="0.2">
      <c r="V918" s="73"/>
      <c r="W918" s="73"/>
      <c r="X918" s="74"/>
      <c r="AA918" s="74"/>
      <c r="AD918" s="73"/>
      <c r="AF918" s="73"/>
      <c r="AN918" s="75"/>
    </row>
    <row r="919" spans="22:40" ht="15.75" customHeight="1" x14ac:dyDescent="0.2">
      <c r="V919" s="73"/>
      <c r="W919" s="73"/>
      <c r="X919" s="74"/>
      <c r="AA919" s="74"/>
      <c r="AD919" s="73"/>
      <c r="AF919" s="73"/>
      <c r="AN919" s="75"/>
    </row>
    <row r="920" spans="22:40" ht="15.75" customHeight="1" x14ac:dyDescent="0.2">
      <c r="V920" s="73"/>
      <c r="W920" s="73"/>
      <c r="X920" s="74"/>
      <c r="AA920" s="74"/>
      <c r="AD920" s="73"/>
      <c r="AF920" s="73"/>
      <c r="AN920" s="75"/>
    </row>
    <row r="921" spans="22:40" ht="15.75" customHeight="1" x14ac:dyDescent="0.2">
      <c r="V921" s="73"/>
      <c r="W921" s="73"/>
      <c r="X921" s="74"/>
      <c r="AA921" s="74"/>
      <c r="AD921" s="73"/>
      <c r="AF921" s="73"/>
      <c r="AN921" s="75"/>
    </row>
    <row r="922" spans="22:40" ht="15.75" customHeight="1" x14ac:dyDescent="0.2">
      <c r="V922" s="73"/>
      <c r="W922" s="73"/>
      <c r="X922" s="74"/>
      <c r="AA922" s="74"/>
      <c r="AD922" s="73"/>
      <c r="AF922" s="73"/>
      <c r="AN922" s="75"/>
    </row>
    <row r="923" spans="22:40" ht="15.75" customHeight="1" x14ac:dyDescent="0.2">
      <c r="V923" s="73"/>
      <c r="W923" s="73"/>
      <c r="X923" s="74"/>
      <c r="AA923" s="74"/>
      <c r="AD923" s="73"/>
      <c r="AF923" s="73"/>
      <c r="AN923" s="75"/>
    </row>
    <row r="924" spans="22:40" ht="15.75" customHeight="1" x14ac:dyDescent="0.2">
      <c r="V924" s="73"/>
      <c r="W924" s="73"/>
      <c r="X924" s="74"/>
      <c r="AA924" s="74"/>
      <c r="AD924" s="73"/>
      <c r="AF924" s="73"/>
      <c r="AN924" s="75"/>
    </row>
    <row r="925" spans="22:40" ht="15.75" customHeight="1" x14ac:dyDescent="0.2">
      <c r="V925" s="73"/>
      <c r="W925" s="73"/>
      <c r="X925" s="74"/>
      <c r="AA925" s="74"/>
      <c r="AD925" s="73"/>
      <c r="AF925" s="73"/>
      <c r="AN925" s="75"/>
    </row>
    <row r="926" spans="22:40" ht="15.75" customHeight="1" x14ac:dyDescent="0.2">
      <c r="V926" s="73"/>
      <c r="W926" s="73"/>
      <c r="X926" s="74"/>
      <c r="AA926" s="74"/>
      <c r="AD926" s="73"/>
      <c r="AF926" s="73"/>
      <c r="AN926" s="75"/>
    </row>
    <row r="927" spans="22:40" ht="15.75" customHeight="1" x14ac:dyDescent="0.2">
      <c r="V927" s="73"/>
      <c r="W927" s="73"/>
      <c r="X927" s="74"/>
      <c r="AA927" s="74"/>
      <c r="AD927" s="73"/>
      <c r="AF927" s="73"/>
      <c r="AN927" s="75"/>
    </row>
    <row r="928" spans="22:40" ht="15.75" customHeight="1" x14ac:dyDescent="0.2">
      <c r="V928" s="73"/>
      <c r="W928" s="73"/>
      <c r="X928" s="74"/>
      <c r="AA928" s="74"/>
      <c r="AD928" s="73"/>
      <c r="AF928" s="73"/>
      <c r="AN928" s="75"/>
    </row>
    <row r="929" spans="22:40" ht="15.75" customHeight="1" x14ac:dyDescent="0.2">
      <c r="V929" s="73"/>
      <c r="W929" s="73"/>
      <c r="X929" s="74"/>
      <c r="AA929" s="74"/>
      <c r="AD929" s="73"/>
      <c r="AF929" s="73"/>
      <c r="AN929" s="75"/>
    </row>
    <row r="930" spans="22:40" ht="15.75" customHeight="1" x14ac:dyDescent="0.2">
      <c r="V930" s="73"/>
      <c r="W930" s="73"/>
      <c r="X930" s="74"/>
      <c r="AA930" s="74"/>
      <c r="AD930" s="73"/>
      <c r="AF930" s="73"/>
      <c r="AN930" s="75"/>
    </row>
    <row r="931" spans="22:40" ht="15.75" customHeight="1" x14ac:dyDescent="0.2">
      <c r="V931" s="73"/>
      <c r="W931" s="73"/>
      <c r="X931" s="74"/>
      <c r="AA931" s="74"/>
      <c r="AD931" s="73"/>
      <c r="AF931" s="73"/>
      <c r="AN931" s="75"/>
    </row>
    <row r="932" spans="22:40" ht="15.75" customHeight="1" x14ac:dyDescent="0.2">
      <c r="V932" s="73"/>
      <c r="W932" s="73"/>
      <c r="X932" s="74"/>
      <c r="AA932" s="74"/>
      <c r="AD932" s="73"/>
      <c r="AF932" s="73"/>
      <c r="AN932" s="75"/>
    </row>
    <row r="933" spans="22:40" ht="15.75" customHeight="1" x14ac:dyDescent="0.2">
      <c r="V933" s="73"/>
      <c r="W933" s="73"/>
      <c r="X933" s="74"/>
      <c r="AA933" s="74"/>
      <c r="AD933" s="73"/>
      <c r="AF933" s="73"/>
      <c r="AN933" s="75"/>
    </row>
    <row r="934" spans="22:40" ht="15.75" customHeight="1" x14ac:dyDescent="0.2">
      <c r="V934" s="73"/>
      <c r="W934" s="73"/>
      <c r="X934" s="74"/>
      <c r="AA934" s="74"/>
      <c r="AD934" s="73"/>
      <c r="AF934" s="73"/>
      <c r="AN934" s="75"/>
    </row>
    <row r="935" spans="22:40" ht="15.75" customHeight="1" x14ac:dyDescent="0.2">
      <c r="V935" s="73"/>
      <c r="W935" s="73"/>
      <c r="X935" s="74"/>
      <c r="AA935" s="74"/>
      <c r="AD935" s="73"/>
      <c r="AF935" s="73"/>
      <c r="AN935" s="75"/>
    </row>
    <row r="936" spans="22:40" ht="15.75" customHeight="1" x14ac:dyDescent="0.2">
      <c r="V936" s="73"/>
      <c r="W936" s="73"/>
      <c r="X936" s="74"/>
      <c r="AA936" s="74"/>
      <c r="AD936" s="73"/>
      <c r="AF936" s="73"/>
      <c r="AN936" s="75"/>
    </row>
    <row r="937" spans="22:40" ht="15.75" customHeight="1" x14ac:dyDescent="0.2">
      <c r="V937" s="73"/>
      <c r="W937" s="73"/>
      <c r="X937" s="74"/>
      <c r="AA937" s="74"/>
      <c r="AD937" s="73"/>
      <c r="AF937" s="73"/>
      <c r="AN937" s="75"/>
    </row>
    <row r="938" spans="22:40" ht="15.75" customHeight="1" x14ac:dyDescent="0.2">
      <c r="V938" s="73"/>
      <c r="W938" s="73"/>
      <c r="X938" s="74"/>
      <c r="AA938" s="74"/>
      <c r="AD938" s="73"/>
      <c r="AF938" s="73"/>
      <c r="AN938" s="75"/>
    </row>
    <row r="939" spans="22:40" ht="15.75" customHeight="1" x14ac:dyDescent="0.2">
      <c r="V939" s="73"/>
      <c r="W939" s="73"/>
      <c r="X939" s="74"/>
      <c r="AA939" s="74"/>
      <c r="AD939" s="73"/>
      <c r="AF939" s="73"/>
      <c r="AN939" s="75"/>
    </row>
    <row r="940" spans="22:40" ht="15.75" customHeight="1" x14ac:dyDescent="0.2">
      <c r="V940" s="73"/>
      <c r="W940" s="73"/>
      <c r="X940" s="74"/>
      <c r="AA940" s="74"/>
      <c r="AD940" s="73"/>
      <c r="AF940" s="73"/>
      <c r="AN940" s="75"/>
    </row>
    <row r="941" spans="22:40" ht="15.75" customHeight="1" x14ac:dyDescent="0.2">
      <c r="V941" s="73"/>
      <c r="W941" s="73"/>
      <c r="X941" s="74"/>
      <c r="AA941" s="74"/>
      <c r="AD941" s="73"/>
      <c r="AF941" s="73"/>
      <c r="AN941" s="75"/>
    </row>
    <row r="942" spans="22:40" ht="15.75" customHeight="1" x14ac:dyDescent="0.2">
      <c r="V942" s="73"/>
      <c r="W942" s="73"/>
      <c r="X942" s="74"/>
      <c r="AA942" s="74"/>
      <c r="AD942" s="73"/>
      <c r="AF942" s="73"/>
      <c r="AN942" s="75"/>
    </row>
    <row r="943" spans="22:40" ht="15.75" customHeight="1" x14ac:dyDescent="0.2">
      <c r="V943" s="73"/>
      <c r="W943" s="73"/>
      <c r="X943" s="74"/>
      <c r="AA943" s="74"/>
      <c r="AD943" s="73"/>
      <c r="AF943" s="73"/>
      <c r="AN943" s="75"/>
    </row>
    <row r="944" spans="22:40" ht="15.75" customHeight="1" x14ac:dyDescent="0.2">
      <c r="V944" s="73"/>
      <c r="W944" s="73"/>
      <c r="X944" s="74"/>
      <c r="AA944" s="74"/>
      <c r="AD944" s="73"/>
      <c r="AF944" s="73"/>
      <c r="AN944" s="75"/>
    </row>
    <row r="945" spans="22:40" ht="15.75" customHeight="1" x14ac:dyDescent="0.2">
      <c r="V945" s="73"/>
      <c r="W945" s="73"/>
      <c r="X945" s="74"/>
      <c r="AA945" s="74"/>
      <c r="AD945" s="73"/>
      <c r="AF945" s="73"/>
      <c r="AN945" s="75"/>
    </row>
    <row r="946" spans="22:40" ht="15.75" customHeight="1" x14ac:dyDescent="0.2">
      <c r="V946" s="73"/>
      <c r="W946" s="73"/>
      <c r="X946" s="74"/>
      <c r="AA946" s="74"/>
      <c r="AD946" s="73"/>
      <c r="AF946" s="73"/>
      <c r="AN946" s="75"/>
    </row>
    <row r="947" spans="22:40" ht="15.75" customHeight="1" x14ac:dyDescent="0.2">
      <c r="V947" s="73"/>
      <c r="W947" s="73"/>
      <c r="X947" s="74"/>
      <c r="AA947" s="74"/>
      <c r="AD947" s="73"/>
      <c r="AF947" s="73"/>
      <c r="AN947" s="75"/>
    </row>
    <row r="948" spans="22:40" ht="15.75" customHeight="1" x14ac:dyDescent="0.2">
      <c r="V948" s="73"/>
      <c r="W948" s="73"/>
      <c r="X948" s="74"/>
      <c r="AA948" s="74"/>
      <c r="AD948" s="73"/>
      <c r="AF948" s="73"/>
      <c r="AN948" s="75"/>
    </row>
    <row r="949" spans="22:40" ht="15.75" customHeight="1" x14ac:dyDescent="0.2">
      <c r="V949" s="73"/>
      <c r="W949" s="73"/>
      <c r="X949" s="74"/>
      <c r="AA949" s="74"/>
      <c r="AD949" s="73"/>
      <c r="AF949" s="73"/>
      <c r="AN949" s="75"/>
    </row>
    <row r="950" spans="22:40" ht="15.75" customHeight="1" x14ac:dyDescent="0.2">
      <c r="V950" s="73"/>
      <c r="W950" s="73"/>
      <c r="X950" s="74"/>
      <c r="AA950" s="74"/>
      <c r="AD950" s="73"/>
      <c r="AF950" s="73"/>
      <c r="AN950" s="75"/>
    </row>
    <row r="951" spans="22:40" ht="15.75" customHeight="1" x14ac:dyDescent="0.2">
      <c r="V951" s="73"/>
      <c r="W951" s="73"/>
      <c r="X951" s="74"/>
      <c r="AA951" s="74"/>
      <c r="AD951" s="73"/>
      <c r="AF951" s="73"/>
      <c r="AN951" s="75"/>
    </row>
    <row r="952" spans="22:40" ht="15.75" customHeight="1" x14ac:dyDescent="0.2">
      <c r="V952" s="73"/>
      <c r="W952" s="73"/>
      <c r="X952" s="74"/>
      <c r="AA952" s="74"/>
      <c r="AD952" s="73"/>
      <c r="AF952" s="73"/>
      <c r="AN952" s="75"/>
    </row>
    <row r="953" spans="22:40" ht="15.75" customHeight="1" x14ac:dyDescent="0.2">
      <c r="V953" s="73"/>
      <c r="W953" s="73"/>
      <c r="X953" s="74"/>
      <c r="AA953" s="74"/>
      <c r="AD953" s="73"/>
      <c r="AF953" s="73"/>
      <c r="AN953" s="75"/>
    </row>
    <row r="954" spans="22:40" ht="15.75" customHeight="1" x14ac:dyDescent="0.2">
      <c r="V954" s="73"/>
      <c r="W954" s="73"/>
      <c r="X954" s="74"/>
      <c r="AA954" s="74"/>
      <c r="AD954" s="73"/>
      <c r="AF954" s="73"/>
      <c r="AN954" s="75"/>
    </row>
    <row r="955" spans="22:40" ht="15.75" customHeight="1" x14ac:dyDescent="0.2">
      <c r="V955" s="73"/>
      <c r="W955" s="73"/>
      <c r="X955" s="74"/>
      <c r="AA955" s="74"/>
      <c r="AD955" s="73"/>
      <c r="AF955" s="73"/>
      <c r="AN955" s="75"/>
    </row>
    <row r="956" spans="22:40" ht="15.75" customHeight="1" x14ac:dyDescent="0.2">
      <c r="V956" s="73"/>
      <c r="W956" s="73"/>
      <c r="X956" s="74"/>
      <c r="AA956" s="74"/>
      <c r="AD956" s="73"/>
      <c r="AF956" s="73"/>
      <c r="AN956" s="75"/>
    </row>
    <row r="957" spans="22:40" ht="15.75" customHeight="1" x14ac:dyDescent="0.2">
      <c r="V957" s="73"/>
      <c r="W957" s="73"/>
      <c r="X957" s="74"/>
      <c r="AA957" s="74"/>
      <c r="AD957" s="73"/>
      <c r="AF957" s="73"/>
      <c r="AN957" s="75"/>
    </row>
    <row r="958" spans="22:40" ht="15.75" customHeight="1" x14ac:dyDescent="0.2">
      <c r="V958" s="73"/>
      <c r="W958" s="73"/>
      <c r="X958" s="74"/>
      <c r="AA958" s="74"/>
      <c r="AD958" s="73"/>
      <c r="AF958" s="73"/>
      <c r="AN958" s="75"/>
    </row>
    <row r="959" spans="22:40" ht="15.75" customHeight="1" x14ac:dyDescent="0.2">
      <c r="V959" s="73"/>
      <c r="W959" s="73"/>
      <c r="X959" s="74"/>
      <c r="AA959" s="74"/>
      <c r="AD959" s="73"/>
      <c r="AF959" s="73"/>
      <c r="AN959" s="75"/>
    </row>
    <row r="960" spans="22:40" ht="15.75" customHeight="1" x14ac:dyDescent="0.2">
      <c r="V960" s="73"/>
      <c r="W960" s="73"/>
      <c r="X960" s="74"/>
      <c r="AA960" s="74"/>
      <c r="AD960" s="73"/>
      <c r="AF960" s="73"/>
      <c r="AN960" s="75"/>
    </row>
    <row r="961" spans="22:40" ht="15.75" customHeight="1" x14ac:dyDescent="0.2">
      <c r="V961" s="73"/>
      <c r="W961" s="73"/>
      <c r="X961" s="74"/>
      <c r="AA961" s="74"/>
      <c r="AD961" s="73"/>
      <c r="AF961" s="73"/>
      <c r="AN961" s="75"/>
    </row>
    <row r="962" spans="22:40" ht="15.75" customHeight="1" x14ac:dyDescent="0.2">
      <c r="V962" s="73"/>
      <c r="W962" s="73"/>
      <c r="X962" s="74"/>
      <c r="AA962" s="74"/>
      <c r="AD962" s="73"/>
      <c r="AF962" s="73"/>
      <c r="AN962" s="75"/>
    </row>
    <row r="963" spans="22:40" ht="15.75" customHeight="1" x14ac:dyDescent="0.2">
      <c r="V963" s="73"/>
      <c r="W963" s="73"/>
      <c r="X963" s="74"/>
      <c r="AA963" s="74"/>
      <c r="AD963" s="73"/>
      <c r="AF963" s="73"/>
      <c r="AN963" s="75"/>
    </row>
    <row r="964" spans="22:40" ht="15.75" customHeight="1" x14ac:dyDescent="0.2">
      <c r="V964" s="73"/>
      <c r="W964" s="73"/>
      <c r="X964" s="74"/>
      <c r="AA964" s="74"/>
      <c r="AD964" s="73"/>
      <c r="AF964" s="73"/>
      <c r="AN964" s="75"/>
    </row>
    <row r="965" spans="22:40" ht="15.75" customHeight="1" x14ac:dyDescent="0.2">
      <c r="V965" s="73"/>
      <c r="W965" s="73"/>
      <c r="X965" s="74"/>
      <c r="AA965" s="74"/>
      <c r="AD965" s="73"/>
      <c r="AF965" s="73"/>
      <c r="AN965" s="75"/>
    </row>
    <row r="966" spans="22:40" ht="15.75" customHeight="1" x14ac:dyDescent="0.2">
      <c r="V966" s="73"/>
      <c r="W966" s="73"/>
      <c r="X966" s="74"/>
      <c r="AA966" s="74"/>
      <c r="AD966" s="73"/>
      <c r="AF966" s="73"/>
      <c r="AN966" s="75"/>
    </row>
    <row r="967" spans="22:40" ht="15.75" customHeight="1" x14ac:dyDescent="0.2">
      <c r="V967" s="73"/>
      <c r="W967" s="73"/>
      <c r="X967" s="74"/>
      <c r="AA967" s="74"/>
      <c r="AD967" s="73"/>
      <c r="AF967" s="73"/>
      <c r="AN967" s="75"/>
    </row>
    <row r="968" spans="22:40" ht="15.75" customHeight="1" x14ac:dyDescent="0.2">
      <c r="V968" s="73"/>
      <c r="W968" s="73"/>
      <c r="X968" s="74"/>
      <c r="AA968" s="74"/>
      <c r="AD968" s="73"/>
      <c r="AF968" s="73"/>
      <c r="AN968" s="75"/>
    </row>
    <row r="969" spans="22:40" ht="15.75" customHeight="1" x14ac:dyDescent="0.2">
      <c r="V969" s="73"/>
      <c r="W969" s="73"/>
      <c r="X969" s="74"/>
      <c r="AA969" s="74"/>
      <c r="AD969" s="73"/>
      <c r="AF969" s="73"/>
      <c r="AN969" s="75"/>
    </row>
    <row r="970" spans="22:40" ht="15.75" customHeight="1" x14ac:dyDescent="0.2">
      <c r="V970" s="73"/>
      <c r="W970" s="73"/>
      <c r="X970" s="74"/>
      <c r="AA970" s="74"/>
      <c r="AD970" s="73"/>
      <c r="AF970" s="73"/>
      <c r="AN970" s="75"/>
    </row>
    <row r="971" spans="22:40" ht="15.75" customHeight="1" x14ac:dyDescent="0.2">
      <c r="V971" s="73"/>
      <c r="W971" s="73"/>
      <c r="X971" s="74"/>
      <c r="AA971" s="74"/>
      <c r="AD971" s="73"/>
      <c r="AF971" s="73"/>
      <c r="AN971" s="75"/>
    </row>
    <row r="972" spans="22:40" ht="15.75" customHeight="1" x14ac:dyDescent="0.2">
      <c r="V972" s="73"/>
      <c r="W972" s="73"/>
      <c r="X972" s="74"/>
      <c r="AA972" s="74"/>
      <c r="AD972" s="73"/>
      <c r="AF972" s="73"/>
      <c r="AN972" s="75"/>
    </row>
    <row r="973" spans="22:40" ht="15.75" customHeight="1" x14ac:dyDescent="0.2">
      <c r="V973" s="73"/>
      <c r="W973" s="73"/>
      <c r="X973" s="74"/>
      <c r="AA973" s="74"/>
      <c r="AD973" s="73"/>
      <c r="AF973" s="73"/>
      <c r="AN973" s="75"/>
    </row>
    <row r="974" spans="22:40" ht="15.75" customHeight="1" x14ac:dyDescent="0.2">
      <c r="V974" s="73"/>
      <c r="W974" s="73"/>
      <c r="X974" s="74"/>
      <c r="AA974" s="74"/>
      <c r="AD974" s="73"/>
      <c r="AF974" s="73"/>
      <c r="AN974" s="75"/>
    </row>
    <row r="975" spans="22:40" ht="15.75" customHeight="1" x14ac:dyDescent="0.2">
      <c r="V975" s="73"/>
      <c r="W975" s="73"/>
      <c r="X975" s="74"/>
      <c r="AA975" s="74"/>
      <c r="AD975" s="73"/>
      <c r="AF975" s="73"/>
      <c r="AN975" s="75"/>
    </row>
    <row r="976" spans="22:40" ht="15.75" customHeight="1" x14ac:dyDescent="0.2">
      <c r="V976" s="73"/>
      <c r="W976" s="73"/>
      <c r="X976" s="74"/>
      <c r="AA976" s="74"/>
      <c r="AD976" s="73"/>
      <c r="AF976" s="73"/>
      <c r="AN976" s="75"/>
    </row>
    <row r="977" spans="22:40" ht="15.75" customHeight="1" x14ac:dyDescent="0.2">
      <c r="V977" s="73"/>
      <c r="W977" s="73"/>
      <c r="X977" s="74"/>
      <c r="AA977" s="74"/>
      <c r="AD977" s="73"/>
      <c r="AF977" s="73"/>
      <c r="AN977" s="75"/>
    </row>
    <row r="978" spans="22:40" ht="15.75" customHeight="1" x14ac:dyDescent="0.2">
      <c r="V978" s="73"/>
      <c r="W978" s="73"/>
      <c r="X978" s="74"/>
      <c r="AA978" s="74"/>
      <c r="AD978" s="73"/>
      <c r="AF978" s="73"/>
      <c r="AN978" s="75"/>
    </row>
    <row r="979" spans="22:40" ht="15.75" customHeight="1" x14ac:dyDescent="0.2">
      <c r="V979" s="73"/>
      <c r="W979" s="73"/>
      <c r="X979" s="74"/>
      <c r="AA979" s="74"/>
      <c r="AD979" s="73"/>
      <c r="AF979" s="73"/>
      <c r="AN979" s="75"/>
    </row>
    <row r="980" spans="22:40" ht="15.75" customHeight="1" x14ac:dyDescent="0.2">
      <c r="V980" s="73"/>
      <c r="W980" s="73"/>
      <c r="X980" s="74"/>
      <c r="AA980" s="74"/>
      <c r="AD980" s="73"/>
      <c r="AF980" s="73"/>
      <c r="AN980" s="75"/>
    </row>
    <row r="981" spans="22:40" ht="15.75" customHeight="1" x14ac:dyDescent="0.2">
      <c r="V981" s="73"/>
      <c r="W981" s="73"/>
      <c r="X981" s="74"/>
      <c r="AA981" s="74"/>
      <c r="AD981" s="73"/>
      <c r="AF981" s="73"/>
      <c r="AN981" s="75"/>
    </row>
    <row r="982" spans="22:40" ht="15.75" customHeight="1" x14ac:dyDescent="0.2">
      <c r="V982" s="73"/>
      <c r="W982" s="73"/>
      <c r="X982" s="74"/>
      <c r="AA982" s="74"/>
      <c r="AD982" s="73"/>
      <c r="AF982" s="73"/>
      <c r="AN982" s="75"/>
    </row>
    <row r="983" spans="22:40" ht="15.75" customHeight="1" x14ac:dyDescent="0.2">
      <c r="V983" s="73"/>
      <c r="W983" s="73"/>
      <c r="X983" s="74"/>
      <c r="AA983" s="74"/>
      <c r="AD983" s="73"/>
      <c r="AF983" s="73"/>
      <c r="AN983" s="75"/>
    </row>
    <row r="984" spans="22:40" ht="15.75" customHeight="1" x14ac:dyDescent="0.2">
      <c r="V984" s="73"/>
      <c r="W984" s="73"/>
      <c r="X984" s="74"/>
      <c r="AA984" s="74"/>
      <c r="AD984" s="73"/>
      <c r="AF984" s="73"/>
      <c r="AN984" s="75"/>
    </row>
    <row r="985" spans="22:40" ht="15.75" customHeight="1" x14ac:dyDescent="0.2">
      <c r="V985" s="73"/>
      <c r="W985" s="73"/>
      <c r="X985" s="74"/>
      <c r="AA985" s="74"/>
      <c r="AD985" s="73"/>
      <c r="AF985" s="73"/>
      <c r="AN985" s="75"/>
    </row>
    <row r="986" spans="22:40" ht="15.75" customHeight="1" x14ac:dyDescent="0.2">
      <c r="V986" s="73"/>
      <c r="W986" s="73"/>
      <c r="X986" s="74"/>
      <c r="AA986" s="74"/>
      <c r="AD986" s="73"/>
      <c r="AF986" s="73"/>
      <c r="AN986" s="75"/>
    </row>
    <row r="987" spans="22:40" ht="15.75" customHeight="1" x14ac:dyDescent="0.2">
      <c r="V987" s="73"/>
      <c r="W987" s="73"/>
      <c r="X987" s="74"/>
      <c r="AA987" s="74"/>
      <c r="AD987" s="73"/>
      <c r="AF987" s="73"/>
      <c r="AN987" s="75"/>
    </row>
    <row r="988" spans="22:40" ht="15.75" customHeight="1" x14ac:dyDescent="0.2">
      <c r="V988" s="73"/>
      <c r="W988" s="73"/>
      <c r="X988" s="74"/>
      <c r="AA988" s="74"/>
      <c r="AD988" s="73"/>
      <c r="AF988" s="73"/>
      <c r="AN988" s="75"/>
    </row>
    <row r="989" spans="22:40" ht="15.75" customHeight="1" x14ac:dyDescent="0.2">
      <c r="V989" s="73"/>
      <c r="W989" s="73"/>
      <c r="X989" s="74"/>
      <c r="AA989" s="74"/>
      <c r="AD989" s="73"/>
      <c r="AF989" s="73"/>
      <c r="AN989" s="75"/>
    </row>
    <row r="990" spans="22:40" ht="15.75" customHeight="1" x14ac:dyDescent="0.2">
      <c r="V990" s="73"/>
      <c r="W990" s="73"/>
      <c r="X990" s="74"/>
      <c r="AA990" s="74"/>
      <c r="AD990" s="73"/>
      <c r="AF990" s="73"/>
      <c r="AN990" s="75"/>
    </row>
    <row r="991" spans="22:40" ht="15.75" customHeight="1" x14ac:dyDescent="0.2">
      <c r="V991" s="73"/>
      <c r="W991" s="73"/>
      <c r="X991" s="74"/>
      <c r="AA991" s="74"/>
      <c r="AD991" s="73"/>
      <c r="AF991" s="73"/>
      <c r="AN991" s="75"/>
    </row>
    <row r="992" spans="22:40" ht="15.75" customHeight="1" x14ac:dyDescent="0.2">
      <c r="V992" s="73"/>
      <c r="W992" s="73"/>
      <c r="X992" s="74"/>
      <c r="AA992" s="74"/>
      <c r="AD992" s="73"/>
      <c r="AF992" s="73"/>
      <c r="AN992" s="75"/>
    </row>
    <row r="993" spans="22:40" ht="15.75" customHeight="1" x14ac:dyDescent="0.2">
      <c r="V993" s="73"/>
      <c r="W993" s="73"/>
      <c r="X993" s="74"/>
      <c r="AA993" s="74"/>
      <c r="AD993" s="73"/>
      <c r="AF993" s="73"/>
      <c r="AN993" s="75"/>
    </row>
    <row r="994" spans="22:40" ht="15.75" customHeight="1" x14ac:dyDescent="0.2">
      <c r="V994" s="73"/>
      <c r="W994" s="73"/>
      <c r="X994" s="74"/>
      <c r="AA994" s="74"/>
      <c r="AD994" s="73"/>
      <c r="AF994" s="73"/>
      <c r="AN994" s="75"/>
    </row>
    <row r="995" spans="22:40" ht="15.75" customHeight="1" x14ac:dyDescent="0.2">
      <c r="V995" s="73"/>
      <c r="W995" s="73"/>
      <c r="X995" s="74"/>
      <c r="AA995" s="74"/>
      <c r="AD995" s="73"/>
      <c r="AF995" s="73"/>
      <c r="AN995" s="75"/>
    </row>
    <row r="996" spans="22:40" ht="15.75" customHeight="1" x14ac:dyDescent="0.2">
      <c r="V996" s="73"/>
      <c r="W996" s="73"/>
      <c r="X996" s="74"/>
      <c r="AA996" s="74"/>
      <c r="AD996" s="73"/>
      <c r="AF996" s="73"/>
      <c r="AN996" s="75"/>
    </row>
    <row r="997" spans="22:40" ht="15.75" customHeight="1" x14ac:dyDescent="0.2">
      <c r="V997" s="73"/>
      <c r="W997" s="73"/>
      <c r="X997" s="74"/>
      <c r="AA997" s="74"/>
      <c r="AD997" s="73"/>
      <c r="AF997" s="73"/>
      <c r="AN997" s="75"/>
    </row>
    <row r="998" spans="22:40" ht="15.75" customHeight="1" x14ac:dyDescent="0.2">
      <c r="V998" s="73"/>
      <c r="W998" s="73"/>
      <c r="X998" s="74"/>
      <c r="AA998" s="74"/>
      <c r="AD998" s="73"/>
      <c r="AF998" s="73"/>
      <c r="AN998" s="75"/>
    </row>
    <row r="999" spans="22:40" ht="15.75" customHeight="1" x14ac:dyDescent="0.2">
      <c r="V999" s="73"/>
      <c r="W999" s="73"/>
      <c r="X999" s="74"/>
      <c r="AA999" s="74"/>
      <c r="AD999" s="73"/>
      <c r="AF999" s="73"/>
      <c r="AN999" s="75"/>
    </row>
    <row r="1000" spans="22:40" ht="15.75" customHeight="1" x14ac:dyDescent="0.2">
      <c r="V1000" s="73"/>
      <c r="W1000" s="73"/>
      <c r="X1000" s="74"/>
      <c r="AA1000" s="74"/>
      <c r="AD1000" s="73"/>
      <c r="AF1000" s="73"/>
      <c r="AN1000" s="75"/>
    </row>
    <row r="1001" spans="22:40" ht="15.75" customHeight="1" x14ac:dyDescent="0.2">
      <c r="V1001" s="73"/>
      <c r="W1001" s="73"/>
      <c r="X1001" s="74"/>
      <c r="AA1001" s="74"/>
      <c r="AD1001" s="73"/>
      <c r="AF1001" s="73"/>
      <c r="AN1001" s="75"/>
    </row>
  </sheetData>
  <mergeCells count="9">
    <mergeCell ref="AJ1:AK1"/>
    <mergeCell ref="AM1:AQ1"/>
    <mergeCell ref="E1:G1"/>
    <mergeCell ref="H1:L1"/>
    <mergeCell ref="N1:Q1"/>
    <mergeCell ref="R1:T1"/>
    <mergeCell ref="U1:AC1"/>
    <mergeCell ref="AD1:AF1"/>
    <mergeCell ref="AG1:AI1"/>
  </mergeCells>
  <conditionalFormatting sqref="AN3:AN9 B3:K123 M3:S123 U3:V123 X3:X123 AA3:AB123 AD3:AJ123 AL3:AM123 L3:L124 W3:W124 Y3:Z124 AC3:AC124 AK3:AK124 T3:T125 AN13:AN14 AN17:AN18 AN20:AN22 AN25:AN33 AN37:AN38 AN41:AN43 AN46:AN48 AN50:AN63 AN67:AN68 AN71:AN74 AN78:AN81 AN84:AN87 AN89 AN91:AN99 AN102:AN106 AN108 AN110:AN111 AN113:AN117 AN119:AN121 AN123 AO3:AQ124">
    <cfRule type="expression" dxfId="3" priority="1">
      <formula>$B3="Y"</formula>
    </cfRule>
  </conditionalFormatting>
  <dataValidations disablePrompts="1" count="1">
    <dataValidation type="decimal" allowBlank="1" showErrorMessage="1" sqref="AN3 X44:X48 AN85 AN111 AN114 AN119:AN120" xr:uid="{00000000-0002-0000-0000-000000000000}">
      <formula1>0</formula1>
      <formula2>150000</formula2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001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3" width="8.6640625" hidden="1" customWidth="1"/>
    <col min="4" max="4" width="19.1640625" hidden="1" customWidth="1"/>
    <col min="5" max="5" width="10.5" customWidth="1"/>
    <col min="6" max="6" width="38.6640625" customWidth="1"/>
    <col min="7" max="7" width="23" customWidth="1"/>
    <col min="8" max="8" width="11.1640625" customWidth="1"/>
    <col min="9" max="9" width="11" customWidth="1"/>
    <col min="10" max="10" width="9" customWidth="1"/>
    <col min="11" max="11" width="9.33203125" customWidth="1"/>
    <col min="12" max="12" width="15.33203125" customWidth="1"/>
    <col min="13" max="13" width="19" customWidth="1"/>
    <col min="14" max="14" width="13.6640625" customWidth="1"/>
    <col min="15" max="15" width="8.83203125" customWidth="1"/>
    <col min="16" max="16" width="16.33203125" customWidth="1"/>
    <col min="17" max="17" width="14.5" customWidth="1"/>
    <col min="18" max="18" width="9.83203125" customWidth="1"/>
    <col min="19" max="19" width="14" customWidth="1"/>
    <col min="20" max="20" width="15.33203125" customWidth="1"/>
    <col min="21" max="21" width="12.83203125" customWidth="1"/>
    <col min="22" max="22" width="13.83203125" customWidth="1"/>
    <col min="23" max="26" width="10.83203125" customWidth="1"/>
    <col min="27" max="27" width="18.5" customWidth="1"/>
    <col min="28" max="28" width="17.5" customWidth="1"/>
    <col min="29" max="29" width="14.33203125" customWidth="1"/>
    <col min="30" max="30" width="11.83203125" customWidth="1"/>
    <col min="31" max="31" width="9.5" customWidth="1"/>
    <col min="32" max="32" width="12.83203125" customWidth="1"/>
    <col min="33" max="33" width="9" customWidth="1"/>
    <col min="34" max="34" width="10" customWidth="1"/>
    <col min="35" max="35" width="9.83203125" customWidth="1"/>
    <col min="36" max="36" width="12.1640625" customWidth="1"/>
    <col min="37" max="37" width="8.1640625" customWidth="1"/>
    <col min="38" max="38" width="33.1640625" customWidth="1"/>
    <col min="39" max="40" width="8.6640625" customWidth="1"/>
    <col min="41" max="41" width="10.5" customWidth="1"/>
    <col min="42" max="42" width="11.33203125" customWidth="1"/>
    <col min="43" max="43" width="8.5" customWidth="1"/>
    <col min="44" max="44" width="13.1640625" customWidth="1"/>
    <col min="45" max="51" width="4.5" customWidth="1"/>
  </cols>
  <sheetData>
    <row r="1" spans="1:62" ht="31.5" customHeight="1" x14ac:dyDescent="0.2">
      <c r="A1" s="76"/>
      <c r="B1" s="77"/>
      <c r="C1" s="77"/>
      <c r="D1" s="77"/>
      <c r="E1" s="2"/>
      <c r="F1" s="2"/>
      <c r="G1" s="2"/>
      <c r="H1" s="3"/>
      <c r="I1" s="3"/>
      <c r="J1" s="3"/>
      <c r="K1" s="3"/>
      <c r="L1" s="3"/>
      <c r="M1" s="4"/>
      <c r="N1" s="78"/>
      <c r="O1" s="78"/>
      <c r="P1" s="78"/>
      <c r="Q1" s="78"/>
      <c r="R1" s="5"/>
      <c r="S1" s="79"/>
      <c r="T1" s="5"/>
      <c r="U1" s="80"/>
      <c r="V1" s="81"/>
      <c r="W1" s="82"/>
      <c r="X1" s="82"/>
      <c r="Y1" s="83"/>
      <c r="Z1" s="83"/>
      <c r="AA1" s="81"/>
      <c r="AB1" s="84"/>
      <c r="AC1" s="85"/>
      <c r="AD1" s="6"/>
      <c r="AE1" s="86"/>
      <c r="AF1" s="6"/>
      <c r="AG1" s="7"/>
      <c r="AH1" s="7"/>
      <c r="AI1" s="4"/>
      <c r="AJ1" s="8"/>
      <c r="AK1" s="87"/>
      <c r="AL1" s="88"/>
      <c r="AM1" s="235" t="s">
        <v>195</v>
      </c>
      <c r="AN1" s="222"/>
      <c r="AO1" s="222"/>
      <c r="AP1" s="222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90"/>
      <c r="BB1" s="90"/>
      <c r="BC1" s="90"/>
      <c r="BD1" s="90"/>
      <c r="BE1" s="90"/>
      <c r="BF1" s="90"/>
      <c r="BG1" s="90"/>
      <c r="BH1" s="90"/>
      <c r="BI1" s="90"/>
      <c r="BJ1" s="90"/>
    </row>
    <row r="2" spans="1:62" ht="51.75" customHeight="1" x14ac:dyDescent="0.2">
      <c r="A2" s="91"/>
      <c r="B2" s="92" t="s">
        <v>10</v>
      </c>
      <c r="C2" s="92" t="s">
        <v>11</v>
      </c>
      <c r="D2" s="92" t="s">
        <v>12</v>
      </c>
      <c r="E2" s="93" t="s">
        <v>13</v>
      </c>
      <c r="F2" s="93" t="s">
        <v>14</v>
      </c>
      <c r="G2" s="93" t="s">
        <v>15</v>
      </c>
      <c r="H2" s="94" t="s">
        <v>16</v>
      </c>
      <c r="I2" s="94" t="s">
        <v>17</v>
      </c>
      <c r="J2" s="94" t="s">
        <v>18</v>
      </c>
      <c r="K2" s="94" t="s">
        <v>19</v>
      </c>
      <c r="L2" s="95" t="s">
        <v>20</v>
      </c>
      <c r="M2" s="96" t="s">
        <v>21</v>
      </c>
      <c r="N2" s="97" t="s">
        <v>22</v>
      </c>
      <c r="O2" s="97" t="s">
        <v>23</v>
      </c>
      <c r="P2" s="97" t="s">
        <v>24</v>
      </c>
      <c r="Q2" s="98" t="s">
        <v>3</v>
      </c>
      <c r="R2" s="99" t="s">
        <v>26</v>
      </c>
      <c r="S2" s="100" t="s">
        <v>27</v>
      </c>
      <c r="T2" s="101" t="s">
        <v>28</v>
      </c>
      <c r="U2" s="102" t="s">
        <v>29</v>
      </c>
      <c r="V2" s="103" t="s">
        <v>30</v>
      </c>
      <c r="W2" s="104" t="s">
        <v>196</v>
      </c>
      <c r="X2" s="105" t="s">
        <v>32</v>
      </c>
      <c r="Y2" s="106" t="s">
        <v>33</v>
      </c>
      <c r="Z2" s="106" t="s">
        <v>34</v>
      </c>
      <c r="AA2" s="103" t="s">
        <v>35</v>
      </c>
      <c r="AB2" s="107" t="s">
        <v>36</v>
      </c>
      <c r="AC2" s="108" t="s">
        <v>5</v>
      </c>
      <c r="AD2" s="109" t="s">
        <v>37</v>
      </c>
      <c r="AE2" s="110" t="s">
        <v>38</v>
      </c>
      <c r="AF2" s="109" t="s">
        <v>39</v>
      </c>
      <c r="AG2" s="111" t="s">
        <v>40</v>
      </c>
      <c r="AH2" s="111" t="s">
        <v>41</v>
      </c>
      <c r="AI2" s="112" t="s">
        <v>42</v>
      </c>
      <c r="AJ2" s="113" t="s">
        <v>43</v>
      </c>
      <c r="AK2" s="114" t="s">
        <v>44</v>
      </c>
      <c r="AL2" s="115" t="s">
        <v>197</v>
      </c>
      <c r="AM2" s="116" t="s">
        <v>45</v>
      </c>
      <c r="AN2" s="117" t="s">
        <v>46</v>
      </c>
      <c r="AO2" s="118" t="s">
        <v>47</v>
      </c>
      <c r="AP2" s="119" t="s">
        <v>48</v>
      </c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90"/>
      <c r="BB2" s="90"/>
      <c r="BC2" s="90"/>
      <c r="BD2" s="90"/>
      <c r="BE2" s="90"/>
      <c r="BF2" s="90"/>
      <c r="BG2" s="90"/>
      <c r="BH2" s="90"/>
      <c r="BI2" s="90"/>
      <c r="BJ2" s="90"/>
    </row>
    <row r="3" spans="1:62" ht="14.25" customHeight="1" x14ac:dyDescent="0.2">
      <c r="A3" s="35"/>
      <c r="B3" s="36"/>
      <c r="C3" s="36"/>
      <c r="D3" s="36" t="s">
        <v>49</v>
      </c>
      <c r="E3" s="66">
        <v>121</v>
      </c>
      <c r="F3" s="36" t="s">
        <v>161</v>
      </c>
      <c r="G3" s="36" t="s">
        <v>67</v>
      </c>
      <c r="H3" s="36">
        <v>15</v>
      </c>
      <c r="I3" s="36">
        <v>15</v>
      </c>
      <c r="J3" s="36">
        <v>15</v>
      </c>
      <c r="K3" s="36">
        <v>15</v>
      </c>
      <c r="L3" s="38">
        <f t="shared" ref="L3:L124" si="0">SUM(H3:K3)</f>
        <v>60</v>
      </c>
      <c r="M3" s="66">
        <v>0</v>
      </c>
      <c r="N3" s="65">
        <v>20</v>
      </c>
      <c r="O3" s="65">
        <v>36.33</v>
      </c>
      <c r="P3" s="65">
        <v>138.66999999999999</v>
      </c>
      <c r="Q3" s="39">
        <v>195</v>
      </c>
      <c r="R3" s="65">
        <v>114</v>
      </c>
      <c r="S3" s="36">
        <v>116</v>
      </c>
      <c r="T3" s="39">
        <f t="shared" ref="T3:T122" si="1">SUM(R3:S3)</f>
        <v>230</v>
      </c>
      <c r="U3" s="120">
        <v>45462</v>
      </c>
      <c r="V3" s="66">
        <v>50</v>
      </c>
      <c r="W3" s="66">
        <f t="shared" ref="W3:W28" si="2">IF(LEFT(G3,2)="10",10000,30000)</f>
        <v>10000</v>
      </c>
      <c r="X3" s="121">
        <v>9793</v>
      </c>
      <c r="Y3" s="65">
        <f t="shared" ref="Y3:Y124" si="3">IF(X3&gt;0,350-((350/(0.3*W3))*ABS(X3-W3)),0)</f>
        <v>325.85000000000002</v>
      </c>
      <c r="Z3" s="65">
        <f t="shared" ref="Z3:Z124" si="4">IF(Y3&lt;0,0,Y3)</f>
        <v>325.85000000000002</v>
      </c>
      <c r="AA3" s="67">
        <v>150</v>
      </c>
      <c r="AB3" s="36" t="s">
        <v>63</v>
      </c>
      <c r="AC3" s="39">
        <f t="shared" ref="AC3:AC124" si="5">SUM(Z3:AA3)</f>
        <v>475.85</v>
      </c>
      <c r="AD3" s="66">
        <v>45</v>
      </c>
      <c r="AE3" s="36">
        <v>50</v>
      </c>
      <c r="AF3" s="37">
        <f t="shared" ref="AF3:AF96" si="6">SUM(V3,AD3,AE3)</f>
        <v>145</v>
      </c>
      <c r="AG3" s="66"/>
      <c r="AH3" s="66"/>
      <c r="AI3" s="37">
        <f t="shared" ref="AI3:AI113" si="7">SUM(M3,AG3,AH3)</f>
        <v>0</v>
      </c>
      <c r="AJ3" s="43">
        <f t="shared" ref="AJ3:AJ124" si="8">SUM(L3,Q3,T3,AC3,AF3)-AI3</f>
        <v>1105.8499999999999</v>
      </c>
      <c r="AK3" s="70">
        <f t="shared" ref="AK3:AK123" si="9">_xlfn.RANK.AVG(AJ3,$AJ$3:$AJ$124,0)</f>
        <v>1</v>
      </c>
      <c r="AL3" s="36"/>
      <c r="AM3" s="122">
        <v>10000</v>
      </c>
      <c r="AN3" s="36">
        <f t="shared" ref="AN3:AN49" si="10">ABS(X3-AM3)</f>
        <v>207</v>
      </c>
      <c r="AO3" s="72">
        <f t="shared" ref="AO3:AO86" si="11">ABS(AN3/AM3)</f>
        <v>2.07E-2</v>
      </c>
      <c r="AP3" s="38">
        <f t="shared" ref="AP3:AP124" si="12">_xlfn.RANK.AVG(AO3,$AO$3:$AO$124,1)</f>
        <v>14</v>
      </c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ht="14.25" customHeight="1" x14ac:dyDescent="0.2">
      <c r="A4" s="35"/>
      <c r="B4" s="36"/>
      <c r="C4" s="36"/>
      <c r="D4" s="36"/>
      <c r="E4" s="66">
        <v>49</v>
      </c>
      <c r="F4" s="36" t="s">
        <v>98</v>
      </c>
      <c r="G4" s="36" t="s">
        <v>51</v>
      </c>
      <c r="H4" s="36">
        <v>15</v>
      </c>
      <c r="I4" s="36">
        <v>15</v>
      </c>
      <c r="J4" s="36">
        <v>15</v>
      </c>
      <c r="K4" s="36">
        <v>15</v>
      </c>
      <c r="L4" s="38">
        <f t="shared" si="0"/>
        <v>60</v>
      </c>
      <c r="M4" s="66">
        <v>5</v>
      </c>
      <c r="N4" s="65">
        <v>20</v>
      </c>
      <c r="O4" s="65">
        <v>34.67</v>
      </c>
      <c r="P4" s="65">
        <v>140</v>
      </c>
      <c r="Q4" s="39">
        <v>194.7</v>
      </c>
      <c r="R4" s="65">
        <v>108</v>
      </c>
      <c r="S4" s="36">
        <v>112</v>
      </c>
      <c r="T4" s="39">
        <f t="shared" si="1"/>
        <v>220</v>
      </c>
      <c r="U4" s="120">
        <v>45462</v>
      </c>
      <c r="V4" s="66">
        <v>50</v>
      </c>
      <c r="W4" s="66">
        <f t="shared" si="2"/>
        <v>10000</v>
      </c>
      <c r="X4" s="121">
        <v>9810</v>
      </c>
      <c r="Y4" s="65">
        <f t="shared" si="3"/>
        <v>327.83333333333331</v>
      </c>
      <c r="Z4" s="65">
        <f t="shared" si="4"/>
        <v>327.83333333333331</v>
      </c>
      <c r="AA4" s="67">
        <v>150</v>
      </c>
      <c r="AB4" s="36" t="s">
        <v>63</v>
      </c>
      <c r="AC4" s="39">
        <f t="shared" si="5"/>
        <v>477.83333333333331</v>
      </c>
      <c r="AD4" s="66">
        <v>45</v>
      </c>
      <c r="AE4" s="36">
        <v>50</v>
      </c>
      <c r="AF4" s="37">
        <f t="shared" si="6"/>
        <v>145</v>
      </c>
      <c r="AG4" s="66"/>
      <c r="AH4" s="66"/>
      <c r="AI4" s="37">
        <f t="shared" si="7"/>
        <v>5</v>
      </c>
      <c r="AJ4" s="43">
        <f t="shared" si="8"/>
        <v>1092.5333333333333</v>
      </c>
      <c r="AK4" s="70">
        <f t="shared" si="9"/>
        <v>2</v>
      </c>
      <c r="AL4" s="36"/>
      <c r="AM4" s="123">
        <v>10153</v>
      </c>
      <c r="AN4" s="36">
        <f t="shared" si="10"/>
        <v>343</v>
      </c>
      <c r="AO4" s="72">
        <f t="shared" si="11"/>
        <v>3.3783118290160542E-2</v>
      </c>
      <c r="AP4" s="38">
        <f t="shared" si="12"/>
        <v>22</v>
      </c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ht="14.25" customHeight="1" x14ac:dyDescent="0.2">
      <c r="A5" s="35"/>
      <c r="B5" s="36"/>
      <c r="C5" s="36"/>
      <c r="D5" s="36"/>
      <c r="E5" s="66">
        <v>114</v>
      </c>
      <c r="F5" s="36" t="s">
        <v>154</v>
      </c>
      <c r="G5" s="36" t="s">
        <v>62</v>
      </c>
      <c r="H5" s="36">
        <v>15</v>
      </c>
      <c r="I5" s="36">
        <v>15</v>
      </c>
      <c r="J5" s="36">
        <v>15</v>
      </c>
      <c r="K5" s="36">
        <v>15</v>
      </c>
      <c r="L5" s="38">
        <f t="shared" si="0"/>
        <v>60</v>
      </c>
      <c r="M5" s="66">
        <v>0</v>
      </c>
      <c r="N5" s="65">
        <v>20</v>
      </c>
      <c r="O5" s="65">
        <v>38.5</v>
      </c>
      <c r="P5" s="65">
        <v>134</v>
      </c>
      <c r="Q5" s="39">
        <v>192.5</v>
      </c>
      <c r="R5" s="65">
        <v>114</v>
      </c>
      <c r="S5" s="36">
        <v>115</v>
      </c>
      <c r="T5" s="39">
        <f t="shared" si="1"/>
        <v>229</v>
      </c>
      <c r="U5" s="120">
        <v>45462</v>
      </c>
      <c r="V5" s="66">
        <v>50</v>
      </c>
      <c r="W5" s="66">
        <f t="shared" si="2"/>
        <v>30000</v>
      </c>
      <c r="X5" s="121">
        <v>30491</v>
      </c>
      <c r="Y5" s="65">
        <f t="shared" si="3"/>
        <v>330.90555555555557</v>
      </c>
      <c r="Z5" s="65">
        <f t="shared" si="4"/>
        <v>330.90555555555557</v>
      </c>
      <c r="AA5" s="67">
        <v>150</v>
      </c>
      <c r="AB5" s="36" t="s">
        <v>63</v>
      </c>
      <c r="AC5" s="39">
        <f t="shared" si="5"/>
        <v>480.90555555555557</v>
      </c>
      <c r="AD5" s="66">
        <v>30</v>
      </c>
      <c r="AE5" s="36">
        <v>50</v>
      </c>
      <c r="AF5" s="37">
        <f t="shared" si="6"/>
        <v>130</v>
      </c>
      <c r="AG5" s="66"/>
      <c r="AH5" s="66"/>
      <c r="AI5" s="37">
        <f t="shared" si="7"/>
        <v>0</v>
      </c>
      <c r="AJ5" s="43">
        <f t="shared" si="8"/>
        <v>1092.4055555555556</v>
      </c>
      <c r="AK5" s="70">
        <f t="shared" si="9"/>
        <v>3</v>
      </c>
      <c r="AL5" s="36"/>
      <c r="AM5" s="122">
        <v>30000</v>
      </c>
      <c r="AN5" s="36">
        <f t="shared" si="10"/>
        <v>491</v>
      </c>
      <c r="AO5" s="72">
        <f t="shared" si="11"/>
        <v>1.6366666666666668E-2</v>
      </c>
      <c r="AP5" s="38">
        <f t="shared" si="12"/>
        <v>12</v>
      </c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ht="14.25" customHeight="1" x14ac:dyDescent="0.2">
      <c r="A6" s="35"/>
      <c r="B6" s="36"/>
      <c r="C6" s="36"/>
      <c r="D6" s="36"/>
      <c r="E6" s="66">
        <v>97</v>
      </c>
      <c r="F6" s="36" t="s">
        <v>138</v>
      </c>
      <c r="G6" s="36" t="s">
        <v>62</v>
      </c>
      <c r="H6" s="36">
        <v>15</v>
      </c>
      <c r="I6" s="36">
        <v>15</v>
      </c>
      <c r="J6" s="36">
        <v>15</v>
      </c>
      <c r="K6" s="36">
        <v>15</v>
      </c>
      <c r="L6" s="38">
        <f t="shared" si="0"/>
        <v>60</v>
      </c>
      <c r="M6" s="66">
        <v>0</v>
      </c>
      <c r="N6" s="65">
        <v>20</v>
      </c>
      <c r="O6" s="65">
        <v>35.67</v>
      </c>
      <c r="P6" s="65">
        <v>127</v>
      </c>
      <c r="Q6" s="39">
        <v>182.7</v>
      </c>
      <c r="R6" s="65">
        <v>118</v>
      </c>
      <c r="S6" s="36">
        <v>117</v>
      </c>
      <c r="T6" s="39">
        <f t="shared" si="1"/>
        <v>235</v>
      </c>
      <c r="U6" s="120">
        <v>45462</v>
      </c>
      <c r="V6" s="66">
        <v>50</v>
      </c>
      <c r="W6" s="66">
        <f t="shared" si="2"/>
        <v>30000</v>
      </c>
      <c r="X6" s="121">
        <v>29782</v>
      </c>
      <c r="Y6" s="65">
        <f t="shared" si="3"/>
        <v>341.52222222222224</v>
      </c>
      <c r="Z6" s="65">
        <f t="shared" si="4"/>
        <v>341.52222222222224</v>
      </c>
      <c r="AA6" s="67">
        <v>150</v>
      </c>
      <c r="AB6" s="36" t="s">
        <v>52</v>
      </c>
      <c r="AC6" s="39">
        <f t="shared" si="5"/>
        <v>491.52222222222224</v>
      </c>
      <c r="AD6" s="66">
        <v>15</v>
      </c>
      <c r="AE6" s="36">
        <v>50</v>
      </c>
      <c r="AF6" s="37">
        <f t="shared" si="6"/>
        <v>115</v>
      </c>
      <c r="AG6" s="66"/>
      <c r="AH6" s="66"/>
      <c r="AI6" s="37">
        <f t="shared" si="7"/>
        <v>0</v>
      </c>
      <c r="AJ6" s="43">
        <f t="shared" si="8"/>
        <v>1084.2222222222222</v>
      </c>
      <c r="AK6" s="70">
        <f t="shared" si="9"/>
        <v>4</v>
      </c>
      <c r="AL6" s="36"/>
      <c r="AM6" s="122">
        <v>28500</v>
      </c>
      <c r="AN6" s="36">
        <f t="shared" si="10"/>
        <v>1282</v>
      </c>
      <c r="AO6" s="72">
        <f t="shared" si="11"/>
        <v>4.4982456140350874E-2</v>
      </c>
      <c r="AP6" s="38">
        <f t="shared" si="12"/>
        <v>24</v>
      </c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ht="12.75" customHeight="1" x14ac:dyDescent="0.2">
      <c r="A7" s="35"/>
      <c r="B7" s="36"/>
      <c r="C7" s="36"/>
      <c r="D7" s="36" t="s">
        <v>49</v>
      </c>
      <c r="E7" s="66">
        <v>11</v>
      </c>
      <c r="F7" s="36" t="s">
        <v>58</v>
      </c>
      <c r="G7" s="36" t="s">
        <v>51</v>
      </c>
      <c r="H7" s="36">
        <v>15</v>
      </c>
      <c r="I7" s="36">
        <v>15</v>
      </c>
      <c r="J7" s="36">
        <v>15</v>
      </c>
      <c r="K7" s="36">
        <v>15</v>
      </c>
      <c r="L7" s="38">
        <f t="shared" si="0"/>
        <v>60</v>
      </c>
      <c r="M7" s="66">
        <v>0</v>
      </c>
      <c r="N7" s="65">
        <v>20</v>
      </c>
      <c r="O7" s="47">
        <v>38.33</v>
      </c>
      <c r="P7" s="65">
        <v>128.33000000000001</v>
      </c>
      <c r="Q7" s="39">
        <v>186.7</v>
      </c>
      <c r="R7" s="65">
        <v>111</v>
      </c>
      <c r="S7" s="36">
        <v>120</v>
      </c>
      <c r="T7" s="39">
        <f t="shared" si="1"/>
        <v>231</v>
      </c>
      <c r="U7" s="120">
        <v>45462</v>
      </c>
      <c r="V7" s="66">
        <v>50</v>
      </c>
      <c r="W7" s="66">
        <f t="shared" si="2"/>
        <v>10000</v>
      </c>
      <c r="X7" s="124">
        <v>10111</v>
      </c>
      <c r="Y7" s="65">
        <f t="shared" si="3"/>
        <v>337.05</v>
      </c>
      <c r="Z7" s="65">
        <f t="shared" si="4"/>
        <v>337.05</v>
      </c>
      <c r="AA7" s="67">
        <v>150</v>
      </c>
      <c r="AB7" s="125" t="s">
        <v>59</v>
      </c>
      <c r="AC7" s="39">
        <f t="shared" si="5"/>
        <v>487.05</v>
      </c>
      <c r="AD7" s="66">
        <v>15</v>
      </c>
      <c r="AE7" s="36">
        <v>50</v>
      </c>
      <c r="AF7" s="37">
        <f t="shared" si="6"/>
        <v>115</v>
      </c>
      <c r="AG7" s="66"/>
      <c r="AH7" s="66"/>
      <c r="AI7" s="37">
        <f t="shared" si="7"/>
        <v>0</v>
      </c>
      <c r="AJ7" s="43">
        <f t="shared" si="8"/>
        <v>1079.75</v>
      </c>
      <c r="AK7" s="70">
        <f t="shared" si="9"/>
        <v>5</v>
      </c>
      <c r="AL7" s="36"/>
      <c r="AM7" s="122">
        <v>10000</v>
      </c>
      <c r="AN7" s="36">
        <f t="shared" si="10"/>
        <v>111</v>
      </c>
      <c r="AO7" s="72">
        <f t="shared" si="11"/>
        <v>1.11E-2</v>
      </c>
      <c r="AP7" s="38">
        <f t="shared" si="12"/>
        <v>9</v>
      </c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ht="14.25" customHeight="1" x14ac:dyDescent="0.2">
      <c r="A8" s="35"/>
      <c r="B8" s="36"/>
      <c r="C8" s="36"/>
      <c r="D8" s="36"/>
      <c r="E8" s="66">
        <v>109</v>
      </c>
      <c r="F8" s="36" t="s">
        <v>149</v>
      </c>
      <c r="G8" s="36" t="s">
        <v>51</v>
      </c>
      <c r="H8" s="36">
        <v>15</v>
      </c>
      <c r="I8" s="36">
        <v>15</v>
      </c>
      <c r="J8" s="36">
        <v>15</v>
      </c>
      <c r="K8" s="36">
        <v>15</v>
      </c>
      <c r="L8" s="38">
        <f t="shared" si="0"/>
        <v>60</v>
      </c>
      <c r="M8" s="66">
        <v>0</v>
      </c>
      <c r="N8" s="65">
        <v>20</v>
      </c>
      <c r="O8" s="65">
        <v>34</v>
      </c>
      <c r="P8" s="65">
        <v>100.5</v>
      </c>
      <c r="Q8" s="39">
        <v>154.5</v>
      </c>
      <c r="R8" s="65">
        <v>107</v>
      </c>
      <c r="S8" s="36">
        <v>109</v>
      </c>
      <c r="T8" s="39">
        <f t="shared" si="1"/>
        <v>216</v>
      </c>
      <c r="U8" s="120">
        <v>45462</v>
      </c>
      <c r="V8" s="66">
        <v>50</v>
      </c>
      <c r="W8" s="66">
        <f t="shared" si="2"/>
        <v>10000</v>
      </c>
      <c r="X8" s="124">
        <v>9964</v>
      </c>
      <c r="Y8" s="65">
        <f t="shared" si="3"/>
        <v>345.8</v>
      </c>
      <c r="Z8" s="65">
        <f t="shared" si="4"/>
        <v>345.8</v>
      </c>
      <c r="AA8" s="67">
        <v>150</v>
      </c>
      <c r="AB8" s="36" t="s">
        <v>52</v>
      </c>
      <c r="AC8" s="39">
        <f t="shared" si="5"/>
        <v>495.8</v>
      </c>
      <c r="AD8" s="66">
        <v>15</v>
      </c>
      <c r="AE8" s="36">
        <v>50</v>
      </c>
      <c r="AF8" s="37">
        <f t="shared" si="6"/>
        <v>115</v>
      </c>
      <c r="AG8" s="66"/>
      <c r="AH8" s="66"/>
      <c r="AI8" s="37">
        <f t="shared" si="7"/>
        <v>0</v>
      </c>
      <c r="AJ8" s="43">
        <f t="shared" si="8"/>
        <v>1041.3</v>
      </c>
      <c r="AK8" s="70">
        <f t="shared" si="9"/>
        <v>6</v>
      </c>
      <c r="AL8" s="36"/>
      <c r="AM8" s="123">
        <v>10000</v>
      </c>
      <c r="AN8" s="36">
        <f t="shared" si="10"/>
        <v>36</v>
      </c>
      <c r="AO8" s="72">
        <f t="shared" si="11"/>
        <v>3.5999999999999999E-3</v>
      </c>
      <c r="AP8" s="38">
        <f t="shared" si="12"/>
        <v>3</v>
      </c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ht="14.25" customHeight="1" x14ac:dyDescent="0.2">
      <c r="A9" s="35"/>
      <c r="B9" s="36"/>
      <c r="C9" s="36"/>
      <c r="D9" s="36" t="s">
        <v>49</v>
      </c>
      <c r="E9" s="66">
        <v>144</v>
      </c>
      <c r="F9" s="36" t="s">
        <v>184</v>
      </c>
      <c r="G9" s="36" t="s">
        <v>51</v>
      </c>
      <c r="H9" s="36">
        <v>15</v>
      </c>
      <c r="I9" s="36">
        <v>15</v>
      </c>
      <c r="J9" s="36">
        <v>15</v>
      </c>
      <c r="K9" s="36">
        <v>15</v>
      </c>
      <c r="L9" s="38">
        <f t="shared" si="0"/>
        <v>60</v>
      </c>
      <c r="M9" s="36">
        <v>0</v>
      </c>
      <c r="N9" s="65">
        <v>20</v>
      </c>
      <c r="O9" s="65">
        <v>35.67</v>
      </c>
      <c r="P9" s="47">
        <v>126</v>
      </c>
      <c r="Q9" s="39">
        <v>181.7</v>
      </c>
      <c r="R9" s="65">
        <v>118</v>
      </c>
      <c r="S9" s="36">
        <v>120</v>
      </c>
      <c r="T9" s="39">
        <f t="shared" si="1"/>
        <v>238</v>
      </c>
      <c r="U9" s="120">
        <v>45464</v>
      </c>
      <c r="V9" s="66">
        <v>0</v>
      </c>
      <c r="W9" s="66">
        <f t="shared" si="2"/>
        <v>10000</v>
      </c>
      <c r="X9" s="124">
        <v>9962</v>
      </c>
      <c r="Y9" s="65">
        <f t="shared" si="3"/>
        <v>345.56666666666666</v>
      </c>
      <c r="Z9" s="65">
        <f t="shared" si="4"/>
        <v>345.56666666666666</v>
      </c>
      <c r="AA9" s="67">
        <v>150</v>
      </c>
      <c r="AB9" s="36" t="s">
        <v>52</v>
      </c>
      <c r="AC9" s="39">
        <f t="shared" si="5"/>
        <v>495.56666666666666</v>
      </c>
      <c r="AD9" s="66">
        <v>15</v>
      </c>
      <c r="AE9" s="65">
        <v>50</v>
      </c>
      <c r="AF9" s="37">
        <f t="shared" si="6"/>
        <v>65</v>
      </c>
      <c r="AG9" s="66"/>
      <c r="AH9" s="66"/>
      <c r="AI9" s="37">
        <f t="shared" si="7"/>
        <v>0</v>
      </c>
      <c r="AJ9" s="43">
        <f t="shared" si="8"/>
        <v>1040.2666666666667</v>
      </c>
      <c r="AK9" s="70">
        <f t="shared" si="9"/>
        <v>7</v>
      </c>
      <c r="AL9" s="36"/>
      <c r="AM9" s="126">
        <v>10013</v>
      </c>
      <c r="AN9" s="36">
        <f t="shared" si="10"/>
        <v>51</v>
      </c>
      <c r="AO9" s="72">
        <f t="shared" si="11"/>
        <v>5.0933786078098476E-3</v>
      </c>
      <c r="AP9" s="38">
        <f t="shared" si="12"/>
        <v>6</v>
      </c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ht="14.25" customHeight="1" x14ac:dyDescent="0.2">
      <c r="A10" s="35"/>
      <c r="B10" s="36"/>
      <c r="C10" s="36"/>
      <c r="D10" s="36"/>
      <c r="E10" s="66">
        <v>133</v>
      </c>
      <c r="F10" s="36" t="s">
        <v>175</v>
      </c>
      <c r="G10" s="36" t="s">
        <v>67</v>
      </c>
      <c r="H10" s="36">
        <v>15</v>
      </c>
      <c r="I10" s="36">
        <v>15</v>
      </c>
      <c r="J10" s="36">
        <v>15</v>
      </c>
      <c r="K10" s="36">
        <v>15</v>
      </c>
      <c r="L10" s="38">
        <f t="shared" si="0"/>
        <v>60</v>
      </c>
      <c r="M10" s="36">
        <v>0</v>
      </c>
      <c r="N10" s="36">
        <v>19.7</v>
      </c>
      <c r="O10" s="36">
        <v>38.4</v>
      </c>
      <c r="P10" s="36">
        <v>127.7</v>
      </c>
      <c r="Q10" s="39">
        <v>186.3</v>
      </c>
      <c r="R10" s="65">
        <v>117</v>
      </c>
      <c r="S10" s="36">
        <v>116</v>
      </c>
      <c r="T10" s="39">
        <f t="shared" si="1"/>
        <v>233</v>
      </c>
      <c r="U10" s="120">
        <v>45463</v>
      </c>
      <c r="V10" s="66">
        <v>25</v>
      </c>
      <c r="W10" s="66">
        <f t="shared" si="2"/>
        <v>10000</v>
      </c>
      <c r="X10" s="121">
        <v>9659</v>
      </c>
      <c r="Y10" s="65">
        <f t="shared" si="3"/>
        <v>310.2166666666667</v>
      </c>
      <c r="Z10" s="65">
        <f t="shared" si="4"/>
        <v>310.2166666666667</v>
      </c>
      <c r="AA10" s="67">
        <v>150</v>
      </c>
      <c r="AB10" s="36" t="s">
        <v>63</v>
      </c>
      <c r="AC10" s="39">
        <f t="shared" si="5"/>
        <v>460.2166666666667</v>
      </c>
      <c r="AD10" s="66"/>
      <c r="AE10" s="36">
        <v>50</v>
      </c>
      <c r="AF10" s="37">
        <f t="shared" si="6"/>
        <v>75</v>
      </c>
      <c r="AG10" s="36"/>
      <c r="AH10" s="36"/>
      <c r="AI10" s="37">
        <f t="shared" si="7"/>
        <v>0</v>
      </c>
      <c r="AJ10" s="43">
        <f t="shared" si="8"/>
        <v>1014.5166666666667</v>
      </c>
      <c r="AK10" s="70">
        <f t="shared" si="9"/>
        <v>8</v>
      </c>
      <c r="AL10" s="36"/>
      <c r="AM10" s="122">
        <v>9511.5</v>
      </c>
      <c r="AN10" s="36">
        <f t="shared" si="10"/>
        <v>147.5</v>
      </c>
      <c r="AO10" s="72">
        <f t="shared" si="11"/>
        <v>1.5507543499973716E-2</v>
      </c>
      <c r="AP10" s="38">
        <f t="shared" si="12"/>
        <v>11</v>
      </c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ht="14.25" customHeight="1" x14ac:dyDescent="0.2">
      <c r="A11" s="35"/>
      <c r="B11" s="36"/>
      <c r="C11" s="36"/>
      <c r="D11" s="36" t="s">
        <v>49</v>
      </c>
      <c r="E11" s="66">
        <v>55</v>
      </c>
      <c r="F11" s="36" t="s">
        <v>101</v>
      </c>
      <c r="G11" s="36" t="s">
        <v>51</v>
      </c>
      <c r="H11" s="36">
        <v>15</v>
      </c>
      <c r="I11" s="36">
        <v>15</v>
      </c>
      <c r="J11" s="36">
        <v>15</v>
      </c>
      <c r="K11" s="36">
        <v>15</v>
      </c>
      <c r="L11" s="38">
        <f t="shared" si="0"/>
        <v>60</v>
      </c>
      <c r="M11" s="66">
        <v>0</v>
      </c>
      <c r="N11" s="65">
        <v>20</v>
      </c>
      <c r="O11" s="65">
        <v>36</v>
      </c>
      <c r="P11" s="65">
        <v>128.66999999999999</v>
      </c>
      <c r="Q11" s="39">
        <v>184.7</v>
      </c>
      <c r="R11" s="65">
        <v>85</v>
      </c>
      <c r="S11" s="36">
        <v>106</v>
      </c>
      <c r="T11" s="39">
        <f t="shared" si="1"/>
        <v>191</v>
      </c>
      <c r="U11" s="120">
        <v>45462</v>
      </c>
      <c r="V11" s="66">
        <v>50</v>
      </c>
      <c r="W11" s="66">
        <f t="shared" si="2"/>
        <v>10000</v>
      </c>
      <c r="X11" s="121">
        <v>10446</v>
      </c>
      <c r="Y11" s="65">
        <f t="shared" si="3"/>
        <v>297.9666666666667</v>
      </c>
      <c r="Z11" s="65">
        <f t="shared" si="4"/>
        <v>297.9666666666667</v>
      </c>
      <c r="AA11" s="67">
        <v>150</v>
      </c>
      <c r="AB11" s="36" t="s">
        <v>63</v>
      </c>
      <c r="AC11" s="39">
        <f t="shared" si="5"/>
        <v>447.9666666666667</v>
      </c>
      <c r="AD11" s="66">
        <v>30</v>
      </c>
      <c r="AE11" s="36">
        <v>50</v>
      </c>
      <c r="AF11" s="37">
        <f t="shared" si="6"/>
        <v>130</v>
      </c>
      <c r="AG11" s="66"/>
      <c r="AH11" s="66"/>
      <c r="AI11" s="37">
        <f t="shared" si="7"/>
        <v>0</v>
      </c>
      <c r="AJ11" s="43">
        <f t="shared" si="8"/>
        <v>1013.6666666666667</v>
      </c>
      <c r="AK11" s="70">
        <f t="shared" si="9"/>
        <v>9</v>
      </c>
      <c r="AL11" s="36"/>
      <c r="AM11" s="123">
        <v>9922</v>
      </c>
      <c r="AN11" s="36">
        <f t="shared" si="10"/>
        <v>524</v>
      </c>
      <c r="AO11" s="72">
        <f t="shared" si="11"/>
        <v>5.2811933078008466E-2</v>
      </c>
      <c r="AP11" s="38">
        <f t="shared" si="12"/>
        <v>31</v>
      </c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ht="14.25" customHeight="1" x14ac:dyDescent="0.2">
      <c r="A12" s="35"/>
      <c r="B12" s="36"/>
      <c r="C12" s="36"/>
      <c r="D12" s="36"/>
      <c r="E12" s="66">
        <v>90</v>
      </c>
      <c r="F12" s="36" t="s">
        <v>132</v>
      </c>
      <c r="G12" s="36" t="s">
        <v>51</v>
      </c>
      <c r="H12" s="36">
        <v>15</v>
      </c>
      <c r="I12" s="36">
        <v>15</v>
      </c>
      <c r="J12" s="36">
        <v>15</v>
      </c>
      <c r="K12" s="36">
        <v>15</v>
      </c>
      <c r="L12" s="38">
        <f t="shared" si="0"/>
        <v>60</v>
      </c>
      <c r="M12" s="66">
        <v>0</v>
      </c>
      <c r="N12" s="65">
        <v>20</v>
      </c>
      <c r="O12" s="65">
        <v>39.67</v>
      </c>
      <c r="P12" s="65">
        <v>139</v>
      </c>
      <c r="Q12" s="39">
        <v>198.7</v>
      </c>
      <c r="R12" s="65">
        <v>115</v>
      </c>
      <c r="S12" s="36">
        <v>117</v>
      </c>
      <c r="T12" s="39">
        <f t="shared" si="1"/>
        <v>232</v>
      </c>
      <c r="U12" s="120">
        <v>45464</v>
      </c>
      <c r="V12" s="66">
        <v>0</v>
      </c>
      <c r="W12" s="66">
        <f t="shared" si="2"/>
        <v>10000</v>
      </c>
      <c r="X12" s="124">
        <v>10458</v>
      </c>
      <c r="Y12" s="65">
        <f t="shared" si="3"/>
        <v>296.56666666666666</v>
      </c>
      <c r="Z12" s="65">
        <f t="shared" si="4"/>
        <v>296.56666666666666</v>
      </c>
      <c r="AA12" s="67">
        <v>150</v>
      </c>
      <c r="AB12" s="36" t="s">
        <v>52</v>
      </c>
      <c r="AC12" s="39">
        <f t="shared" si="5"/>
        <v>446.56666666666666</v>
      </c>
      <c r="AD12" s="66"/>
      <c r="AE12" s="36">
        <v>50</v>
      </c>
      <c r="AF12" s="37">
        <f t="shared" si="6"/>
        <v>50</v>
      </c>
      <c r="AG12" s="66"/>
      <c r="AH12" s="66"/>
      <c r="AI12" s="37">
        <f t="shared" si="7"/>
        <v>0</v>
      </c>
      <c r="AJ12" s="43">
        <f t="shared" si="8"/>
        <v>987.26666666666665</v>
      </c>
      <c r="AK12" s="70">
        <f t="shared" si="9"/>
        <v>10</v>
      </c>
      <c r="AL12" s="65"/>
      <c r="AM12" s="123">
        <v>10200</v>
      </c>
      <c r="AN12" s="36">
        <f t="shared" si="10"/>
        <v>258</v>
      </c>
      <c r="AO12" s="72">
        <f t="shared" si="11"/>
        <v>2.5294117647058825E-2</v>
      </c>
      <c r="AP12" s="38">
        <f t="shared" si="12"/>
        <v>17</v>
      </c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ht="14.25" customHeight="1" x14ac:dyDescent="0.2">
      <c r="A13" s="35"/>
      <c r="B13" s="36"/>
      <c r="C13" s="36"/>
      <c r="D13" s="36"/>
      <c r="E13" s="66">
        <v>108</v>
      </c>
      <c r="F13" s="36" t="s">
        <v>148</v>
      </c>
      <c r="G13" s="36" t="s">
        <v>67</v>
      </c>
      <c r="H13" s="36">
        <v>15</v>
      </c>
      <c r="I13" s="36">
        <v>15</v>
      </c>
      <c r="J13" s="36">
        <v>15</v>
      </c>
      <c r="K13" s="36">
        <v>15</v>
      </c>
      <c r="L13" s="38">
        <f t="shared" si="0"/>
        <v>60</v>
      </c>
      <c r="M13" s="66">
        <v>20</v>
      </c>
      <c r="N13" s="65">
        <v>20</v>
      </c>
      <c r="O13" s="65">
        <v>33</v>
      </c>
      <c r="P13" s="65">
        <v>132.5</v>
      </c>
      <c r="Q13" s="39">
        <v>185.5</v>
      </c>
      <c r="R13" s="65">
        <v>110</v>
      </c>
      <c r="S13" s="36">
        <v>109</v>
      </c>
      <c r="T13" s="39">
        <f t="shared" si="1"/>
        <v>219</v>
      </c>
      <c r="U13" s="120">
        <v>45464</v>
      </c>
      <c r="V13" s="66">
        <v>0</v>
      </c>
      <c r="W13" s="66">
        <f t="shared" si="2"/>
        <v>10000</v>
      </c>
      <c r="X13" s="124">
        <v>10218</v>
      </c>
      <c r="Y13" s="65">
        <f t="shared" si="3"/>
        <v>324.56666666666666</v>
      </c>
      <c r="Z13" s="65">
        <f t="shared" si="4"/>
        <v>324.56666666666666</v>
      </c>
      <c r="AA13" s="67">
        <v>150</v>
      </c>
      <c r="AB13" s="36" t="s">
        <v>52</v>
      </c>
      <c r="AC13" s="39">
        <f t="shared" si="5"/>
        <v>474.56666666666666</v>
      </c>
      <c r="AD13" s="66"/>
      <c r="AE13" s="36">
        <v>50</v>
      </c>
      <c r="AF13" s="37">
        <f t="shared" si="6"/>
        <v>50</v>
      </c>
      <c r="AG13" s="66"/>
      <c r="AH13" s="66"/>
      <c r="AI13" s="37">
        <f t="shared" si="7"/>
        <v>20</v>
      </c>
      <c r="AJ13" s="43">
        <f t="shared" si="8"/>
        <v>969.06666666666661</v>
      </c>
      <c r="AK13" s="70">
        <f t="shared" si="9"/>
        <v>11</v>
      </c>
      <c r="AL13" s="36"/>
      <c r="AM13" s="126">
        <v>10033</v>
      </c>
      <c r="AN13" s="36">
        <f t="shared" si="10"/>
        <v>185</v>
      </c>
      <c r="AO13" s="72">
        <f t="shared" si="11"/>
        <v>1.8439150802352238E-2</v>
      </c>
      <c r="AP13" s="38">
        <f t="shared" si="12"/>
        <v>13</v>
      </c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ht="14.25" customHeight="1" x14ac:dyDescent="0.2">
      <c r="A14" s="35"/>
      <c r="B14" s="36"/>
      <c r="C14" s="36"/>
      <c r="D14" s="36"/>
      <c r="E14" s="66">
        <v>132</v>
      </c>
      <c r="F14" s="36" t="s">
        <v>174</v>
      </c>
      <c r="G14" s="36" t="s">
        <v>51</v>
      </c>
      <c r="H14" s="36">
        <v>15</v>
      </c>
      <c r="I14" s="36">
        <v>0</v>
      </c>
      <c r="J14" s="36">
        <v>15</v>
      </c>
      <c r="K14" s="36">
        <v>15</v>
      </c>
      <c r="L14" s="38">
        <f t="shared" si="0"/>
        <v>45</v>
      </c>
      <c r="M14" s="36">
        <v>5</v>
      </c>
      <c r="N14" s="36">
        <v>20</v>
      </c>
      <c r="O14" s="36">
        <v>38.33</v>
      </c>
      <c r="P14" s="36">
        <v>126</v>
      </c>
      <c r="Q14" s="39">
        <v>184.3</v>
      </c>
      <c r="R14" s="65">
        <v>114</v>
      </c>
      <c r="S14" s="36">
        <v>113</v>
      </c>
      <c r="T14" s="39">
        <f t="shared" si="1"/>
        <v>227</v>
      </c>
      <c r="U14" s="120">
        <v>45464</v>
      </c>
      <c r="V14" s="66">
        <v>0</v>
      </c>
      <c r="W14" s="66">
        <f t="shared" si="2"/>
        <v>10000</v>
      </c>
      <c r="X14" s="124">
        <v>10425</v>
      </c>
      <c r="Y14" s="65">
        <f t="shared" si="3"/>
        <v>300.41666666666669</v>
      </c>
      <c r="Z14" s="65">
        <f t="shared" si="4"/>
        <v>300.41666666666669</v>
      </c>
      <c r="AA14" s="67">
        <v>150</v>
      </c>
      <c r="AB14" s="36" t="s">
        <v>173</v>
      </c>
      <c r="AC14" s="39">
        <f t="shared" si="5"/>
        <v>450.41666666666669</v>
      </c>
      <c r="AD14" s="66">
        <v>15</v>
      </c>
      <c r="AE14" s="36">
        <v>50</v>
      </c>
      <c r="AF14" s="37">
        <f t="shared" si="6"/>
        <v>65</v>
      </c>
      <c r="AG14" s="36"/>
      <c r="AH14" s="36"/>
      <c r="AI14" s="37">
        <f t="shared" si="7"/>
        <v>5</v>
      </c>
      <c r="AJ14" s="43">
        <f t="shared" si="8"/>
        <v>966.7166666666667</v>
      </c>
      <c r="AK14" s="70">
        <f t="shared" si="9"/>
        <v>12</v>
      </c>
      <c r="AL14" s="36"/>
      <c r="AM14" s="126">
        <v>10488</v>
      </c>
      <c r="AN14" s="36">
        <f t="shared" si="10"/>
        <v>63</v>
      </c>
      <c r="AO14" s="72">
        <f t="shared" si="11"/>
        <v>6.0068649885583521E-3</v>
      </c>
      <c r="AP14" s="38">
        <f t="shared" si="12"/>
        <v>7</v>
      </c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ht="14.25" customHeight="1" x14ac:dyDescent="0.2">
      <c r="A15" s="35"/>
      <c r="B15" s="36"/>
      <c r="C15" s="36"/>
      <c r="D15" s="36"/>
      <c r="E15" s="66">
        <v>72</v>
      </c>
      <c r="F15" s="36" t="s">
        <v>116</v>
      </c>
      <c r="G15" s="36" t="s">
        <v>67</v>
      </c>
      <c r="H15" s="36">
        <v>15</v>
      </c>
      <c r="I15" s="36">
        <v>15</v>
      </c>
      <c r="J15" s="36">
        <v>15</v>
      </c>
      <c r="K15" s="36">
        <v>15</v>
      </c>
      <c r="L15" s="38">
        <f t="shared" si="0"/>
        <v>60</v>
      </c>
      <c r="M15" s="66">
        <v>0</v>
      </c>
      <c r="N15" s="65">
        <v>20</v>
      </c>
      <c r="O15" s="65">
        <v>37.299999999999997</v>
      </c>
      <c r="P15" s="65">
        <v>127.67</v>
      </c>
      <c r="Q15" s="39">
        <v>185</v>
      </c>
      <c r="R15" s="65">
        <v>115</v>
      </c>
      <c r="S15" s="36">
        <v>117</v>
      </c>
      <c r="T15" s="39">
        <f t="shared" si="1"/>
        <v>232</v>
      </c>
      <c r="U15" s="120">
        <v>45462</v>
      </c>
      <c r="V15" s="66">
        <v>50</v>
      </c>
      <c r="W15" s="66">
        <f t="shared" si="2"/>
        <v>10000</v>
      </c>
      <c r="X15" s="121">
        <v>10058</v>
      </c>
      <c r="Y15" s="65">
        <f t="shared" si="3"/>
        <v>343.23333333333335</v>
      </c>
      <c r="Z15" s="65">
        <f t="shared" si="4"/>
        <v>343.23333333333335</v>
      </c>
      <c r="AA15" s="67">
        <v>0</v>
      </c>
      <c r="AB15" s="36" t="s">
        <v>117</v>
      </c>
      <c r="AC15" s="39">
        <f t="shared" si="5"/>
        <v>343.23333333333335</v>
      </c>
      <c r="AD15" s="66">
        <v>30</v>
      </c>
      <c r="AE15" s="36">
        <v>50</v>
      </c>
      <c r="AF15" s="37">
        <f t="shared" si="6"/>
        <v>130</v>
      </c>
      <c r="AG15" s="66"/>
      <c r="AH15" s="66"/>
      <c r="AI15" s="37">
        <f t="shared" si="7"/>
        <v>0</v>
      </c>
      <c r="AJ15" s="43">
        <f t="shared" si="8"/>
        <v>950.23333333333335</v>
      </c>
      <c r="AK15" s="70">
        <f t="shared" si="9"/>
        <v>13</v>
      </c>
      <c r="AL15" s="36"/>
      <c r="AM15" s="122">
        <v>10370</v>
      </c>
      <c r="AN15" s="36">
        <f t="shared" si="10"/>
        <v>312</v>
      </c>
      <c r="AO15" s="72">
        <f t="shared" si="11"/>
        <v>3.0086788813886212E-2</v>
      </c>
      <c r="AP15" s="38">
        <f t="shared" si="12"/>
        <v>20</v>
      </c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ht="14.25" customHeight="1" x14ac:dyDescent="0.2">
      <c r="A16" s="35"/>
      <c r="B16" s="36"/>
      <c r="C16" s="36"/>
      <c r="D16" s="36" t="s">
        <v>49</v>
      </c>
      <c r="E16" s="66">
        <v>52</v>
      </c>
      <c r="F16" s="36" t="s">
        <v>99</v>
      </c>
      <c r="G16" s="36" t="s">
        <v>67</v>
      </c>
      <c r="H16" s="36">
        <v>15</v>
      </c>
      <c r="I16" s="36">
        <v>15</v>
      </c>
      <c r="J16" s="36">
        <v>15</v>
      </c>
      <c r="K16" s="36">
        <v>15</v>
      </c>
      <c r="L16" s="38">
        <f t="shared" si="0"/>
        <v>60</v>
      </c>
      <c r="M16" s="66">
        <v>20</v>
      </c>
      <c r="N16" s="65">
        <v>13.3</v>
      </c>
      <c r="O16" s="65">
        <v>31</v>
      </c>
      <c r="P16" s="65">
        <v>97.67</v>
      </c>
      <c r="Q16" s="39">
        <v>142</v>
      </c>
      <c r="R16" s="65">
        <v>113</v>
      </c>
      <c r="S16" s="36">
        <v>110</v>
      </c>
      <c r="T16" s="39">
        <f t="shared" si="1"/>
        <v>223</v>
      </c>
      <c r="U16" s="120">
        <v>45464</v>
      </c>
      <c r="V16" s="66">
        <v>0</v>
      </c>
      <c r="W16" s="66">
        <f t="shared" si="2"/>
        <v>10000</v>
      </c>
      <c r="X16" s="124">
        <v>10090</v>
      </c>
      <c r="Y16" s="65">
        <f t="shared" si="3"/>
        <v>339.5</v>
      </c>
      <c r="Z16" s="65">
        <f t="shared" si="4"/>
        <v>339.5</v>
      </c>
      <c r="AA16" s="67">
        <v>150</v>
      </c>
      <c r="AB16" s="36" t="s">
        <v>63</v>
      </c>
      <c r="AC16" s="39">
        <f t="shared" si="5"/>
        <v>489.5</v>
      </c>
      <c r="AD16" s="66"/>
      <c r="AE16" s="36">
        <v>50</v>
      </c>
      <c r="AF16" s="37">
        <f t="shared" si="6"/>
        <v>50</v>
      </c>
      <c r="AG16" s="66"/>
      <c r="AH16" s="66"/>
      <c r="AI16" s="37">
        <f t="shared" si="7"/>
        <v>20</v>
      </c>
      <c r="AJ16" s="43">
        <f t="shared" si="8"/>
        <v>944.5</v>
      </c>
      <c r="AK16" s="70">
        <f t="shared" si="9"/>
        <v>14</v>
      </c>
      <c r="AL16" s="36"/>
      <c r="AM16" s="126">
        <v>10000</v>
      </c>
      <c r="AN16" s="36">
        <f t="shared" si="10"/>
        <v>90</v>
      </c>
      <c r="AO16" s="72">
        <f t="shared" si="11"/>
        <v>8.9999999999999993E-3</v>
      </c>
      <c r="AP16" s="38">
        <f t="shared" si="12"/>
        <v>8</v>
      </c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ht="14.25" customHeight="1" x14ac:dyDescent="0.2">
      <c r="A17" s="35"/>
      <c r="B17" s="36"/>
      <c r="C17" s="36"/>
      <c r="D17" s="36"/>
      <c r="E17" s="66">
        <v>30</v>
      </c>
      <c r="F17" s="36" t="s">
        <v>82</v>
      </c>
      <c r="G17" s="36" t="s">
        <v>51</v>
      </c>
      <c r="H17" s="36">
        <v>15</v>
      </c>
      <c r="I17" s="36">
        <v>15</v>
      </c>
      <c r="J17" s="36">
        <v>15</v>
      </c>
      <c r="K17" s="36">
        <v>15</v>
      </c>
      <c r="L17" s="38">
        <f t="shared" si="0"/>
        <v>60</v>
      </c>
      <c r="M17" s="66">
        <v>30</v>
      </c>
      <c r="N17" s="65">
        <v>19.329999999999998</v>
      </c>
      <c r="O17" s="65">
        <v>35.67</v>
      </c>
      <c r="P17" s="65">
        <v>130</v>
      </c>
      <c r="Q17" s="39">
        <v>185</v>
      </c>
      <c r="R17" s="65">
        <v>107</v>
      </c>
      <c r="S17" s="36">
        <v>109</v>
      </c>
      <c r="T17" s="39">
        <f t="shared" si="1"/>
        <v>216</v>
      </c>
      <c r="U17" s="120">
        <v>45462</v>
      </c>
      <c r="V17" s="66">
        <v>50</v>
      </c>
      <c r="W17" s="66">
        <f t="shared" si="2"/>
        <v>10000</v>
      </c>
      <c r="X17" s="124">
        <v>9378</v>
      </c>
      <c r="Y17" s="65">
        <f t="shared" si="3"/>
        <v>277.43333333333334</v>
      </c>
      <c r="Z17" s="65">
        <f t="shared" si="4"/>
        <v>277.43333333333334</v>
      </c>
      <c r="AA17" s="67">
        <v>150</v>
      </c>
      <c r="AB17" s="36" t="s">
        <v>63</v>
      </c>
      <c r="AC17" s="39">
        <f t="shared" si="5"/>
        <v>427.43333333333334</v>
      </c>
      <c r="AD17" s="66"/>
      <c r="AE17" s="36">
        <v>50</v>
      </c>
      <c r="AF17" s="37">
        <f t="shared" si="6"/>
        <v>100</v>
      </c>
      <c r="AG17" s="66"/>
      <c r="AH17" s="66">
        <v>20</v>
      </c>
      <c r="AI17" s="37">
        <f t="shared" si="7"/>
        <v>50</v>
      </c>
      <c r="AJ17" s="43">
        <f t="shared" si="8"/>
        <v>938.43333333333339</v>
      </c>
      <c r="AK17" s="70">
        <f t="shared" si="9"/>
        <v>15</v>
      </c>
      <c r="AL17" s="36"/>
      <c r="AM17" s="123">
        <v>10333</v>
      </c>
      <c r="AN17" s="36">
        <f t="shared" si="10"/>
        <v>955</v>
      </c>
      <c r="AO17" s="72">
        <f t="shared" si="11"/>
        <v>9.242233620439369E-2</v>
      </c>
      <c r="AP17" s="38">
        <f t="shared" si="12"/>
        <v>42</v>
      </c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ht="14.25" customHeight="1" x14ac:dyDescent="0.2">
      <c r="A18" s="35"/>
      <c r="B18" s="36"/>
      <c r="C18" s="36"/>
      <c r="D18" s="36" t="s">
        <v>49</v>
      </c>
      <c r="E18" s="66">
        <v>89</v>
      </c>
      <c r="F18" s="36" t="s">
        <v>131</v>
      </c>
      <c r="G18" s="36" t="s">
        <v>62</v>
      </c>
      <c r="H18" s="36">
        <v>15</v>
      </c>
      <c r="I18" s="36">
        <v>15</v>
      </c>
      <c r="J18" s="36">
        <v>15</v>
      </c>
      <c r="K18" s="36">
        <v>15</v>
      </c>
      <c r="L18" s="38">
        <f t="shared" si="0"/>
        <v>60</v>
      </c>
      <c r="M18" s="66">
        <v>5</v>
      </c>
      <c r="N18" s="65">
        <v>20</v>
      </c>
      <c r="O18" s="65">
        <v>37.33</v>
      </c>
      <c r="P18" s="65">
        <v>139.66999999999999</v>
      </c>
      <c r="Q18" s="39">
        <v>197</v>
      </c>
      <c r="R18" s="65">
        <v>120</v>
      </c>
      <c r="S18" s="36">
        <v>120</v>
      </c>
      <c r="T18" s="39">
        <f t="shared" si="1"/>
        <v>240</v>
      </c>
      <c r="U18" s="120">
        <v>45464</v>
      </c>
      <c r="V18" s="66">
        <v>0</v>
      </c>
      <c r="W18" s="66">
        <f t="shared" si="2"/>
        <v>30000</v>
      </c>
      <c r="X18" s="124">
        <v>25777</v>
      </c>
      <c r="Y18" s="65">
        <f t="shared" si="3"/>
        <v>185.77222222222221</v>
      </c>
      <c r="Z18" s="65">
        <f t="shared" si="4"/>
        <v>185.77222222222221</v>
      </c>
      <c r="AA18" s="67">
        <v>150</v>
      </c>
      <c r="AB18" s="36" t="s">
        <v>52</v>
      </c>
      <c r="AC18" s="39">
        <f t="shared" si="5"/>
        <v>335.77222222222224</v>
      </c>
      <c r="AD18" s="66">
        <v>60</v>
      </c>
      <c r="AE18" s="36">
        <v>50</v>
      </c>
      <c r="AF18" s="37">
        <f t="shared" si="6"/>
        <v>110</v>
      </c>
      <c r="AG18" s="66"/>
      <c r="AH18" s="66"/>
      <c r="AI18" s="37">
        <f t="shared" si="7"/>
        <v>5</v>
      </c>
      <c r="AJ18" s="43">
        <f t="shared" si="8"/>
        <v>937.77222222222224</v>
      </c>
      <c r="AK18" s="70">
        <f t="shared" si="9"/>
        <v>16</v>
      </c>
      <c r="AL18" s="36"/>
      <c r="AM18" s="123">
        <v>27384</v>
      </c>
      <c r="AN18" s="36">
        <f t="shared" si="10"/>
        <v>1607</v>
      </c>
      <c r="AO18" s="72">
        <f t="shared" si="11"/>
        <v>5.8683903009056383E-2</v>
      </c>
      <c r="AP18" s="38">
        <f t="shared" si="12"/>
        <v>32</v>
      </c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ht="14.25" customHeight="1" x14ac:dyDescent="0.2">
      <c r="A19" s="35"/>
      <c r="B19" s="36"/>
      <c r="C19" s="36"/>
      <c r="D19" s="36" t="s">
        <v>49</v>
      </c>
      <c r="E19" s="66">
        <v>75</v>
      </c>
      <c r="F19" s="36" t="s">
        <v>122</v>
      </c>
      <c r="G19" s="36" t="s">
        <v>106</v>
      </c>
      <c r="H19" s="36">
        <v>15</v>
      </c>
      <c r="I19" s="36">
        <v>15</v>
      </c>
      <c r="J19" s="36">
        <v>15</v>
      </c>
      <c r="K19" s="36">
        <v>15</v>
      </c>
      <c r="L19" s="38">
        <f t="shared" si="0"/>
        <v>60</v>
      </c>
      <c r="M19" s="66">
        <v>5</v>
      </c>
      <c r="N19" s="65">
        <v>20</v>
      </c>
      <c r="O19" s="65">
        <v>36</v>
      </c>
      <c r="P19" s="65">
        <v>136.66999999999999</v>
      </c>
      <c r="Q19" s="39">
        <v>192.7</v>
      </c>
      <c r="R19" s="65">
        <v>111</v>
      </c>
      <c r="S19" s="36">
        <v>112</v>
      </c>
      <c r="T19" s="39">
        <f t="shared" si="1"/>
        <v>223</v>
      </c>
      <c r="U19" s="120">
        <v>45463</v>
      </c>
      <c r="V19" s="66">
        <v>25</v>
      </c>
      <c r="W19" s="66">
        <f t="shared" si="2"/>
        <v>30000</v>
      </c>
      <c r="X19" s="121">
        <v>26280</v>
      </c>
      <c r="Y19" s="65">
        <f t="shared" si="3"/>
        <v>205.33333333333334</v>
      </c>
      <c r="Z19" s="65">
        <f t="shared" si="4"/>
        <v>205.33333333333334</v>
      </c>
      <c r="AA19" s="67">
        <v>150</v>
      </c>
      <c r="AB19" s="36" t="s">
        <v>52</v>
      </c>
      <c r="AC19" s="39">
        <f t="shared" si="5"/>
        <v>355.33333333333337</v>
      </c>
      <c r="AD19" s="66">
        <v>30</v>
      </c>
      <c r="AE19" s="36">
        <v>50</v>
      </c>
      <c r="AF19" s="37">
        <f t="shared" si="6"/>
        <v>105</v>
      </c>
      <c r="AG19" s="66"/>
      <c r="AH19" s="66"/>
      <c r="AI19" s="37">
        <f t="shared" si="7"/>
        <v>5</v>
      </c>
      <c r="AJ19" s="43">
        <f t="shared" si="8"/>
        <v>931.0333333333333</v>
      </c>
      <c r="AK19" s="70">
        <f t="shared" si="9"/>
        <v>17</v>
      </c>
      <c r="AL19" s="36"/>
      <c r="AM19" s="122">
        <v>30186</v>
      </c>
      <c r="AN19" s="36">
        <f t="shared" si="10"/>
        <v>3906</v>
      </c>
      <c r="AO19" s="72">
        <f t="shared" si="11"/>
        <v>0.12939773404889685</v>
      </c>
      <c r="AP19" s="38">
        <f t="shared" si="12"/>
        <v>52</v>
      </c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ht="14.25" customHeight="1" x14ac:dyDescent="0.2">
      <c r="A20" s="35"/>
      <c r="B20" s="36"/>
      <c r="C20" s="36"/>
      <c r="D20" s="36"/>
      <c r="E20" s="66">
        <v>134</v>
      </c>
      <c r="F20" s="36" t="s">
        <v>176</v>
      </c>
      <c r="G20" s="36" t="s">
        <v>51</v>
      </c>
      <c r="H20" s="36">
        <v>15</v>
      </c>
      <c r="I20" s="36">
        <v>15</v>
      </c>
      <c r="J20" s="36">
        <v>15</v>
      </c>
      <c r="K20" s="36">
        <v>15</v>
      </c>
      <c r="L20" s="38">
        <f t="shared" si="0"/>
        <v>60</v>
      </c>
      <c r="M20" s="36">
        <v>0</v>
      </c>
      <c r="N20" s="36">
        <v>20</v>
      </c>
      <c r="O20" s="36">
        <v>30</v>
      </c>
      <c r="P20" s="36">
        <v>95</v>
      </c>
      <c r="Q20" s="39">
        <v>145</v>
      </c>
      <c r="R20" s="65">
        <v>118</v>
      </c>
      <c r="S20" s="36">
        <v>98</v>
      </c>
      <c r="T20" s="39">
        <f t="shared" si="1"/>
        <v>216</v>
      </c>
      <c r="U20" s="120">
        <v>45464</v>
      </c>
      <c r="V20" s="66">
        <v>0</v>
      </c>
      <c r="W20" s="66">
        <f t="shared" si="2"/>
        <v>10000</v>
      </c>
      <c r="X20" s="124">
        <v>9334</v>
      </c>
      <c r="Y20" s="65">
        <f t="shared" si="3"/>
        <v>272.3</v>
      </c>
      <c r="Z20" s="65">
        <f t="shared" si="4"/>
        <v>272.3</v>
      </c>
      <c r="AA20" s="127">
        <v>150</v>
      </c>
      <c r="AB20" s="36" t="s">
        <v>52</v>
      </c>
      <c r="AC20" s="39">
        <f t="shared" si="5"/>
        <v>422.3</v>
      </c>
      <c r="AD20" s="66">
        <v>30</v>
      </c>
      <c r="AE20" s="36">
        <v>50</v>
      </c>
      <c r="AF20" s="37">
        <f t="shared" si="6"/>
        <v>80</v>
      </c>
      <c r="AG20" s="36"/>
      <c r="AH20" s="36"/>
      <c r="AI20" s="37">
        <f t="shared" si="7"/>
        <v>0</v>
      </c>
      <c r="AJ20" s="43">
        <f t="shared" si="8"/>
        <v>923.3</v>
      </c>
      <c r="AK20" s="70">
        <f t="shared" si="9"/>
        <v>18</v>
      </c>
      <c r="AL20" s="36"/>
      <c r="AM20" s="123">
        <v>10082</v>
      </c>
      <c r="AN20" s="36">
        <f t="shared" si="10"/>
        <v>748</v>
      </c>
      <c r="AO20" s="72">
        <f t="shared" si="11"/>
        <v>7.41916286451101E-2</v>
      </c>
      <c r="AP20" s="38">
        <f t="shared" si="12"/>
        <v>39</v>
      </c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ht="14.25" customHeight="1" x14ac:dyDescent="0.2">
      <c r="A21" s="35"/>
      <c r="B21" s="36"/>
      <c r="C21" s="36"/>
      <c r="D21" s="36"/>
      <c r="E21" s="66">
        <v>117</v>
      </c>
      <c r="F21" s="36" t="s">
        <v>157</v>
      </c>
      <c r="G21" s="36" t="s">
        <v>51</v>
      </c>
      <c r="H21" s="36">
        <v>15</v>
      </c>
      <c r="I21" s="36">
        <v>15</v>
      </c>
      <c r="J21" s="36">
        <v>15</v>
      </c>
      <c r="K21" s="36">
        <v>15</v>
      </c>
      <c r="L21" s="38">
        <f t="shared" si="0"/>
        <v>60</v>
      </c>
      <c r="M21" s="66">
        <v>20</v>
      </c>
      <c r="N21" s="65">
        <v>13</v>
      </c>
      <c r="O21" s="47">
        <v>34</v>
      </c>
      <c r="P21" s="65">
        <v>126.33</v>
      </c>
      <c r="Q21" s="39">
        <v>173.3</v>
      </c>
      <c r="R21" s="65">
        <v>105</v>
      </c>
      <c r="S21" s="36">
        <v>115</v>
      </c>
      <c r="T21" s="39">
        <f t="shared" si="1"/>
        <v>220</v>
      </c>
      <c r="U21" s="120">
        <v>45462</v>
      </c>
      <c r="V21" s="66">
        <v>50</v>
      </c>
      <c r="W21" s="66">
        <f t="shared" si="2"/>
        <v>10000</v>
      </c>
      <c r="X21" s="121">
        <v>9053</v>
      </c>
      <c r="Y21" s="65">
        <f t="shared" si="3"/>
        <v>239.51666666666665</v>
      </c>
      <c r="Z21" s="65">
        <f t="shared" si="4"/>
        <v>239.51666666666665</v>
      </c>
      <c r="AA21" s="67">
        <v>150</v>
      </c>
      <c r="AB21" s="36" t="s">
        <v>63</v>
      </c>
      <c r="AC21" s="39">
        <f t="shared" si="5"/>
        <v>389.51666666666665</v>
      </c>
      <c r="AD21" s="66"/>
      <c r="AE21" s="36">
        <v>50</v>
      </c>
      <c r="AF21" s="37">
        <f t="shared" si="6"/>
        <v>100</v>
      </c>
      <c r="AG21" s="66"/>
      <c r="AH21" s="66"/>
      <c r="AI21" s="37">
        <f t="shared" si="7"/>
        <v>20</v>
      </c>
      <c r="AJ21" s="43">
        <f t="shared" si="8"/>
        <v>922.81666666666661</v>
      </c>
      <c r="AK21" s="70">
        <f t="shared" si="9"/>
        <v>19</v>
      </c>
      <c r="AL21" s="36"/>
      <c r="AM21" s="123">
        <v>10000</v>
      </c>
      <c r="AN21" s="36">
        <f t="shared" si="10"/>
        <v>947</v>
      </c>
      <c r="AO21" s="72">
        <f t="shared" si="11"/>
        <v>9.4700000000000006E-2</v>
      </c>
      <c r="AP21" s="38">
        <f t="shared" si="12"/>
        <v>44</v>
      </c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ht="14.25" customHeight="1" x14ac:dyDescent="0.2">
      <c r="A22" s="35"/>
      <c r="B22" s="36"/>
      <c r="C22" s="36"/>
      <c r="D22" s="36" t="s">
        <v>49</v>
      </c>
      <c r="E22" s="66">
        <v>43</v>
      </c>
      <c r="F22" s="36" t="s">
        <v>90</v>
      </c>
      <c r="G22" s="36" t="s">
        <v>51</v>
      </c>
      <c r="H22" s="36">
        <v>15</v>
      </c>
      <c r="I22" s="36">
        <v>15</v>
      </c>
      <c r="J22" s="36">
        <v>15</v>
      </c>
      <c r="K22" s="36">
        <v>15</v>
      </c>
      <c r="L22" s="38">
        <f t="shared" si="0"/>
        <v>60</v>
      </c>
      <c r="M22" s="66">
        <v>0</v>
      </c>
      <c r="N22" s="65">
        <v>10</v>
      </c>
      <c r="O22" s="65">
        <v>32.5</v>
      </c>
      <c r="P22" s="65">
        <v>114</v>
      </c>
      <c r="Q22" s="39">
        <v>156.5</v>
      </c>
      <c r="R22" s="65">
        <v>92</v>
      </c>
      <c r="S22" s="36">
        <v>96</v>
      </c>
      <c r="T22" s="39">
        <f t="shared" si="1"/>
        <v>188</v>
      </c>
      <c r="U22" s="120">
        <v>45465</v>
      </c>
      <c r="V22" s="66">
        <v>0</v>
      </c>
      <c r="W22" s="66">
        <f t="shared" si="2"/>
        <v>10000</v>
      </c>
      <c r="X22" s="124">
        <v>10375</v>
      </c>
      <c r="Y22" s="65">
        <f t="shared" si="3"/>
        <v>306.25</v>
      </c>
      <c r="Z22" s="65">
        <f t="shared" si="4"/>
        <v>306.25</v>
      </c>
      <c r="AA22" s="67">
        <v>150</v>
      </c>
      <c r="AB22" s="36" t="s">
        <v>52</v>
      </c>
      <c r="AC22" s="39">
        <f t="shared" si="5"/>
        <v>456.25</v>
      </c>
      <c r="AD22" s="66"/>
      <c r="AE22" s="36">
        <v>50</v>
      </c>
      <c r="AF22" s="37">
        <f t="shared" si="6"/>
        <v>50</v>
      </c>
      <c r="AG22" s="66"/>
      <c r="AH22" s="66"/>
      <c r="AI22" s="37">
        <f t="shared" si="7"/>
        <v>0</v>
      </c>
      <c r="AJ22" s="43">
        <f t="shared" si="8"/>
        <v>910.75</v>
      </c>
      <c r="AK22" s="70">
        <f t="shared" si="9"/>
        <v>20</v>
      </c>
      <c r="AL22" s="36"/>
      <c r="AM22" s="122">
        <v>10042</v>
      </c>
      <c r="AN22" s="36">
        <f t="shared" si="10"/>
        <v>333</v>
      </c>
      <c r="AO22" s="72">
        <f t="shared" si="11"/>
        <v>3.3160724955188209E-2</v>
      </c>
      <c r="AP22" s="38">
        <f t="shared" si="12"/>
        <v>21</v>
      </c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ht="14.25" customHeight="1" x14ac:dyDescent="0.2">
      <c r="A23" s="35"/>
      <c r="B23" s="36"/>
      <c r="C23" s="36"/>
      <c r="D23" s="36"/>
      <c r="E23" s="66">
        <v>127</v>
      </c>
      <c r="F23" s="36" t="s">
        <v>168</v>
      </c>
      <c r="G23" s="36" t="s">
        <v>51</v>
      </c>
      <c r="H23" s="36">
        <v>15</v>
      </c>
      <c r="I23" s="36">
        <v>15</v>
      </c>
      <c r="J23" s="36">
        <v>15</v>
      </c>
      <c r="K23" s="36">
        <v>15</v>
      </c>
      <c r="L23" s="38">
        <f t="shared" si="0"/>
        <v>60</v>
      </c>
      <c r="M23" s="36">
        <v>30</v>
      </c>
      <c r="N23" s="36">
        <v>0</v>
      </c>
      <c r="O23" s="36">
        <v>26.67</v>
      </c>
      <c r="P23" s="36">
        <v>71.67</v>
      </c>
      <c r="Q23" s="39">
        <v>98.3</v>
      </c>
      <c r="R23" s="65">
        <v>81</v>
      </c>
      <c r="S23" s="36">
        <v>182</v>
      </c>
      <c r="T23" s="39">
        <f t="shared" si="1"/>
        <v>263</v>
      </c>
      <c r="U23" s="120">
        <v>45462</v>
      </c>
      <c r="V23" s="66">
        <v>50</v>
      </c>
      <c r="W23" s="66">
        <f t="shared" si="2"/>
        <v>10000</v>
      </c>
      <c r="X23" s="121">
        <v>9300</v>
      </c>
      <c r="Y23" s="65">
        <f t="shared" si="3"/>
        <v>268.33333333333331</v>
      </c>
      <c r="Z23" s="65">
        <f t="shared" si="4"/>
        <v>268.33333333333331</v>
      </c>
      <c r="AA23" s="67">
        <v>150</v>
      </c>
      <c r="AB23" s="36" t="s">
        <v>63</v>
      </c>
      <c r="AC23" s="39">
        <f t="shared" si="5"/>
        <v>418.33333333333331</v>
      </c>
      <c r="AD23" s="66"/>
      <c r="AE23" s="36">
        <v>50</v>
      </c>
      <c r="AF23" s="37">
        <f t="shared" si="6"/>
        <v>100</v>
      </c>
      <c r="AG23" s="36"/>
      <c r="AH23" s="36"/>
      <c r="AI23" s="37">
        <f t="shared" si="7"/>
        <v>30</v>
      </c>
      <c r="AJ23" s="43">
        <f t="shared" si="8"/>
        <v>909.63333333333333</v>
      </c>
      <c r="AK23" s="70">
        <f t="shared" si="9"/>
        <v>21</v>
      </c>
      <c r="AL23" s="65"/>
      <c r="AM23" s="123">
        <v>10250</v>
      </c>
      <c r="AN23" s="36">
        <f t="shared" si="10"/>
        <v>950</v>
      </c>
      <c r="AO23" s="72">
        <f t="shared" si="11"/>
        <v>9.2682926829268292E-2</v>
      </c>
      <c r="AP23" s="38">
        <f t="shared" si="12"/>
        <v>43</v>
      </c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</row>
    <row r="24" spans="1:62" ht="14.25" customHeight="1" x14ac:dyDescent="0.2">
      <c r="A24" s="35"/>
      <c r="B24" s="36"/>
      <c r="C24" s="36"/>
      <c r="D24" s="36" t="s">
        <v>49</v>
      </c>
      <c r="E24" s="66">
        <v>124</v>
      </c>
      <c r="F24" s="36" t="s">
        <v>165</v>
      </c>
      <c r="G24" s="36" t="s">
        <v>121</v>
      </c>
      <c r="H24" s="36">
        <v>15</v>
      </c>
      <c r="I24" s="36">
        <v>0</v>
      </c>
      <c r="J24" s="36">
        <v>15</v>
      </c>
      <c r="K24" s="36">
        <v>15</v>
      </c>
      <c r="L24" s="38">
        <f t="shared" si="0"/>
        <v>45</v>
      </c>
      <c r="M24" s="36">
        <v>5</v>
      </c>
      <c r="N24" s="36">
        <v>20</v>
      </c>
      <c r="O24" s="36">
        <v>39.5</v>
      </c>
      <c r="P24" s="36">
        <v>136.5</v>
      </c>
      <c r="Q24" s="39">
        <v>196</v>
      </c>
      <c r="R24" s="65">
        <v>120</v>
      </c>
      <c r="S24" s="36">
        <v>116</v>
      </c>
      <c r="T24" s="39">
        <f t="shared" si="1"/>
        <v>236</v>
      </c>
      <c r="U24" s="120">
        <v>45462</v>
      </c>
      <c r="V24" s="66">
        <v>50</v>
      </c>
      <c r="W24" s="66">
        <f t="shared" si="2"/>
        <v>30000</v>
      </c>
      <c r="X24" s="121">
        <v>25437</v>
      </c>
      <c r="Y24" s="65">
        <f t="shared" si="3"/>
        <v>172.55</v>
      </c>
      <c r="Z24" s="65">
        <f t="shared" si="4"/>
        <v>172.55</v>
      </c>
      <c r="AA24" s="67">
        <v>150</v>
      </c>
      <c r="AB24" s="36" t="s">
        <v>63</v>
      </c>
      <c r="AC24" s="39">
        <f t="shared" si="5"/>
        <v>322.55</v>
      </c>
      <c r="AD24" s="66">
        <v>15</v>
      </c>
      <c r="AE24" s="36">
        <v>50</v>
      </c>
      <c r="AF24" s="37">
        <f t="shared" si="6"/>
        <v>115</v>
      </c>
      <c r="AG24" s="36"/>
      <c r="AH24" s="36"/>
      <c r="AI24" s="37">
        <f t="shared" si="7"/>
        <v>5</v>
      </c>
      <c r="AJ24" s="43">
        <f t="shared" si="8"/>
        <v>909.55</v>
      </c>
      <c r="AK24" s="70">
        <f t="shared" si="9"/>
        <v>22</v>
      </c>
      <c r="AL24" s="36"/>
      <c r="AM24" s="122">
        <v>30124</v>
      </c>
      <c r="AN24" s="36">
        <f t="shared" si="10"/>
        <v>4687</v>
      </c>
      <c r="AO24" s="72">
        <f t="shared" si="11"/>
        <v>0.15559022706147921</v>
      </c>
      <c r="AP24" s="38">
        <f t="shared" si="12"/>
        <v>62</v>
      </c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</row>
    <row r="25" spans="1:62" ht="14.25" customHeight="1" x14ac:dyDescent="0.2">
      <c r="A25" s="35"/>
      <c r="B25" s="36"/>
      <c r="C25" s="36"/>
      <c r="D25" s="36"/>
      <c r="E25" s="66">
        <v>74</v>
      </c>
      <c r="F25" s="36" t="s">
        <v>120</v>
      </c>
      <c r="G25" s="36" t="s">
        <v>121</v>
      </c>
      <c r="H25" s="36">
        <v>15</v>
      </c>
      <c r="I25" s="36">
        <v>15</v>
      </c>
      <c r="J25" s="36">
        <v>15</v>
      </c>
      <c r="K25" s="36">
        <v>15</v>
      </c>
      <c r="L25" s="38">
        <f t="shared" si="0"/>
        <v>60</v>
      </c>
      <c r="M25" s="66">
        <v>25</v>
      </c>
      <c r="N25" s="65">
        <v>10</v>
      </c>
      <c r="O25" s="65">
        <v>33.5</v>
      </c>
      <c r="P25" s="65">
        <v>109.5</v>
      </c>
      <c r="Q25" s="39">
        <v>153</v>
      </c>
      <c r="R25" s="65">
        <v>107</v>
      </c>
      <c r="S25" s="36">
        <v>105</v>
      </c>
      <c r="T25" s="39">
        <f t="shared" si="1"/>
        <v>212</v>
      </c>
      <c r="U25" s="120">
        <v>45463</v>
      </c>
      <c r="V25" s="66">
        <v>25</v>
      </c>
      <c r="W25" s="66">
        <f t="shared" si="2"/>
        <v>30000</v>
      </c>
      <c r="X25" s="121">
        <v>30569</v>
      </c>
      <c r="Y25" s="65">
        <f t="shared" si="3"/>
        <v>327.87222222222221</v>
      </c>
      <c r="Z25" s="65">
        <f t="shared" si="4"/>
        <v>327.87222222222221</v>
      </c>
      <c r="AA25" s="67">
        <v>150</v>
      </c>
      <c r="AB25" s="36" t="s">
        <v>63</v>
      </c>
      <c r="AC25" s="39">
        <f t="shared" si="5"/>
        <v>477.87222222222221</v>
      </c>
      <c r="AD25" s="66"/>
      <c r="AE25" s="36">
        <v>0</v>
      </c>
      <c r="AF25" s="37">
        <f t="shared" si="6"/>
        <v>25</v>
      </c>
      <c r="AG25" s="66"/>
      <c r="AH25" s="66"/>
      <c r="AI25" s="37">
        <f t="shared" si="7"/>
        <v>25</v>
      </c>
      <c r="AJ25" s="43">
        <f t="shared" si="8"/>
        <v>902.87222222222226</v>
      </c>
      <c r="AK25" s="70">
        <f t="shared" si="9"/>
        <v>24</v>
      </c>
      <c r="AL25" s="36"/>
      <c r="AM25" s="122">
        <v>31500</v>
      </c>
      <c r="AN25" s="36">
        <f t="shared" si="10"/>
        <v>931</v>
      </c>
      <c r="AO25" s="72">
        <f t="shared" si="11"/>
        <v>2.9555555555555557E-2</v>
      </c>
      <c r="AP25" s="38">
        <f t="shared" si="12"/>
        <v>19</v>
      </c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</row>
    <row r="26" spans="1:62" ht="14.25" customHeight="1" x14ac:dyDescent="0.2">
      <c r="A26" s="35"/>
      <c r="B26" s="36"/>
      <c r="C26" s="36"/>
      <c r="D26" s="36"/>
      <c r="E26" s="66">
        <v>131</v>
      </c>
      <c r="F26" s="36" t="s">
        <v>172</v>
      </c>
      <c r="G26" s="36" t="s">
        <v>67</v>
      </c>
      <c r="H26" s="36">
        <v>15</v>
      </c>
      <c r="I26" s="36">
        <v>0</v>
      </c>
      <c r="J26" s="36">
        <v>0</v>
      </c>
      <c r="K26" s="36">
        <v>15</v>
      </c>
      <c r="L26" s="38">
        <f t="shared" si="0"/>
        <v>30</v>
      </c>
      <c r="M26" s="36">
        <v>0</v>
      </c>
      <c r="N26" s="36">
        <v>19.670000000000002</v>
      </c>
      <c r="O26" s="36">
        <v>35.67</v>
      </c>
      <c r="P26" s="36">
        <v>101.33</v>
      </c>
      <c r="Q26" s="39">
        <v>156.69999999999999</v>
      </c>
      <c r="R26" s="65">
        <v>87</v>
      </c>
      <c r="S26" s="36">
        <v>95</v>
      </c>
      <c r="T26" s="39">
        <f t="shared" si="1"/>
        <v>182</v>
      </c>
      <c r="U26" s="120">
        <v>45464</v>
      </c>
      <c r="V26" s="66">
        <v>0</v>
      </c>
      <c r="W26" s="66">
        <f t="shared" si="2"/>
        <v>10000</v>
      </c>
      <c r="X26" s="124">
        <v>9783</v>
      </c>
      <c r="Y26" s="65">
        <f t="shared" si="3"/>
        <v>324.68333333333334</v>
      </c>
      <c r="Z26" s="65">
        <f t="shared" si="4"/>
        <v>324.68333333333334</v>
      </c>
      <c r="AA26" s="67">
        <v>150</v>
      </c>
      <c r="AB26" s="36" t="s">
        <v>173</v>
      </c>
      <c r="AC26" s="39">
        <f t="shared" si="5"/>
        <v>474.68333333333334</v>
      </c>
      <c r="AD26" s="66"/>
      <c r="AE26" s="36">
        <v>50</v>
      </c>
      <c r="AF26" s="37">
        <f t="shared" si="6"/>
        <v>50</v>
      </c>
      <c r="AG26" s="36"/>
      <c r="AH26" s="36"/>
      <c r="AI26" s="37">
        <f t="shared" si="7"/>
        <v>0</v>
      </c>
      <c r="AJ26" s="43">
        <f t="shared" si="8"/>
        <v>893.38333333333333</v>
      </c>
      <c r="AK26" s="70">
        <f t="shared" si="9"/>
        <v>25</v>
      </c>
      <c r="AL26" s="36"/>
      <c r="AM26" s="126">
        <v>13755</v>
      </c>
      <c r="AN26" s="36">
        <f t="shared" si="10"/>
        <v>3972</v>
      </c>
      <c r="AO26" s="72">
        <f t="shared" si="11"/>
        <v>0.28876772082878954</v>
      </c>
      <c r="AP26" s="38">
        <f t="shared" si="12"/>
        <v>85</v>
      </c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</row>
    <row r="27" spans="1:62" ht="14.25" customHeight="1" x14ac:dyDescent="0.2">
      <c r="A27" s="35"/>
      <c r="B27" s="36"/>
      <c r="C27" s="36"/>
      <c r="D27" s="36"/>
      <c r="E27" s="66">
        <v>136</v>
      </c>
      <c r="F27" s="36" t="s">
        <v>177</v>
      </c>
      <c r="G27" s="36" t="s">
        <v>62</v>
      </c>
      <c r="H27" s="36">
        <v>15</v>
      </c>
      <c r="I27" s="36">
        <v>15</v>
      </c>
      <c r="J27" s="36">
        <v>15</v>
      </c>
      <c r="K27" s="36">
        <v>0</v>
      </c>
      <c r="L27" s="38">
        <f t="shared" si="0"/>
        <v>45</v>
      </c>
      <c r="M27" s="36">
        <v>5</v>
      </c>
      <c r="N27" s="36">
        <v>10</v>
      </c>
      <c r="O27" s="36">
        <v>32</v>
      </c>
      <c r="P27" s="36">
        <v>111.5</v>
      </c>
      <c r="Q27" s="39">
        <v>153.5</v>
      </c>
      <c r="R27" s="65">
        <v>84</v>
      </c>
      <c r="S27" s="36">
        <v>86</v>
      </c>
      <c r="T27" s="39">
        <f t="shared" si="1"/>
        <v>170</v>
      </c>
      <c r="U27" s="120">
        <v>45465</v>
      </c>
      <c r="V27" s="66">
        <v>0</v>
      </c>
      <c r="W27" s="66">
        <f t="shared" si="2"/>
        <v>30000</v>
      </c>
      <c r="X27" s="124">
        <v>28121</v>
      </c>
      <c r="Y27" s="65">
        <f t="shared" si="3"/>
        <v>276.92777777777781</v>
      </c>
      <c r="Z27" s="65">
        <f t="shared" si="4"/>
        <v>276.92777777777781</v>
      </c>
      <c r="AA27" s="67">
        <v>150</v>
      </c>
      <c r="AB27" s="36" t="s">
        <v>63</v>
      </c>
      <c r="AC27" s="39">
        <f t="shared" si="5"/>
        <v>426.92777777777781</v>
      </c>
      <c r="AD27" s="66">
        <v>45</v>
      </c>
      <c r="AE27" s="36">
        <v>50</v>
      </c>
      <c r="AF27" s="37">
        <f t="shared" si="6"/>
        <v>95</v>
      </c>
      <c r="AG27" s="36"/>
      <c r="AH27" s="36"/>
      <c r="AI27" s="37">
        <f t="shared" si="7"/>
        <v>5</v>
      </c>
      <c r="AJ27" s="43">
        <f t="shared" si="8"/>
        <v>885.42777777777781</v>
      </c>
      <c r="AK27" s="70">
        <f t="shared" si="9"/>
        <v>26</v>
      </c>
      <c r="AL27" s="36"/>
      <c r="AM27" s="126">
        <v>29500</v>
      </c>
      <c r="AN27" s="36">
        <f t="shared" si="10"/>
        <v>1379</v>
      </c>
      <c r="AO27" s="72">
        <f t="shared" si="11"/>
        <v>4.6745762711864404E-2</v>
      </c>
      <c r="AP27" s="38">
        <f t="shared" si="12"/>
        <v>26</v>
      </c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ht="14.25" customHeight="1" x14ac:dyDescent="0.2">
      <c r="A28" s="35"/>
      <c r="B28" s="36"/>
      <c r="C28" s="36"/>
      <c r="D28" s="36"/>
      <c r="E28" s="66">
        <v>54</v>
      </c>
      <c r="F28" s="36" t="s">
        <v>100</v>
      </c>
      <c r="G28" s="36" t="s">
        <v>51</v>
      </c>
      <c r="H28" s="36">
        <v>15</v>
      </c>
      <c r="I28" s="36">
        <v>15</v>
      </c>
      <c r="J28" s="36">
        <v>15</v>
      </c>
      <c r="K28" s="36">
        <v>15</v>
      </c>
      <c r="L28" s="38">
        <f t="shared" si="0"/>
        <v>60</v>
      </c>
      <c r="M28" s="66">
        <v>5</v>
      </c>
      <c r="N28" s="65">
        <v>20</v>
      </c>
      <c r="O28" s="65">
        <v>34.33</v>
      </c>
      <c r="P28" s="65">
        <v>84.67</v>
      </c>
      <c r="Q28" s="39">
        <v>139</v>
      </c>
      <c r="R28" s="65">
        <v>80</v>
      </c>
      <c r="S28" s="36">
        <v>100</v>
      </c>
      <c r="T28" s="39">
        <f t="shared" si="1"/>
        <v>180</v>
      </c>
      <c r="U28" s="120">
        <v>45463</v>
      </c>
      <c r="V28" s="66">
        <v>25</v>
      </c>
      <c r="W28" s="66">
        <f t="shared" si="2"/>
        <v>10000</v>
      </c>
      <c r="X28" s="121">
        <v>9833</v>
      </c>
      <c r="Y28" s="65">
        <f t="shared" si="3"/>
        <v>330.51666666666665</v>
      </c>
      <c r="Z28" s="65">
        <f t="shared" si="4"/>
        <v>330.51666666666665</v>
      </c>
      <c r="AA28" s="67">
        <v>150</v>
      </c>
      <c r="AB28" s="36" t="s">
        <v>63</v>
      </c>
      <c r="AC28" s="39">
        <f t="shared" si="5"/>
        <v>480.51666666666665</v>
      </c>
      <c r="AD28" s="66"/>
      <c r="AE28" s="36">
        <v>0</v>
      </c>
      <c r="AF28" s="37">
        <f t="shared" si="6"/>
        <v>25</v>
      </c>
      <c r="AG28" s="66"/>
      <c r="AH28" s="66"/>
      <c r="AI28" s="37">
        <f t="shared" si="7"/>
        <v>5</v>
      </c>
      <c r="AJ28" s="43">
        <f t="shared" si="8"/>
        <v>879.51666666666665</v>
      </c>
      <c r="AK28" s="70">
        <f t="shared" si="9"/>
        <v>27</v>
      </c>
      <c r="AL28" s="36"/>
      <c r="AM28" s="123">
        <v>9242</v>
      </c>
      <c r="AN28" s="36">
        <f t="shared" si="10"/>
        <v>591</v>
      </c>
      <c r="AO28" s="72">
        <f t="shared" si="11"/>
        <v>6.3947197576282186E-2</v>
      </c>
      <c r="AP28" s="38">
        <f t="shared" si="12"/>
        <v>36</v>
      </c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ht="14.25" customHeight="1" x14ac:dyDescent="0.2">
      <c r="A29" s="35"/>
      <c r="B29" s="36"/>
      <c r="C29" s="36"/>
      <c r="D29" s="36"/>
      <c r="E29" s="66">
        <v>156</v>
      </c>
      <c r="F29" s="36" t="s">
        <v>193</v>
      </c>
      <c r="G29" s="36" t="s">
        <v>51</v>
      </c>
      <c r="H29" s="36">
        <v>15</v>
      </c>
      <c r="I29" s="36">
        <v>15</v>
      </c>
      <c r="J29" s="36">
        <v>15</v>
      </c>
      <c r="K29" s="36">
        <v>0</v>
      </c>
      <c r="L29" s="38">
        <f t="shared" si="0"/>
        <v>45</v>
      </c>
      <c r="M29" s="36">
        <v>5</v>
      </c>
      <c r="N29" s="65">
        <v>6.67</v>
      </c>
      <c r="O29" s="65">
        <v>24</v>
      </c>
      <c r="P29" s="65">
        <v>76.67</v>
      </c>
      <c r="Q29" s="39">
        <v>107.3</v>
      </c>
      <c r="R29" s="65">
        <v>110</v>
      </c>
      <c r="S29" s="36">
        <v>115</v>
      </c>
      <c r="T29" s="39">
        <f t="shared" si="1"/>
        <v>225</v>
      </c>
      <c r="U29" s="120">
        <v>45465</v>
      </c>
      <c r="V29" s="66">
        <v>0</v>
      </c>
      <c r="W29" s="66">
        <v>10000</v>
      </c>
      <c r="X29" s="124">
        <v>10372</v>
      </c>
      <c r="Y29" s="65">
        <f t="shared" si="3"/>
        <v>306.60000000000002</v>
      </c>
      <c r="Z29" s="65">
        <f t="shared" si="4"/>
        <v>306.60000000000002</v>
      </c>
      <c r="AA29" s="67">
        <v>150</v>
      </c>
      <c r="AB29" s="36" t="s">
        <v>63</v>
      </c>
      <c r="AC29" s="39">
        <f t="shared" si="5"/>
        <v>456.6</v>
      </c>
      <c r="AD29" s="66"/>
      <c r="AE29" s="65">
        <v>50</v>
      </c>
      <c r="AF29" s="37">
        <f t="shared" si="6"/>
        <v>50</v>
      </c>
      <c r="AG29" s="66"/>
      <c r="AH29" s="66"/>
      <c r="AI29" s="37">
        <f t="shared" si="7"/>
        <v>5</v>
      </c>
      <c r="AJ29" s="43">
        <f t="shared" si="8"/>
        <v>878.90000000000009</v>
      </c>
      <c r="AK29" s="70">
        <f t="shared" si="9"/>
        <v>28</v>
      </c>
      <c r="AL29" s="36"/>
      <c r="AM29" s="126">
        <v>10603</v>
      </c>
      <c r="AN29" s="36">
        <f t="shared" si="10"/>
        <v>231</v>
      </c>
      <c r="AO29" s="72">
        <f t="shared" si="11"/>
        <v>2.178628689993398E-2</v>
      </c>
      <c r="AP29" s="38">
        <f t="shared" si="12"/>
        <v>15</v>
      </c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ht="14.25" customHeight="1" x14ac:dyDescent="0.2">
      <c r="A30" s="35"/>
      <c r="B30" s="36"/>
      <c r="C30" s="36"/>
      <c r="D30" s="36"/>
      <c r="E30" s="66">
        <v>24</v>
      </c>
      <c r="F30" s="36" t="s">
        <v>73</v>
      </c>
      <c r="G30" s="36" t="s">
        <v>67</v>
      </c>
      <c r="H30" s="36">
        <v>15</v>
      </c>
      <c r="I30" s="36">
        <v>15</v>
      </c>
      <c r="J30" s="36">
        <v>15</v>
      </c>
      <c r="K30" s="36">
        <v>15</v>
      </c>
      <c r="L30" s="38">
        <f t="shared" si="0"/>
        <v>60</v>
      </c>
      <c r="M30" s="66">
        <v>20</v>
      </c>
      <c r="N30" s="65">
        <v>6.67</v>
      </c>
      <c r="O30" s="65">
        <v>32.67</v>
      </c>
      <c r="P30" s="65">
        <v>107.67</v>
      </c>
      <c r="Q30" s="39">
        <v>147</v>
      </c>
      <c r="R30" s="65">
        <v>117</v>
      </c>
      <c r="S30" s="36">
        <v>120</v>
      </c>
      <c r="T30" s="39">
        <f t="shared" si="1"/>
        <v>237</v>
      </c>
      <c r="U30" s="120">
        <v>45463</v>
      </c>
      <c r="V30" s="66">
        <v>25</v>
      </c>
      <c r="W30" s="66">
        <f t="shared" ref="W30:W70" si="13">IF(LEFT(G30,2)="10",10000,30000)</f>
        <v>10000</v>
      </c>
      <c r="X30" s="121">
        <v>8907</v>
      </c>
      <c r="Y30" s="65">
        <f t="shared" si="3"/>
        <v>222.48333333333335</v>
      </c>
      <c r="Z30" s="65">
        <f t="shared" si="4"/>
        <v>222.48333333333335</v>
      </c>
      <c r="AA30" s="67">
        <v>150</v>
      </c>
      <c r="AB30" s="36" t="s">
        <v>63</v>
      </c>
      <c r="AC30" s="39">
        <f t="shared" si="5"/>
        <v>372.48333333333335</v>
      </c>
      <c r="AD30" s="66"/>
      <c r="AE30" s="36">
        <v>50</v>
      </c>
      <c r="AF30" s="37">
        <f t="shared" si="6"/>
        <v>75</v>
      </c>
      <c r="AG30" s="66"/>
      <c r="AH30" s="66"/>
      <c r="AI30" s="37">
        <f t="shared" si="7"/>
        <v>20</v>
      </c>
      <c r="AJ30" s="43">
        <f t="shared" si="8"/>
        <v>871.48333333333335</v>
      </c>
      <c r="AK30" s="70">
        <f t="shared" si="9"/>
        <v>29</v>
      </c>
      <c r="AL30" s="36"/>
      <c r="AM30" s="122">
        <v>10254</v>
      </c>
      <c r="AN30" s="36">
        <f t="shared" si="10"/>
        <v>1347</v>
      </c>
      <c r="AO30" s="72">
        <f t="shared" si="11"/>
        <v>0.13136337039204213</v>
      </c>
      <c r="AP30" s="38">
        <f t="shared" si="12"/>
        <v>53</v>
      </c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ht="14.25" customHeight="1" x14ac:dyDescent="0.2">
      <c r="A31" s="35"/>
      <c r="B31" s="36"/>
      <c r="C31" s="36"/>
      <c r="D31" s="36"/>
      <c r="E31" s="66">
        <v>150</v>
      </c>
      <c r="F31" s="36" t="s">
        <v>189</v>
      </c>
      <c r="G31" s="36" t="s">
        <v>51</v>
      </c>
      <c r="H31" s="36">
        <v>15</v>
      </c>
      <c r="I31" s="36">
        <v>15</v>
      </c>
      <c r="J31" s="36">
        <v>15</v>
      </c>
      <c r="K31" s="36">
        <v>15</v>
      </c>
      <c r="L31" s="38">
        <f t="shared" si="0"/>
        <v>60</v>
      </c>
      <c r="M31" s="36">
        <v>20</v>
      </c>
      <c r="N31" s="65">
        <v>0</v>
      </c>
      <c r="O31" s="65">
        <v>18</v>
      </c>
      <c r="P31" s="65">
        <v>50</v>
      </c>
      <c r="Q31" s="39">
        <v>68</v>
      </c>
      <c r="R31" s="65">
        <v>66</v>
      </c>
      <c r="S31" s="36">
        <v>87</v>
      </c>
      <c r="T31" s="39">
        <f t="shared" si="1"/>
        <v>153</v>
      </c>
      <c r="U31" s="120">
        <v>45462</v>
      </c>
      <c r="V31" s="66">
        <v>50</v>
      </c>
      <c r="W31" s="66">
        <f t="shared" si="13"/>
        <v>10000</v>
      </c>
      <c r="X31" s="121">
        <v>10019</v>
      </c>
      <c r="Y31" s="65">
        <f t="shared" si="3"/>
        <v>347.78333333333336</v>
      </c>
      <c r="Z31" s="65">
        <f t="shared" si="4"/>
        <v>347.78333333333336</v>
      </c>
      <c r="AA31" s="67">
        <v>150</v>
      </c>
      <c r="AB31" s="36" t="s">
        <v>63</v>
      </c>
      <c r="AC31" s="39">
        <f t="shared" si="5"/>
        <v>497.78333333333336</v>
      </c>
      <c r="AD31" s="66"/>
      <c r="AE31" s="65">
        <v>50</v>
      </c>
      <c r="AF31" s="37">
        <f t="shared" si="6"/>
        <v>100</v>
      </c>
      <c r="AG31" s="66"/>
      <c r="AH31" s="66"/>
      <c r="AI31" s="37">
        <f t="shared" si="7"/>
        <v>20</v>
      </c>
      <c r="AJ31" s="43">
        <f t="shared" si="8"/>
        <v>858.7833333333333</v>
      </c>
      <c r="AK31" s="70">
        <f t="shared" si="9"/>
        <v>30</v>
      </c>
      <c r="AL31" s="36"/>
      <c r="AM31" s="122">
        <v>10000</v>
      </c>
      <c r="AN31" s="36">
        <f t="shared" si="10"/>
        <v>19</v>
      </c>
      <c r="AO31" s="72">
        <f t="shared" si="11"/>
        <v>1.9E-3</v>
      </c>
      <c r="AP31" s="38">
        <f t="shared" si="12"/>
        <v>2</v>
      </c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ht="14.25" customHeight="1" x14ac:dyDescent="0.2">
      <c r="A32" s="35"/>
      <c r="B32" s="36"/>
      <c r="C32" s="36"/>
      <c r="D32" s="36"/>
      <c r="E32" s="66">
        <v>128</v>
      </c>
      <c r="F32" s="36" t="s">
        <v>169</v>
      </c>
      <c r="G32" s="36" t="s">
        <v>51</v>
      </c>
      <c r="H32" s="36">
        <v>15</v>
      </c>
      <c r="I32" s="36">
        <v>15</v>
      </c>
      <c r="J32" s="36">
        <v>15</v>
      </c>
      <c r="K32" s="36">
        <v>15</v>
      </c>
      <c r="L32" s="38">
        <f t="shared" si="0"/>
        <v>60</v>
      </c>
      <c r="M32" s="36">
        <v>0</v>
      </c>
      <c r="N32" s="36">
        <v>13.33</v>
      </c>
      <c r="O32" s="36">
        <v>27.67</v>
      </c>
      <c r="P32" s="36">
        <v>91</v>
      </c>
      <c r="Q32" s="39">
        <v>132</v>
      </c>
      <c r="R32" s="65">
        <v>105</v>
      </c>
      <c r="S32" s="36">
        <v>108</v>
      </c>
      <c r="T32" s="39">
        <f t="shared" si="1"/>
        <v>213</v>
      </c>
      <c r="U32" s="120">
        <v>45462</v>
      </c>
      <c r="V32" s="66">
        <v>50</v>
      </c>
      <c r="W32" s="66">
        <f t="shared" si="13"/>
        <v>10000</v>
      </c>
      <c r="X32" s="121">
        <v>9009</v>
      </c>
      <c r="Y32" s="65">
        <f t="shared" si="3"/>
        <v>234.38333333333333</v>
      </c>
      <c r="Z32" s="65">
        <f t="shared" si="4"/>
        <v>234.38333333333333</v>
      </c>
      <c r="AA32" s="67">
        <v>150</v>
      </c>
      <c r="AB32" s="36" t="s">
        <v>63</v>
      </c>
      <c r="AC32" s="39">
        <f t="shared" si="5"/>
        <v>384.38333333333333</v>
      </c>
      <c r="AD32" s="66">
        <v>15</v>
      </c>
      <c r="AE32" s="36">
        <v>0</v>
      </c>
      <c r="AF32" s="37">
        <f t="shared" si="6"/>
        <v>65</v>
      </c>
      <c r="AG32" s="36"/>
      <c r="AH32" s="36"/>
      <c r="AI32" s="37">
        <f t="shared" si="7"/>
        <v>0</v>
      </c>
      <c r="AJ32" s="43">
        <f t="shared" si="8"/>
        <v>854.38333333333333</v>
      </c>
      <c r="AK32" s="70">
        <f t="shared" si="9"/>
        <v>31</v>
      </c>
      <c r="AL32" s="36"/>
      <c r="AM32" s="123">
        <v>10320</v>
      </c>
      <c r="AN32" s="36">
        <f t="shared" si="10"/>
        <v>1311</v>
      </c>
      <c r="AO32" s="72">
        <f t="shared" si="11"/>
        <v>0.12703488372093022</v>
      </c>
      <c r="AP32" s="38">
        <f t="shared" si="12"/>
        <v>51</v>
      </c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2" ht="14.25" customHeight="1" x14ac:dyDescent="0.2">
      <c r="A33" s="35"/>
      <c r="B33" s="36"/>
      <c r="C33" s="36"/>
      <c r="D33" s="36"/>
      <c r="E33" s="66">
        <v>101</v>
      </c>
      <c r="F33" s="36" t="s">
        <v>142</v>
      </c>
      <c r="G33" s="36" t="s">
        <v>51</v>
      </c>
      <c r="H33" s="36">
        <v>15</v>
      </c>
      <c r="I33" s="36">
        <v>15</v>
      </c>
      <c r="J33" s="36">
        <v>15</v>
      </c>
      <c r="K33" s="36">
        <v>15</v>
      </c>
      <c r="L33" s="38">
        <f t="shared" si="0"/>
        <v>60</v>
      </c>
      <c r="M33" s="66">
        <v>5</v>
      </c>
      <c r="N33" s="65">
        <v>20</v>
      </c>
      <c r="O33" s="65">
        <v>32.67</v>
      </c>
      <c r="P33" s="65">
        <v>107.67</v>
      </c>
      <c r="Q33" s="39">
        <v>160.30000000000001</v>
      </c>
      <c r="R33" s="65">
        <v>70</v>
      </c>
      <c r="S33" s="36">
        <v>94</v>
      </c>
      <c r="T33" s="39">
        <f t="shared" si="1"/>
        <v>164</v>
      </c>
      <c r="U33" s="120">
        <v>45463</v>
      </c>
      <c r="V33" s="66">
        <v>25</v>
      </c>
      <c r="W33" s="66">
        <f t="shared" si="13"/>
        <v>10000</v>
      </c>
      <c r="X33" s="121">
        <v>9386</v>
      </c>
      <c r="Y33" s="65">
        <f t="shared" si="3"/>
        <v>278.36666666666667</v>
      </c>
      <c r="Z33" s="65">
        <f t="shared" si="4"/>
        <v>278.36666666666667</v>
      </c>
      <c r="AA33" s="67">
        <v>150</v>
      </c>
      <c r="AB33" s="36" t="s">
        <v>52</v>
      </c>
      <c r="AC33" s="39">
        <f t="shared" si="5"/>
        <v>428.36666666666667</v>
      </c>
      <c r="AD33" s="66">
        <v>15</v>
      </c>
      <c r="AE33" s="36">
        <v>0</v>
      </c>
      <c r="AF33" s="37">
        <f t="shared" si="6"/>
        <v>40</v>
      </c>
      <c r="AG33" s="66"/>
      <c r="AH33" s="66"/>
      <c r="AI33" s="37">
        <f t="shared" si="7"/>
        <v>5</v>
      </c>
      <c r="AJ33" s="43">
        <f t="shared" si="8"/>
        <v>847.66666666666674</v>
      </c>
      <c r="AK33" s="70">
        <f t="shared" si="9"/>
        <v>32</v>
      </c>
      <c r="AL33" s="36"/>
      <c r="AM33" s="123">
        <v>9900</v>
      </c>
      <c r="AN33" s="36">
        <f t="shared" si="10"/>
        <v>514</v>
      </c>
      <c r="AO33" s="72">
        <f t="shared" si="11"/>
        <v>5.191919191919192E-2</v>
      </c>
      <c r="AP33" s="38">
        <f t="shared" si="12"/>
        <v>30</v>
      </c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</row>
    <row r="34" spans="1:62" ht="14.25" customHeight="1" x14ac:dyDescent="0.2">
      <c r="A34" s="35"/>
      <c r="B34" s="36"/>
      <c r="C34" s="36"/>
      <c r="D34" s="36" t="s">
        <v>49</v>
      </c>
      <c r="E34" s="66">
        <v>61</v>
      </c>
      <c r="F34" s="36" t="s">
        <v>104</v>
      </c>
      <c r="G34" s="36" t="s">
        <v>62</v>
      </c>
      <c r="H34" s="36">
        <v>15</v>
      </c>
      <c r="I34" s="36">
        <v>15</v>
      </c>
      <c r="J34" s="36">
        <v>15</v>
      </c>
      <c r="K34" s="36">
        <v>15</v>
      </c>
      <c r="L34" s="38">
        <f t="shared" si="0"/>
        <v>60</v>
      </c>
      <c r="M34" s="66">
        <v>0</v>
      </c>
      <c r="N34" s="65">
        <v>20</v>
      </c>
      <c r="O34" s="65">
        <v>34.33</v>
      </c>
      <c r="P34" s="65">
        <v>129.66999999999999</v>
      </c>
      <c r="Q34" s="39">
        <v>184</v>
      </c>
      <c r="R34" s="65">
        <v>106</v>
      </c>
      <c r="S34" s="36">
        <v>113</v>
      </c>
      <c r="T34" s="39">
        <f t="shared" si="1"/>
        <v>219</v>
      </c>
      <c r="U34" s="120">
        <v>45462</v>
      </c>
      <c r="V34" s="66">
        <v>50</v>
      </c>
      <c r="W34" s="66">
        <f t="shared" si="13"/>
        <v>30000</v>
      </c>
      <c r="X34" s="121">
        <v>23894</v>
      </c>
      <c r="Y34" s="65">
        <f t="shared" si="3"/>
        <v>112.54444444444445</v>
      </c>
      <c r="Z34" s="65">
        <f t="shared" si="4"/>
        <v>112.54444444444445</v>
      </c>
      <c r="AA34" s="67">
        <v>150</v>
      </c>
      <c r="AB34" s="36" t="s">
        <v>63</v>
      </c>
      <c r="AC34" s="39">
        <f t="shared" si="5"/>
        <v>262.54444444444448</v>
      </c>
      <c r="AD34" s="66">
        <v>15</v>
      </c>
      <c r="AE34" s="36">
        <v>50</v>
      </c>
      <c r="AF34" s="37">
        <f t="shared" si="6"/>
        <v>115</v>
      </c>
      <c r="AG34" s="66"/>
      <c r="AH34" s="66"/>
      <c r="AI34" s="37">
        <f t="shared" si="7"/>
        <v>0</v>
      </c>
      <c r="AJ34" s="43">
        <f t="shared" si="8"/>
        <v>840.54444444444448</v>
      </c>
      <c r="AK34" s="70">
        <f t="shared" si="9"/>
        <v>33</v>
      </c>
      <c r="AL34" s="36"/>
      <c r="AM34" s="122">
        <v>28413</v>
      </c>
      <c r="AN34" s="36">
        <f t="shared" si="10"/>
        <v>4519</v>
      </c>
      <c r="AO34" s="72">
        <f t="shared" si="11"/>
        <v>0.15904691514447611</v>
      </c>
      <c r="AP34" s="38">
        <f t="shared" si="12"/>
        <v>63</v>
      </c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</row>
    <row r="35" spans="1:62" ht="14.25" customHeight="1" x14ac:dyDescent="0.2">
      <c r="A35" s="35"/>
      <c r="B35" s="36"/>
      <c r="C35" s="36"/>
      <c r="D35" s="36"/>
      <c r="E35" s="66">
        <v>103</v>
      </c>
      <c r="F35" s="36" t="s">
        <v>144</v>
      </c>
      <c r="G35" s="36" t="s">
        <v>51</v>
      </c>
      <c r="H35" s="36">
        <v>15</v>
      </c>
      <c r="I35" s="36">
        <v>15</v>
      </c>
      <c r="J35" s="36">
        <v>15</v>
      </c>
      <c r="K35" s="36">
        <v>15</v>
      </c>
      <c r="L35" s="38">
        <f t="shared" si="0"/>
        <v>60</v>
      </c>
      <c r="M35" s="66">
        <v>20</v>
      </c>
      <c r="N35" s="65">
        <v>20</v>
      </c>
      <c r="O35" s="65">
        <v>34.5</v>
      </c>
      <c r="P35" s="65">
        <v>106.5</v>
      </c>
      <c r="Q35" s="39">
        <v>161</v>
      </c>
      <c r="R35" s="65">
        <v>68</v>
      </c>
      <c r="S35" s="36">
        <v>81</v>
      </c>
      <c r="T35" s="39">
        <f t="shared" si="1"/>
        <v>149</v>
      </c>
      <c r="U35" s="120">
        <v>45464</v>
      </c>
      <c r="V35" s="66">
        <v>0</v>
      </c>
      <c r="W35" s="66">
        <f t="shared" si="13"/>
        <v>10000</v>
      </c>
      <c r="X35" s="124">
        <v>9462</v>
      </c>
      <c r="Y35" s="65">
        <f t="shared" si="3"/>
        <v>287.23333333333335</v>
      </c>
      <c r="Z35" s="65">
        <f t="shared" si="4"/>
        <v>287.23333333333335</v>
      </c>
      <c r="AA35" s="67">
        <v>150</v>
      </c>
      <c r="AB35" s="36" t="s">
        <v>63</v>
      </c>
      <c r="AC35" s="39">
        <f t="shared" si="5"/>
        <v>437.23333333333335</v>
      </c>
      <c r="AD35" s="66"/>
      <c r="AE35" s="36">
        <v>50</v>
      </c>
      <c r="AF35" s="37">
        <f t="shared" si="6"/>
        <v>50</v>
      </c>
      <c r="AG35" s="66"/>
      <c r="AH35" s="66"/>
      <c r="AI35" s="37">
        <f t="shared" si="7"/>
        <v>20</v>
      </c>
      <c r="AJ35" s="43">
        <f t="shared" si="8"/>
        <v>837.23333333333335</v>
      </c>
      <c r="AK35" s="70">
        <f t="shared" si="9"/>
        <v>34</v>
      </c>
      <c r="AL35" s="36"/>
      <c r="AM35" s="123">
        <v>9041</v>
      </c>
      <c r="AN35" s="36">
        <f t="shared" si="10"/>
        <v>421</v>
      </c>
      <c r="AO35" s="72">
        <f t="shared" si="11"/>
        <v>4.6565645393208718E-2</v>
      </c>
      <c r="AP35" s="38">
        <f t="shared" si="12"/>
        <v>25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</row>
    <row r="36" spans="1:62" ht="14.25" customHeight="1" x14ac:dyDescent="0.2">
      <c r="A36" s="35"/>
      <c r="B36" s="36"/>
      <c r="C36" s="36"/>
      <c r="D36" s="36"/>
      <c r="E36" s="66">
        <v>44</v>
      </c>
      <c r="F36" s="36" t="s">
        <v>91</v>
      </c>
      <c r="G36" s="36" t="s">
        <v>51</v>
      </c>
      <c r="H36" s="36">
        <v>15</v>
      </c>
      <c r="I36" s="36">
        <v>15</v>
      </c>
      <c r="J36" s="36">
        <v>15</v>
      </c>
      <c r="K36" s="36">
        <v>15</v>
      </c>
      <c r="L36" s="38">
        <f t="shared" si="0"/>
        <v>60</v>
      </c>
      <c r="M36" s="66">
        <v>0</v>
      </c>
      <c r="N36" s="65">
        <v>10</v>
      </c>
      <c r="O36" s="65">
        <v>34.5</v>
      </c>
      <c r="P36" s="65">
        <v>122.5</v>
      </c>
      <c r="Q36" s="39">
        <v>167</v>
      </c>
      <c r="R36" s="65">
        <v>71</v>
      </c>
      <c r="S36" s="36">
        <v>81</v>
      </c>
      <c r="T36" s="39">
        <f t="shared" si="1"/>
        <v>152</v>
      </c>
      <c r="U36" s="120">
        <v>45465</v>
      </c>
      <c r="V36" s="66">
        <v>0</v>
      </c>
      <c r="W36" s="66">
        <f t="shared" si="13"/>
        <v>10000</v>
      </c>
      <c r="X36" s="124">
        <v>9210</v>
      </c>
      <c r="Y36" s="65">
        <f t="shared" si="3"/>
        <v>257.83333333333331</v>
      </c>
      <c r="Z36" s="65">
        <f t="shared" si="4"/>
        <v>257.83333333333331</v>
      </c>
      <c r="AA36" s="67">
        <v>150</v>
      </c>
      <c r="AB36" s="36" t="s">
        <v>63</v>
      </c>
      <c r="AC36" s="39">
        <f t="shared" si="5"/>
        <v>407.83333333333331</v>
      </c>
      <c r="AD36" s="66"/>
      <c r="AE36" s="36">
        <v>50</v>
      </c>
      <c r="AF36" s="37">
        <f t="shared" si="6"/>
        <v>50</v>
      </c>
      <c r="AG36" s="66"/>
      <c r="AH36" s="66"/>
      <c r="AI36" s="37">
        <f t="shared" si="7"/>
        <v>0</v>
      </c>
      <c r="AJ36" s="43">
        <f t="shared" si="8"/>
        <v>836.83333333333326</v>
      </c>
      <c r="AK36" s="70">
        <f t="shared" si="9"/>
        <v>35</v>
      </c>
      <c r="AL36" s="36"/>
      <c r="AM36" s="122">
        <v>10408</v>
      </c>
      <c r="AN36" s="36">
        <f t="shared" si="10"/>
        <v>1198</v>
      </c>
      <c r="AO36" s="72">
        <f t="shared" si="11"/>
        <v>0.11510376633358954</v>
      </c>
      <c r="AP36" s="38">
        <f t="shared" si="12"/>
        <v>47</v>
      </c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</row>
    <row r="37" spans="1:62" ht="14.25" customHeight="1" x14ac:dyDescent="0.2">
      <c r="A37" s="35"/>
      <c r="B37" s="36"/>
      <c r="C37" s="36"/>
      <c r="D37" s="36" t="s">
        <v>49</v>
      </c>
      <c r="E37" s="66">
        <v>151</v>
      </c>
      <c r="F37" s="36" t="s">
        <v>190</v>
      </c>
      <c r="G37" s="36" t="s">
        <v>51</v>
      </c>
      <c r="H37" s="36">
        <v>15</v>
      </c>
      <c r="I37" s="36">
        <v>15</v>
      </c>
      <c r="J37" s="36">
        <v>15</v>
      </c>
      <c r="K37" s="36">
        <v>15</v>
      </c>
      <c r="L37" s="38">
        <f t="shared" si="0"/>
        <v>60</v>
      </c>
      <c r="M37" s="36">
        <v>5</v>
      </c>
      <c r="N37" s="65">
        <v>20</v>
      </c>
      <c r="O37" s="65">
        <v>31</v>
      </c>
      <c r="P37" s="65">
        <v>110</v>
      </c>
      <c r="Q37" s="39">
        <v>161</v>
      </c>
      <c r="R37" s="65">
        <v>110</v>
      </c>
      <c r="S37" s="36">
        <v>117</v>
      </c>
      <c r="T37" s="39">
        <f t="shared" si="1"/>
        <v>227</v>
      </c>
      <c r="U37" s="120">
        <v>45463</v>
      </c>
      <c r="V37" s="66">
        <v>25</v>
      </c>
      <c r="W37" s="66">
        <f t="shared" si="13"/>
        <v>10000</v>
      </c>
      <c r="X37" s="121">
        <v>10311</v>
      </c>
      <c r="Y37" s="65">
        <f t="shared" si="3"/>
        <v>313.7166666666667</v>
      </c>
      <c r="Z37" s="65">
        <f t="shared" si="4"/>
        <v>313.7166666666667</v>
      </c>
      <c r="AA37" s="67">
        <v>0</v>
      </c>
      <c r="AB37" s="36" t="s">
        <v>55</v>
      </c>
      <c r="AC37" s="39">
        <f t="shared" si="5"/>
        <v>313.7166666666667</v>
      </c>
      <c r="AD37" s="66"/>
      <c r="AE37" s="65">
        <v>50</v>
      </c>
      <c r="AF37" s="37">
        <f t="shared" si="6"/>
        <v>75</v>
      </c>
      <c r="AG37" s="66"/>
      <c r="AH37" s="66"/>
      <c r="AI37" s="37">
        <f t="shared" si="7"/>
        <v>5</v>
      </c>
      <c r="AJ37" s="43">
        <f t="shared" si="8"/>
        <v>831.7166666666667</v>
      </c>
      <c r="AK37" s="70">
        <f t="shared" si="9"/>
        <v>36</v>
      </c>
      <c r="AL37" s="36"/>
      <c r="AM37" s="122">
        <v>10350</v>
      </c>
      <c r="AN37" s="36">
        <f t="shared" si="10"/>
        <v>39</v>
      </c>
      <c r="AO37" s="72">
        <f t="shared" si="11"/>
        <v>3.7681159420289855E-3</v>
      </c>
      <c r="AP37" s="38">
        <f t="shared" si="12"/>
        <v>5</v>
      </c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2" ht="14.25" customHeight="1" x14ac:dyDescent="0.2">
      <c r="A38" s="35"/>
      <c r="B38" s="36"/>
      <c r="C38" s="36"/>
      <c r="D38" s="36" t="s">
        <v>49</v>
      </c>
      <c r="E38" s="66">
        <v>45</v>
      </c>
      <c r="F38" s="36" t="s">
        <v>198</v>
      </c>
      <c r="G38" s="36" t="s">
        <v>51</v>
      </c>
      <c r="H38" s="36">
        <v>15</v>
      </c>
      <c r="I38" s="36">
        <v>15</v>
      </c>
      <c r="J38" s="36">
        <v>15</v>
      </c>
      <c r="K38" s="36">
        <v>15</v>
      </c>
      <c r="L38" s="38">
        <f t="shared" si="0"/>
        <v>60</v>
      </c>
      <c r="M38" s="66">
        <v>0</v>
      </c>
      <c r="N38" s="65">
        <v>20</v>
      </c>
      <c r="O38" s="65">
        <v>32.5</v>
      </c>
      <c r="P38" s="65">
        <v>135.5</v>
      </c>
      <c r="Q38" s="39">
        <v>188</v>
      </c>
      <c r="R38" s="65">
        <v>107</v>
      </c>
      <c r="S38" s="36">
        <v>92</v>
      </c>
      <c r="T38" s="39">
        <f t="shared" si="1"/>
        <v>199</v>
      </c>
      <c r="U38" s="120">
        <v>45464</v>
      </c>
      <c r="V38" s="66">
        <v>0</v>
      </c>
      <c r="W38" s="66">
        <f t="shared" si="13"/>
        <v>10000</v>
      </c>
      <c r="X38" s="124">
        <v>8568</v>
      </c>
      <c r="Y38" s="65">
        <f t="shared" si="3"/>
        <v>182.93333333333334</v>
      </c>
      <c r="Z38" s="65">
        <f t="shared" si="4"/>
        <v>182.93333333333334</v>
      </c>
      <c r="AA38" s="67">
        <v>150</v>
      </c>
      <c r="AB38" s="36" t="s">
        <v>93</v>
      </c>
      <c r="AC38" s="39">
        <f t="shared" si="5"/>
        <v>332.93333333333334</v>
      </c>
      <c r="AD38" s="66"/>
      <c r="AE38" s="36">
        <v>50</v>
      </c>
      <c r="AF38" s="37">
        <f t="shared" si="6"/>
        <v>50</v>
      </c>
      <c r="AG38" s="66"/>
      <c r="AH38" s="66"/>
      <c r="AI38" s="37">
        <f t="shared" si="7"/>
        <v>0</v>
      </c>
      <c r="AJ38" s="43">
        <f t="shared" si="8"/>
        <v>829.93333333333339</v>
      </c>
      <c r="AK38" s="70">
        <f t="shared" si="9"/>
        <v>37</v>
      </c>
      <c r="AL38" s="36"/>
      <c r="AM38" s="122">
        <v>10070</v>
      </c>
      <c r="AN38" s="36">
        <f t="shared" si="10"/>
        <v>1502</v>
      </c>
      <c r="AO38" s="72">
        <f t="shared" si="11"/>
        <v>0.14915590863952333</v>
      </c>
      <c r="AP38" s="38">
        <f t="shared" si="12"/>
        <v>60</v>
      </c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2" ht="14.25" customHeight="1" x14ac:dyDescent="0.2">
      <c r="A39" s="35"/>
      <c r="B39" s="36"/>
      <c r="C39" s="36"/>
      <c r="D39" s="36"/>
      <c r="E39" s="66">
        <v>104</v>
      </c>
      <c r="F39" s="36" t="s">
        <v>145</v>
      </c>
      <c r="G39" s="36" t="s">
        <v>51</v>
      </c>
      <c r="H39" s="36">
        <v>15</v>
      </c>
      <c r="I39" s="36">
        <v>15</v>
      </c>
      <c r="J39" s="36">
        <v>15</v>
      </c>
      <c r="K39" s="36">
        <v>15</v>
      </c>
      <c r="L39" s="38">
        <f t="shared" si="0"/>
        <v>60</v>
      </c>
      <c r="M39" s="66">
        <v>5</v>
      </c>
      <c r="N39" s="65">
        <v>20</v>
      </c>
      <c r="O39" s="65">
        <v>30.67</v>
      </c>
      <c r="P39" s="65">
        <v>118.67</v>
      </c>
      <c r="Q39" s="39">
        <v>169.3</v>
      </c>
      <c r="R39" s="65">
        <v>118</v>
      </c>
      <c r="S39" s="36">
        <v>118</v>
      </c>
      <c r="T39" s="39">
        <f t="shared" si="1"/>
        <v>236</v>
      </c>
      <c r="U39" s="120">
        <v>45465</v>
      </c>
      <c r="V39" s="66">
        <v>0</v>
      </c>
      <c r="W39" s="66">
        <f t="shared" si="13"/>
        <v>10000</v>
      </c>
      <c r="X39" s="124">
        <v>9929</v>
      </c>
      <c r="Y39" s="65">
        <f t="shared" si="3"/>
        <v>341.71666666666664</v>
      </c>
      <c r="Z39" s="65">
        <f t="shared" si="4"/>
        <v>341.71666666666664</v>
      </c>
      <c r="AA39" s="67">
        <v>0</v>
      </c>
      <c r="AB39" s="36" t="s">
        <v>55</v>
      </c>
      <c r="AC39" s="39">
        <f t="shared" si="5"/>
        <v>341.71666666666664</v>
      </c>
      <c r="AD39" s="66">
        <v>45</v>
      </c>
      <c r="AE39" s="36">
        <v>0</v>
      </c>
      <c r="AF39" s="37">
        <f t="shared" si="6"/>
        <v>45</v>
      </c>
      <c r="AG39" s="66"/>
      <c r="AH39" s="66">
        <v>20</v>
      </c>
      <c r="AI39" s="37">
        <f t="shared" si="7"/>
        <v>25</v>
      </c>
      <c r="AJ39" s="43">
        <f t="shared" si="8"/>
        <v>827.01666666666665</v>
      </c>
      <c r="AK39" s="70">
        <f t="shared" si="9"/>
        <v>38</v>
      </c>
      <c r="AL39" s="36"/>
      <c r="AM39" s="122">
        <v>10597</v>
      </c>
      <c r="AN39" s="36">
        <f t="shared" si="10"/>
        <v>668</v>
      </c>
      <c r="AO39" s="72">
        <f t="shared" si="11"/>
        <v>6.3036708502406336E-2</v>
      </c>
      <c r="AP39" s="38">
        <f t="shared" si="12"/>
        <v>34</v>
      </c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2" ht="14.25" customHeight="1" x14ac:dyDescent="0.2">
      <c r="A40" s="35"/>
      <c r="B40" s="36"/>
      <c r="C40" s="36"/>
      <c r="D40" s="36"/>
      <c r="E40" s="66">
        <v>91</v>
      </c>
      <c r="F40" s="36" t="s">
        <v>133</v>
      </c>
      <c r="G40" s="36" t="s">
        <v>51</v>
      </c>
      <c r="H40" s="36">
        <v>15</v>
      </c>
      <c r="I40" s="36">
        <v>15</v>
      </c>
      <c r="J40" s="36">
        <v>15</v>
      </c>
      <c r="K40" s="36">
        <v>15</v>
      </c>
      <c r="L40" s="38">
        <f t="shared" si="0"/>
        <v>60</v>
      </c>
      <c r="M40" s="66">
        <v>0</v>
      </c>
      <c r="N40" s="65">
        <v>20</v>
      </c>
      <c r="O40" s="65">
        <v>38</v>
      </c>
      <c r="P40" s="65">
        <v>129</v>
      </c>
      <c r="Q40" s="39">
        <v>187</v>
      </c>
      <c r="R40" s="65">
        <v>106</v>
      </c>
      <c r="S40" s="36">
        <v>115</v>
      </c>
      <c r="T40" s="39">
        <f t="shared" si="1"/>
        <v>221</v>
      </c>
      <c r="U40" s="120">
        <v>45462</v>
      </c>
      <c r="V40" s="66">
        <v>50</v>
      </c>
      <c r="W40" s="66">
        <f t="shared" si="13"/>
        <v>10000</v>
      </c>
      <c r="X40" s="121">
        <v>7674</v>
      </c>
      <c r="Y40" s="65">
        <f t="shared" si="3"/>
        <v>78.633333333333326</v>
      </c>
      <c r="Z40" s="65">
        <f t="shared" si="4"/>
        <v>78.633333333333326</v>
      </c>
      <c r="AA40" s="67">
        <v>150</v>
      </c>
      <c r="AB40" s="36" t="s">
        <v>63</v>
      </c>
      <c r="AC40" s="39">
        <f t="shared" si="5"/>
        <v>228.63333333333333</v>
      </c>
      <c r="AD40" s="66">
        <v>15</v>
      </c>
      <c r="AE40" s="36">
        <v>50</v>
      </c>
      <c r="AF40" s="37">
        <f t="shared" si="6"/>
        <v>115</v>
      </c>
      <c r="AG40" s="66"/>
      <c r="AH40" s="66"/>
      <c r="AI40" s="37">
        <f t="shared" si="7"/>
        <v>0</v>
      </c>
      <c r="AJ40" s="43">
        <f t="shared" si="8"/>
        <v>811.63333333333333</v>
      </c>
      <c r="AK40" s="70">
        <f t="shared" si="9"/>
        <v>39</v>
      </c>
      <c r="AL40" s="36"/>
      <c r="AM40" s="123">
        <v>9981</v>
      </c>
      <c r="AN40" s="36">
        <f t="shared" si="10"/>
        <v>2307</v>
      </c>
      <c r="AO40" s="72">
        <f t="shared" si="11"/>
        <v>0.23113916441238352</v>
      </c>
      <c r="AP40" s="38">
        <f t="shared" si="12"/>
        <v>79</v>
      </c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2" ht="14.25" customHeight="1" x14ac:dyDescent="0.2">
      <c r="A41" s="35"/>
      <c r="B41" s="36"/>
      <c r="C41" s="36"/>
      <c r="D41" s="36"/>
      <c r="E41" s="66">
        <v>26</v>
      </c>
      <c r="F41" s="36" t="s">
        <v>76</v>
      </c>
      <c r="G41" s="36" t="s">
        <v>51</v>
      </c>
      <c r="H41" s="36">
        <v>15</v>
      </c>
      <c r="I41" s="36">
        <v>15</v>
      </c>
      <c r="J41" s="36">
        <v>15</v>
      </c>
      <c r="K41" s="36">
        <v>15</v>
      </c>
      <c r="L41" s="38">
        <f t="shared" si="0"/>
        <v>60</v>
      </c>
      <c r="M41" s="66">
        <v>5</v>
      </c>
      <c r="N41" s="65">
        <v>18.3</v>
      </c>
      <c r="O41" s="65">
        <v>31.67</v>
      </c>
      <c r="P41" s="65">
        <v>113.3</v>
      </c>
      <c r="Q41" s="39">
        <v>163.30000000000001</v>
      </c>
      <c r="R41" s="65">
        <v>77</v>
      </c>
      <c r="S41" s="36">
        <v>103</v>
      </c>
      <c r="T41" s="39">
        <f t="shared" si="1"/>
        <v>180</v>
      </c>
      <c r="U41" s="120">
        <v>45464</v>
      </c>
      <c r="V41" s="66">
        <v>0</v>
      </c>
      <c r="W41" s="66">
        <f t="shared" si="13"/>
        <v>10000</v>
      </c>
      <c r="X41" s="124">
        <v>8826</v>
      </c>
      <c r="Y41" s="65">
        <f t="shared" si="3"/>
        <v>213.03333333333333</v>
      </c>
      <c r="Z41" s="65">
        <f t="shared" si="4"/>
        <v>213.03333333333333</v>
      </c>
      <c r="AA41" s="67">
        <v>150</v>
      </c>
      <c r="AB41" s="36" t="s">
        <v>52</v>
      </c>
      <c r="AC41" s="39">
        <f t="shared" si="5"/>
        <v>363.0333333333333</v>
      </c>
      <c r="AD41" s="66"/>
      <c r="AE41" s="36">
        <v>50</v>
      </c>
      <c r="AF41" s="37">
        <f t="shared" si="6"/>
        <v>50</v>
      </c>
      <c r="AG41" s="66"/>
      <c r="AH41" s="66"/>
      <c r="AI41" s="37">
        <f t="shared" si="7"/>
        <v>5</v>
      </c>
      <c r="AJ41" s="43">
        <f t="shared" si="8"/>
        <v>811.33333333333326</v>
      </c>
      <c r="AK41" s="70">
        <f t="shared" si="9"/>
        <v>40</v>
      </c>
      <c r="AL41" s="36"/>
      <c r="AM41" s="123">
        <v>10092</v>
      </c>
      <c r="AN41" s="36">
        <f t="shared" si="10"/>
        <v>1266</v>
      </c>
      <c r="AO41" s="72">
        <f t="shared" si="11"/>
        <v>0.12544589774078477</v>
      </c>
      <c r="AP41" s="38">
        <f t="shared" si="12"/>
        <v>50</v>
      </c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2" ht="14.25" customHeight="1" x14ac:dyDescent="0.2">
      <c r="A42" s="35"/>
      <c r="B42" s="36"/>
      <c r="C42" s="36"/>
      <c r="D42" s="36" t="s">
        <v>49</v>
      </c>
      <c r="E42" s="66">
        <v>112</v>
      </c>
      <c r="F42" s="36" t="s">
        <v>152</v>
      </c>
      <c r="G42" s="36" t="s">
        <v>62</v>
      </c>
      <c r="H42" s="36">
        <v>15</v>
      </c>
      <c r="I42" s="36">
        <v>15</v>
      </c>
      <c r="J42" s="36">
        <v>15</v>
      </c>
      <c r="K42" s="36">
        <v>15</v>
      </c>
      <c r="L42" s="38">
        <f t="shared" si="0"/>
        <v>60</v>
      </c>
      <c r="M42" s="66">
        <v>0</v>
      </c>
      <c r="N42" s="65">
        <v>20</v>
      </c>
      <c r="O42" s="65">
        <v>37</v>
      </c>
      <c r="P42" s="65">
        <v>128</v>
      </c>
      <c r="Q42" s="39">
        <v>185</v>
      </c>
      <c r="R42" s="65">
        <v>109</v>
      </c>
      <c r="S42" s="36">
        <v>108</v>
      </c>
      <c r="T42" s="39">
        <f t="shared" si="1"/>
        <v>217</v>
      </c>
      <c r="U42" s="120">
        <v>45462</v>
      </c>
      <c r="V42" s="66">
        <v>50</v>
      </c>
      <c r="W42" s="66">
        <f t="shared" si="13"/>
        <v>30000</v>
      </c>
      <c r="X42" s="121">
        <v>27326</v>
      </c>
      <c r="Y42" s="65">
        <f t="shared" si="3"/>
        <v>246.01111111111112</v>
      </c>
      <c r="Z42" s="65">
        <f t="shared" si="4"/>
        <v>246.01111111111112</v>
      </c>
      <c r="AA42" s="67">
        <v>0</v>
      </c>
      <c r="AB42" s="36" t="s">
        <v>55</v>
      </c>
      <c r="AC42" s="39">
        <f t="shared" si="5"/>
        <v>246.01111111111112</v>
      </c>
      <c r="AD42" s="66"/>
      <c r="AE42" s="36">
        <v>50</v>
      </c>
      <c r="AF42" s="37">
        <f t="shared" si="6"/>
        <v>100</v>
      </c>
      <c r="AG42" s="66"/>
      <c r="AH42" s="66"/>
      <c r="AI42" s="37">
        <f t="shared" si="7"/>
        <v>0</v>
      </c>
      <c r="AJ42" s="43">
        <f t="shared" si="8"/>
        <v>808.01111111111118</v>
      </c>
      <c r="AK42" s="70">
        <f t="shared" si="9"/>
        <v>41</v>
      </c>
      <c r="AL42" s="36"/>
      <c r="AM42" s="122">
        <v>29429</v>
      </c>
      <c r="AN42" s="36">
        <f t="shared" si="10"/>
        <v>2103</v>
      </c>
      <c r="AO42" s="72">
        <f t="shared" si="11"/>
        <v>7.1460124367120861E-2</v>
      </c>
      <c r="AP42" s="38">
        <f t="shared" si="12"/>
        <v>38</v>
      </c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2" ht="14.25" customHeight="1" x14ac:dyDescent="0.2">
      <c r="A43" s="35"/>
      <c r="B43" s="36"/>
      <c r="C43" s="36"/>
      <c r="D43" s="36" t="s">
        <v>49</v>
      </c>
      <c r="E43" s="66">
        <v>137</v>
      </c>
      <c r="F43" s="36" t="s">
        <v>178</v>
      </c>
      <c r="G43" s="36" t="s">
        <v>121</v>
      </c>
      <c r="H43" s="36">
        <v>15</v>
      </c>
      <c r="I43" s="36">
        <v>15</v>
      </c>
      <c r="J43" s="36">
        <v>15</v>
      </c>
      <c r="K43" s="36">
        <v>15</v>
      </c>
      <c r="L43" s="38">
        <f t="shared" si="0"/>
        <v>60</v>
      </c>
      <c r="M43" s="36">
        <v>0</v>
      </c>
      <c r="N43" s="36">
        <v>20</v>
      </c>
      <c r="O43" s="36">
        <v>33.5</v>
      </c>
      <c r="P43" s="36">
        <v>117.5</v>
      </c>
      <c r="Q43" s="39">
        <v>171</v>
      </c>
      <c r="R43" s="65">
        <v>114</v>
      </c>
      <c r="S43" s="36">
        <v>113</v>
      </c>
      <c r="T43" s="39">
        <f t="shared" si="1"/>
        <v>227</v>
      </c>
      <c r="U43" s="120">
        <v>45463</v>
      </c>
      <c r="V43" s="66">
        <v>25</v>
      </c>
      <c r="W43" s="66">
        <f t="shared" si="13"/>
        <v>30000</v>
      </c>
      <c r="X43" s="124">
        <v>28006</v>
      </c>
      <c r="Y43" s="65">
        <f t="shared" si="3"/>
        <v>272.45555555555552</v>
      </c>
      <c r="Z43" s="65">
        <f t="shared" si="4"/>
        <v>272.45555555555552</v>
      </c>
      <c r="AA43" s="67">
        <v>0</v>
      </c>
      <c r="AB43" s="36" t="s">
        <v>55</v>
      </c>
      <c r="AC43" s="39">
        <f t="shared" si="5"/>
        <v>272.45555555555552</v>
      </c>
      <c r="AD43" s="66"/>
      <c r="AE43" s="36">
        <v>50</v>
      </c>
      <c r="AF43" s="37">
        <f t="shared" si="6"/>
        <v>75</v>
      </c>
      <c r="AG43" s="36"/>
      <c r="AH43" s="36"/>
      <c r="AI43" s="37">
        <f t="shared" si="7"/>
        <v>0</v>
      </c>
      <c r="AJ43" s="43">
        <f t="shared" si="8"/>
        <v>805.45555555555552</v>
      </c>
      <c r="AK43" s="70">
        <f t="shared" si="9"/>
        <v>42</v>
      </c>
      <c r="AL43" s="36"/>
      <c r="AM43" s="123">
        <v>29840</v>
      </c>
      <c r="AN43" s="36">
        <f t="shared" si="10"/>
        <v>1834</v>
      </c>
      <c r="AO43" s="72">
        <f t="shared" si="11"/>
        <v>6.1461126005361931E-2</v>
      </c>
      <c r="AP43" s="38">
        <f t="shared" si="12"/>
        <v>33</v>
      </c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</row>
    <row r="44" spans="1:62" ht="14.25" customHeight="1" x14ac:dyDescent="0.2">
      <c r="A44" s="35"/>
      <c r="B44" s="36"/>
      <c r="C44" s="36"/>
      <c r="D44" s="36" t="s">
        <v>49</v>
      </c>
      <c r="E44" s="66">
        <v>147</v>
      </c>
      <c r="F44" s="36" t="s">
        <v>187</v>
      </c>
      <c r="G44" s="36" t="s">
        <v>51</v>
      </c>
      <c r="H44" s="36">
        <v>15</v>
      </c>
      <c r="I44" s="36">
        <v>15</v>
      </c>
      <c r="J44" s="36">
        <v>0</v>
      </c>
      <c r="K44" s="36">
        <v>15</v>
      </c>
      <c r="L44" s="38">
        <f t="shared" si="0"/>
        <v>45</v>
      </c>
      <c r="M44" s="36">
        <v>0</v>
      </c>
      <c r="N44" s="65">
        <v>13.33</v>
      </c>
      <c r="O44" s="65">
        <v>31</v>
      </c>
      <c r="P44" s="65">
        <v>102.33</v>
      </c>
      <c r="Q44" s="39">
        <v>146.69999999999999</v>
      </c>
      <c r="R44" s="65">
        <v>105</v>
      </c>
      <c r="S44" s="36">
        <v>108</v>
      </c>
      <c r="T44" s="39">
        <f t="shared" si="1"/>
        <v>213</v>
      </c>
      <c r="U44" s="120">
        <v>45462</v>
      </c>
      <c r="V44" s="66">
        <v>50</v>
      </c>
      <c r="W44" s="66">
        <f t="shared" si="13"/>
        <v>10000</v>
      </c>
      <c r="X44" s="121">
        <v>11847</v>
      </c>
      <c r="Y44" s="65">
        <f t="shared" si="3"/>
        <v>134.51666666666665</v>
      </c>
      <c r="Z44" s="65">
        <f t="shared" si="4"/>
        <v>134.51666666666665</v>
      </c>
      <c r="AA44" s="67">
        <v>150</v>
      </c>
      <c r="AB44" s="36" t="s">
        <v>63</v>
      </c>
      <c r="AC44" s="39">
        <f t="shared" si="5"/>
        <v>284.51666666666665</v>
      </c>
      <c r="AD44" s="66">
        <v>15</v>
      </c>
      <c r="AE44" s="65">
        <v>50</v>
      </c>
      <c r="AF44" s="37">
        <f t="shared" si="6"/>
        <v>115</v>
      </c>
      <c r="AG44" s="66"/>
      <c r="AH44" s="66"/>
      <c r="AI44" s="37">
        <f t="shared" si="7"/>
        <v>0</v>
      </c>
      <c r="AJ44" s="43">
        <f t="shared" si="8"/>
        <v>804.2166666666667</v>
      </c>
      <c r="AK44" s="70">
        <f t="shared" si="9"/>
        <v>43</v>
      </c>
      <c r="AL44" s="36"/>
      <c r="AM44" s="123">
        <v>10000</v>
      </c>
      <c r="AN44" s="36">
        <f t="shared" si="10"/>
        <v>1847</v>
      </c>
      <c r="AO44" s="72">
        <f t="shared" si="11"/>
        <v>0.1847</v>
      </c>
      <c r="AP44" s="38">
        <f t="shared" si="12"/>
        <v>67</v>
      </c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</row>
    <row r="45" spans="1:62" ht="14.25" customHeight="1" x14ac:dyDescent="0.2">
      <c r="A45" s="35"/>
      <c r="B45" s="36"/>
      <c r="C45" s="36"/>
      <c r="D45" s="36"/>
      <c r="E45" s="66">
        <v>125</v>
      </c>
      <c r="F45" s="36" t="s">
        <v>166</v>
      </c>
      <c r="G45" s="36" t="s">
        <v>62</v>
      </c>
      <c r="H45" s="36">
        <v>15</v>
      </c>
      <c r="I45" s="36">
        <v>15</v>
      </c>
      <c r="J45" s="36">
        <v>15</v>
      </c>
      <c r="K45" s="36">
        <v>15</v>
      </c>
      <c r="L45" s="38">
        <f t="shared" si="0"/>
        <v>60</v>
      </c>
      <c r="M45" s="36">
        <v>0</v>
      </c>
      <c r="N45" s="36">
        <v>20</v>
      </c>
      <c r="O45" s="36">
        <v>35</v>
      </c>
      <c r="P45" s="36">
        <v>119</v>
      </c>
      <c r="Q45" s="39">
        <v>174</v>
      </c>
      <c r="R45" s="65">
        <v>92</v>
      </c>
      <c r="S45" s="36">
        <v>105</v>
      </c>
      <c r="T45" s="39">
        <f t="shared" si="1"/>
        <v>197</v>
      </c>
      <c r="U45" s="120">
        <v>45462</v>
      </c>
      <c r="V45" s="66">
        <v>50</v>
      </c>
      <c r="W45" s="66">
        <f t="shared" si="13"/>
        <v>30000</v>
      </c>
      <c r="X45" s="121">
        <v>25408</v>
      </c>
      <c r="Y45" s="65">
        <f t="shared" si="3"/>
        <v>171.42222222222222</v>
      </c>
      <c r="Z45" s="65">
        <f t="shared" si="4"/>
        <v>171.42222222222222</v>
      </c>
      <c r="AA45" s="67">
        <v>150</v>
      </c>
      <c r="AB45" s="36" t="s">
        <v>63</v>
      </c>
      <c r="AC45" s="39">
        <f t="shared" si="5"/>
        <v>321.42222222222222</v>
      </c>
      <c r="AD45" s="66"/>
      <c r="AE45" s="36">
        <v>0</v>
      </c>
      <c r="AF45" s="37">
        <f t="shared" si="6"/>
        <v>50</v>
      </c>
      <c r="AG45" s="36"/>
      <c r="AH45" s="36"/>
      <c r="AI45" s="37">
        <f t="shared" si="7"/>
        <v>0</v>
      </c>
      <c r="AJ45" s="43">
        <f t="shared" si="8"/>
        <v>802.42222222222222</v>
      </c>
      <c r="AK45" s="70">
        <f t="shared" si="9"/>
        <v>44</v>
      </c>
      <c r="AL45" s="36"/>
      <c r="AM45" s="122">
        <v>31500</v>
      </c>
      <c r="AN45" s="36">
        <f t="shared" si="10"/>
        <v>6092</v>
      </c>
      <c r="AO45" s="72">
        <f t="shared" si="11"/>
        <v>0.1933968253968254</v>
      </c>
      <c r="AP45" s="38">
        <f t="shared" si="12"/>
        <v>69</v>
      </c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</row>
    <row r="46" spans="1:62" ht="14.25" customHeight="1" x14ac:dyDescent="0.2">
      <c r="A46" s="35"/>
      <c r="B46" s="36"/>
      <c r="C46" s="36"/>
      <c r="D46" s="36"/>
      <c r="E46" s="66">
        <v>123</v>
      </c>
      <c r="F46" s="36" t="s">
        <v>164</v>
      </c>
      <c r="G46" s="36" t="s">
        <v>121</v>
      </c>
      <c r="H46" s="36">
        <v>15</v>
      </c>
      <c r="I46" s="36">
        <v>15</v>
      </c>
      <c r="J46" s="36">
        <v>15</v>
      </c>
      <c r="K46" s="36">
        <v>0</v>
      </c>
      <c r="L46" s="38">
        <f t="shared" si="0"/>
        <v>45</v>
      </c>
      <c r="M46" s="66">
        <v>60</v>
      </c>
      <c r="N46" s="65">
        <v>20</v>
      </c>
      <c r="O46" s="65">
        <v>36</v>
      </c>
      <c r="P46" s="65">
        <v>110</v>
      </c>
      <c r="Q46" s="39">
        <v>166</v>
      </c>
      <c r="R46" s="65">
        <v>113</v>
      </c>
      <c r="S46" s="36">
        <v>117</v>
      </c>
      <c r="T46" s="39">
        <f t="shared" si="1"/>
        <v>230</v>
      </c>
      <c r="U46" s="120">
        <v>45462</v>
      </c>
      <c r="V46" s="66">
        <v>50</v>
      </c>
      <c r="W46" s="66">
        <f t="shared" si="13"/>
        <v>30000</v>
      </c>
      <c r="X46" s="121">
        <v>30848</v>
      </c>
      <c r="Y46" s="65">
        <f t="shared" si="3"/>
        <v>317.02222222222224</v>
      </c>
      <c r="Z46" s="65">
        <f t="shared" si="4"/>
        <v>317.02222222222224</v>
      </c>
      <c r="AA46" s="67">
        <v>0</v>
      </c>
      <c r="AB46" s="36" t="s">
        <v>55</v>
      </c>
      <c r="AC46" s="39">
        <f t="shared" si="5"/>
        <v>317.02222222222224</v>
      </c>
      <c r="AD46" s="66"/>
      <c r="AE46" s="36">
        <v>50</v>
      </c>
      <c r="AF46" s="37">
        <f t="shared" si="6"/>
        <v>100</v>
      </c>
      <c r="AG46" s="66"/>
      <c r="AH46" s="66"/>
      <c r="AI46" s="37">
        <f t="shared" si="7"/>
        <v>60</v>
      </c>
      <c r="AJ46" s="43">
        <f t="shared" si="8"/>
        <v>798.02222222222224</v>
      </c>
      <c r="AK46" s="70">
        <f t="shared" si="9"/>
        <v>45</v>
      </c>
      <c r="AL46" s="65"/>
      <c r="AM46" s="122">
        <v>30410</v>
      </c>
      <c r="AN46" s="36">
        <f t="shared" si="10"/>
        <v>438</v>
      </c>
      <c r="AO46" s="72">
        <f t="shared" si="11"/>
        <v>1.4403156856297271E-2</v>
      </c>
      <c r="AP46" s="38">
        <f t="shared" si="12"/>
        <v>10</v>
      </c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</row>
    <row r="47" spans="1:62" ht="14.25" customHeight="1" x14ac:dyDescent="0.2">
      <c r="A47" s="35"/>
      <c r="B47" s="36"/>
      <c r="C47" s="36"/>
      <c r="D47" s="36"/>
      <c r="E47" s="66">
        <v>141</v>
      </c>
      <c r="F47" s="36" t="s">
        <v>181</v>
      </c>
      <c r="G47" s="36" t="s">
        <v>51</v>
      </c>
      <c r="H47" s="36">
        <v>15</v>
      </c>
      <c r="I47" s="36">
        <v>15</v>
      </c>
      <c r="J47" s="36">
        <v>15</v>
      </c>
      <c r="K47" s="36">
        <v>15</v>
      </c>
      <c r="L47" s="38">
        <f t="shared" si="0"/>
        <v>60</v>
      </c>
      <c r="M47" s="36">
        <v>0</v>
      </c>
      <c r="N47" s="47">
        <v>20</v>
      </c>
      <c r="O47" s="36">
        <v>33.33</v>
      </c>
      <c r="P47" s="36">
        <v>113.33</v>
      </c>
      <c r="Q47" s="39">
        <v>166.7</v>
      </c>
      <c r="R47" s="65">
        <v>113</v>
      </c>
      <c r="S47" s="36">
        <v>112</v>
      </c>
      <c r="T47" s="39">
        <f t="shared" si="1"/>
        <v>225</v>
      </c>
      <c r="U47" s="120">
        <v>45463</v>
      </c>
      <c r="V47" s="66">
        <v>25</v>
      </c>
      <c r="W47" s="66">
        <f t="shared" si="13"/>
        <v>10000</v>
      </c>
      <c r="X47" s="121">
        <v>9494</v>
      </c>
      <c r="Y47" s="65">
        <f t="shared" si="3"/>
        <v>290.9666666666667</v>
      </c>
      <c r="Z47" s="65">
        <f t="shared" si="4"/>
        <v>290.9666666666667</v>
      </c>
      <c r="AA47" s="67">
        <v>0</v>
      </c>
      <c r="AB47" s="36" t="s">
        <v>55</v>
      </c>
      <c r="AC47" s="39">
        <f t="shared" si="5"/>
        <v>290.9666666666667</v>
      </c>
      <c r="AD47" s="66">
        <v>30</v>
      </c>
      <c r="AE47" s="36">
        <v>0</v>
      </c>
      <c r="AF47" s="37">
        <f t="shared" si="6"/>
        <v>55</v>
      </c>
      <c r="AG47" s="36"/>
      <c r="AH47" s="36"/>
      <c r="AI47" s="37">
        <f t="shared" si="7"/>
        <v>0</v>
      </c>
      <c r="AJ47" s="43">
        <f t="shared" si="8"/>
        <v>797.66666666666674</v>
      </c>
      <c r="AK47" s="70">
        <f t="shared" si="9"/>
        <v>46</v>
      </c>
      <c r="AL47" s="36"/>
      <c r="AM47" s="123">
        <v>11211</v>
      </c>
      <c r="AN47" s="36">
        <f t="shared" si="10"/>
        <v>1717</v>
      </c>
      <c r="AO47" s="72">
        <f t="shared" si="11"/>
        <v>0.15315315315315314</v>
      </c>
      <c r="AP47" s="38">
        <f t="shared" si="12"/>
        <v>61</v>
      </c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</row>
    <row r="48" spans="1:62" ht="14.25" customHeight="1" x14ac:dyDescent="0.2">
      <c r="A48" s="35"/>
      <c r="B48" s="36"/>
      <c r="C48" s="36"/>
      <c r="D48" s="36"/>
      <c r="E48" s="66">
        <v>21</v>
      </c>
      <c r="F48" s="36" t="s">
        <v>70</v>
      </c>
      <c r="G48" s="36" t="s">
        <v>51</v>
      </c>
      <c r="H48" s="36">
        <v>15</v>
      </c>
      <c r="I48" s="36">
        <v>0</v>
      </c>
      <c r="J48" s="36">
        <v>15</v>
      </c>
      <c r="K48" s="36">
        <v>15</v>
      </c>
      <c r="L48" s="38">
        <f t="shared" si="0"/>
        <v>45</v>
      </c>
      <c r="M48" s="66">
        <v>0</v>
      </c>
      <c r="N48" s="65">
        <v>20</v>
      </c>
      <c r="O48" s="65">
        <v>33.33</v>
      </c>
      <c r="P48" s="65">
        <v>114.67</v>
      </c>
      <c r="Q48" s="39">
        <v>168</v>
      </c>
      <c r="R48" s="65">
        <v>87</v>
      </c>
      <c r="S48" s="36">
        <v>98</v>
      </c>
      <c r="T48" s="39">
        <f t="shared" si="1"/>
        <v>185</v>
      </c>
      <c r="U48" s="120">
        <v>45463</v>
      </c>
      <c r="V48" s="66">
        <v>25</v>
      </c>
      <c r="W48" s="66">
        <f t="shared" si="13"/>
        <v>10000</v>
      </c>
      <c r="X48" s="121">
        <v>10271</v>
      </c>
      <c r="Y48" s="65">
        <f t="shared" si="3"/>
        <v>318.38333333333333</v>
      </c>
      <c r="Z48" s="65">
        <f t="shared" si="4"/>
        <v>318.38333333333333</v>
      </c>
      <c r="AA48" s="67">
        <v>0</v>
      </c>
      <c r="AB48" s="36" t="s">
        <v>71</v>
      </c>
      <c r="AC48" s="39">
        <f t="shared" si="5"/>
        <v>318.38333333333333</v>
      </c>
      <c r="AD48" s="66"/>
      <c r="AE48" s="36">
        <v>50</v>
      </c>
      <c r="AF48" s="37">
        <f t="shared" si="6"/>
        <v>75</v>
      </c>
      <c r="AG48" s="66"/>
      <c r="AH48" s="66"/>
      <c r="AI48" s="37">
        <f t="shared" si="7"/>
        <v>0</v>
      </c>
      <c r="AJ48" s="43">
        <f t="shared" si="8"/>
        <v>791.38333333333333</v>
      </c>
      <c r="AK48" s="70">
        <f t="shared" si="9"/>
        <v>47</v>
      </c>
      <c r="AL48" s="36"/>
      <c r="AM48" s="123">
        <v>9785</v>
      </c>
      <c r="AN48" s="36">
        <f t="shared" si="10"/>
        <v>486</v>
      </c>
      <c r="AO48" s="72">
        <f t="shared" si="11"/>
        <v>4.9667858967807871E-2</v>
      </c>
      <c r="AP48" s="38">
        <f t="shared" si="12"/>
        <v>28</v>
      </c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</row>
    <row r="49" spans="1:62" ht="14.25" customHeight="1" x14ac:dyDescent="0.2">
      <c r="A49" s="35"/>
      <c r="B49" s="36"/>
      <c r="C49" s="36"/>
      <c r="D49" s="36"/>
      <c r="E49" s="66">
        <v>99</v>
      </c>
      <c r="F49" s="36" t="s">
        <v>140</v>
      </c>
      <c r="G49" s="36" t="s">
        <v>62</v>
      </c>
      <c r="H49" s="36">
        <v>15</v>
      </c>
      <c r="I49" s="36">
        <v>15</v>
      </c>
      <c r="J49" s="36">
        <v>15</v>
      </c>
      <c r="K49" s="36">
        <v>15</v>
      </c>
      <c r="L49" s="38">
        <f t="shared" si="0"/>
        <v>60</v>
      </c>
      <c r="M49" s="66">
        <v>40</v>
      </c>
      <c r="N49" s="65">
        <v>13.33</v>
      </c>
      <c r="O49" s="65">
        <v>33.67</v>
      </c>
      <c r="P49" s="65">
        <v>111.33</v>
      </c>
      <c r="Q49" s="39">
        <v>158.30000000000001</v>
      </c>
      <c r="R49" s="65">
        <v>98</v>
      </c>
      <c r="S49" s="36">
        <v>100</v>
      </c>
      <c r="T49" s="39">
        <f t="shared" si="1"/>
        <v>198</v>
      </c>
      <c r="U49" s="120">
        <v>45462</v>
      </c>
      <c r="V49" s="66">
        <v>50</v>
      </c>
      <c r="W49" s="66">
        <f t="shared" si="13"/>
        <v>30000</v>
      </c>
      <c r="X49" s="121">
        <v>26198</v>
      </c>
      <c r="Y49" s="65">
        <f t="shared" si="3"/>
        <v>202.14444444444445</v>
      </c>
      <c r="Z49" s="65">
        <f t="shared" si="4"/>
        <v>202.14444444444445</v>
      </c>
      <c r="AA49" s="67">
        <v>150</v>
      </c>
      <c r="AB49" s="36" t="s">
        <v>63</v>
      </c>
      <c r="AC49" s="39">
        <f t="shared" si="5"/>
        <v>352.14444444444445</v>
      </c>
      <c r="AD49" s="66"/>
      <c r="AE49" s="36">
        <v>0</v>
      </c>
      <c r="AF49" s="37">
        <f t="shared" si="6"/>
        <v>50</v>
      </c>
      <c r="AG49" s="66"/>
      <c r="AH49" s="66"/>
      <c r="AI49" s="37">
        <f t="shared" si="7"/>
        <v>40</v>
      </c>
      <c r="AJ49" s="43">
        <f t="shared" si="8"/>
        <v>778.44444444444446</v>
      </c>
      <c r="AK49" s="70">
        <f t="shared" si="9"/>
        <v>48</v>
      </c>
      <c r="AL49" s="36"/>
      <c r="AM49" s="122">
        <v>28000</v>
      </c>
      <c r="AN49" s="36">
        <f t="shared" si="10"/>
        <v>1802</v>
      </c>
      <c r="AO49" s="72">
        <f t="shared" si="11"/>
        <v>6.4357142857142863E-2</v>
      </c>
      <c r="AP49" s="38">
        <f t="shared" si="12"/>
        <v>37</v>
      </c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</row>
    <row r="50" spans="1:62" ht="14.25" customHeight="1" x14ac:dyDescent="0.2">
      <c r="A50" s="35"/>
      <c r="B50" s="36"/>
      <c r="C50" s="36"/>
      <c r="D50" s="36"/>
      <c r="E50" s="66">
        <v>32</v>
      </c>
      <c r="F50" s="36" t="s">
        <v>84</v>
      </c>
      <c r="G50" s="36" t="s">
        <v>67</v>
      </c>
      <c r="H50" s="36">
        <v>15</v>
      </c>
      <c r="I50" s="36">
        <v>15</v>
      </c>
      <c r="J50" s="36">
        <v>0</v>
      </c>
      <c r="K50" s="36">
        <v>15</v>
      </c>
      <c r="L50" s="38">
        <f t="shared" si="0"/>
        <v>45</v>
      </c>
      <c r="M50" s="66">
        <v>0</v>
      </c>
      <c r="N50" s="65">
        <v>16.670000000000002</v>
      </c>
      <c r="O50" s="65">
        <v>28.67</v>
      </c>
      <c r="P50" s="65">
        <v>88.33</v>
      </c>
      <c r="Q50" s="39">
        <v>133.69999999999999</v>
      </c>
      <c r="R50" s="65">
        <v>83</v>
      </c>
      <c r="S50" s="36">
        <v>96</v>
      </c>
      <c r="T50" s="39">
        <f t="shared" si="1"/>
        <v>179</v>
      </c>
      <c r="U50" s="120">
        <v>45464</v>
      </c>
      <c r="V50" s="66">
        <v>0</v>
      </c>
      <c r="W50" s="66">
        <f t="shared" si="13"/>
        <v>10000</v>
      </c>
      <c r="X50" s="124">
        <v>9623</v>
      </c>
      <c r="Y50" s="65">
        <f t="shared" si="3"/>
        <v>306.01666666666665</v>
      </c>
      <c r="Z50" s="65">
        <f t="shared" si="4"/>
        <v>306.01666666666665</v>
      </c>
      <c r="AA50" s="67">
        <v>150</v>
      </c>
      <c r="AB50" s="36" t="s">
        <v>63</v>
      </c>
      <c r="AC50" s="39">
        <f t="shared" si="5"/>
        <v>456.01666666666665</v>
      </c>
      <c r="AD50" s="66"/>
      <c r="AE50" s="36">
        <v>50</v>
      </c>
      <c r="AF50" s="37">
        <f t="shared" si="6"/>
        <v>50</v>
      </c>
      <c r="AG50" s="66">
        <v>100</v>
      </c>
      <c r="AH50" s="66"/>
      <c r="AI50" s="37">
        <f t="shared" si="7"/>
        <v>100</v>
      </c>
      <c r="AJ50" s="43">
        <f t="shared" si="8"/>
        <v>763.7166666666667</v>
      </c>
      <c r="AK50" s="70">
        <f t="shared" si="9"/>
        <v>49</v>
      </c>
      <c r="AL50" s="36"/>
      <c r="AM50" s="126">
        <v>10511</v>
      </c>
      <c r="AN50" s="36">
        <v>9623</v>
      </c>
      <c r="AO50" s="72">
        <f t="shared" si="11"/>
        <v>0.91551707734754062</v>
      </c>
      <c r="AP50" s="38">
        <f t="shared" si="12"/>
        <v>100</v>
      </c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</row>
    <row r="51" spans="1:62" ht="14.25" customHeight="1" x14ac:dyDescent="0.2">
      <c r="A51" s="35"/>
      <c r="B51" s="36"/>
      <c r="C51" s="36"/>
      <c r="D51" s="36"/>
      <c r="E51" s="66">
        <v>95</v>
      </c>
      <c r="F51" s="36" t="s">
        <v>137</v>
      </c>
      <c r="G51" s="36" t="s">
        <v>51</v>
      </c>
      <c r="H51" s="36">
        <v>15</v>
      </c>
      <c r="I51" s="36">
        <v>15</v>
      </c>
      <c r="J51" s="36">
        <v>15</v>
      </c>
      <c r="K51" s="36">
        <v>15</v>
      </c>
      <c r="L51" s="38">
        <f t="shared" si="0"/>
        <v>60</v>
      </c>
      <c r="M51" s="66">
        <v>60</v>
      </c>
      <c r="N51" s="65">
        <v>13.33</v>
      </c>
      <c r="O51" s="65">
        <v>35</v>
      </c>
      <c r="P51" s="65">
        <v>89.33</v>
      </c>
      <c r="Q51" s="39">
        <v>137.69999999999999</v>
      </c>
      <c r="R51" s="65">
        <v>78</v>
      </c>
      <c r="S51" s="36">
        <v>96</v>
      </c>
      <c r="T51" s="39">
        <f t="shared" si="1"/>
        <v>174</v>
      </c>
      <c r="U51" s="120">
        <v>45464</v>
      </c>
      <c r="V51" s="66">
        <v>0</v>
      </c>
      <c r="W51" s="66">
        <f t="shared" si="13"/>
        <v>10000</v>
      </c>
      <c r="X51" s="124">
        <v>9100</v>
      </c>
      <c r="Y51" s="65">
        <f t="shared" si="3"/>
        <v>245</v>
      </c>
      <c r="Z51" s="65">
        <f t="shared" si="4"/>
        <v>245</v>
      </c>
      <c r="AA51" s="67">
        <v>150</v>
      </c>
      <c r="AB51" s="36" t="s">
        <v>52</v>
      </c>
      <c r="AC51" s="39">
        <f t="shared" si="5"/>
        <v>395</v>
      </c>
      <c r="AD51" s="66"/>
      <c r="AE51" s="36">
        <v>50</v>
      </c>
      <c r="AF51" s="37">
        <f t="shared" si="6"/>
        <v>50</v>
      </c>
      <c r="AG51" s="66"/>
      <c r="AH51" s="66"/>
      <c r="AI51" s="37">
        <f t="shared" si="7"/>
        <v>60</v>
      </c>
      <c r="AJ51" s="43">
        <f t="shared" si="8"/>
        <v>756.7</v>
      </c>
      <c r="AK51" s="70">
        <f t="shared" si="9"/>
        <v>50</v>
      </c>
      <c r="AL51" s="36"/>
      <c r="AM51" s="123">
        <v>10500</v>
      </c>
      <c r="AN51" s="36">
        <f t="shared" ref="AN51:AN86" si="14">ABS(X51-AM51)</f>
        <v>1400</v>
      </c>
      <c r="AO51" s="72">
        <f t="shared" si="11"/>
        <v>0.13333333333333333</v>
      </c>
      <c r="AP51" s="38">
        <f t="shared" si="12"/>
        <v>54</v>
      </c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</row>
    <row r="52" spans="1:62" ht="14.25" customHeight="1" x14ac:dyDescent="0.2">
      <c r="A52" s="35"/>
      <c r="B52" s="36"/>
      <c r="C52" s="36"/>
      <c r="D52" s="36"/>
      <c r="E52" s="66">
        <v>27</v>
      </c>
      <c r="F52" s="36" t="s">
        <v>77</v>
      </c>
      <c r="G52" s="36" t="s">
        <v>51</v>
      </c>
      <c r="H52" s="36">
        <v>15</v>
      </c>
      <c r="I52" s="36">
        <v>15</v>
      </c>
      <c r="J52" s="36">
        <v>15</v>
      </c>
      <c r="K52" s="36">
        <v>15</v>
      </c>
      <c r="L52" s="38">
        <f t="shared" si="0"/>
        <v>60</v>
      </c>
      <c r="M52" s="66">
        <v>5</v>
      </c>
      <c r="N52" s="65">
        <v>11.33</v>
      </c>
      <c r="O52" s="65">
        <v>28.67</v>
      </c>
      <c r="P52" s="65">
        <v>120.67</v>
      </c>
      <c r="Q52" s="39">
        <v>160.69999999999999</v>
      </c>
      <c r="R52" s="65">
        <v>96</v>
      </c>
      <c r="S52" s="36">
        <v>117</v>
      </c>
      <c r="T52" s="39">
        <f t="shared" si="1"/>
        <v>213</v>
      </c>
      <c r="U52" s="120">
        <v>45464</v>
      </c>
      <c r="V52" s="66">
        <v>0</v>
      </c>
      <c r="W52" s="66">
        <f t="shared" si="13"/>
        <v>10000</v>
      </c>
      <c r="X52" s="124">
        <v>10023</v>
      </c>
      <c r="Y52" s="65">
        <f t="shared" si="3"/>
        <v>347.31666666666666</v>
      </c>
      <c r="Z52" s="65">
        <f t="shared" si="4"/>
        <v>347.31666666666666</v>
      </c>
      <c r="AA52" s="67">
        <v>0</v>
      </c>
      <c r="AB52" s="128" t="s">
        <v>68</v>
      </c>
      <c r="AC52" s="39">
        <f t="shared" si="5"/>
        <v>347.31666666666666</v>
      </c>
      <c r="AD52" s="129"/>
      <c r="AE52" s="130"/>
      <c r="AF52" s="55">
        <f t="shared" si="6"/>
        <v>0</v>
      </c>
      <c r="AG52" s="131"/>
      <c r="AH52" s="129">
        <v>20</v>
      </c>
      <c r="AI52" s="37">
        <f t="shared" si="7"/>
        <v>25</v>
      </c>
      <c r="AJ52" s="58">
        <f t="shared" si="8"/>
        <v>756.01666666666665</v>
      </c>
      <c r="AK52" s="70">
        <f t="shared" si="9"/>
        <v>51</v>
      </c>
      <c r="AL52" s="36"/>
      <c r="AM52" s="126">
        <v>10060</v>
      </c>
      <c r="AN52" s="36">
        <f t="shared" si="14"/>
        <v>37</v>
      </c>
      <c r="AO52" s="72">
        <f t="shared" si="11"/>
        <v>3.6779324055666003E-3</v>
      </c>
      <c r="AP52" s="38">
        <f t="shared" si="12"/>
        <v>4</v>
      </c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</row>
    <row r="53" spans="1:62" ht="14.25" customHeight="1" x14ac:dyDescent="0.2">
      <c r="A53" s="132"/>
      <c r="B53" s="133"/>
      <c r="C53" s="133"/>
      <c r="D53" s="133" t="s">
        <v>49</v>
      </c>
      <c r="E53" s="134">
        <v>33</v>
      </c>
      <c r="F53" s="133" t="s">
        <v>85</v>
      </c>
      <c r="G53" s="133" t="s">
        <v>67</v>
      </c>
      <c r="H53" s="133">
        <v>15</v>
      </c>
      <c r="I53" s="133">
        <v>15</v>
      </c>
      <c r="J53" s="133">
        <v>15</v>
      </c>
      <c r="K53" s="133">
        <v>15</v>
      </c>
      <c r="L53" s="135">
        <f t="shared" si="0"/>
        <v>60</v>
      </c>
      <c r="M53" s="134">
        <v>10</v>
      </c>
      <c r="N53" s="136">
        <v>19</v>
      </c>
      <c r="O53" s="136">
        <v>34.67</v>
      </c>
      <c r="P53" s="136">
        <v>134.33000000000001</v>
      </c>
      <c r="Q53" s="137">
        <v>188</v>
      </c>
      <c r="R53" s="136">
        <v>104</v>
      </c>
      <c r="S53" s="133">
        <v>110</v>
      </c>
      <c r="T53" s="137">
        <f t="shared" si="1"/>
        <v>214</v>
      </c>
      <c r="U53" s="138">
        <v>45464</v>
      </c>
      <c r="V53" s="134"/>
      <c r="W53" s="134">
        <f t="shared" si="13"/>
        <v>10000</v>
      </c>
      <c r="X53" s="139">
        <v>9603</v>
      </c>
      <c r="Y53" s="136">
        <f t="shared" si="3"/>
        <v>303.68333333333334</v>
      </c>
      <c r="Z53" s="136">
        <f t="shared" si="4"/>
        <v>303.68333333333334</v>
      </c>
      <c r="AA53" s="140">
        <v>150</v>
      </c>
      <c r="AB53" s="133" t="s">
        <v>63</v>
      </c>
      <c r="AC53" s="137">
        <f t="shared" si="5"/>
        <v>453.68333333333334</v>
      </c>
      <c r="AD53" s="134"/>
      <c r="AE53" s="133">
        <v>0</v>
      </c>
      <c r="AF53" s="141">
        <f t="shared" si="6"/>
        <v>0</v>
      </c>
      <c r="AG53" s="134"/>
      <c r="AH53" s="134"/>
      <c r="AI53" s="141">
        <f t="shared" si="7"/>
        <v>10</v>
      </c>
      <c r="AJ53" s="142">
        <f t="shared" si="8"/>
        <v>905.68333333333339</v>
      </c>
      <c r="AK53" s="143">
        <f t="shared" si="9"/>
        <v>23</v>
      </c>
      <c r="AL53" s="133"/>
      <c r="AM53" s="144">
        <v>10085</v>
      </c>
      <c r="AN53" s="133">
        <f t="shared" si="14"/>
        <v>482</v>
      </c>
      <c r="AO53" s="145">
        <f t="shared" si="11"/>
        <v>4.7793753098661379E-2</v>
      </c>
      <c r="AP53" s="135">
        <f t="shared" si="12"/>
        <v>27</v>
      </c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H53" s="146"/>
      <c r="BI53" s="146"/>
      <c r="BJ53" s="146"/>
    </row>
    <row r="54" spans="1:62" ht="14.25" customHeight="1" x14ac:dyDescent="0.2">
      <c r="A54" s="35"/>
      <c r="B54" s="36"/>
      <c r="C54" s="36"/>
      <c r="D54" s="36"/>
      <c r="E54" s="66">
        <v>154</v>
      </c>
      <c r="F54" s="36" t="s">
        <v>192</v>
      </c>
      <c r="G54" s="36" t="s">
        <v>51</v>
      </c>
      <c r="H54" s="36">
        <v>15</v>
      </c>
      <c r="I54" s="36">
        <v>15</v>
      </c>
      <c r="J54" s="36">
        <v>15</v>
      </c>
      <c r="K54" s="36">
        <v>15</v>
      </c>
      <c r="L54" s="38">
        <f t="shared" si="0"/>
        <v>60</v>
      </c>
      <c r="M54" s="36">
        <v>20</v>
      </c>
      <c r="N54" s="65">
        <v>20</v>
      </c>
      <c r="O54" s="65">
        <v>32.33</v>
      </c>
      <c r="P54" s="65">
        <v>109.67</v>
      </c>
      <c r="Q54" s="39">
        <v>162</v>
      </c>
      <c r="R54" s="65">
        <v>84</v>
      </c>
      <c r="S54" s="36">
        <v>109</v>
      </c>
      <c r="T54" s="39">
        <f t="shared" si="1"/>
        <v>193</v>
      </c>
      <c r="U54" s="120">
        <v>45462</v>
      </c>
      <c r="V54" s="66">
        <v>50</v>
      </c>
      <c r="W54" s="66">
        <f t="shared" si="13"/>
        <v>10000</v>
      </c>
      <c r="X54" s="121">
        <v>7937</v>
      </c>
      <c r="Y54" s="65">
        <f t="shared" si="3"/>
        <v>109.31666666666666</v>
      </c>
      <c r="Z54" s="65">
        <f t="shared" si="4"/>
        <v>109.31666666666666</v>
      </c>
      <c r="AA54" s="67">
        <v>150</v>
      </c>
      <c r="AB54" s="36" t="s">
        <v>63</v>
      </c>
      <c r="AC54" s="39">
        <f t="shared" si="5"/>
        <v>259.31666666666666</v>
      </c>
      <c r="AD54" s="66"/>
      <c r="AE54" s="65">
        <v>50</v>
      </c>
      <c r="AF54" s="37">
        <f t="shared" si="6"/>
        <v>100</v>
      </c>
      <c r="AG54" s="66"/>
      <c r="AH54" s="66"/>
      <c r="AI54" s="37">
        <f t="shared" si="7"/>
        <v>20</v>
      </c>
      <c r="AJ54" s="43">
        <f t="shared" si="8"/>
        <v>754.31666666666661</v>
      </c>
      <c r="AK54" s="70">
        <f t="shared" si="9"/>
        <v>52</v>
      </c>
      <c r="AL54" s="36"/>
      <c r="AM54" s="147">
        <v>10240</v>
      </c>
      <c r="AN54" s="36">
        <f t="shared" si="14"/>
        <v>2303</v>
      </c>
      <c r="AO54" s="72">
        <f t="shared" si="11"/>
        <v>0.22490234375000001</v>
      </c>
      <c r="AP54" s="38">
        <f t="shared" si="12"/>
        <v>76</v>
      </c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</row>
    <row r="55" spans="1:62" ht="14.25" customHeight="1" x14ac:dyDescent="0.2">
      <c r="A55" s="35"/>
      <c r="B55" s="36"/>
      <c r="C55" s="36"/>
      <c r="D55" s="36"/>
      <c r="E55" s="66">
        <v>100</v>
      </c>
      <c r="F55" s="36" t="s">
        <v>141</v>
      </c>
      <c r="G55" s="36" t="s">
        <v>51</v>
      </c>
      <c r="H55" s="36">
        <v>15</v>
      </c>
      <c r="I55" s="36">
        <v>15</v>
      </c>
      <c r="J55" s="36">
        <v>15</v>
      </c>
      <c r="K55" s="36">
        <v>0</v>
      </c>
      <c r="L55" s="38">
        <f t="shared" si="0"/>
        <v>45</v>
      </c>
      <c r="M55" s="66">
        <v>60</v>
      </c>
      <c r="N55" s="65">
        <v>20</v>
      </c>
      <c r="O55" s="65">
        <v>35.33</v>
      </c>
      <c r="P55" s="65">
        <v>118.33</v>
      </c>
      <c r="Q55" s="39">
        <v>173.7</v>
      </c>
      <c r="R55" s="65">
        <v>76</v>
      </c>
      <c r="S55" s="36">
        <v>98</v>
      </c>
      <c r="T55" s="39">
        <f t="shared" si="1"/>
        <v>174</v>
      </c>
      <c r="U55" s="120">
        <v>45464</v>
      </c>
      <c r="V55" s="66">
        <v>0</v>
      </c>
      <c r="W55" s="66">
        <f t="shared" si="13"/>
        <v>10000</v>
      </c>
      <c r="X55" s="124">
        <v>8790</v>
      </c>
      <c r="Y55" s="65">
        <f t="shared" si="3"/>
        <v>208.83333333333334</v>
      </c>
      <c r="Z55" s="65">
        <f t="shared" si="4"/>
        <v>208.83333333333334</v>
      </c>
      <c r="AA55" s="67">
        <v>150</v>
      </c>
      <c r="AB55" s="36" t="s">
        <v>52</v>
      </c>
      <c r="AC55" s="39">
        <f t="shared" si="5"/>
        <v>358.83333333333337</v>
      </c>
      <c r="AD55" s="66"/>
      <c r="AE55" s="36">
        <v>50</v>
      </c>
      <c r="AF55" s="37">
        <f t="shared" si="6"/>
        <v>50</v>
      </c>
      <c r="AG55" s="66"/>
      <c r="AH55" s="66"/>
      <c r="AI55" s="37">
        <f t="shared" si="7"/>
        <v>60</v>
      </c>
      <c r="AJ55" s="43">
        <f t="shared" si="8"/>
        <v>741.5333333333333</v>
      </c>
      <c r="AK55" s="70">
        <f t="shared" si="9"/>
        <v>53</v>
      </c>
      <c r="AL55" s="36"/>
      <c r="AM55" s="122">
        <v>9893</v>
      </c>
      <c r="AN55" s="36">
        <f t="shared" si="14"/>
        <v>1103</v>
      </c>
      <c r="AO55" s="72">
        <f t="shared" si="11"/>
        <v>0.11149297483068836</v>
      </c>
      <c r="AP55" s="38">
        <f t="shared" si="12"/>
        <v>45</v>
      </c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</row>
    <row r="56" spans="1:62" ht="14.25" customHeight="1" x14ac:dyDescent="0.2">
      <c r="A56" s="35"/>
      <c r="B56" s="36"/>
      <c r="C56" s="36"/>
      <c r="D56" s="36"/>
      <c r="E56" s="66">
        <v>23</v>
      </c>
      <c r="F56" s="36" t="s">
        <v>72</v>
      </c>
      <c r="G56" s="36" t="s">
        <v>62</v>
      </c>
      <c r="H56" s="36">
        <v>15</v>
      </c>
      <c r="I56" s="36">
        <v>15</v>
      </c>
      <c r="J56" s="36">
        <v>15</v>
      </c>
      <c r="K56" s="36">
        <v>15</v>
      </c>
      <c r="L56" s="38">
        <f t="shared" si="0"/>
        <v>60</v>
      </c>
      <c r="M56" s="66">
        <v>0</v>
      </c>
      <c r="N56" s="65">
        <v>20</v>
      </c>
      <c r="O56" s="65">
        <v>33.299999999999997</v>
      </c>
      <c r="P56" s="65">
        <v>120.67</v>
      </c>
      <c r="Q56" s="39">
        <v>174</v>
      </c>
      <c r="R56" s="65">
        <v>113</v>
      </c>
      <c r="S56" s="36">
        <v>111</v>
      </c>
      <c r="T56" s="39">
        <f t="shared" si="1"/>
        <v>224</v>
      </c>
      <c r="U56" s="120">
        <v>45462</v>
      </c>
      <c r="V56" s="66">
        <v>50</v>
      </c>
      <c r="W56" s="66">
        <f t="shared" si="13"/>
        <v>30000</v>
      </c>
      <c r="X56" s="121">
        <v>21835</v>
      </c>
      <c r="Y56" s="65">
        <f t="shared" si="3"/>
        <v>32.472222222222229</v>
      </c>
      <c r="Z56" s="65">
        <f t="shared" si="4"/>
        <v>32.472222222222229</v>
      </c>
      <c r="AA56" s="67">
        <v>150</v>
      </c>
      <c r="AB56" s="36" t="s">
        <v>63</v>
      </c>
      <c r="AC56" s="39">
        <f t="shared" si="5"/>
        <v>182.47222222222223</v>
      </c>
      <c r="AD56" s="66"/>
      <c r="AE56" s="36">
        <v>50</v>
      </c>
      <c r="AF56" s="37">
        <f t="shared" si="6"/>
        <v>100</v>
      </c>
      <c r="AG56" s="66"/>
      <c r="AH56" s="66"/>
      <c r="AI56" s="37">
        <f t="shared" si="7"/>
        <v>0</v>
      </c>
      <c r="AJ56" s="43">
        <f t="shared" si="8"/>
        <v>740.47222222222217</v>
      </c>
      <c r="AK56" s="70">
        <f t="shared" si="9"/>
        <v>54</v>
      </c>
      <c r="AL56" s="36"/>
      <c r="AM56" s="123">
        <v>27506</v>
      </c>
      <c r="AN56" s="36">
        <f t="shared" si="14"/>
        <v>5671</v>
      </c>
      <c r="AO56" s="72">
        <f t="shared" si="11"/>
        <v>0.20617319857485639</v>
      </c>
      <c r="AP56" s="38">
        <f t="shared" si="12"/>
        <v>72</v>
      </c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</row>
    <row r="57" spans="1:62" ht="14.25" customHeight="1" x14ac:dyDescent="0.2">
      <c r="A57" s="35"/>
      <c r="B57" s="36"/>
      <c r="C57" s="36"/>
      <c r="D57" s="36"/>
      <c r="E57" s="66">
        <v>20</v>
      </c>
      <c r="F57" s="36" t="s">
        <v>69</v>
      </c>
      <c r="G57" s="36" t="s">
        <v>51</v>
      </c>
      <c r="H57" s="36">
        <v>15</v>
      </c>
      <c r="I57" s="36">
        <v>15</v>
      </c>
      <c r="J57" s="36">
        <v>15</v>
      </c>
      <c r="K57" s="36">
        <v>15</v>
      </c>
      <c r="L57" s="38">
        <f t="shared" si="0"/>
        <v>60</v>
      </c>
      <c r="M57" s="66">
        <v>0</v>
      </c>
      <c r="N57" s="65">
        <v>13.33</v>
      </c>
      <c r="O57" s="65">
        <v>36.33</v>
      </c>
      <c r="P57" s="65">
        <v>128</v>
      </c>
      <c r="Q57" s="39">
        <v>177.7</v>
      </c>
      <c r="R57" s="65">
        <v>99</v>
      </c>
      <c r="S57" s="36">
        <v>101</v>
      </c>
      <c r="T57" s="39">
        <f t="shared" si="1"/>
        <v>200</v>
      </c>
      <c r="U57" s="120">
        <v>45464</v>
      </c>
      <c r="V57" s="66">
        <v>0</v>
      </c>
      <c r="W57" s="66">
        <f t="shared" si="13"/>
        <v>10000</v>
      </c>
      <c r="X57" s="121">
        <v>8303</v>
      </c>
      <c r="Y57" s="65">
        <f t="shared" si="3"/>
        <v>152.01666666666665</v>
      </c>
      <c r="Z57" s="65">
        <f t="shared" si="4"/>
        <v>152.01666666666665</v>
      </c>
      <c r="AA57" s="67">
        <v>150</v>
      </c>
      <c r="AB57" s="36" t="s">
        <v>52</v>
      </c>
      <c r="AC57" s="39">
        <f t="shared" si="5"/>
        <v>302.01666666666665</v>
      </c>
      <c r="AD57" s="66"/>
      <c r="AE57" s="36">
        <v>0</v>
      </c>
      <c r="AF57" s="37">
        <f t="shared" si="6"/>
        <v>0</v>
      </c>
      <c r="AG57" s="66"/>
      <c r="AH57" s="66"/>
      <c r="AI57" s="37">
        <f t="shared" si="7"/>
        <v>0</v>
      </c>
      <c r="AJ57" s="43">
        <f t="shared" si="8"/>
        <v>739.7166666666667</v>
      </c>
      <c r="AK57" s="70">
        <f t="shared" si="9"/>
        <v>55</v>
      </c>
      <c r="AL57" s="36"/>
      <c r="AM57" s="122">
        <v>10007</v>
      </c>
      <c r="AN57" s="36">
        <f t="shared" si="14"/>
        <v>1704</v>
      </c>
      <c r="AO57" s="72">
        <f t="shared" si="11"/>
        <v>0.17028080343759369</v>
      </c>
      <c r="AP57" s="38">
        <f t="shared" si="12"/>
        <v>64</v>
      </c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</row>
    <row r="58" spans="1:62" ht="14.25" customHeight="1" x14ac:dyDescent="0.2">
      <c r="A58" s="35"/>
      <c r="B58" s="36"/>
      <c r="C58" s="36"/>
      <c r="D58" s="36"/>
      <c r="E58" s="66">
        <v>12</v>
      </c>
      <c r="F58" s="36" t="s">
        <v>60</v>
      </c>
      <c r="G58" s="36" t="s">
        <v>51</v>
      </c>
      <c r="H58" s="36">
        <v>15</v>
      </c>
      <c r="I58" s="36">
        <v>15</v>
      </c>
      <c r="J58" s="36">
        <v>15</v>
      </c>
      <c r="K58" s="36">
        <v>15</v>
      </c>
      <c r="L58" s="38">
        <f t="shared" si="0"/>
        <v>60</v>
      </c>
      <c r="M58" s="66">
        <v>60</v>
      </c>
      <c r="N58" s="65">
        <v>20</v>
      </c>
      <c r="O58" s="65">
        <v>31.3</v>
      </c>
      <c r="P58" s="65">
        <v>69</v>
      </c>
      <c r="Q58" s="39">
        <v>120.3</v>
      </c>
      <c r="R58" s="65">
        <v>96</v>
      </c>
      <c r="S58" s="36">
        <v>105</v>
      </c>
      <c r="T58" s="39">
        <f t="shared" si="1"/>
        <v>201</v>
      </c>
      <c r="U58" s="120">
        <v>45464</v>
      </c>
      <c r="V58" s="66">
        <v>0</v>
      </c>
      <c r="W58" s="66">
        <f t="shared" si="13"/>
        <v>10000</v>
      </c>
      <c r="X58" s="121">
        <v>8562</v>
      </c>
      <c r="Y58" s="65">
        <f t="shared" si="3"/>
        <v>182.23333333333332</v>
      </c>
      <c r="Z58" s="65">
        <f t="shared" si="4"/>
        <v>182.23333333333332</v>
      </c>
      <c r="AA58" s="67">
        <v>150</v>
      </c>
      <c r="AB58" s="36" t="s">
        <v>59</v>
      </c>
      <c r="AC58" s="39">
        <f t="shared" si="5"/>
        <v>332.23333333333335</v>
      </c>
      <c r="AD58" s="66">
        <v>30</v>
      </c>
      <c r="AE58" s="36">
        <v>50</v>
      </c>
      <c r="AF58" s="37">
        <f t="shared" si="6"/>
        <v>80</v>
      </c>
      <c r="AG58" s="66"/>
      <c r="AH58" s="66"/>
      <c r="AI58" s="37">
        <f t="shared" si="7"/>
        <v>60</v>
      </c>
      <c r="AJ58" s="43">
        <f t="shared" si="8"/>
        <v>733.5333333333333</v>
      </c>
      <c r="AK58" s="70">
        <f t="shared" si="9"/>
        <v>56</v>
      </c>
      <c r="AL58" s="36"/>
      <c r="AM58" s="122">
        <v>9700</v>
      </c>
      <c r="AN58" s="36">
        <f t="shared" si="14"/>
        <v>1138</v>
      </c>
      <c r="AO58" s="72">
        <f t="shared" si="11"/>
        <v>0.11731958762886598</v>
      </c>
      <c r="AP58" s="38">
        <f t="shared" si="12"/>
        <v>49</v>
      </c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</row>
    <row r="59" spans="1:62" ht="14.25" customHeight="1" x14ac:dyDescent="0.2">
      <c r="A59" s="35"/>
      <c r="B59" s="36"/>
      <c r="C59" s="36"/>
      <c r="D59" s="36"/>
      <c r="E59" s="66">
        <v>79</v>
      </c>
      <c r="F59" s="36" t="s">
        <v>126</v>
      </c>
      <c r="G59" s="36" t="s">
        <v>51</v>
      </c>
      <c r="H59" s="36">
        <v>15</v>
      </c>
      <c r="I59" s="36">
        <v>15</v>
      </c>
      <c r="J59" s="36">
        <v>15</v>
      </c>
      <c r="K59" s="36">
        <v>15</v>
      </c>
      <c r="L59" s="38">
        <f t="shared" si="0"/>
        <v>60</v>
      </c>
      <c r="M59" s="66">
        <v>25</v>
      </c>
      <c r="N59" s="65">
        <v>13</v>
      </c>
      <c r="O59" s="65">
        <v>32</v>
      </c>
      <c r="P59" s="65">
        <v>99.33</v>
      </c>
      <c r="Q59" s="39">
        <v>144.30000000000001</v>
      </c>
      <c r="R59" s="65">
        <v>70</v>
      </c>
      <c r="S59" s="36">
        <v>91</v>
      </c>
      <c r="T59" s="39">
        <f t="shared" si="1"/>
        <v>161</v>
      </c>
      <c r="U59" s="120">
        <v>45464</v>
      </c>
      <c r="V59" s="66">
        <v>0</v>
      </c>
      <c r="W59" s="66">
        <f t="shared" si="13"/>
        <v>10000</v>
      </c>
      <c r="X59" s="124">
        <v>8990</v>
      </c>
      <c r="Y59" s="65">
        <f t="shared" si="3"/>
        <v>232.16666666666669</v>
      </c>
      <c r="Z59" s="65">
        <f t="shared" si="4"/>
        <v>232.16666666666669</v>
      </c>
      <c r="AA59" s="67">
        <v>150</v>
      </c>
      <c r="AB59" s="36" t="s">
        <v>63</v>
      </c>
      <c r="AC59" s="39">
        <f t="shared" si="5"/>
        <v>382.16666666666669</v>
      </c>
      <c r="AD59" s="66"/>
      <c r="AE59" s="36">
        <v>0</v>
      </c>
      <c r="AF59" s="37">
        <f t="shared" si="6"/>
        <v>0</v>
      </c>
      <c r="AG59" s="66"/>
      <c r="AH59" s="66"/>
      <c r="AI59" s="37">
        <f t="shared" si="7"/>
        <v>25</v>
      </c>
      <c r="AJ59" s="43">
        <f t="shared" si="8"/>
        <v>722.4666666666667</v>
      </c>
      <c r="AK59" s="70">
        <f t="shared" si="9"/>
        <v>57</v>
      </c>
      <c r="AL59" s="36"/>
      <c r="AM59" s="126">
        <v>9600</v>
      </c>
      <c r="AN59" s="36">
        <f t="shared" si="14"/>
        <v>610</v>
      </c>
      <c r="AO59" s="72">
        <f t="shared" si="11"/>
        <v>6.3541666666666663E-2</v>
      </c>
      <c r="AP59" s="38">
        <f t="shared" si="12"/>
        <v>35</v>
      </c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</row>
    <row r="60" spans="1:62" ht="14.25" customHeight="1" x14ac:dyDescent="0.2">
      <c r="A60" s="35"/>
      <c r="B60" s="36"/>
      <c r="C60" s="36"/>
      <c r="D60" s="36"/>
      <c r="E60" s="66">
        <v>143</v>
      </c>
      <c r="F60" s="36" t="s">
        <v>183</v>
      </c>
      <c r="G60" s="36" t="s">
        <v>51</v>
      </c>
      <c r="H60" s="36">
        <v>15</v>
      </c>
      <c r="I60" s="36">
        <v>15</v>
      </c>
      <c r="J60" s="36">
        <v>15</v>
      </c>
      <c r="K60" s="36">
        <v>15</v>
      </c>
      <c r="L60" s="38">
        <f t="shared" si="0"/>
        <v>60</v>
      </c>
      <c r="M60" s="36">
        <v>0</v>
      </c>
      <c r="N60" s="36">
        <v>13.33</v>
      </c>
      <c r="O60" s="36">
        <v>32</v>
      </c>
      <c r="P60" s="65">
        <v>102.67</v>
      </c>
      <c r="Q60" s="39">
        <v>148</v>
      </c>
      <c r="R60" s="65">
        <v>109</v>
      </c>
      <c r="S60" s="36">
        <v>110</v>
      </c>
      <c r="T60" s="39">
        <f t="shared" si="1"/>
        <v>219</v>
      </c>
      <c r="U60" s="120">
        <v>45462</v>
      </c>
      <c r="V60" s="66">
        <v>50</v>
      </c>
      <c r="W60" s="66">
        <f t="shared" si="13"/>
        <v>10000</v>
      </c>
      <c r="X60" s="121">
        <v>11417</v>
      </c>
      <c r="Y60" s="65">
        <f t="shared" si="3"/>
        <v>184.68333333333334</v>
      </c>
      <c r="Z60" s="65">
        <f t="shared" si="4"/>
        <v>184.68333333333334</v>
      </c>
      <c r="AA60" s="67">
        <v>0</v>
      </c>
      <c r="AB60" s="36" t="s">
        <v>55</v>
      </c>
      <c r="AC60" s="39">
        <f t="shared" si="5"/>
        <v>184.68333333333334</v>
      </c>
      <c r="AD60" s="66"/>
      <c r="AE60" s="36">
        <v>50</v>
      </c>
      <c r="AF60" s="37">
        <f t="shared" si="6"/>
        <v>100</v>
      </c>
      <c r="AG60" s="36"/>
      <c r="AH60" s="36"/>
      <c r="AI60" s="37">
        <f t="shared" si="7"/>
        <v>0</v>
      </c>
      <c r="AJ60" s="43">
        <f t="shared" si="8"/>
        <v>711.68333333333339</v>
      </c>
      <c r="AK60" s="70">
        <f t="shared" si="9"/>
        <v>58</v>
      </c>
      <c r="AL60" s="36"/>
      <c r="AM60" s="122">
        <v>10000</v>
      </c>
      <c r="AN60" s="36">
        <f t="shared" si="14"/>
        <v>1417</v>
      </c>
      <c r="AO60" s="72">
        <f t="shared" si="11"/>
        <v>0.14169999999999999</v>
      </c>
      <c r="AP60" s="38">
        <f t="shared" si="12"/>
        <v>57</v>
      </c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</row>
    <row r="61" spans="1:62" ht="14.25" customHeight="1" x14ac:dyDescent="0.2">
      <c r="A61" s="35"/>
      <c r="B61" s="36"/>
      <c r="C61" s="36"/>
      <c r="D61" s="36"/>
      <c r="E61" s="66">
        <v>142</v>
      </c>
      <c r="F61" s="36" t="s">
        <v>182</v>
      </c>
      <c r="G61" s="36" t="s">
        <v>51</v>
      </c>
      <c r="H61" s="36">
        <v>15</v>
      </c>
      <c r="I61" s="36">
        <v>15</v>
      </c>
      <c r="J61" s="36">
        <v>15</v>
      </c>
      <c r="K61" s="36">
        <v>15</v>
      </c>
      <c r="L61" s="38">
        <f t="shared" si="0"/>
        <v>60</v>
      </c>
      <c r="M61" s="36">
        <v>200</v>
      </c>
      <c r="N61" s="36">
        <v>20</v>
      </c>
      <c r="O61" s="36">
        <v>37.299999999999997</v>
      </c>
      <c r="P61" s="36">
        <v>125</v>
      </c>
      <c r="Q61" s="39">
        <v>182.3</v>
      </c>
      <c r="R61" s="65">
        <v>100</v>
      </c>
      <c r="S61" s="36">
        <v>101</v>
      </c>
      <c r="T61" s="39">
        <f t="shared" si="1"/>
        <v>201</v>
      </c>
      <c r="U61" s="120">
        <v>45464</v>
      </c>
      <c r="V61" s="66">
        <v>0</v>
      </c>
      <c r="W61" s="66">
        <f t="shared" si="13"/>
        <v>10000</v>
      </c>
      <c r="X61" s="124">
        <v>8785</v>
      </c>
      <c r="Y61" s="65">
        <f t="shared" si="3"/>
        <v>208.25</v>
      </c>
      <c r="Z61" s="65">
        <f t="shared" si="4"/>
        <v>208.25</v>
      </c>
      <c r="AA61" s="67">
        <v>150</v>
      </c>
      <c r="AB61" s="36" t="s">
        <v>63</v>
      </c>
      <c r="AC61" s="39">
        <f t="shared" si="5"/>
        <v>358.25</v>
      </c>
      <c r="AD61" s="66">
        <v>60</v>
      </c>
      <c r="AE61" s="36">
        <v>50</v>
      </c>
      <c r="AF61" s="37">
        <f t="shared" si="6"/>
        <v>110</v>
      </c>
      <c r="AG61" s="36"/>
      <c r="AH61" s="36"/>
      <c r="AI61" s="37">
        <f t="shared" si="7"/>
        <v>200</v>
      </c>
      <c r="AJ61" s="43">
        <f t="shared" si="8"/>
        <v>711.55</v>
      </c>
      <c r="AK61" s="70">
        <f t="shared" si="9"/>
        <v>59</v>
      </c>
      <c r="AL61" s="36"/>
      <c r="AM61" s="122">
        <v>10300</v>
      </c>
      <c r="AN61" s="36">
        <f t="shared" si="14"/>
        <v>1515</v>
      </c>
      <c r="AO61" s="72">
        <f t="shared" si="11"/>
        <v>0.1470873786407767</v>
      </c>
      <c r="AP61" s="38">
        <f t="shared" si="12"/>
        <v>58</v>
      </c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</row>
    <row r="62" spans="1:62" ht="14.25" customHeight="1" x14ac:dyDescent="0.2">
      <c r="A62" s="35"/>
      <c r="B62" s="36"/>
      <c r="C62" s="36"/>
      <c r="D62" s="36"/>
      <c r="E62" s="66">
        <v>140</v>
      </c>
      <c r="F62" s="36" t="s">
        <v>180</v>
      </c>
      <c r="G62" s="36" t="s">
        <v>51</v>
      </c>
      <c r="H62" s="36">
        <v>15</v>
      </c>
      <c r="I62" s="36">
        <v>15</v>
      </c>
      <c r="J62" s="36">
        <v>15</v>
      </c>
      <c r="K62" s="36">
        <v>15</v>
      </c>
      <c r="L62" s="38">
        <f t="shared" si="0"/>
        <v>60</v>
      </c>
      <c r="M62" s="36">
        <v>5</v>
      </c>
      <c r="N62" s="36">
        <v>20</v>
      </c>
      <c r="O62" s="36">
        <v>32.67</v>
      </c>
      <c r="P62" s="36">
        <v>99.67</v>
      </c>
      <c r="Q62" s="39">
        <v>152.30000000000001</v>
      </c>
      <c r="R62" s="65">
        <v>82</v>
      </c>
      <c r="S62" s="36">
        <v>103</v>
      </c>
      <c r="T62" s="39">
        <f t="shared" si="1"/>
        <v>185</v>
      </c>
      <c r="U62" s="120">
        <v>45464</v>
      </c>
      <c r="V62" s="66">
        <v>0</v>
      </c>
      <c r="W62" s="66">
        <f t="shared" si="13"/>
        <v>10000</v>
      </c>
      <c r="X62" s="124">
        <v>8013</v>
      </c>
      <c r="Y62" s="65">
        <f t="shared" si="3"/>
        <v>118.18333333333334</v>
      </c>
      <c r="Z62" s="65">
        <f t="shared" si="4"/>
        <v>118.18333333333334</v>
      </c>
      <c r="AA62" s="67">
        <v>150</v>
      </c>
      <c r="AB62" s="36" t="s">
        <v>63</v>
      </c>
      <c r="AC62" s="39">
        <f t="shared" si="5"/>
        <v>268.18333333333334</v>
      </c>
      <c r="AD62" s="66"/>
      <c r="AE62" s="36">
        <v>50</v>
      </c>
      <c r="AF62" s="37">
        <f t="shared" si="6"/>
        <v>50</v>
      </c>
      <c r="AG62" s="36"/>
      <c r="AH62" s="36"/>
      <c r="AI62" s="37">
        <f t="shared" si="7"/>
        <v>5</v>
      </c>
      <c r="AJ62" s="43">
        <f t="shared" si="8"/>
        <v>710.48333333333335</v>
      </c>
      <c r="AK62" s="70">
        <f t="shared" si="9"/>
        <v>60</v>
      </c>
      <c r="AL62" s="36"/>
      <c r="AM62" s="126">
        <v>10262</v>
      </c>
      <c r="AN62" s="36">
        <f t="shared" si="14"/>
        <v>2249</v>
      </c>
      <c r="AO62" s="72">
        <f t="shared" si="11"/>
        <v>0.21915805885792244</v>
      </c>
      <c r="AP62" s="38">
        <f t="shared" si="12"/>
        <v>74</v>
      </c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</row>
    <row r="63" spans="1:62" ht="14.25" customHeight="1" x14ac:dyDescent="0.2">
      <c r="A63" s="35"/>
      <c r="B63" s="36"/>
      <c r="C63" s="36"/>
      <c r="D63" s="36"/>
      <c r="E63" s="66">
        <v>50</v>
      </c>
      <c r="F63" s="36" t="s">
        <v>98</v>
      </c>
      <c r="G63" s="36" t="s">
        <v>51</v>
      </c>
      <c r="H63" s="36">
        <v>15</v>
      </c>
      <c r="I63" s="36">
        <v>15</v>
      </c>
      <c r="J63" s="36">
        <v>15</v>
      </c>
      <c r="K63" s="36">
        <v>15</v>
      </c>
      <c r="L63" s="38">
        <f t="shared" si="0"/>
        <v>60</v>
      </c>
      <c r="M63" s="66">
        <v>5</v>
      </c>
      <c r="N63" s="65">
        <v>20</v>
      </c>
      <c r="O63" s="65">
        <v>26.67</v>
      </c>
      <c r="P63" s="65">
        <v>103</v>
      </c>
      <c r="Q63" s="39">
        <v>149.69999999999999</v>
      </c>
      <c r="R63" s="65">
        <v>94</v>
      </c>
      <c r="S63" s="36">
        <v>101</v>
      </c>
      <c r="T63" s="39">
        <f t="shared" si="1"/>
        <v>195</v>
      </c>
      <c r="U63" s="120">
        <v>45464</v>
      </c>
      <c r="V63" s="66">
        <v>0</v>
      </c>
      <c r="W63" s="66">
        <f t="shared" si="13"/>
        <v>10000</v>
      </c>
      <c r="X63" s="124">
        <v>7787</v>
      </c>
      <c r="Y63" s="65">
        <f t="shared" si="3"/>
        <v>91.816666666666663</v>
      </c>
      <c r="Z63" s="65">
        <f t="shared" si="4"/>
        <v>91.816666666666663</v>
      </c>
      <c r="AA63" s="67">
        <v>150</v>
      </c>
      <c r="AB63" s="36" t="s">
        <v>52</v>
      </c>
      <c r="AC63" s="39">
        <f t="shared" si="5"/>
        <v>241.81666666666666</v>
      </c>
      <c r="AD63" s="66">
        <v>15</v>
      </c>
      <c r="AE63" s="36">
        <v>50</v>
      </c>
      <c r="AF63" s="37">
        <f t="shared" si="6"/>
        <v>65</v>
      </c>
      <c r="AG63" s="66"/>
      <c r="AH63" s="66"/>
      <c r="AI63" s="37">
        <f t="shared" si="7"/>
        <v>5</v>
      </c>
      <c r="AJ63" s="43">
        <f t="shared" si="8"/>
        <v>706.51666666666665</v>
      </c>
      <c r="AK63" s="70">
        <f t="shared" si="9"/>
        <v>61</v>
      </c>
      <c r="AL63" s="36"/>
      <c r="AM63" s="126">
        <v>9413</v>
      </c>
      <c r="AN63" s="36">
        <f t="shared" si="14"/>
        <v>1626</v>
      </c>
      <c r="AO63" s="72">
        <f t="shared" si="11"/>
        <v>0.17273982789758843</v>
      </c>
      <c r="AP63" s="38">
        <f t="shared" si="12"/>
        <v>65</v>
      </c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</row>
    <row r="64" spans="1:62" ht="14.25" customHeight="1" x14ac:dyDescent="0.2">
      <c r="A64" s="35"/>
      <c r="B64" s="36"/>
      <c r="C64" s="36"/>
      <c r="D64" s="36"/>
      <c r="E64" s="66">
        <v>119</v>
      </c>
      <c r="F64" s="36" t="s">
        <v>159</v>
      </c>
      <c r="G64" s="36" t="s">
        <v>51</v>
      </c>
      <c r="H64" s="36">
        <v>15</v>
      </c>
      <c r="I64" s="36">
        <v>15</v>
      </c>
      <c r="J64" s="36">
        <v>15</v>
      </c>
      <c r="K64" s="36">
        <v>15</v>
      </c>
      <c r="L64" s="38">
        <f t="shared" si="0"/>
        <v>60</v>
      </c>
      <c r="M64" s="66">
        <v>0</v>
      </c>
      <c r="N64" s="65">
        <v>20</v>
      </c>
      <c r="O64" s="65">
        <v>33.33</v>
      </c>
      <c r="P64" s="65">
        <v>97.33</v>
      </c>
      <c r="Q64" s="39">
        <v>150.69999999999999</v>
      </c>
      <c r="R64" s="65">
        <v>49</v>
      </c>
      <c r="S64" s="36">
        <v>83</v>
      </c>
      <c r="T64" s="39">
        <f t="shared" si="1"/>
        <v>132</v>
      </c>
      <c r="U64" s="120">
        <v>45463</v>
      </c>
      <c r="V64" s="66">
        <v>25</v>
      </c>
      <c r="W64" s="66">
        <f t="shared" si="13"/>
        <v>10000</v>
      </c>
      <c r="X64" s="121">
        <v>10148</v>
      </c>
      <c r="Y64" s="65">
        <f t="shared" si="3"/>
        <v>332.73333333333335</v>
      </c>
      <c r="Z64" s="65">
        <f t="shared" si="4"/>
        <v>332.73333333333335</v>
      </c>
      <c r="AA64" s="67">
        <v>0</v>
      </c>
      <c r="AB64" s="36" t="s">
        <v>55</v>
      </c>
      <c r="AC64" s="39">
        <f t="shared" si="5"/>
        <v>332.73333333333335</v>
      </c>
      <c r="AD64" s="66"/>
      <c r="AE64" s="36">
        <v>0</v>
      </c>
      <c r="AF64" s="37">
        <f t="shared" si="6"/>
        <v>25</v>
      </c>
      <c r="AG64" s="66"/>
      <c r="AH64" s="66"/>
      <c r="AI64" s="37">
        <f t="shared" si="7"/>
        <v>0</v>
      </c>
      <c r="AJ64" s="43">
        <f t="shared" si="8"/>
        <v>700.43333333333339</v>
      </c>
      <c r="AK64" s="70">
        <f t="shared" si="9"/>
        <v>62</v>
      </c>
      <c r="AL64" s="36"/>
      <c r="AM64" s="122">
        <v>10150</v>
      </c>
      <c r="AN64" s="36">
        <f t="shared" si="14"/>
        <v>2</v>
      </c>
      <c r="AO64" s="72">
        <f t="shared" si="11"/>
        <v>1.9704433497536947E-4</v>
      </c>
      <c r="AP64" s="38">
        <f t="shared" si="12"/>
        <v>1</v>
      </c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</row>
    <row r="65" spans="1:62" ht="14.25" customHeight="1" x14ac:dyDescent="0.2">
      <c r="A65" s="35"/>
      <c r="B65" s="36"/>
      <c r="C65" s="36"/>
      <c r="D65" s="36"/>
      <c r="E65" s="66">
        <v>82</v>
      </c>
      <c r="F65" s="36" t="s">
        <v>128</v>
      </c>
      <c r="G65" s="36" t="s">
        <v>51</v>
      </c>
      <c r="H65" s="36">
        <v>15</v>
      </c>
      <c r="I65" s="36">
        <v>15</v>
      </c>
      <c r="J65" s="36">
        <v>15</v>
      </c>
      <c r="K65" s="36">
        <v>15</v>
      </c>
      <c r="L65" s="38">
        <f t="shared" si="0"/>
        <v>60</v>
      </c>
      <c r="M65" s="66">
        <v>5</v>
      </c>
      <c r="N65" s="65">
        <v>13.33</v>
      </c>
      <c r="O65" s="65">
        <v>39.67</v>
      </c>
      <c r="P65" s="65">
        <v>132.33000000000001</v>
      </c>
      <c r="Q65" s="39">
        <v>185.3</v>
      </c>
      <c r="R65" s="65">
        <v>91</v>
      </c>
      <c r="S65" s="36">
        <v>109</v>
      </c>
      <c r="T65" s="39">
        <f t="shared" si="1"/>
        <v>200</v>
      </c>
      <c r="U65" s="120">
        <v>45464</v>
      </c>
      <c r="V65" s="66">
        <v>0</v>
      </c>
      <c r="W65" s="66">
        <f t="shared" si="13"/>
        <v>10000</v>
      </c>
      <c r="X65" s="124">
        <v>8794</v>
      </c>
      <c r="Y65" s="65">
        <f t="shared" si="3"/>
        <v>209.3</v>
      </c>
      <c r="Z65" s="65">
        <f t="shared" si="4"/>
        <v>209.3</v>
      </c>
      <c r="AA65" s="67">
        <v>0</v>
      </c>
      <c r="AB65" s="36" t="s">
        <v>55</v>
      </c>
      <c r="AC65" s="39">
        <f t="shared" si="5"/>
        <v>209.3</v>
      </c>
      <c r="AD65" s="66"/>
      <c r="AE65" s="36">
        <v>50</v>
      </c>
      <c r="AF65" s="37">
        <f t="shared" si="6"/>
        <v>50</v>
      </c>
      <c r="AG65" s="66"/>
      <c r="AH65" s="66"/>
      <c r="AI65" s="37">
        <f t="shared" si="7"/>
        <v>5</v>
      </c>
      <c r="AJ65" s="43">
        <f t="shared" si="8"/>
        <v>699.6</v>
      </c>
      <c r="AK65" s="70">
        <f t="shared" si="9"/>
        <v>63</v>
      </c>
      <c r="AL65" s="36"/>
      <c r="AM65" s="126">
        <v>10148</v>
      </c>
      <c r="AN65" s="36">
        <f t="shared" si="14"/>
        <v>1354</v>
      </c>
      <c r="AO65" s="72">
        <f t="shared" si="11"/>
        <v>0.1334253054789121</v>
      </c>
      <c r="AP65" s="38">
        <f t="shared" si="12"/>
        <v>55</v>
      </c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</row>
    <row r="66" spans="1:62" ht="14.25" customHeight="1" x14ac:dyDescent="0.2">
      <c r="A66" s="35"/>
      <c r="B66" s="36"/>
      <c r="C66" s="36"/>
      <c r="D66" s="36" t="s">
        <v>49</v>
      </c>
      <c r="E66" s="66">
        <v>116</v>
      </c>
      <c r="F66" s="36" t="s">
        <v>156</v>
      </c>
      <c r="G66" s="36" t="s">
        <v>51</v>
      </c>
      <c r="H66" s="36">
        <v>15</v>
      </c>
      <c r="I66" s="36">
        <v>15</v>
      </c>
      <c r="J66" s="36">
        <v>15</v>
      </c>
      <c r="K66" s="36">
        <v>15</v>
      </c>
      <c r="L66" s="38">
        <f t="shared" si="0"/>
        <v>60</v>
      </c>
      <c r="M66" s="66">
        <v>0</v>
      </c>
      <c r="N66" s="65">
        <v>20</v>
      </c>
      <c r="O66" s="65">
        <v>36.5</v>
      </c>
      <c r="P66" s="65">
        <v>135.5</v>
      </c>
      <c r="Q66" s="39">
        <v>192</v>
      </c>
      <c r="R66" s="65">
        <v>109</v>
      </c>
      <c r="S66" s="36">
        <v>116</v>
      </c>
      <c r="T66" s="39">
        <f t="shared" si="1"/>
        <v>225</v>
      </c>
      <c r="U66" s="120">
        <v>45462</v>
      </c>
      <c r="V66" s="66">
        <v>50</v>
      </c>
      <c r="W66" s="66">
        <f t="shared" si="13"/>
        <v>10000</v>
      </c>
      <c r="X66" s="121">
        <v>7977</v>
      </c>
      <c r="Y66" s="65">
        <f t="shared" si="3"/>
        <v>113.98333333333332</v>
      </c>
      <c r="Z66" s="65">
        <f t="shared" si="4"/>
        <v>113.98333333333332</v>
      </c>
      <c r="AA66" s="67">
        <v>0</v>
      </c>
      <c r="AB66" s="36" t="s">
        <v>55</v>
      </c>
      <c r="AC66" s="39">
        <f t="shared" si="5"/>
        <v>113.98333333333332</v>
      </c>
      <c r="AD66" s="66"/>
      <c r="AE66" s="36">
        <v>50</v>
      </c>
      <c r="AF66" s="37">
        <f t="shared" si="6"/>
        <v>100</v>
      </c>
      <c r="AG66" s="66"/>
      <c r="AH66" s="66"/>
      <c r="AI66" s="37">
        <f t="shared" si="7"/>
        <v>0</v>
      </c>
      <c r="AJ66" s="43">
        <f t="shared" si="8"/>
        <v>690.98333333333335</v>
      </c>
      <c r="AK66" s="70">
        <f t="shared" si="9"/>
        <v>64</v>
      </c>
      <c r="AL66" s="36"/>
      <c r="AM66" s="122">
        <v>10000</v>
      </c>
      <c r="AN66" s="36">
        <f t="shared" si="14"/>
        <v>2023</v>
      </c>
      <c r="AO66" s="72">
        <f t="shared" si="11"/>
        <v>0.20230000000000001</v>
      </c>
      <c r="AP66" s="38">
        <f t="shared" si="12"/>
        <v>71</v>
      </c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</row>
    <row r="67" spans="1:62" ht="14.25" customHeight="1" x14ac:dyDescent="0.2">
      <c r="A67" s="35"/>
      <c r="B67" s="36"/>
      <c r="C67" s="36"/>
      <c r="D67" s="36"/>
      <c r="E67" s="66">
        <v>71</v>
      </c>
      <c r="F67" s="36" t="s">
        <v>115</v>
      </c>
      <c r="G67" s="36" t="s">
        <v>62</v>
      </c>
      <c r="H67" s="36">
        <v>15</v>
      </c>
      <c r="I67" s="36">
        <v>15</v>
      </c>
      <c r="J67" s="36">
        <v>15</v>
      </c>
      <c r="K67" s="36">
        <v>15</v>
      </c>
      <c r="L67" s="38">
        <f t="shared" si="0"/>
        <v>60</v>
      </c>
      <c r="M67" s="66">
        <v>20</v>
      </c>
      <c r="N67" s="65">
        <v>20</v>
      </c>
      <c r="O67" s="65">
        <v>37.33</v>
      </c>
      <c r="P67" s="65">
        <v>77.33</v>
      </c>
      <c r="Q67" s="39">
        <v>134.69999999999999</v>
      </c>
      <c r="R67" s="65">
        <v>81</v>
      </c>
      <c r="S67" s="36">
        <v>109</v>
      </c>
      <c r="T67" s="39">
        <f t="shared" si="1"/>
        <v>190</v>
      </c>
      <c r="U67" s="120">
        <v>45463</v>
      </c>
      <c r="V67" s="66">
        <v>25</v>
      </c>
      <c r="W67" s="66">
        <f t="shared" si="13"/>
        <v>30000</v>
      </c>
      <c r="X67" s="121">
        <v>22979</v>
      </c>
      <c r="Y67" s="65">
        <f t="shared" si="3"/>
        <v>76.961111111111109</v>
      </c>
      <c r="Z67" s="65">
        <f t="shared" si="4"/>
        <v>76.961111111111109</v>
      </c>
      <c r="AA67" s="67">
        <v>150</v>
      </c>
      <c r="AB67" s="36" t="s">
        <v>63</v>
      </c>
      <c r="AC67" s="39">
        <f t="shared" si="5"/>
        <v>226.96111111111111</v>
      </c>
      <c r="AD67" s="66">
        <v>15</v>
      </c>
      <c r="AE67" s="36">
        <v>50</v>
      </c>
      <c r="AF67" s="37">
        <f t="shared" si="6"/>
        <v>90</v>
      </c>
      <c r="AG67" s="66"/>
      <c r="AH67" s="66"/>
      <c r="AI67" s="37">
        <f t="shared" si="7"/>
        <v>20</v>
      </c>
      <c r="AJ67" s="43">
        <f t="shared" si="8"/>
        <v>681.66111111111104</v>
      </c>
      <c r="AK67" s="70">
        <f t="shared" si="9"/>
        <v>65</v>
      </c>
      <c r="AL67" s="36"/>
      <c r="AM67" s="122">
        <v>28420</v>
      </c>
      <c r="AN67" s="36">
        <f t="shared" si="14"/>
        <v>5441</v>
      </c>
      <c r="AO67" s="72">
        <f t="shared" si="11"/>
        <v>0.1914496833216045</v>
      </c>
      <c r="AP67" s="38">
        <f t="shared" si="12"/>
        <v>68</v>
      </c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</row>
    <row r="68" spans="1:62" ht="14.25" customHeight="1" x14ac:dyDescent="0.2">
      <c r="A68" s="35"/>
      <c r="B68" s="36"/>
      <c r="C68" s="36" t="s">
        <v>49</v>
      </c>
      <c r="D68" s="36"/>
      <c r="E68" s="66">
        <v>2</v>
      </c>
      <c r="F68" s="36" t="s">
        <v>50</v>
      </c>
      <c r="G68" s="36" t="s">
        <v>51</v>
      </c>
      <c r="H68" s="36">
        <v>15</v>
      </c>
      <c r="I68" s="36">
        <v>15</v>
      </c>
      <c r="J68" s="36">
        <v>15</v>
      </c>
      <c r="K68" s="36">
        <v>0</v>
      </c>
      <c r="L68" s="38">
        <f t="shared" si="0"/>
        <v>45</v>
      </c>
      <c r="M68" s="66">
        <v>205</v>
      </c>
      <c r="N68" s="65">
        <v>13.3</v>
      </c>
      <c r="O68" s="65">
        <v>29</v>
      </c>
      <c r="P68" s="65">
        <v>108.3</v>
      </c>
      <c r="Q68" s="39">
        <v>150.69999999999999</v>
      </c>
      <c r="R68" s="65">
        <v>118</v>
      </c>
      <c r="S68" s="36">
        <v>118</v>
      </c>
      <c r="T68" s="39">
        <f t="shared" si="1"/>
        <v>236</v>
      </c>
      <c r="U68" s="120">
        <v>45463</v>
      </c>
      <c r="V68" s="66">
        <v>25</v>
      </c>
      <c r="W68" s="66">
        <f t="shared" si="13"/>
        <v>10000</v>
      </c>
      <c r="X68" s="121">
        <v>8813</v>
      </c>
      <c r="Y68" s="65">
        <f t="shared" si="3"/>
        <v>211.51666666666665</v>
      </c>
      <c r="Z68" s="65">
        <f t="shared" si="4"/>
        <v>211.51666666666665</v>
      </c>
      <c r="AA68" s="67">
        <v>150</v>
      </c>
      <c r="AB68" s="36" t="s">
        <v>52</v>
      </c>
      <c r="AC68" s="39">
        <f t="shared" si="5"/>
        <v>361.51666666666665</v>
      </c>
      <c r="AD68" s="66">
        <v>15</v>
      </c>
      <c r="AE68" s="36">
        <v>50</v>
      </c>
      <c r="AF68" s="37">
        <f t="shared" si="6"/>
        <v>90</v>
      </c>
      <c r="AG68" s="66"/>
      <c r="AH68" s="66"/>
      <c r="AI68" s="37">
        <f t="shared" si="7"/>
        <v>205</v>
      </c>
      <c r="AJ68" s="43">
        <f t="shared" si="8"/>
        <v>678.2166666666667</v>
      </c>
      <c r="AK68" s="70">
        <f t="shared" si="9"/>
        <v>66</v>
      </c>
      <c r="AL68" s="36"/>
      <c r="AM68" s="122">
        <v>10190</v>
      </c>
      <c r="AN68" s="36">
        <f t="shared" si="14"/>
        <v>1377</v>
      </c>
      <c r="AO68" s="72">
        <f t="shared" si="11"/>
        <v>0.1351324828263003</v>
      </c>
      <c r="AP68" s="38">
        <f t="shared" si="12"/>
        <v>56</v>
      </c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</row>
    <row r="69" spans="1:62" ht="14.25" customHeight="1" x14ac:dyDescent="0.2">
      <c r="A69" s="35"/>
      <c r="B69" s="36"/>
      <c r="C69" s="36"/>
      <c r="D69" s="36" t="s">
        <v>49</v>
      </c>
      <c r="E69" s="66">
        <v>39</v>
      </c>
      <c r="F69" s="36" t="s">
        <v>87</v>
      </c>
      <c r="G69" s="36" t="s">
        <v>67</v>
      </c>
      <c r="H69" s="36">
        <v>15</v>
      </c>
      <c r="I69" s="36">
        <v>15</v>
      </c>
      <c r="J69" s="36">
        <v>0</v>
      </c>
      <c r="K69" s="36">
        <v>15</v>
      </c>
      <c r="L69" s="38">
        <f t="shared" si="0"/>
        <v>45</v>
      </c>
      <c r="M69" s="66">
        <v>0</v>
      </c>
      <c r="N69" s="65">
        <v>0</v>
      </c>
      <c r="O69" s="65">
        <v>33</v>
      </c>
      <c r="P69" s="65">
        <v>108</v>
      </c>
      <c r="Q69" s="39">
        <v>141</v>
      </c>
      <c r="R69" s="65">
        <v>101</v>
      </c>
      <c r="S69" s="36">
        <v>105</v>
      </c>
      <c r="T69" s="39">
        <f t="shared" si="1"/>
        <v>206</v>
      </c>
      <c r="U69" s="120">
        <v>45464</v>
      </c>
      <c r="V69" s="66">
        <v>0</v>
      </c>
      <c r="W69" s="66">
        <f t="shared" si="13"/>
        <v>10000</v>
      </c>
      <c r="X69" s="124">
        <v>9419</v>
      </c>
      <c r="Y69" s="65">
        <f t="shared" si="3"/>
        <v>282.2166666666667</v>
      </c>
      <c r="Z69" s="65">
        <f t="shared" si="4"/>
        <v>282.2166666666667</v>
      </c>
      <c r="AA69" s="67">
        <v>0</v>
      </c>
      <c r="AB69" s="36" t="s">
        <v>88</v>
      </c>
      <c r="AC69" s="39">
        <f t="shared" si="5"/>
        <v>282.2166666666667</v>
      </c>
      <c r="AD69" s="66"/>
      <c r="AE69" s="36">
        <v>0</v>
      </c>
      <c r="AF69" s="37">
        <f t="shared" si="6"/>
        <v>0</v>
      </c>
      <c r="AG69" s="66"/>
      <c r="AH69" s="66"/>
      <c r="AI69" s="37">
        <f t="shared" si="7"/>
        <v>0</v>
      </c>
      <c r="AJ69" s="43">
        <f t="shared" si="8"/>
        <v>674.2166666666667</v>
      </c>
      <c r="AK69" s="70">
        <f t="shared" si="9"/>
        <v>67</v>
      </c>
      <c r="AL69" s="36"/>
      <c r="AM69" s="126">
        <v>10649</v>
      </c>
      <c r="AN69" s="36">
        <f t="shared" si="14"/>
        <v>1230</v>
      </c>
      <c r="AO69" s="72">
        <f t="shared" si="11"/>
        <v>0.11550380317400695</v>
      </c>
      <c r="AP69" s="38">
        <f t="shared" si="12"/>
        <v>48</v>
      </c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</row>
    <row r="70" spans="1:62" ht="14.25" customHeight="1" x14ac:dyDescent="0.2">
      <c r="A70" s="35"/>
      <c r="B70" s="36"/>
      <c r="C70" s="36"/>
      <c r="D70" s="36"/>
      <c r="E70" s="66">
        <v>113</v>
      </c>
      <c r="F70" s="36" t="s">
        <v>153</v>
      </c>
      <c r="G70" s="36" t="s">
        <v>51</v>
      </c>
      <c r="H70" s="36">
        <v>15</v>
      </c>
      <c r="I70" s="36">
        <v>0</v>
      </c>
      <c r="J70" s="36">
        <v>15</v>
      </c>
      <c r="K70" s="36">
        <v>15</v>
      </c>
      <c r="L70" s="38">
        <f t="shared" si="0"/>
        <v>45</v>
      </c>
      <c r="M70" s="66">
        <v>0</v>
      </c>
      <c r="N70" s="65">
        <v>20</v>
      </c>
      <c r="O70" s="65">
        <v>31</v>
      </c>
      <c r="P70" s="65">
        <v>126</v>
      </c>
      <c r="Q70" s="39">
        <v>177</v>
      </c>
      <c r="R70" s="65">
        <v>90</v>
      </c>
      <c r="S70" s="36">
        <v>100</v>
      </c>
      <c r="T70" s="39">
        <f t="shared" si="1"/>
        <v>190</v>
      </c>
      <c r="U70" s="120">
        <v>45464</v>
      </c>
      <c r="V70" s="66">
        <v>0</v>
      </c>
      <c r="W70" s="66">
        <f t="shared" si="13"/>
        <v>10000</v>
      </c>
      <c r="X70" s="124">
        <v>7526</v>
      </c>
      <c r="Y70" s="65">
        <f t="shared" si="3"/>
        <v>61.366666666666674</v>
      </c>
      <c r="Z70" s="65">
        <f t="shared" si="4"/>
        <v>61.366666666666674</v>
      </c>
      <c r="AA70" s="67">
        <v>150</v>
      </c>
      <c r="AB70" s="36" t="s">
        <v>63</v>
      </c>
      <c r="AC70" s="39">
        <f t="shared" si="5"/>
        <v>211.36666666666667</v>
      </c>
      <c r="AD70" s="66"/>
      <c r="AE70" s="36">
        <v>50</v>
      </c>
      <c r="AF70" s="37">
        <f t="shared" si="6"/>
        <v>50</v>
      </c>
      <c r="AG70" s="66"/>
      <c r="AH70" s="66"/>
      <c r="AI70" s="37">
        <f t="shared" si="7"/>
        <v>0</v>
      </c>
      <c r="AJ70" s="43">
        <f t="shared" si="8"/>
        <v>673.36666666666667</v>
      </c>
      <c r="AK70" s="70">
        <f t="shared" si="9"/>
        <v>68</v>
      </c>
      <c r="AL70" s="36"/>
      <c r="AM70" s="122">
        <v>10073</v>
      </c>
      <c r="AN70" s="36">
        <f t="shared" si="14"/>
        <v>2547</v>
      </c>
      <c r="AO70" s="72">
        <f t="shared" si="11"/>
        <v>0.25285416459843146</v>
      </c>
      <c r="AP70" s="38">
        <f t="shared" si="12"/>
        <v>82</v>
      </c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</row>
    <row r="71" spans="1:62" ht="14.25" customHeight="1" x14ac:dyDescent="0.2">
      <c r="A71" s="35"/>
      <c r="B71" s="36"/>
      <c r="C71" s="36"/>
      <c r="D71" s="36"/>
      <c r="E71" s="66">
        <v>87</v>
      </c>
      <c r="F71" s="36" t="s">
        <v>130</v>
      </c>
      <c r="G71" s="36" t="s">
        <v>51</v>
      </c>
      <c r="H71" s="36">
        <v>15</v>
      </c>
      <c r="I71" s="36">
        <v>15</v>
      </c>
      <c r="J71" s="36">
        <v>15</v>
      </c>
      <c r="K71" s="36">
        <v>15</v>
      </c>
      <c r="L71" s="38">
        <f t="shared" si="0"/>
        <v>60</v>
      </c>
      <c r="M71" s="66">
        <v>0</v>
      </c>
      <c r="N71" s="65">
        <v>12.33</v>
      </c>
      <c r="O71" s="65">
        <v>36.67</v>
      </c>
      <c r="P71" s="65">
        <v>126.33</v>
      </c>
      <c r="Q71" s="39">
        <v>175.3</v>
      </c>
      <c r="R71" s="65">
        <v>87</v>
      </c>
      <c r="S71" s="36">
        <v>107</v>
      </c>
      <c r="T71" s="39">
        <f t="shared" si="1"/>
        <v>194</v>
      </c>
      <c r="U71" s="120">
        <v>45462</v>
      </c>
      <c r="V71" s="66">
        <v>50</v>
      </c>
      <c r="W71" s="66">
        <v>10000</v>
      </c>
      <c r="X71" s="121">
        <v>12842</v>
      </c>
      <c r="Y71" s="65">
        <f t="shared" si="3"/>
        <v>18.433333333333337</v>
      </c>
      <c r="Z71" s="65">
        <f t="shared" si="4"/>
        <v>18.433333333333337</v>
      </c>
      <c r="AA71" s="67">
        <v>150</v>
      </c>
      <c r="AB71" s="36" t="s">
        <v>63</v>
      </c>
      <c r="AC71" s="39">
        <f t="shared" si="5"/>
        <v>168.43333333333334</v>
      </c>
      <c r="AD71" s="66">
        <v>15</v>
      </c>
      <c r="AE71" s="36">
        <v>0</v>
      </c>
      <c r="AF71" s="37">
        <f t="shared" si="6"/>
        <v>65</v>
      </c>
      <c r="AG71" s="66"/>
      <c r="AH71" s="66"/>
      <c r="AI71" s="37">
        <f t="shared" si="7"/>
        <v>0</v>
      </c>
      <c r="AJ71" s="43">
        <f t="shared" si="8"/>
        <v>662.73333333333335</v>
      </c>
      <c r="AK71" s="70">
        <f t="shared" si="9"/>
        <v>69</v>
      </c>
      <c r="AL71" s="36"/>
      <c r="AM71" s="126">
        <v>10400</v>
      </c>
      <c r="AN71" s="36">
        <f t="shared" si="14"/>
        <v>2442</v>
      </c>
      <c r="AO71" s="72">
        <f t="shared" si="11"/>
        <v>0.2348076923076923</v>
      </c>
      <c r="AP71" s="38">
        <f t="shared" si="12"/>
        <v>80</v>
      </c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</row>
    <row r="72" spans="1:62" ht="14.25" customHeight="1" x14ac:dyDescent="0.2">
      <c r="A72" s="35"/>
      <c r="B72" s="36"/>
      <c r="C72" s="36"/>
      <c r="D72" s="36" t="s">
        <v>49</v>
      </c>
      <c r="E72" s="66">
        <v>78</v>
      </c>
      <c r="F72" s="36" t="s">
        <v>125</v>
      </c>
      <c r="G72" s="36" t="s">
        <v>62</v>
      </c>
      <c r="H72" s="36">
        <v>15</v>
      </c>
      <c r="I72" s="36">
        <v>15</v>
      </c>
      <c r="J72" s="36">
        <v>15</v>
      </c>
      <c r="K72" s="36">
        <v>15</v>
      </c>
      <c r="L72" s="38">
        <f t="shared" si="0"/>
        <v>60</v>
      </c>
      <c r="M72" s="66">
        <v>0</v>
      </c>
      <c r="N72" s="65">
        <v>20</v>
      </c>
      <c r="O72" s="65">
        <v>32.33</v>
      </c>
      <c r="P72" s="65">
        <v>113</v>
      </c>
      <c r="Q72" s="39">
        <v>165.3</v>
      </c>
      <c r="R72" s="65">
        <v>101</v>
      </c>
      <c r="S72" s="36">
        <v>116</v>
      </c>
      <c r="T72" s="39">
        <f t="shared" si="1"/>
        <v>217</v>
      </c>
      <c r="U72" s="120">
        <v>45462</v>
      </c>
      <c r="V72" s="66">
        <v>50</v>
      </c>
      <c r="W72" s="66">
        <f t="shared" ref="W72:W78" si="15">IF(LEFT(G72,2)="10",10000,30000)</f>
        <v>30000</v>
      </c>
      <c r="X72" s="121">
        <v>4906</v>
      </c>
      <c r="Y72" s="65">
        <f t="shared" si="3"/>
        <v>-625.87777777777774</v>
      </c>
      <c r="Z72" s="65">
        <f t="shared" si="4"/>
        <v>0</v>
      </c>
      <c r="AA72" s="67">
        <v>150</v>
      </c>
      <c r="AB72" s="36" t="s">
        <v>63</v>
      </c>
      <c r="AC72" s="39">
        <f t="shared" si="5"/>
        <v>150</v>
      </c>
      <c r="AD72" s="66"/>
      <c r="AE72" s="36">
        <v>0</v>
      </c>
      <c r="AF72" s="37">
        <f t="shared" si="6"/>
        <v>50</v>
      </c>
      <c r="AG72" s="66"/>
      <c r="AH72" s="66"/>
      <c r="AI72" s="37">
        <f t="shared" si="7"/>
        <v>0</v>
      </c>
      <c r="AJ72" s="43">
        <f t="shared" si="8"/>
        <v>642.29999999999995</v>
      </c>
      <c r="AK72" s="70">
        <f t="shared" si="9"/>
        <v>70</v>
      </c>
      <c r="AL72" s="36"/>
      <c r="AM72" s="122">
        <v>33196</v>
      </c>
      <c r="AN72" s="36">
        <f t="shared" si="14"/>
        <v>28290</v>
      </c>
      <c r="AO72" s="72">
        <f t="shared" si="11"/>
        <v>0.85221110977226167</v>
      </c>
      <c r="AP72" s="38">
        <f t="shared" si="12"/>
        <v>97</v>
      </c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</row>
    <row r="73" spans="1:62" ht="14.25" customHeight="1" x14ac:dyDescent="0.2">
      <c r="A73" s="35"/>
      <c r="B73" s="36"/>
      <c r="C73" s="36"/>
      <c r="D73" s="36"/>
      <c r="E73" s="66">
        <v>29</v>
      </c>
      <c r="F73" s="36" t="s">
        <v>81</v>
      </c>
      <c r="G73" s="36" t="s">
        <v>51</v>
      </c>
      <c r="H73" s="36">
        <v>15</v>
      </c>
      <c r="I73" s="36">
        <v>15</v>
      </c>
      <c r="J73" s="36">
        <v>15</v>
      </c>
      <c r="K73" s="36">
        <v>0</v>
      </c>
      <c r="L73" s="38">
        <f t="shared" si="0"/>
        <v>45</v>
      </c>
      <c r="M73" s="66">
        <v>0</v>
      </c>
      <c r="N73" s="65">
        <v>20</v>
      </c>
      <c r="O73" s="65">
        <v>36.67</v>
      </c>
      <c r="P73" s="65">
        <v>125.33</v>
      </c>
      <c r="Q73" s="39">
        <v>182</v>
      </c>
      <c r="R73" s="65">
        <v>94</v>
      </c>
      <c r="S73" s="36">
        <v>99</v>
      </c>
      <c r="T73" s="39">
        <f t="shared" si="1"/>
        <v>193</v>
      </c>
      <c r="U73" s="120">
        <v>45465</v>
      </c>
      <c r="V73" s="66">
        <v>0</v>
      </c>
      <c r="W73" s="66">
        <f t="shared" si="15"/>
        <v>10000</v>
      </c>
      <c r="X73" s="124">
        <v>11577</v>
      </c>
      <c r="Y73" s="65">
        <f t="shared" si="3"/>
        <v>166.01666666666665</v>
      </c>
      <c r="Z73" s="65">
        <f t="shared" si="4"/>
        <v>166.01666666666665</v>
      </c>
      <c r="AA73" s="67">
        <v>0</v>
      </c>
      <c r="AB73" s="36" t="s">
        <v>71</v>
      </c>
      <c r="AC73" s="39">
        <f t="shared" si="5"/>
        <v>166.01666666666665</v>
      </c>
      <c r="AD73" s="66"/>
      <c r="AE73" s="36">
        <v>50</v>
      </c>
      <c r="AF73" s="37">
        <f t="shared" si="6"/>
        <v>50</v>
      </c>
      <c r="AG73" s="66"/>
      <c r="AH73" s="66"/>
      <c r="AI73" s="37">
        <f t="shared" si="7"/>
        <v>0</v>
      </c>
      <c r="AJ73" s="43">
        <f t="shared" si="8"/>
        <v>636.01666666666665</v>
      </c>
      <c r="AK73" s="70">
        <f t="shared" si="9"/>
        <v>71</v>
      </c>
      <c r="AL73" s="36"/>
      <c r="AM73" s="122">
        <v>10649</v>
      </c>
      <c r="AN73" s="36">
        <f t="shared" si="14"/>
        <v>928</v>
      </c>
      <c r="AO73" s="72">
        <f t="shared" si="11"/>
        <v>8.7144332801201985E-2</v>
      </c>
      <c r="AP73" s="38">
        <f t="shared" si="12"/>
        <v>41</v>
      </c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</row>
    <row r="74" spans="1:62" ht="14.25" customHeight="1" x14ac:dyDescent="0.2">
      <c r="A74" s="35"/>
      <c r="B74" s="36"/>
      <c r="C74" s="36"/>
      <c r="D74" s="36"/>
      <c r="E74" s="66">
        <v>41</v>
      </c>
      <c r="F74" s="36" t="s">
        <v>89</v>
      </c>
      <c r="G74" s="36" t="s">
        <v>51</v>
      </c>
      <c r="H74" s="36">
        <v>15</v>
      </c>
      <c r="I74" s="36">
        <v>15</v>
      </c>
      <c r="J74" s="36">
        <v>15</v>
      </c>
      <c r="K74" s="36">
        <v>15</v>
      </c>
      <c r="L74" s="38">
        <f t="shared" si="0"/>
        <v>60</v>
      </c>
      <c r="M74" s="66">
        <v>40</v>
      </c>
      <c r="N74" s="65">
        <v>7.5</v>
      </c>
      <c r="O74" s="65">
        <v>32</v>
      </c>
      <c r="P74" s="65">
        <v>55</v>
      </c>
      <c r="Q74" s="39">
        <v>94.5</v>
      </c>
      <c r="R74" s="65">
        <v>60</v>
      </c>
      <c r="S74" s="36">
        <v>70</v>
      </c>
      <c r="T74" s="39">
        <f t="shared" si="1"/>
        <v>130</v>
      </c>
      <c r="U74" s="120">
        <v>45465</v>
      </c>
      <c r="V74" s="66">
        <v>0</v>
      </c>
      <c r="W74" s="66">
        <f t="shared" si="15"/>
        <v>10000</v>
      </c>
      <c r="X74" s="124">
        <v>9908</v>
      </c>
      <c r="Y74" s="65">
        <f t="shared" si="3"/>
        <v>339.26666666666665</v>
      </c>
      <c r="Z74" s="65">
        <f t="shared" si="4"/>
        <v>339.26666666666665</v>
      </c>
      <c r="AA74" s="67">
        <v>150</v>
      </c>
      <c r="AB74" s="36" t="s">
        <v>63</v>
      </c>
      <c r="AC74" s="39">
        <f t="shared" si="5"/>
        <v>489.26666666666665</v>
      </c>
      <c r="AD74" s="66"/>
      <c r="AE74" s="36"/>
      <c r="AF74" s="37">
        <f t="shared" si="6"/>
        <v>0</v>
      </c>
      <c r="AG74" s="66">
        <v>100</v>
      </c>
      <c r="AH74" s="66"/>
      <c r="AI74" s="37">
        <f t="shared" si="7"/>
        <v>140</v>
      </c>
      <c r="AJ74" s="43">
        <f t="shared" si="8"/>
        <v>633.76666666666665</v>
      </c>
      <c r="AK74" s="70">
        <f t="shared" si="9"/>
        <v>72</v>
      </c>
      <c r="AL74" s="36"/>
      <c r="AM74" s="126">
        <v>12050</v>
      </c>
      <c r="AN74" s="36">
        <f t="shared" si="14"/>
        <v>2142</v>
      </c>
      <c r="AO74" s="72">
        <f t="shared" si="11"/>
        <v>0.17775933609958505</v>
      </c>
      <c r="AP74" s="38">
        <f t="shared" si="12"/>
        <v>66</v>
      </c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</row>
    <row r="75" spans="1:62" ht="14.25" customHeight="1" x14ac:dyDescent="0.2">
      <c r="A75" s="35"/>
      <c r="B75" s="36"/>
      <c r="C75" s="36"/>
      <c r="D75" s="36"/>
      <c r="E75" s="66">
        <v>38</v>
      </c>
      <c r="F75" s="36" t="s">
        <v>86</v>
      </c>
      <c r="G75" s="36" t="s">
        <v>51</v>
      </c>
      <c r="H75" s="36">
        <v>15</v>
      </c>
      <c r="I75" s="36">
        <v>15</v>
      </c>
      <c r="J75" s="36">
        <v>15</v>
      </c>
      <c r="K75" s="36">
        <v>15</v>
      </c>
      <c r="L75" s="38">
        <f t="shared" si="0"/>
        <v>60</v>
      </c>
      <c r="M75" s="66">
        <v>20</v>
      </c>
      <c r="N75" s="65">
        <v>20</v>
      </c>
      <c r="O75" s="65">
        <v>32</v>
      </c>
      <c r="P75" s="65">
        <v>93</v>
      </c>
      <c r="Q75" s="39">
        <v>145</v>
      </c>
      <c r="R75" s="65">
        <v>102</v>
      </c>
      <c r="S75" s="36">
        <v>110</v>
      </c>
      <c r="T75" s="39">
        <f t="shared" si="1"/>
        <v>212</v>
      </c>
      <c r="U75" s="120">
        <v>45465</v>
      </c>
      <c r="V75" s="66">
        <v>0</v>
      </c>
      <c r="W75" s="66">
        <f t="shared" si="15"/>
        <v>10000</v>
      </c>
      <c r="X75" s="124">
        <v>9865</v>
      </c>
      <c r="Y75" s="65">
        <f t="shared" si="3"/>
        <v>334.25</v>
      </c>
      <c r="Z75" s="65">
        <f t="shared" si="4"/>
        <v>334.25</v>
      </c>
      <c r="AA75" s="67">
        <v>0</v>
      </c>
      <c r="AB75" s="36" t="s">
        <v>55</v>
      </c>
      <c r="AC75" s="39">
        <f t="shared" si="5"/>
        <v>334.25</v>
      </c>
      <c r="AD75" s="66"/>
      <c r="AE75" s="36"/>
      <c r="AF75" s="37">
        <f t="shared" si="6"/>
        <v>0</v>
      </c>
      <c r="AG75" s="66">
        <v>100</v>
      </c>
      <c r="AH75" s="66"/>
      <c r="AI75" s="37">
        <f t="shared" si="7"/>
        <v>120</v>
      </c>
      <c r="AJ75" s="43">
        <f t="shared" si="8"/>
        <v>631.25</v>
      </c>
      <c r="AK75" s="70">
        <f t="shared" si="9"/>
        <v>73</v>
      </c>
      <c r="AL75" s="36"/>
      <c r="AM75" s="122">
        <v>11131</v>
      </c>
      <c r="AN75" s="36">
        <f t="shared" si="14"/>
        <v>1266</v>
      </c>
      <c r="AO75" s="72">
        <f t="shared" si="11"/>
        <v>0.11373641182283713</v>
      </c>
      <c r="AP75" s="38">
        <f t="shared" si="12"/>
        <v>46</v>
      </c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</row>
    <row r="76" spans="1:62" ht="14.25" customHeight="1" x14ac:dyDescent="0.2">
      <c r="A76" s="35"/>
      <c r="B76" s="36"/>
      <c r="C76" s="36"/>
      <c r="D76" s="36"/>
      <c r="E76" s="66">
        <v>73</v>
      </c>
      <c r="F76" s="36" t="s">
        <v>118</v>
      </c>
      <c r="G76" s="36" t="s">
        <v>62</v>
      </c>
      <c r="H76" s="36">
        <v>15</v>
      </c>
      <c r="I76" s="36">
        <v>15</v>
      </c>
      <c r="J76" s="36">
        <v>15</v>
      </c>
      <c r="K76" s="36">
        <v>15</v>
      </c>
      <c r="L76" s="38">
        <f t="shared" si="0"/>
        <v>60</v>
      </c>
      <c r="M76" s="66">
        <v>0</v>
      </c>
      <c r="N76" s="65">
        <v>20</v>
      </c>
      <c r="O76" s="65">
        <v>37</v>
      </c>
      <c r="P76" s="65">
        <v>110.67</v>
      </c>
      <c r="Q76" s="39">
        <v>167.7</v>
      </c>
      <c r="R76" s="65">
        <v>112</v>
      </c>
      <c r="S76" s="36">
        <v>115</v>
      </c>
      <c r="T76" s="39">
        <f t="shared" si="1"/>
        <v>227</v>
      </c>
      <c r="U76" s="120">
        <v>45465</v>
      </c>
      <c r="V76" s="66">
        <v>0</v>
      </c>
      <c r="W76" s="66">
        <f t="shared" si="15"/>
        <v>30000</v>
      </c>
      <c r="X76" s="124">
        <v>23615</v>
      </c>
      <c r="Y76" s="65">
        <f t="shared" si="3"/>
        <v>101.69444444444443</v>
      </c>
      <c r="Z76" s="65">
        <f t="shared" si="4"/>
        <v>101.69444444444443</v>
      </c>
      <c r="AA76" s="67">
        <v>0</v>
      </c>
      <c r="AB76" s="36" t="s">
        <v>119</v>
      </c>
      <c r="AC76" s="39">
        <f t="shared" si="5"/>
        <v>101.69444444444443</v>
      </c>
      <c r="AD76" s="66">
        <v>60</v>
      </c>
      <c r="AE76" s="36">
        <v>0</v>
      </c>
      <c r="AF76" s="37">
        <f t="shared" si="6"/>
        <v>60</v>
      </c>
      <c r="AG76" s="66"/>
      <c r="AH76" s="66"/>
      <c r="AI76" s="37">
        <f t="shared" si="7"/>
        <v>0</v>
      </c>
      <c r="AJ76" s="43">
        <f t="shared" si="8"/>
        <v>616.39444444444439</v>
      </c>
      <c r="AK76" s="70">
        <f t="shared" si="9"/>
        <v>74</v>
      </c>
      <c r="AL76" s="36"/>
      <c r="AM76" s="126">
        <v>30500</v>
      </c>
      <c r="AN76" s="36">
        <f t="shared" si="14"/>
        <v>6885</v>
      </c>
      <c r="AO76" s="72">
        <f t="shared" si="11"/>
        <v>0.2257377049180328</v>
      </c>
      <c r="AP76" s="38">
        <f t="shared" si="12"/>
        <v>77</v>
      </c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</row>
    <row r="77" spans="1:62" ht="14.25" customHeight="1" x14ac:dyDescent="0.2">
      <c r="A77" s="35"/>
      <c r="B77" s="36"/>
      <c r="C77" s="36"/>
      <c r="D77" s="36"/>
      <c r="E77" s="66">
        <v>81</v>
      </c>
      <c r="F77" s="36" t="s">
        <v>127</v>
      </c>
      <c r="G77" s="36" t="s">
        <v>51</v>
      </c>
      <c r="H77" s="36">
        <v>15</v>
      </c>
      <c r="I77" s="36">
        <v>15</v>
      </c>
      <c r="J77" s="36">
        <v>15</v>
      </c>
      <c r="K77" s="36">
        <v>15</v>
      </c>
      <c r="L77" s="38">
        <f t="shared" si="0"/>
        <v>60</v>
      </c>
      <c r="M77" s="66">
        <v>20</v>
      </c>
      <c r="N77" s="65">
        <v>11</v>
      </c>
      <c r="O77" s="65">
        <v>33.67</v>
      </c>
      <c r="P77" s="65">
        <v>83.33</v>
      </c>
      <c r="Q77" s="39">
        <v>128</v>
      </c>
      <c r="R77" s="65">
        <v>75</v>
      </c>
      <c r="S77" s="36">
        <v>114</v>
      </c>
      <c r="T77" s="39">
        <f t="shared" si="1"/>
        <v>189</v>
      </c>
      <c r="U77" s="120">
        <v>45463</v>
      </c>
      <c r="V77" s="66">
        <v>25</v>
      </c>
      <c r="W77" s="66">
        <f t="shared" si="15"/>
        <v>10000</v>
      </c>
      <c r="X77" s="121">
        <v>8992</v>
      </c>
      <c r="Y77" s="65">
        <f t="shared" si="3"/>
        <v>232.39999999999998</v>
      </c>
      <c r="Z77" s="65">
        <f t="shared" si="4"/>
        <v>232.39999999999998</v>
      </c>
      <c r="AA77" s="67">
        <v>0</v>
      </c>
      <c r="AB77" s="36" t="s">
        <v>55</v>
      </c>
      <c r="AC77" s="39">
        <f t="shared" si="5"/>
        <v>232.39999999999998</v>
      </c>
      <c r="AD77" s="66"/>
      <c r="AE77" s="36"/>
      <c r="AF77" s="37">
        <f t="shared" si="6"/>
        <v>25</v>
      </c>
      <c r="AG77" s="66"/>
      <c r="AH77" s="66"/>
      <c r="AI77" s="37">
        <f t="shared" si="7"/>
        <v>20</v>
      </c>
      <c r="AJ77" s="43">
        <f t="shared" si="8"/>
        <v>614.4</v>
      </c>
      <c r="AK77" s="70">
        <f t="shared" si="9"/>
        <v>75</v>
      </c>
      <c r="AL77" s="36"/>
      <c r="AM77" s="126">
        <v>9250</v>
      </c>
      <c r="AN77" s="36">
        <f t="shared" si="14"/>
        <v>258</v>
      </c>
      <c r="AO77" s="72">
        <f t="shared" si="11"/>
        <v>2.7891891891891892E-2</v>
      </c>
      <c r="AP77" s="38">
        <f t="shared" si="12"/>
        <v>18</v>
      </c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</row>
    <row r="78" spans="1:62" ht="14.25" customHeight="1" x14ac:dyDescent="0.2">
      <c r="A78" s="35"/>
      <c r="B78" s="36"/>
      <c r="C78" s="36"/>
      <c r="D78" s="36"/>
      <c r="E78" s="66">
        <v>76</v>
      </c>
      <c r="F78" s="36" t="s">
        <v>123</v>
      </c>
      <c r="G78" s="36" t="s">
        <v>51</v>
      </c>
      <c r="H78" s="36">
        <v>15</v>
      </c>
      <c r="I78" s="36">
        <v>15</v>
      </c>
      <c r="J78" s="36">
        <v>15</v>
      </c>
      <c r="K78" s="36">
        <v>15</v>
      </c>
      <c r="L78" s="38">
        <f t="shared" si="0"/>
        <v>60</v>
      </c>
      <c r="M78" s="66">
        <v>0</v>
      </c>
      <c r="N78" s="65">
        <v>20</v>
      </c>
      <c r="O78" s="65">
        <v>35.67</v>
      </c>
      <c r="P78" s="65">
        <v>118.67</v>
      </c>
      <c r="Q78" s="39">
        <v>174.3</v>
      </c>
      <c r="R78" s="65">
        <v>110</v>
      </c>
      <c r="S78" s="36">
        <v>111</v>
      </c>
      <c r="T78" s="39">
        <f t="shared" si="1"/>
        <v>221</v>
      </c>
      <c r="U78" s="120">
        <v>45464</v>
      </c>
      <c r="V78" s="66">
        <v>0</v>
      </c>
      <c r="W78" s="66">
        <f t="shared" si="15"/>
        <v>10000</v>
      </c>
      <c r="X78" s="124">
        <v>12151</v>
      </c>
      <c r="Y78" s="65">
        <f t="shared" si="3"/>
        <v>99.049999999999983</v>
      </c>
      <c r="Z78" s="65">
        <f t="shared" si="4"/>
        <v>99.049999999999983</v>
      </c>
      <c r="AA78" s="67">
        <v>0</v>
      </c>
      <c r="AB78" s="36" t="s">
        <v>55</v>
      </c>
      <c r="AC78" s="39">
        <f t="shared" si="5"/>
        <v>99.049999999999983</v>
      </c>
      <c r="AD78" s="66"/>
      <c r="AE78" s="36">
        <v>50</v>
      </c>
      <c r="AF78" s="37">
        <f t="shared" si="6"/>
        <v>50</v>
      </c>
      <c r="AG78" s="66"/>
      <c r="AH78" s="66"/>
      <c r="AI78" s="37">
        <f t="shared" si="7"/>
        <v>0</v>
      </c>
      <c r="AJ78" s="43">
        <f t="shared" si="8"/>
        <v>604.35</v>
      </c>
      <c r="AK78" s="70">
        <f t="shared" si="9"/>
        <v>76</v>
      </c>
      <c r="AL78" s="36"/>
      <c r="AM78" s="122">
        <v>11700</v>
      </c>
      <c r="AN78" s="36">
        <f t="shared" si="14"/>
        <v>451</v>
      </c>
      <c r="AO78" s="72">
        <f t="shared" si="11"/>
        <v>3.854700854700855E-2</v>
      </c>
      <c r="AP78" s="38">
        <f t="shared" si="12"/>
        <v>23</v>
      </c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</row>
    <row r="79" spans="1:62" ht="14.25" customHeight="1" x14ac:dyDescent="0.2">
      <c r="A79" s="35"/>
      <c r="B79" s="36"/>
      <c r="C79" s="36"/>
      <c r="D79" s="36"/>
      <c r="E79" s="66">
        <v>92</v>
      </c>
      <c r="F79" s="36" t="s">
        <v>134</v>
      </c>
      <c r="G79" s="36" t="s">
        <v>51</v>
      </c>
      <c r="H79" s="36">
        <v>15</v>
      </c>
      <c r="I79" s="36">
        <v>15</v>
      </c>
      <c r="J79" s="36">
        <v>15</v>
      </c>
      <c r="K79" s="36">
        <v>15</v>
      </c>
      <c r="L79" s="38">
        <f t="shared" si="0"/>
        <v>60</v>
      </c>
      <c r="M79" s="66">
        <v>0</v>
      </c>
      <c r="N79" s="65">
        <v>20</v>
      </c>
      <c r="O79" s="65">
        <v>37</v>
      </c>
      <c r="P79" s="65">
        <v>132</v>
      </c>
      <c r="Q79" s="39">
        <f>SUM(N79:P79)</f>
        <v>189</v>
      </c>
      <c r="R79" s="65">
        <v>82</v>
      </c>
      <c r="S79" s="36">
        <v>109</v>
      </c>
      <c r="T79" s="39">
        <f t="shared" si="1"/>
        <v>191</v>
      </c>
      <c r="U79" s="120">
        <v>45462</v>
      </c>
      <c r="V79" s="66">
        <v>50</v>
      </c>
      <c r="W79" s="66">
        <v>10000</v>
      </c>
      <c r="X79" s="121">
        <v>12805</v>
      </c>
      <c r="Y79" s="65">
        <f t="shared" si="3"/>
        <v>22.75</v>
      </c>
      <c r="Z79" s="65">
        <f t="shared" si="4"/>
        <v>22.75</v>
      </c>
      <c r="AA79" s="67">
        <v>0</v>
      </c>
      <c r="AB79" s="36" t="s">
        <v>55</v>
      </c>
      <c r="AC79" s="39">
        <f t="shared" si="5"/>
        <v>22.75</v>
      </c>
      <c r="AD79" s="66">
        <v>30</v>
      </c>
      <c r="AE79" s="36">
        <v>50</v>
      </c>
      <c r="AF79" s="37">
        <f t="shared" si="6"/>
        <v>130</v>
      </c>
      <c r="AG79" s="66"/>
      <c r="AH79" s="66"/>
      <c r="AI79" s="37">
        <f t="shared" si="7"/>
        <v>0</v>
      </c>
      <c r="AJ79" s="43">
        <f t="shared" si="8"/>
        <v>592.75</v>
      </c>
      <c r="AK79" s="70">
        <f t="shared" si="9"/>
        <v>77</v>
      </c>
      <c r="AL79" s="36"/>
      <c r="AM79" s="126">
        <v>10000</v>
      </c>
      <c r="AN79" s="36">
        <f t="shared" si="14"/>
        <v>2805</v>
      </c>
      <c r="AO79" s="72">
        <f t="shared" si="11"/>
        <v>0.28050000000000003</v>
      </c>
      <c r="AP79" s="38">
        <f t="shared" si="12"/>
        <v>83</v>
      </c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</row>
    <row r="80" spans="1:62" ht="14.25" customHeight="1" x14ac:dyDescent="0.2">
      <c r="A80" s="35"/>
      <c r="B80" s="36"/>
      <c r="C80" s="36"/>
      <c r="D80" s="36"/>
      <c r="E80" s="66">
        <v>122</v>
      </c>
      <c r="F80" s="36" t="s">
        <v>162</v>
      </c>
      <c r="G80" s="36" t="s">
        <v>62</v>
      </c>
      <c r="H80" s="36">
        <v>15</v>
      </c>
      <c r="I80" s="36">
        <v>15</v>
      </c>
      <c r="J80" s="36">
        <v>15</v>
      </c>
      <c r="K80" s="36">
        <v>15</v>
      </c>
      <c r="L80" s="38">
        <f t="shared" si="0"/>
        <v>60</v>
      </c>
      <c r="M80" s="66">
        <v>5</v>
      </c>
      <c r="N80" s="65">
        <v>20</v>
      </c>
      <c r="O80" s="65">
        <v>36</v>
      </c>
      <c r="P80" s="65">
        <v>133.66999999999999</v>
      </c>
      <c r="Q80" s="39">
        <v>189.7</v>
      </c>
      <c r="R80" s="65">
        <v>120</v>
      </c>
      <c r="S80" s="36">
        <v>118</v>
      </c>
      <c r="T80" s="39">
        <f t="shared" si="1"/>
        <v>238</v>
      </c>
      <c r="U80" s="120">
        <v>45462</v>
      </c>
      <c r="V80" s="66">
        <v>50</v>
      </c>
      <c r="W80" s="66">
        <f t="shared" ref="W80:W123" si="16">IF(LEFT(G80,2)="10",10000,30000)</f>
        <v>30000</v>
      </c>
      <c r="X80" s="124">
        <v>0</v>
      </c>
      <c r="Y80" s="65">
        <f t="shared" si="3"/>
        <v>0</v>
      </c>
      <c r="Z80" s="65">
        <f t="shared" si="4"/>
        <v>0</v>
      </c>
      <c r="AA80" s="148">
        <v>0</v>
      </c>
      <c r="AB80" s="47" t="s">
        <v>163</v>
      </c>
      <c r="AC80" s="39">
        <f t="shared" si="5"/>
        <v>0</v>
      </c>
      <c r="AD80" s="66"/>
      <c r="AE80" s="36">
        <v>50</v>
      </c>
      <c r="AF80" s="37">
        <f t="shared" si="6"/>
        <v>100</v>
      </c>
      <c r="AG80" s="66"/>
      <c r="AH80" s="66"/>
      <c r="AI80" s="37">
        <f t="shared" si="7"/>
        <v>5</v>
      </c>
      <c r="AJ80" s="43">
        <f t="shared" si="8"/>
        <v>582.70000000000005</v>
      </c>
      <c r="AK80" s="70">
        <f t="shared" si="9"/>
        <v>78</v>
      </c>
      <c r="AL80" s="36"/>
      <c r="AM80" s="122">
        <v>35150</v>
      </c>
      <c r="AN80" s="36">
        <f t="shared" si="14"/>
        <v>35150</v>
      </c>
      <c r="AO80" s="72">
        <f t="shared" si="11"/>
        <v>1</v>
      </c>
      <c r="AP80" s="38">
        <f t="shared" si="12"/>
        <v>112</v>
      </c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</row>
    <row r="81" spans="1:62" ht="14.25" customHeight="1" x14ac:dyDescent="0.2">
      <c r="A81" s="35"/>
      <c r="B81" s="36"/>
      <c r="C81" s="36"/>
      <c r="D81" s="36" t="s">
        <v>49</v>
      </c>
      <c r="E81" s="66">
        <v>66</v>
      </c>
      <c r="F81" s="36" t="s">
        <v>111</v>
      </c>
      <c r="G81" s="36" t="s">
        <v>51</v>
      </c>
      <c r="H81" s="36">
        <v>15</v>
      </c>
      <c r="I81" s="36">
        <v>15</v>
      </c>
      <c r="J81" s="36">
        <v>15</v>
      </c>
      <c r="K81" s="36">
        <v>15</v>
      </c>
      <c r="L81" s="38">
        <f t="shared" si="0"/>
        <v>60</v>
      </c>
      <c r="M81" s="66">
        <v>0</v>
      </c>
      <c r="N81" s="65">
        <v>13.33</v>
      </c>
      <c r="O81" s="65">
        <v>31</v>
      </c>
      <c r="P81" s="47">
        <v>117</v>
      </c>
      <c r="Q81" s="39">
        <v>161.30000000000001</v>
      </c>
      <c r="R81" s="65">
        <v>104</v>
      </c>
      <c r="S81" s="36">
        <v>104</v>
      </c>
      <c r="T81" s="39">
        <f t="shared" si="1"/>
        <v>208</v>
      </c>
      <c r="U81" s="120">
        <v>45464</v>
      </c>
      <c r="V81" s="66">
        <v>0</v>
      </c>
      <c r="W81" s="66">
        <f t="shared" si="16"/>
        <v>10000</v>
      </c>
      <c r="X81" s="124">
        <v>7783</v>
      </c>
      <c r="Y81" s="65">
        <f t="shared" si="3"/>
        <v>91.350000000000023</v>
      </c>
      <c r="Z81" s="65">
        <f t="shared" si="4"/>
        <v>91.350000000000023</v>
      </c>
      <c r="AA81" s="67">
        <v>0</v>
      </c>
      <c r="AB81" s="36" t="s">
        <v>55</v>
      </c>
      <c r="AC81" s="39">
        <f t="shared" si="5"/>
        <v>91.350000000000023</v>
      </c>
      <c r="AD81" s="66"/>
      <c r="AE81" s="36">
        <v>50</v>
      </c>
      <c r="AF81" s="37">
        <f t="shared" si="6"/>
        <v>50</v>
      </c>
      <c r="AG81" s="66"/>
      <c r="AH81" s="66"/>
      <c r="AI81" s="37">
        <f t="shared" si="7"/>
        <v>0</v>
      </c>
      <c r="AJ81" s="43">
        <f t="shared" si="8"/>
        <v>570.65000000000009</v>
      </c>
      <c r="AK81" s="70">
        <f t="shared" si="9"/>
        <v>79</v>
      </c>
      <c r="AL81" s="36"/>
      <c r="AM81" s="122">
        <v>9810</v>
      </c>
      <c r="AN81" s="36">
        <f t="shared" si="14"/>
        <v>2027</v>
      </c>
      <c r="AO81" s="72">
        <f t="shared" si="11"/>
        <v>0.20662589194699285</v>
      </c>
      <c r="AP81" s="38">
        <f t="shared" si="12"/>
        <v>73</v>
      </c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</row>
    <row r="82" spans="1:62" ht="14.25" customHeight="1" x14ac:dyDescent="0.2">
      <c r="A82" s="35"/>
      <c r="B82" s="36"/>
      <c r="C82" s="36" t="s">
        <v>49</v>
      </c>
      <c r="D82" s="36"/>
      <c r="E82" s="66">
        <v>146</v>
      </c>
      <c r="F82" s="36" t="s">
        <v>186</v>
      </c>
      <c r="G82" s="36" t="s">
        <v>51</v>
      </c>
      <c r="H82" s="36">
        <v>15</v>
      </c>
      <c r="I82" s="36">
        <v>15</v>
      </c>
      <c r="J82" s="36">
        <v>15</v>
      </c>
      <c r="K82" s="36">
        <v>15</v>
      </c>
      <c r="L82" s="38">
        <f t="shared" si="0"/>
        <v>60</v>
      </c>
      <c r="M82" s="36">
        <v>205</v>
      </c>
      <c r="N82" s="65">
        <v>20</v>
      </c>
      <c r="O82" s="65">
        <v>37</v>
      </c>
      <c r="P82" s="65">
        <v>84</v>
      </c>
      <c r="Q82" s="39">
        <v>141</v>
      </c>
      <c r="R82" s="65">
        <v>90</v>
      </c>
      <c r="S82" s="36">
        <v>101</v>
      </c>
      <c r="T82" s="39">
        <f t="shared" si="1"/>
        <v>191</v>
      </c>
      <c r="U82" s="120">
        <v>45463</v>
      </c>
      <c r="V82" s="66">
        <v>25</v>
      </c>
      <c r="W82" s="66">
        <f t="shared" si="16"/>
        <v>10000</v>
      </c>
      <c r="X82" s="121">
        <v>8708</v>
      </c>
      <c r="Y82" s="65">
        <f t="shared" si="3"/>
        <v>199.26666666666665</v>
      </c>
      <c r="Z82" s="65">
        <f t="shared" si="4"/>
        <v>199.26666666666665</v>
      </c>
      <c r="AA82" s="67">
        <v>150</v>
      </c>
      <c r="AB82" s="36" t="s">
        <v>63</v>
      </c>
      <c r="AC82" s="39">
        <f t="shared" si="5"/>
        <v>349.26666666666665</v>
      </c>
      <c r="AD82" s="66"/>
      <c r="AE82" s="65">
        <v>0</v>
      </c>
      <c r="AF82" s="37">
        <f t="shared" si="6"/>
        <v>25</v>
      </c>
      <c r="AG82" s="66"/>
      <c r="AH82" s="66"/>
      <c r="AI82" s="37">
        <f t="shared" si="7"/>
        <v>205</v>
      </c>
      <c r="AJ82" s="43">
        <f t="shared" si="8"/>
        <v>561.26666666666665</v>
      </c>
      <c r="AK82" s="70">
        <f t="shared" si="9"/>
        <v>80</v>
      </c>
      <c r="AL82" s="36"/>
      <c r="AM82" s="126">
        <v>10800</v>
      </c>
      <c r="AN82" s="36">
        <f t="shared" si="14"/>
        <v>2092</v>
      </c>
      <c r="AO82" s="72">
        <f t="shared" si="11"/>
        <v>0.19370370370370371</v>
      </c>
      <c r="AP82" s="38">
        <f t="shared" si="12"/>
        <v>70</v>
      </c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</row>
    <row r="83" spans="1:62" ht="14.25" customHeight="1" x14ac:dyDescent="0.2">
      <c r="A83" s="35"/>
      <c r="B83" s="36"/>
      <c r="C83" s="36"/>
      <c r="D83" s="36" t="s">
        <v>49</v>
      </c>
      <c r="E83" s="66">
        <v>25</v>
      </c>
      <c r="F83" s="36" t="s">
        <v>74</v>
      </c>
      <c r="G83" s="36" t="s">
        <v>67</v>
      </c>
      <c r="H83" s="36">
        <v>15</v>
      </c>
      <c r="I83" s="36">
        <v>15</v>
      </c>
      <c r="J83" s="36">
        <v>15</v>
      </c>
      <c r="K83" s="36">
        <v>15</v>
      </c>
      <c r="L83" s="38">
        <f t="shared" si="0"/>
        <v>60</v>
      </c>
      <c r="M83" s="66">
        <v>0</v>
      </c>
      <c r="N83" s="65">
        <v>20</v>
      </c>
      <c r="O83" s="65">
        <v>39</v>
      </c>
      <c r="P83" s="65">
        <v>136.66999999999999</v>
      </c>
      <c r="Q83" s="39">
        <v>195.7</v>
      </c>
      <c r="R83" s="65">
        <v>120</v>
      </c>
      <c r="S83" s="36">
        <v>120</v>
      </c>
      <c r="T83" s="39">
        <f t="shared" si="1"/>
        <v>240</v>
      </c>
      <c r="U83" s="120">
        <v>45464</v>
      </c>
      <c r="V83" s="66">
        <v>0</v>
      </c>
      <c r="W83" s="66">
        <f t="shared" si="16"/>
        <v>10000</v>
      </c>
      <c r="X83" s="124">
        <v>1010</v>
      </c>
      <c r="Y83" s="65">
        <f t="shared" si="3"/>
        <v>-698.83333333333326</v>
      </c>
      <c r="Z83" s="65">
        <f t="shared" si="4"/>
        <v>0</v>
      </c>
      <c r="AA83" s="67">
        <v>0</v>
      </c>
      <c r="AB83" s="36" t="s">
        <v>75</v>
      </c>
      <c r="AC83" s="39">
        <f t="shared" si="5"/>
        <v>0</v>
      </c>
      <c r="AD83" s="66"/>
      <c r="AE83" s="36">
        <v>50</v>
      </c>
      <c r="AF83" s="37">
        <f t="shared" si="6"/>
        <v>50</v>
      </c>
      <c r="AG83" s="66"/>
      <c r="AH83" s="66"/>
      <c r="AI83" s="37">
        <f t="shared" si="7"/>
        <v>0</v>
      </c>
      <c r="AJ83" s="43">
        <f t="shared" si="8"/>
        <v>545.70000000000005</v>
      </c>
      <c r="AK83" s="70">
        <f t="shared" si="9"/>
        <v>81</v>
      </c>
      <c r="AL83" s="36"/>
      <c r="AM83" s="126">
        <v>9999.85</v>
      </c>
      <c r="AN83" s="36">
        <f t="shared" si="14"/>
        <v>8989.85</v>
      </c>
      <c r="AO83" s="72">
        <f t="shared" si="11"/>
        <v>0.89899848497727464</v>
      </c>
      <c r="AP83" s="38">
        <f t="shared" si="12"/>
        <v>99</v>
      </c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</row>
    <row r="84" spans="1:62" ht="14.25" customHeight="1" x14ac:dyDescent="0.2">
      <c r="A84" s="35"/>
      <c r="B84" s="36"/>
      <c r="C84" s="36"/>
      <c r="D84" s="36"/>
      <c r="E84" s="66">
        <v>152</v>
      </c>
      <c r="F84" s="36" t="s">
        <v>191</v>
      </c>
      <c r="G84" s="36" t="s">
        <v>96</v>
      </c>
      <c r="H84" s="36">
        <v>15</v>
      </c>
      <c r="I84" s="36">
        <v>15</v>
      </c>
      <c r="J84" s="36">
        <v>15</v>
      </c>
      <c r="K84" s="36">
        <v>15</v>
      </c>
      <c r="L84" s="38">
        <f t="shared" si="0"/>
        <v>60</v>
      </c>
      <c r="M84" s="36">
        <v>0</v>
      </c>
      <c r="N84" s="65">
        <v>19.670000000000002</v>
      </c>
      <c r="O84" s="47">
        <v>33.299999999999997</v>
      </c>
      <c r="P84" s="65">
        <v>115.67</v>
      </c>
      <c r="Q84" s="39">
        <v>168.7</v>
      </c>
      <c r="R84" s="65">
        <v>118</v>
      </c>
      <c r="S84" s="36">
        <v>111</v>
      </c>
      <c r="T84" s="39">
        <f t="shared" si="1"/>
        <v>229</v>
      </c>
      <c r="U84" s="65"/>
      <c r="V84" s="66"/>
      <c r="W84" s="66">
        <f t="shared" si="16"/>
        <v>10000</v>
      </c>
      <c r="X84" s="124"/>
      <c r="Y84" s="65">
        <f t="shared" si="3"/>
        <v>0</v>
      </c>
      <c r="Z84" s="65">
        <f t="shared" si="4"/>
        <v>0</v>
      </c>
      <c r="AA84" s="67"/>
      <c r="AB84" s="36"/>
      <c r="AC84" s="39">
        <f t="shared" si="5"/>
        <v>0</v>
      </c>
      <c r="AD84" s="66">
        <v>30</v>
      </c>
      <c r="AE84" s="65">
        <v>50</v>
      </c>
      <c r="AF84" s="37">
        <f t="shared" si="6"/>
        <v>80</v>
      </c>
      <c r="AG84" s="66"/>
      <c r="AH84" s="66"/>
      <c r="AI84" s="37">
        <f t="shared" si="7"/>
        <v>0</v>
      </c>
      <c r="AJ84" s="43">
        <f t="shared" si="8"/>
        <v>537.70000000000005</v>
      </c>
      <c r="AK84" s="70">
        <f t="shared" si="9"/>
        <v>82</v>
      </c>
      <c r="AL84" s="36" t="s">
        <v>199</v>
      </c>
      <c r="AM84" s="123">
        <v>99999</v>
      </c>
      <c r="AN84" s="36">
        <f t="shared" si="14"/>
        <v>99999</v>
      </c>
      <c r="AO84" s="72">
        <f t="shared" si="11"/>
        <v>1</v>
      </c>
      <c r="AP84" s="38">
        <f t="shared" si="12"/>
        <v>112</v>
      </c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</row>
    <row r="85" spans="1:62" ht="14.25" customHeight="1" x14ac:dyDescent="0.2">
      <c r="A85" s="35"/>
      <c r="B85" s="36"/>
      <c r="C85" s="36"/>
      <c r="D85" s="36"/>
      <c r="E85" s="66">
        <v>16</v>
      </c>
      <c r="F85" s="36" t="s">
        <v>64</v>
      </c>
      <c r="G85" s="36" t="s">
        <v>62</v>
      </c>
      <c r="H85" s="36">
        <v>15</v>
      </c>
      <c r="I85" s="36">
        <v>15</v>
      </c>
      <c r="J85" s="36">
        <v>15</v>
      </c>
      <c r="K85" s="36">
        <v>15</v>
      </c>
      <c r="L85" s="38">
        <f t="shared" si="0"/>
        <v>60</v>
      </c>
      <c r="M85" s="66">
        <v>20</v>
      </c>
      <c r="N85" s="65">
        <v>13.3</v>
      </c>
      <c r="O85" s="65">
        <v>35.33</v>
      </c>
      <c r="P85" s="65">
        <v>123.67</v>
      </c>
      <c r="Q85" s="39">
        <v>172.3</v>
      </c>
      <c r="R85" s="65">
        <v>115</v>
      </c>
      <c r="S85" s="36">
        <v>120</v>
      </c>
      <c r="T85" s="39">
        <f t="shared" si="1"/>
        <v>235</v>
      </c>
      <c r="U85" s="120">
        <v>45465</v>
      </c>
      <c r="V85" s="66"/>
      <c r="W85" s="66">
        <f t="shared" si="16"/>
        <v>30000</v>
      </c>
      <c r="X85" s="124"/>
      <c r="Y85" s="65">
        <f t="shared" si="3"/>
        <v>0</v>
      </c>
      <c r="Z85" s="65">
        <f t="shared" si="4"/>
        <v>0</v>
      </c>
      <c r="AA85" s="67"/>
      <c r="AB85" s="36"/>
      <c r="AC85" s="39">
        <f t="shared" si="5"/>
        <v>0</v>
      </c>
      <c r="AD85" s="66">
        <v>30</v>
      </c>
      <c r="AE85" s="36">
        <v>50</v>
      </c>
      <c r="AF85" s="37">
        <f t="shared" si="6"/>
        <v>80</v>
      </c>
      <c r="AG85" s="66"/>
      <c r="AH85" s="66"/>
      <c r="AI85" s="37">
        <f t="shared" si="7"/>
        <v>20</v>
      </c>
      <c r="AJ85" s="43">
        <f t="shared" si="8"/>
        <v>527.29999999999995</v>
      </c>
      <c r="AK85" s="70">
        <f t="shared" si="9"/>
        <v>83</v>
      </c>
      <c r="AL85" s="36"/>
      <c r="AM85" s="123">
        <v>30886</v>
      </c>
      <c r="AN85" s="36">
        <f t="shared" si="14"/>
        <v>30886</v>
      </c>
      <c r="AO85" s="72">
        <f t="shared" si="11"/>
        <v>1</v>
      </c>
      <c r="AP85" s="38">
        <f t="shared" si="12"/>
        <v>112</v>
      </c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</row>
    <row r="86" spans="1:62" ht="14.25" customHeight="1" x14ac:dyDescent="0.2">
      <c r="A86" s="35"/>
      <c r="B86" s="36"/>
      <c r="C86" s="36"/>
      <c r="D86" s="36"/>
      <c r="E86" s="66">
        <v>98</v>
      </c>
      <c r="F86" s="36" t="s">
        <v>139</v>
      </c>
      <c r="G86" s="36" t="s">
        <v>62</v>
      </c>
      <c r="H86" s="36">
        <v>15</v>
      </c>
      <c r="I86" s="36">
        <v>15</v>
      </c>
      <c r="J86" s="36">
        <v>15</v>
      </c>
      <c r="K86" s="36">
        <v>15</v>
      </c>
      <c r="L86" s="38">
        <f t="shared" si="0"/>
        <v>60</v>
      </c>
      <c r="M86" s="66">
        <v>40</v>
      </c>
      <c r="N86" s="65">
        <v>20</v>
      </c>
      <c r="O86" s="65">
        <v>34</v>
      </c>
      <c r="P86" s="65">
        <v>100.67</v>
      </c>
      <c r="Q86" s="39">
        <v>154.69999999999999</v>
      </c>
      <c r="R86" s="65">
        <v>101</v>
      </c>
      <c r="S86" s="36">
        <v>96</v>
      </c>
      <c r="T86" s="39">
        <f t="shared" si="1"/>
        <v>197</v>
      </c>
      <c r="U86" s="120">
        <v>45463</v>
      </c>
      <c r="V86" s="66">
        <v>25</v>
      </c>
      <c r="W86" s="66">
        <f t="shared" si="16"/>
        <v>30000</v>
      </c>
      <c r="X86" s="121">
        <v>22841</v>
      </c>
      <c r="Y86" s="65">
        <f t="shared" si="3"/>
        <v>71.594444444444434</v>
      </c>
      <c r="Z86" s="65">
        <f t="shared" si="4"/>
        <v>71.594444444444434</v>
      </c>
      <c r="AA86" s="67">
        <v>150</v>
      </c>
      <c r="AB86" s="36" t="s">
        <v>63</v>
      </c>
      <c r="AC86" s="39">
        <f t="shared" si="5"/>
        <v>221.59444444444443</v>
      </c>
      <c r="AD86" s="66"/>
      <c r="AE86" s="36"/>
      <c r="AF86" s="37">
        <f t="shared" si="6"/>
        <v>25</v>
      </c>
      <c r="AG86" s="66">
        <v>100</v>
      </c>
      <c r="AH86" s="66"/>
      <c r="AI86" s="37">
        <f t="shared" si="7"/>
        <v>140</v>
      </c>
      <c r="AJ86" s="43">
        <f t="shared" si="8"/>
        <v>518.29444444444448</v>
      </c>
      <c r="AK86" s="70">
        <f t="shared" si="9"/>
        <v>84</v>
      </c>
      <c r="AL86" s="36"/>
      <c r="AM86" s="122">
        <v>30087</v>
      </c>
      <c r="AN86" s="36">
        <f t="shared" si="14"/>
        <v>7246</v>
      </c>
      <c r="AO86" s="72">
        <f t="shared" si="11"/>
        <v>0.24083491208827734</v>
      </c>
      <c r="AP86" s="38">
        <f t="shared" si="12"/>
        <v>81</v>
      </c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</row>
    <row r="87" spans="1:62" ht="14.25" customHeight="1" x14ac:dyDescent="0.2">
      <c r="A87" s="35"/>
      <c r="B87" s="36"/>
      <c r="C87" s="36"/>
      <c r="D87" s="36"/>
      <c r="E87" s="66">
        <v>106</v>
      </c>
      <c r="F87" s="36" t="s">
        <v>146</v>
      </c>
      <c r="G87" s="36" t="s">
        <v>51</v>
      </c>
      <c r="H87" s="36">
        <v>15</v>
      </c>
      <c r="I87" s="36">
        <v>15</v>
      </c>
      <c r="J87" s="36">
        <v>15</v>
      </c>
      <c r="K87" s="36">
        <v>15</v>
      </c>
      <c r="L87" s="38">
        <f t="shared" si="0"/>
        <v>60</v>
      </c>
      <c r="M87" s="66">
        <v>40</v>
      </c>
      <c r="N87" s="65">
        <v>20</v>
      </c>
      <c r="O87" s="65">
        <v>36.67</v>
      </c>
      <c r="P87" s="65">
        <v>66</v>
      </c>
      <c r="Q87" s="39">
        <v>122.7</v>
      </c>
      <c r="R87" s="65">
        <v>0</v>
      </c>
      <c r="S87" s="36">
        <v>0</v>
      </c>
      <c r="T87" s="39">
        <f t="shared" si="1"/>
        <v>0</v>
      </c>
      <c r="U87" s="120">
        <v>45464</v>
      </c>
      <c r="V87" s="66">
        <v>0</v>
      </c>
      <c r="W87" s="66">
        <f t="shared" si="16"/>
        <v>10000</v>
      </c>
      <c r="X87" s="124">
        <v>9784</v>
      </c>
      <c r="Y87" s="65">
        <f t="shared" si="3"/>
        <v>324.8</v>
      </c>
      <c r="Z87" s="65">
        <f t="shared" si="4"/>
        <v>324.8</v>
      </c>
      <c r="AA87" s="67">
        <v>150</v>
      </c>
      <c r="AB87" s="36" t="s">
        <v>63</v>
      </c>
      <c r="AC87" s="39">
        <f t="shared" si="5"/>
        <v>474.8</v>
      </c>
      <c r="AD87" s="66"/>
      <c r="AE87" s="36">
        <v>0</v>
      </c>
      <c r="AF87" s="37">
        <f t="shared" si="6"/>
        <v>0</v>
      </c>
      <c r="AG87" s="66">
        <v>100</v>
      </c>
      <c r="AH87" s="66"/>
      <c r="AI87" s="37">
        <f t="shared" si="7"/>
        <v>140</v>
      </c>
      <c r="AJ87" s="43">
        <f t="shared" si="8"/>
        <v>517.5</v>
      </c>
      <c r="AK87" s="70">
        <f t="shared" si="9"/>
        <v>85</v>
      </c>
      <c r="AL87" s="36"/>
      <c r="AM87" s="122">
        <v>10000</v>
      </c>
      <c r="AN87" s="36">
        <f>ABS(X87-AM86)</f>
        <v>20303</v>
      </c>
      <c r="AO87" s="72">
        <f>ABS(AN87/AM86)</f>
        <v>0.67480971848306581</v>
      </c>
      <c r="AP87" s="38">
        <f t="shared" si="12"/>
        <v>93</v>
      </c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</row>
    <row r="88" spans="1:62" ht="14.25" customHeight="1" x14ac:dyDescent="0.2">
      <c r="A88" s="35"/>
      <c r="B88" s="36"/>
      <c r="C88" s="36"/>
      <c r="D88" s="36"/>
      <c r="E88" s="66">
        <v>77</v>
      </c>
      <c r="F88" s="36" t="s">
        <v>124</v>
      </c>
      <c r="G88" s="36" t="s">
        <v>51</v>
      </c>
      <c r="H88" s="36">
        <v>15</v>
      </c>
      <c r="I88" s="36">
        <v>15</v>
      </c>
      <c r="J88" s="36">
        <v>15</v>
      </c>
      <c r="K88" s="36">
        <v>15</v>
      </c>
      <c r="L88" s="38">
        <f t="shared" si="0"/>
        <v>60</v>
      </c>
      <c r="M88" s="66">
        <v>40</v>
      </c>
      <c r="N88" s="65">
        <v>6.67</v>
      </c>
      <c r="O88" s="65">
        <v>26.33</v>
      </c>
      <c r="P88" s="65">
        <v>80.33</v>
      </c>
      <c r="Q88" s="39">
        <v>113.3</v>
      </c>
      <c r="R88" s="65">
        <v>81</v>
      </c>
      <c r="S88" s="36">
        <v>101</v>
      </c>
      <c r="T88" s="39">
        <f t="shared" si="1"/>
        <v>182</v>
      </c>
      <c r="U88" s="120">
        <v>45465</v>
      </c>
      <c r="V88" s="66">
        <v>0</v>
      </c>
      <c r="W88" s="66">
        <f t="shared" si="16"/>
        <v>10000</v>
      </c>
      <c r="X88" s="124">
        <v>6527</v>
      </c>
      <c r="Y88" s="65">
        <f t="shared" si="3"/>
        <v>-55.183333333333337</v>
      </c>
      <c r="Z88" s="65">
        <f t="shared" si="4"/>
        <v>0</v>
      </c>
      <c r="AA88" s="67">
        <v>150</v>
      </c>
      <c r="AB88" s="36" t="s">
        <v>63</v>
      </c>
      <c r="AC88" s="39">
        <f t="shared" si="5"/>
        <v>150</v>
      </c>
      <c r="AD88" s="66"/>
      <c r="AE88" s="36">
        <v>50</v>
      </c>
      <c r="AF88" s="37">
        <f t="shared" si="6"/>
        <v>50</v>
      </c>
      <c r="AG88" s="66"/>
      <c r="AH88" s="66"/>
      <c r="AI88" s="37">
        <f t="shared" si="7"/>
        <v>40</v>
      </c>
      <c r="AJ88" s="43">
        <f t="shared" si="8"/>
        <v>515.29999999999995</v>
      </c>
      <c r="AK88" s="70">
        <f t="shared" si="9"/>
        <v>86</v>
      </c>
      <c r="AL88" s="36"/>
      <c r="AM88" s="122">
        <v>8400</v>
      </c>
      <c r="AN88" s="36">
        <f t="shared" ref="AN88:AN124" si="17">ABS(X88-AM88)</f>
        <v>1873</v>
      </c>
      <c r="AO88" s="72">
        <f t="shared" ref="AO88:AO124" si="18">ABS(AN88/AM88)</f>
        <v>0.22297619047619047</v>
      </c>
      <c r="AP88" s="38">
        <f t="shared" si="12"/>
        <v>75</v>
      </c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</row>
    <row r="89" spans="1:62" ht="14.25" customHeight="1" x14ac:dyDescent="0.2">
      <c r="A89" s="35"/>
      <c r="B89" s="36"/>
      <c r="C89" s="36"/>
      <c r="D89" s="36"/>
      <c r="E89" s="66">
        <v>94</v>
      </c>
      <c r="F89" s="36" t="s">
        <v>136</v>
      </c>
      <c r="G89" s="36" t="s">
        <v>121</v>
      </c>
      <c r="H89" s="36">
        <v>15</v>
      </c>
      <c r="I89" s="36">
        <v>15</v>
      </c>
      <c r="J89" s="36">
        <v>15</v>
      </c>
      <c r="K89" s="36">
        <v>15</v>
      </c>
      <c r="L89" s="38">
        <f t="shared" si="0"/>
        <v>60</v>
      </c>
      <c r="M89" s="66">
        <v>0</v>
      </c>
      <c r="N89" s="65">
        <v>20</v>
      </c>
      <c r="O89" s="65">
        <v>34.5</v>
      </c>
      <c r="P89" s="65">
        <v>124.5</v>
      </c>
      <c r="Q89" s="39">
        <v>179</v>
      </c>
      <c r="R89" s="65">
        <v>112</v>
      </c>
      <c r="S89" s="36">
        <v>112</v>
      </c>
      <c r="T89" s="39">
        <f t="shared" si="1"/>
        <v>224</v>
      </c>
      <c r="U89" s="120">
        <v>45465</v>
      </c>
      <c r="V89" s="66"/>
      <c r="W89" s="66">
        <f t="shared" si="16"/>
        <v>30000</v>
      </c>
      <c r="X89" s="124"/>
      <c r="Y89" s="65">
        <f t="shared" si="3"/>
        <v>0</v>
      </c>
      <c r="Z89" s="65">
        <f t="shared" si="4"/>
        <v>0</v>
      </c>
      <c r="AA89" s="67"/>
      <c r="AB89" s="36"/>
      <c r="AC89" s="39">
        <f t="shared" si="5"/>
        <v>0</v>
      </c>
      <c r="AD89" s="66"/>
      <c r="AE89" s="36">
        <v>50</v>
      </c>
      <c r="AF89" s="37">
        <f t="shared" si="6"/>
        <v>50</v>
      </c>
      <c r="AG89" s="66"/>
      <c r="AH89" s="66"/>
      <c r="AI89" s="37">
        <f t="shared" si="7"/>
        <v>0</v>
      </c>
      <c r="AJ89" s="43">
        <f t="shared" si="8"/>
        <v>513</v>
      </c>
      <c r="AK89" s="70">
        <f t="shared" si="9"/>
        <v>87</v>
      </c>
      <c r="AL89" s="36"/>
      <c r="AM89" s="123">
        <v>28080</v>
      </c>
      <c r="AN89" s="36">
        <f t="shared" si="17"/>
        <v>28080</v>
      </c>
      <c r="AO89" s="72">
        <f t="shared" si="18"/>
        <v>1</v>
      </c>
      <c r="AP89" s="38">
        <f t="shared" si="12"/>
        <v>112</v>
      </c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</row>
    <row r="90" spans="1:62" ht="14.25" customHeight="1" x14ac:dyDescent="0.2">
      <c r="A90" s="35"/>
      <c r="B90" s="36"/>
      <c r="C90" s="36"/>
      <c r="D90" s="36" t="s">
        <v>49</v>
      </c>
      <c r="E90" s="66">
        <v>111</v>
      </c>
      <c r="F90" s="36" t="s">
        <v>151</v>
      </c>
      <c r="G90" s="36" t="s">
        <v>96</v>
      </c>
      <c r="H90" s="36">
        <v>15</v>
      </c>
      <c r="I90" s="36">
        <v>15</v>
      </c>
      <c r="J90" s="36">
        <v>15</v>
      </c>
      <c r="K90" s="36">
        <v>15</v>
      </c>
      <c r="L90" s="38">
        <f t="shared" si="0"/>
        <v>60</v>
      </c>
      <c r="M90" s="66">
        <v>0</v>
      </c>
      <c r="N90" s="65">
        <v>20</v>
      </c>
      <c r="O90" s="65">
        <v>32</v>
      </c>
      <c r="P90" s="65">
        <v>127</v>
      </c>
      <c r="Q90" s="39">
        <v>179</v>
      </c>
      <c r="R90" s="65">
        <v>117</v>
      </c>
      <c r="S90" s="36">
        <v>116</v>
      </c>
      <c r="T90" s="39">
        <f t="shared" si="1"/>
        <v>233</v>
      </c>
      <c r="U90" s="120">
        <v>45464</v>
      </c>
      <c r="V90" s="66">
        <v>0</v>
      </c>
      <c r="W90" s="66">
        <f t="shared" si="16"/>
        <v>10000</v>
      </c>
      <c r="X90" s="124">
        <v>12910</v>
      </c>
      <c r="Y90" s="65">
        <f t="shared" si="3"/>
        <v>10.5</v>
      </c>
      <c r="Z90" s="65">
        <f t="shared" si="4"/>
        <v>10.5</v>
      </c>
      <c r="AA90" s="67">
        <v>0</v>
      </c>
      <c r="AB90" s="36" t="s">
        <v>55</v>
      </c>
      <c r="AC90" s="39">
        <f t="shared" si="5"/>
        <v>10.5</v>
      </c>
      <c r="AD90" s="66"/>
      <c r="AE90" s="36">
        <v>50</v>
      </c>
      <c r="AF90" s="37">
        <f t="shared" si="6"/>
        <v>50</v>
      </c>
      <c r="AG90" s="66"/>
      <c r="AH90" s="66">
        <v>20</v>
      </c>
      <c r="AI90" s="37">
        <f t="shared" si="7"/>
        <v>20</v>
      </c>
      <c r="AJ90" s="43">
        <f t="shared" si="8"/>
        <v>512.5</v>
      </c>
      <c r="AK90" s="70">
        <f t="shared" si="9"/>
        <v>88</v>
      </c>
      <c r="AL90" s="36" t="s">
        <v>200</v>
      </c>
      <c r="AM90" s="126">
        <v>9975</v>
      </c>
      <c r="AN90" s="36">
        <f t="shared" si="17"/>
        <v>2935</v>
      </c>
      <c r="AO90" s="72">
        <f t="shared" si="18"/>
        <v>0.29423558897243107</v>
      </c>
      <c r="AP90" s="38">
        <f t="shared" si="12"/>
        <v>86</v>
      </c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</row>
    <row r="91" spans="1:62" ht="14.25" customHeight="1" x14ac:dyDescent="0.2">
      <c r="A91" s="35"/>
      <c r="B91" s="36"/>
      <c r="C91" s="36"/>
      <c r="D91" s="36"/>
      <c r="E91" s="66">
        <v>129</v>
      </c>
      <c r="F91" s="36" t="s">
        <v>170</v>
      </c>
      <c r="G91" s="36" t="s">
        <v>62</v>
      </c>
      <c r="H91" s="36">
        <v>15</v>
      </c>
      <c r="I91" s="36">
        <v>15</v>
      </c>
      <c r="J91" s="36">
        <v>15</v>
      </c>
      <c r="K91" s="36">
        <v>15</v>
      </c>
      <c r="L91" s="38">
        <f t="shared" si="0"/>
        <v>60</v>
      </c>
      <c r="M91" s="36">
        <v>25</v>
      </c>
      <c r="N91" s="36">
        <v>3.67</v>
      </c>
      <c r="O91" s="36">
        <v>26.67</v>
      </c>
      <c r="P91" s="36">
        <v>79</v>
      </c>
      <c r="Q91" s="39">
        <v>109.3</v>
      </c>
      <c r="R91" s="65">
        <v>76</v>
      </c>
      <c r="S91" s="36">
        <v>106</v>
      </c>
      <c r="T91" s="39">
        <f t="shared" si="1"/>
        <v>182</v>
      </c>
      <c r="U91" s="120">
        <v>45463</v>
      </c>
      <c r="V91" s="66">
        <v>25</v>
      </c>
      <c r="W91" s="66">
        <f t="shared" si="16"/>
        <v>30000</v>
      </c>
      <c r="X91" s="121">
        <v>11753</v>
      </c>
      <c r="Y91" s="65">
        <f t="shared" si="3"/>
        <v>-359.60555555555561</v>
      </c>
      <c r="Z91" s="65">
        <f t="shared" si="4"/>
        <v>0</v>
      </c>
      <c r="AA91" s="67">
        <v>150</v>
      </c>
      <c r="AB91" s="36" t="s">
        <v>63</v>
      </c>
      <c r="AC91" s="39">
        <f t="shared" si="5"/>
        <v>150</v>
      </c>
      <c r="AD91" s="66"/>
      <c r="AE91" s="36">
        <v>0</v>
      </c>
      <c r="AF91" s="37">
        <f t="shared" si="6"/>
        <v>25</v>
      </c>
      <c r="AG91" s="36"/>
      <c r="AH91" s="36"/>
      <c r="AI91" s="37">
        <f t="shared" si="7"/>
        <v>25</v>
      </c>
      <c r="AJ91" s="43">
        <f t="shared" si="8"/>
        <v>501.29999999999995</v>
      </c>
      <c r="AK91" s="70">
        <f t="shared" si="9"/>
        <v>89</v>
      </c>
      <c r="AL91" s="36"/>
      <c r="AM91" s="122">
        <v>29856</v>
      </c>
      <c r="AN91" s="36">
        <f t="shared" si="17"/>
        <v>18103</v>
      </c>
      <c r="AO91" s="72">
        <f t="shared" si="18"/>
        <v>0.606343783494105</v>
      </c>
      <c r="AP91" s="38">
        <f t="shared" si="12"/>
        <v>92</v>
      </c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</row>
    <row r="92" spans="1:62" ht="14.25" customHeight="1" x14ac:dyDescent="0.2">
      <c r="A92" s="35"/>
      <c r="B92" s="36"/>
      <c r="C92" s="36"/>
      <c r="D92" s="36"/>
      <c r="E92" s="66">
        <v>149</v>
      </c>
      <c r="F92" s="36" t="s">
        <v>188</v>
      </c>
      <c r="G92" s="36" t="s">
        <v>121</v>
      </c>
      <c r="H92" s="36">
        <v>15</v>
      </c>
      <c r="I92" s="36">
        <v>15</v>
      </c>
      <c r="J92" s="36">
        <v>15</v>
      </c>
      <c r="K92" s="36">
        <v>15</v>
      </c>
      <c r="L92" s="38">
        <f t="shared" si="0"/>
        <v>60</v>
      </c>
      <c r="M92" s="36">
        <v>0</v>
      </c>
      <c r="N92" s="65">
        <v>20</v>
      </c>
      <c r="O92" s="65">
        <v>27</v>
      </c>
      <c r="P92" s="65">
        <v>103.5</v>
      </c>
      <c r="Q92" s="39">
        <f>SUM(N92:P92)</f>
        <v>150.5</v>
      </c>
      <c r="R92" s="65">
        <v>119</v>
      </c>
      <c r="S92" s="36">
        <v>120</v>
      </c>
      <c r="T92" s="39">
        <f t="shared" si="1"/>
        <v>239</v>
      </c>
      <c r="U92" s="120">
        <v>45465</v>
      </c>
      <c r="V92" s="66">
        <v>0</v>
      </c>
      <c r="W92" s="66">
        <f t="shared" si="16"/>
        <v>30000</v>
      </c>
      <c r="X92" s="124">
        <v>16199</v>
      </c>
      <c r="Y92" s="65">
        <f t="shared" si="3"/>
        <v>-186.70555555555552</v>
      </c>
      <c r="Z92" s="65">
        <f t="shared" si="4"/>
        <v>0</v>
      </c>
      <c r="AA92" s="67">
        <v>0</v>
      </c>
      <c r="AB92" s="36" t="s">
        <v>119</v>
      </c>
      <c r="AC92" s="39">
        <f t="shared" si="5"/>
        <v>0</v>
      </c>
      <c r="AD92" s="66"/>
      <c r="AE92" s="65">
        <v>50</v>
      </c>
      <c r="AF92" s="37">
        <f t="shared" si="6"/>
        <v>50</v>
      </c>
      <c r="AG92" s="66"/>
      <c r="AH92" s="66"/>
      <c r="AI92" s="37">
        <f t="shared" si="7"/>
        <v>0</v>
      </c>
      <c r="AJ92" s="43">
        <f t="shared" si="8"/>
        <v>499.5</v>
      </c>
      <c r="AK92" s="70">
        <f t="shared" si="9"/>
        <v>90</v>
      </c>
      <c r="AL92" s="36"/>
      <c r="AM92" s="126">
        <v>30200</v>
      </c>
      <c r="AN92" s="36">
        <f t="shared" si="17"/>
        <v>14001</v>
      </c>
      <c r="AO92" s="72">
        <f t="shared" si="18"/>
        <v>0.46360927152317882</v>
      </c>
      <c r="AP92" s="38">
        <f t="shared" si="12"/>
        <v>90</v>
      </c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</row>
    <row r="93" spans="1:62" ht="14.25" customHeight="1" x14ac:dyDescent="0.2">
      <c r="A93" s="35"/>
      <c r="B93" s="36"/>
      <c r="C93" s="36"/>
      <c r="D93" s="36"/>
      <c r="E93" s="66">
        <v>15</v>
      </c>
      <c r="F93" s="36" t="s">
        <v>61</v>
      </c>
      <c r="G93" s="36" t="s">
        <v>62</v>
      </c>
      <c r="H93" s="36">
        <v>15</v>
      </c>
      <c r="I93" s="36">
        <v>15</v>
      </c>
      <c r="J93" s="36">
        <v>15</v>
      </c>
      <c r="K93" s="36">
        <v>15</v>
      </c>
      <c r="L93" s="38">
        <f t="shared" si="0"/>
        <v>60</v>
      </c>
      <c r="M93" s="66">
        <v>205</v>
      </c>
      <c r="N93" s="65">
        <v>20</v>
      </c>
      <c r="O93" s="65">
        <v>35</v>
      </c>
      <c r="P93" s="65">
        <v>127</v>
      </c>
      <c r="Q93" s="39">
        <v>182</v>
      </c>
      <c r="R93" s="65">
        <v>117</v>
      </c>
      <c r="S93" s="36">
        <v>120</v>
      </c>
      <c r="T93" s="39">
        <f t="shared" si="1"/>
        <v>237</v>
      </c>
      <c r="U93" s="120">
        <v>45465</v>
      </c>
      <c r="V93" s="66">
        <v>0</v>
      </c>
      <c r="W93" s="66">
        <f t="shared" si="16"/>
        <v>30000</v>
      </c>
      <c r="X93" s="124">
        <v>0</v>
      </c>
      <c r="Y93" s="65">
        <f t="shared" si="3"/>
        <v>0</v>
      </c>
      <c r="Z93" s="65">
        <f t="shared" si="4"/>
        <v>0</v>
      </c>
      <c r="AA93" s="67">
        <v>150</v>
      </c>
      <c r="AB93" s="36" t="s">
        <v>63</v>
      </c>
      <c r="AC93" s="39">
        <f t="shared" si="5"/>
        <v>150</v>
      </c>
      <c r="AD93" s="66">
        <v>15</v>
      </c>
      <c r="AE93" s="36">
        <v>50</v>
      </c>
      <c r="AF93" s="37">
        <f t="shared" si="6"/>
        <v>65</v>
      </c>
      <c r="AG93" s="66"/>
      <c r="AH93" s="66"/>
      <c r="AI93" s="37">
        <f t="shared" si="7"/>
        <v>205</v>
      </c>
      <c r="AJ93" s="43">
        <f t="shared" si="8"/>
        <v>489</v>
      </c>
      <c r="AK93" s="70">
        <f t="shared" si="9"/>
        <v>91</v>
      </c>
      <c r="AL93" s="65"/>
      <c r="AM93" s="123">
        <v>29300</v>
      </c>
      <c r="AN93" s="36">
        <f t="shared" si="17"/>
        <v>29300</v>
      </c>
      <c r="AO93" s="72">
        <f t="shared" si="18"/>
        <v>1</v>
      </c>
      <c r="AP93" s="38">
        <f t="shared" si="12"/>
        <v>112</v>
      </c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</row>
    <row r="94" spans="1:62" ht="14.25" customHeight="1" x14ac:dyDescent="0.2">
      <c r="A94" s="35"/>
      <c r="B94" s="36"/>
      <c r="C94" s="36"/>
      <c r="D94" s="36"/>
      <c r="E94" s="66">
        <v>64</v>
      </c>
      <c r="F94" s="36" t="s">
        <v>108</v>
      </c>
      <c r="G94" s="36" t="s">
        <v>51</v>
      </c>
      <c r="H94" s="36">
        <v>15</v>
      </c>
      <c r="I94" s="36">
        <v>0</v>
      </c>
      <c r="J94" s="36">
        <v>15</v>
      </c>
      <c r="K94" s="36">
        <v>15</v>
      </c>
      <c r="L94" s="38">
        <f t="shared" si="0"/>
        <v>45</v>
      </c>
      <c r="M94" s="66">
        <v>45</v>
      </c>
      <c r="N94" s="65">
        <v>11.67</v>
      </c>
      <c r="O94" s="65">
        <v>30.68</v>
      </c>
      <c r="P94" s="65">
        <v>108.67</v>
      </c>
      <c r="Q94" s="39">
        <v>151</v>
      </c>
      <c r="R94" s="65">
        <v>78</v>
      </c>
      <c r="S94" s="36">
        <v>78</v>
      </c>
      <c r="T94" s="39">
        <f t="shared" si="1"/>
        <v>156</v>
      </c>
      <c r="U94" s="120">
        <v>45464</v>
      </c>
      <c r="V94" s="66">
        <v>0</v>
      </c>
      <c r="W94" s="66">
        <f t="shared" si="16"/>
        <v>10000</v>
      </c>
      <c r="X94" s="124">
        <v>9320</v>
      </c>
      <c r="Y94" s="65">
        <f t="shared" si="3"/>
        <v>270.66666666666669</v>
      </c>
      <c r="Z94" s="65">
        <f t="shared" si="4"/>
        <v>270.66666666666669</v>
      </c>
      <c r="AA94" s="67">
        <v>0</v>
      </c>
      <c r="AB94" s="36" t="s">
        <v>55</v>
      </c>
      <c r="AC94" s="39">
        <f t="shared" si="5"/>
        <v>270.66666666666669</v>
      </c>
      <c r="AD94" s="66"/>
      <c r="AE94" s="36"/>
      <c r="AF94" s="37">
        <f t="shared" si="6"/>
        <v>0</v>
      </c>
      <c r="AG94" s="66">
        <v>100</v>
      </c>
      <c r="AH94" s="66"/>
      <c r="AI94" s="37">
        <f t="shared" si="7"/>
        <v>145</v>
      </c>
      <c r="AJ94" s="43">
        <f t="shared" si="8"/>
        <v>477.66666666666674</v>
      </c>
      <c r="AK94" s="70">
        <f t="shared" si="9"/>
        <v>92</v>
      </c>
      <c r="AL94" s="36"/>
      <c r="AM94" s="126">
        <v>9534</v>
      </c>
      <c r="AN94" s="36">
        <f t="shared" si="17"/>
        <v>214</v>
      </c>
      <c r="AO94" s="72">
        <f t="shared" si="18"/>
        <v>2.2445982798405706E-2</v>
      </c>
      <c r="AP94" s="38">
        <f t="shared" si="12"/>
        <v>16</v>
      </c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</row>
    <row r="95" spans="1:62" ht="14.25" customHeight="1" x14ac:dyDescent="0.2">
      <c r="A95" s="35"/>
      <c r="B95" s="36"/>
      <c r="C95" s="36"/>
      <c r="D95" s="36"/>
      <c r="E95" s="66">
        <v>130</v>
      </c>
      <c r="F95" s="36" t="s">
        <v>171</v>
      </c>
      <c r="G95" s="36" t="s">
        <v>51</v>
      </c>
      <c r="H95" s="36">
        <v>15</v>
      </c>
      <c r="I95" s="36">
        <v>15</v>
      </c>
      <c r="J95" s="36">
        <v>15</v>
      </c>
      <c r="K95" s="36">
        <v>15</v>
      </c>
      <c r="L95" s="38">
        <f t="shared" si="0"/>
        <v>60</v>
      </c>
      <c r="M95" s="36">
        <v>25</v>
      </c>
      <c r="N95" s="36">
        <v>10.33</v>
      </c>
      <c r="O95" s="36">
        <v>23.67</v>
      </c>
      <c r="P95" s="36">
        <v>84</v>
      </c>
      <c r="Q95" s="39">
        <v>118</v>
      </c>
      <c r="R95" s="65">
        <v>76</v>
      </c>
      <c r="S95" s="36">
        <v>89</v>
      </c>
      <c r="T95" s="39">
        <f t="shared" si="1"/>
        <v>165</v>
      </c>
      <c r="U95" s="120">
        <v>45463</v>
      </c>
      <c r="V95" s="66">
        <v>25</v>
      </c>
      <c r="W95" s="66">
        <f t="shared" si="16"/>
        <v>10000</v>
      </c>
      <c r="X95" s="121">
        <v>12489</v>
      </c>
      <c r="Y95" s="65">
        <f t="shared" si="3"/>
        <v>59.616666666666674</v>
      </c>
      <c r="Z95" s="65">
        <f t="shared" si="4"/>
        <v>59.616666666666674</v>
      </c>
      <c r="AA95" s="67">
        <v>150</v>
      </c>
      <c r="AB95" s="36" t="s">
        <v>63</v>
      </c>
      <c r="AC95" s="39">
        <f t="shared" si="5"/>
        <v>209.61666666666667</v>
      </c>
      <c r="AD95" s="66">
        <v>15</v>
      </c>
      <c r="AE95" s="36"/>
      <c r="AF95" s="37">
        <f t="shared" si="6"/>
        <v>40</v>
      </c>
      <c r="AG95" s="36">
        <v>100</v>
      </c>
      <c r="AH95" s="36"/>
      <c r="AI95" s="37">
        <f t="shared" si="7"/>
        <v>125</v>
      </c>
      <c r="AJ95" s="43">
        <f t="shared" si="8"/>
        <v>467.61666666666667</v>
      </c>
      <c r="AK95" s="70">
        <f t="shared" si="9"/>
        <v>93</v>
      </c>
      <c r="AL95" s="36"/>
      <c r="AM95" s="126">
        <v>10876</v>
      </c>
      <c r="AN95" s="36">
        <f t="shared" si="17"/>
        <v>1613</v>
      </c>
      <c r="AO95" s="72">
        <f t="shared" si="18"/>
        <v>0.14830820154468555</v>
      </c>
      <c r="AP95" s="38">
        <f t="shared" si="12"/>
        <v>59</v>
      </c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</row>
    <row r="96" spans="1:62" ht="14.25" customHeight="1" x14ac:dyDescent="0.2">
      <c r="A96" s="35"/>
      <c r="B96" s="36"/>
      <c r="C96" s="36"/>
      <c r="D96" s="36"/>
      <c r="E96" s="66">
        <v>58</v>
      </c>
      <c r="F96" s="36" t="s">
        <v>103</v>
      </c>
      <c r="G96" s="36" t="s">
        <v>51</v>
      </c>
      <c r="H96" s="36">
        <v>15</v>
      </c>
      <c r="I96" s="36">
        <v>15</v>
      </c>
      <c r="J96" s="36">
        <v>15</v>
      </c>
      <c r="K96" s="36">
        <v>15</v>
      </c>
      <c r="L96" s="38">
        <f t="shared" si="0"/>
        <v>60</v>
      </c>
      <c r="M96" s="66">
        <v>25</v>
      </c>
      <c r="N96" s="65">
        <v>20</v>
      </c>
      <c r="O96" s="65">
        <v>32</v>
      </c>
      <c r="P96" s="65">
        <v>76</v>
      </c>
      <c r="Q96" s="39">
        <v>128</v>
      </c>
      <c r="R96" s="65">
        <v>87</v>
      </c>
      <c r="S96" s="36">
        <v>96</v>
      </c>
      <c r="T96" s="39">
        <f t="shared" si="1"/>
        <v>183</v>
      </c>
      <c r="U96" s="120">
        <v>45464</v>
      </c>
      <c r="V96" s="66">
        <v>0</v>
      </c>
      <c r="W96" s="66">
        <f t="shared" si="16"/>
        <v>10000</v>
      </c>
      <c r="X96" s="124">
        <v>8879</v>
      </c>
      <c r="Y96" s="65">
        <f t="shared" si="3"/>
        <v>219.21666666666667</v>
      </c>
      <c r="Z96" s="65">
        <f t="shared" si="4"/>
        <v>219.21666666666667</v>
      </c>
      <c r="AA96" s="67">
        <v>0</v>
      </c>
      <c r="AB96" s="36" t="s">
        <v>88</v>
      </c>
      <c r="AC96" s="39">
        <f t="shared" si="5"/>
        <v>219.21666666666667</v>
      </c>
      <c r="AD96" s="66"/>
      <c r="AE96" s="36">
        <v>0</v>
      </c>
      <c r="AF96" s="37">
        <f t="shared" si="6"/>
        <v>0</v>
      </c>
      <c r="AG96" s="66">
        <v>100</v>
      </c>
      <c r="AH96" s="66"/>
      <c r="AI96" s="37">
        <f t="shared" si="7"/>
        <v>125</v>
      </c>
      <c r="AJ96" s="43">
        <f t="shared" si="8"/>
        <v>465.2166666666667</v>
      </c>
      <c r="AK96" s="70">
        <f t="shared" si="9"/>
        <v>94</v>
      </c>
      <c r="AL96" s="36"/>
      <c r="AM96" s="126">
        <v>9350</v>
      </c>
      <c r="AN96" s="36">
        <f t="shared" si="17"/>
        <v>471</v>
      </c>
      <c r="AO96" s="72">
        <f t="shared" si="18"/>
        <v>5.0374331550802141E-2</v>
      </c>
      <c r="AP96" s="38">
        <f t="shared" si="12"/>
        <v>29</v>
      </c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</row>
    <row r="97" spans="1:62" ht="14.25" customHeight="1" x14ac:dyDescent="0.2">
      <c r="A97" s="35"/>
      <c r="B97" s="36"/>
      <c r="C97" s="36"/>
      <c r="D97" s="36"/>
      <c r="E97" s="66">
        <v>47</v>
      </c>
      <c r="F97" s="36" t="s">
        <v>95</v>
      </c>
      <c r="G97" s="36" t="s">
        <v>96</v>
      </c>
      <c r="H97" s="36">
        <v>15</v>
      </c>
      <c r="I97" s="36">
        <v>15</v>
      </c>
      <c r="J97" s="36">
        <v>15</v>
      </c>
      <c r="K97" s="36">
        <v>15</v>
      </c>
      <c r="L97" s="38">
        <f t="shared" si="0"/>
        <v>60</v>
      </c>
      <c r="M97" s="66">
        <v>20</v>
      </c>
      <c r="N97" s="65">
        <v>19.670000000000002</v>
      </c>
      <c r="O97" s="65">
        <v>33.299999999999997</v>
      </c>
      <c r="P97" s="65">
        <v>131.33000000000001</v>
      </c>
      <c r="Q97" s="39">
        <v>184.3</v>
      </c>
      <c r="R97" s="65">
        <v>111</v>
      </c>
      <c r="S97" s="36">
        <v>117</v>
      </c>
      <c r="T97" s="39">
        <f t="shared" si="1"/>
        <v>228</v>
      </c>
      <c r="U97" s="120">
        <v>45465</v>
      </c>
      <c r="V97" s="66">
        <v>0</v>
      </c>
      <c r="W97" s="66">
        <f t="shared" si="16"/>
        <v>10000</v>
      </c>
      <c r="X97" s="124">
        <v>2201</v>
      </c>
      <c r="Y97" s="65">
        <f t="shared" si="3"/>
        <v>-559.88333333333333</v>
      </c>
      <c r="Z97" s="65">
        <f t="shared" si="4"/>
        <v>0</v>
      </c>
      <c r="AA97" s="67"/>
      <c r="AB97" s="36" t="s">
        <v>63</v>
      </c>
      <c r="AC97" s="39">
        <f t="shared" si="5"/>
        <v>0</v>
      </c>
      <c r="AD97" s="66">
        <v>15</v>
      </c>
      <c r="AE97" s="36">
        <v>0</v>
      </c>
      <c r="AF97" s="37">
        <v>0</v>
      </c>
      <c r="AG97" s="66"/>
      <c r="AH97" s="66"/>
      <c r="AI97" s="37">
        <f t="shared" si="7"/>
        <v>20</v>
      </c>
      <c r="AJ97" s="43">
        <f t="shared" si="8"/>
        <v>452.3</v>
      </c>
      <c r="AK97" s="70">
        <f t="shared" si="9"/>
        <v>95</v>
      </c>
      <c r="AL97" s="36"/>
      <c r="AM97" s="123">
        <v>99999</v>
      </c>
      <c r="AN97" s="36">
        <f t="shared" si="17"/>
        <v>97798</v>
      </c>
      <c r="AO97" s="72">
        <f t="shared" si="18"/>
        <v>0.97798977989779901</v>
      </c>
      <c r="AP97" s="38">
        <f t="shared" si="12"/>
        <v>101</v>
      </c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</row>
    <row r="98" spans="1:62" ht="14.25" customHeight="1" x14ac:dyDescent="0.2">
      <c r="A98" s="35"/>
      <c r="B98" s="36"/>
      <c r="C98" s="36"/>
      <c r="D98" s="36" t="s">
        <v>49</v>
      </c>
      <c r="E98" s="66">
        <v>107</v>
      </c>
      <c r="F98" s="36" t="s">
        <v>147</v>
      </c>
      <c r="G98" s="36" t="s">
        <v>62</v>
      </c>
      <c r="H98" s="36">
        <v>15</v>
      </c>
      <c r="I98" s="36">
        <v>15</v>
      </c>
      <c r="J98" s="36">
        <v>15</v>
      </c>
      <c r="K98" s="36">
        <v>15</v>
      </c>
      <c r="L98" s="38">
        <f t="shared" si="0"/>
        <v>60</v>
      </c>
      <c r="M98" s="66">
        <v>5</v>
      </c>
      <c r="N98" s="65">
        <v>20</v>
      </c>
      <c r="O98" s="65">
        <v>34.299999999999997</v>
      </c>
      <c r="P98" s="65">
        <v>99.67</v>
      </c>
      <c r="Q98" s="39">
        <v>154</v>
      </c>
      <c r="R98" s="65">
        <v>94</v>
      </c>
      <c r="S98" s="36">
        <v>92</v>
      </c>
      <c r="T98" s="39">
        <f t="shared" si="1"/>
        <v>186</v>
      </c>
      <c r="U98" s="120">
        <v>45463</v>
      </c>
      <c r="V98" s="66">
        <v>25</v>
      </c>
      <c r="W98" s="66">
        <f t="shared" si="16"/>
        <v>30000</v>
      </c>
      <c r="X98" s="124">
        <v>3609</v>
      </c>
      <c r="Y98" s="65">
        <f t="shared" si="3"/>
        <v>-676.31666666666661</v>
      </c>
      <c r="Z98" s="65">
        <f t="shared" si="4"/>
        <v>0</v>
      </c>
      <c r="AA98" s="67">
        <v>0</v>
      </c>
      <c r="AB98" s="36" t="s">
        <v>55</v>
      </c>
      <c r="AC98" s="39">
        <f t="shared" si="5"/>
        <v>0</v>
      </c>
      <c r="AD98" s="66"/>
      <c r="AE98" s="36">
        <v>50</v>
      </c>
      <c r="AF98" s="37">
        <f t="shared" ref="AF98:AF107" si="19">SUM(V98,AD98,AE98)</f>
        <v>75</v>
      </c>
      <c r="AG98" s="66"/>
      <c r="AH98" s="66">
        <v>20</v>
      </c>
      <c r="AI98" s="37">
        <f t="shared" si="7"/>
        <v>25</v>
      </c>
      <c r="AJ98" s="43">
        <f t="shared" si="8"/>
        <v>450</v>
      </c>
      <c r="AK98" s="70">
        <f t="shared" si="9"/>
        <v>96</v>
      </c>
      <c r="AL98" s="36"/>
      <c r="AM98" s="126">
        <v>28770</v>
      </c>
      <c r="AN98" s="36">
        <f t="shared" si="17"/>
        <v>25161</v>
      </c>
      <c r="AO98" s="72">
        <f t="shared" si="18"/>
        <v>0.87455683003128259</v>
      </c>
      <c r="AP98" s="38">
        <f t="shared" si="12"/>
        <v>98</v>
      </c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</row>
    <row r="99" spans="1:62" ht="14.25" customHeight="1" x14ac:dyDescent="0.2">
      <c r="A99" s="35"/>
      <c r="B99" s="36"/>
      <c r="C99" s="36"/>
      <c r="D99" s="36"/>
      <c r="E99" s="66">
        <v>145</v>
      </c>
      <c r="F99" s="36" t="s">
        <v>185</v>
      </c>
      <c r="G99" s="36" t="s">
        <v>51</v>
      </c>
      <c r="H99" s="36">
        <v>15</v>
      </c>
      <c r="I99" s="36">
        <v>15</v>
      </c>
      <c r="J99" s="36">
        <v>15</v>
      </c>
      <c r="K99" s="36">
        <v>15</v>
      </c>
      <c r="L99" s="38">
        <f t="shared" si="0"/>
        <v>60</v>
      </c>
      <c r="M99" s="36">
        <v>0</v>
      </c>
      <c r="N99" s="65">
        <v>20</v>
      </c>
      <c r="O99" s="65">
        <v>32.33</v>
      </c>
      <c r="P99" s="65">
        <v>102.33</v>
      </c>
      <c r="Q99" s="39">
        <v>154.69999999999999</v>
      </c>
      <c r="R99" s="65">
        <v>107</v>
      </c>
      <c r="S99" s="36">
        <v>94</v>
      </c>
      <c r="T99" s="39">
        <f t="shared" si="1"/>
        <v>201</v>
      </c>
      <c r="U99" s="120">
        <v>45465</v>
      </c>
      <c r="V99" s="66">
        <v>0</v>
      </c>
      <c r="W99" s="66">
        <f t="shared" si="16"/>
        <v>10000</v>
      </c>
      <c r="X99" s="121">
        <v>6272</v>
      </c>
      <c r="Y99" s="65">
        <f t="shared" si="3"/>
        <v>-84.933333333333337</v>
      </c>
      <c r="Z99" s="65">
        <f t="shared" si="4"/>
        <v>0</v>
      </c>
      <c r="AA99" s="67">
        <v>0</v>
      </c>
      <c r="AB99" s="36" t="s">
        <v>55</v>
      </c>
      <c r="AC99" s="39">
        <f t="shared" si="5"/>
        <v>0</v>
      </c>
      <c r="AD99" s="66"/>
      <c r="AE99" s="65">
        <v>50</v>
      </c>
      <c r="AF99" s="37">
        <f t="shared" si="19"/>
        <v>50</v>
      </c>
      <c r="AG99" s="66"/>
      <c r="AH99" s="66">
        <v>20</v>
      </c>
      <c r="AI99" s="37">
        <f t="shared" si="7"/>
        <v>20</v>
      </c>
      <c r="AJ99" s="43">
        <f t="shared" si="8"/>
        <v>445.7</v>
      </c>
      <c r="AK99" s="70">
        <f t="shared" si="9"/>
        <v>97</v>
      </c>
      <c r="AL99" s="36"/>
      <c r="AM99" s="126">
        <v>9520</v>
      </c>
      <c r="AN99" s="36">
        <f t="shared" si="17"/>
        <v>3248</v>
      </c>
      <c r="AO99" s="72">
        <f t="shared" si="18"/>
        <v>0.3411764705882353</v>
      </c>
      <c r="AP99" s="38">
        <f t="shared" si="12"/>
        <v>88</v>
      </c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</row>
    <row r="100" spans="1:62" ht="14.25" customHeight="1" x14ac:dyDescent="0.2">
      <c r="A100" s="35"/>
      <c r="B100" s="36"/>
      <c r="C100" s="36"/>
      <c r="D100" s="36"/>
      <c r="E100" s="66">
        <v>56</v>
      </c>
      <c r="F100" s="36" t="s">
        <v>102</v>
      </c>
      <c r="G100" s="36" t="s">
        <v>62</v>
      </c>
      <c r="H100" s="36">
        <v>15</v>
      </c>
      <c r="I100" s="36">
        <v>15</v>
      </c>
      <c r="J100" s="36">
        <v>15</v>
      </c>
      <c r="K100" s="36">
        <v>15</v>
      </c>
      <c r="L100" s="38">
        <f t="shared" si="0"/>
        <v>60</v>
      </c>
      <c r="M100" s="66">
        <v>5</v>
      </c>
      <c r="N100" s="65">
        <v>20</v>
      </c>
      <c r="O100" s="47">
        <v>36.67</v>
      </c>
      <c r="P100" s="65">
        <v>136.33000000000001</v>
      </c>
      <c r="Q100" s="39">
        <v>193</v>
      </c>
      <c r="R100" s="65">
        <v>83</v>
      </c>
      <c r="S100" s="36">
        <v>114</v>
      </c>
      <c r="T100" s="39">
        <f t="shared" si="1"/>
        <v>197</v>
      </c>
      <c r="U100" s="120">
        <v>45464</v>
      </c>
      <c r="V100" s="66">
        <v>0</v>
      </c>
      <c r="W100" s="66">
        <f t="shared" si="16"/>
        <v>30000</v>
      </c>
      <c r="X100" s="124">
        <v>17010</v>
      </c>
      <c r="Y100" s="65">
        <f t="shared" si="3"/>
        <v>-155.16666666666669</v>
      </c>
      <c r="Z100" s="65">
        <f t="shared" si="4"/>
        <v>0</v>
      </c>
      <c r="AA100" s="67">
        <v>0</v>
      </c>
      <c r="AB100" s="36" t="s">
        <v>88</v>
      </c>
      <c r="AC100" s="39">
        <f t="shared" si="5"/>
        <v>0</v>
      </c>
      <c r="AD100" s="66"/>
      <c r="AE100" s="36">
        <v>0</v>
      </c>
      <c r="AF100" s="37">
        <f t="shared" si="19"/>
        <v>0</v>
      </c>
      <c r="AG100" s="66"/>
      <c r="AH100" s="66"/>
      <c r="AI100" s="37">
        <f t="shared" si="7"/>
        <v>5</v>
      </c>
      <c r="AJ100" s="43">
        <f t="shared" si="8"/>
        <v>445</v>
      </c>
      <c r="AK100" s="70">
        <f t="shared" si="9"/>
        <v>98</v>
      </c>
      <c r="AL100" s="36"/>
      <c r="AM100" s="126">
        <v>30169</v>
      </c>
      <c r="AN100" s="36">
        <f t="shared" si="17"/>
        <v>13159</v>
      </c>
      <c r="AO100" s="72">
        <f t="shared" si="18"/>
        <v>0.43617620736517615</v>
      </c>
      <c r="AP100" s="38">
        <f t="shared" si="12"/>
        <v>89</v>
      </c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</row>
    <row r="101" spans="1:62" ht="14.25" customHeight="1" x14ac:dyDescent="0.2">
      <c r="A101" s="35"/>
      <c r="B101" s="36"/>
      <c r="C101" s="36"/>
      <c r="D101" s="36" t="s">
        <v>49</v>
      </c>
      <c r="E101" s="66">
        <v>46</v>
      </c>
      <c r="F101" s="36" t="s">
        <v>94</v>
      </c>
      <c r="G101" s="36" t="s">
        <v>51</v>
      </c>
      <c r="H101" s="36">
        <v>15</v>
      </c>
      <c r="I101" s="36">
        <v>15</v>
      </c>
      <c r="J101" s="36">
        <v>15</v>
      </c>
      <c r="K101" s="36">
        <v>15</v>
      </c>
      <c r="L101" s="38">
        <f t="shared" si="0"/>
        <v>60</v>
      </c>
      <c r="M101" s="66">
        <v>5</v>
      </c>
      <c r="N101" s="65">
        <v>13.33</v>
      </c>
      <c r="O101" s="65">
        <v>23.67</v>
      </c>
      <c r="P101" s="65">
        <v>114</v>
      </c>
      <c r="Q101" s="39">
        <v>151</v>
      </c>
      <c r="R101" s="65">
        <v>95</v>
      </c>
      <c r="S101" s="36">
        <v>90</v>
      </c>
      <c r="T101" s="39">
        <f t="shared" si="1"/>
        <v>185</v>
      </c>
      <c r="U101" s="120">
        <v>45465</v>
      </c>
      <c r="V101" s="66">
        <v>0</v>
      </c>
      <c r="W101" s="66">
        <f t="shared" si="16"/>
        <v>10000</v>
      </c>
      <c r="X101" s="124">
        <v>4511</v>
      </c>
      <c r="Y101" s="65">
        <f t="shared" si="3"/>
        <v>-290.38333333333333</v>
      </c>
      <c r="Z101" s="65">
        <f t="shared" si="4"/>
        <v>0</v>
      </c>
      <c r="AA101" s="67">
        <v>0</v>
      </c>
      <c r="AB101" s="36" t="s">
        <v>71</v>
      </c>
      <c r="AC101" s="39">
        <f t="shared" si="5"/>
        <v>0</v>
      </c>
      <c r="AD101" s="66"/>
      <c r="AE101" s="36">
        <v>50</v>
      </c>
      <c r="AF101" s="37">
        <f t="shared" si="19"/>
        <v>50</v>
      </c>
      <c r="AG101" s="66"/>
      <c r="AH101" s="66"/>
      <c r="AI101" s="37">
        <f t="shared" si="7"/>
        <v>5</v>
      </c>
      <c r="AJ101" s="43">
        <f t="shared" si="8"/>
        <v>441</v>
      </c>
      <c r="AK101" s="70">
        <f t="shared" si="9"/>
        <v>99</v>
      </c>
      <c r="AL101" s="36"/>
      <c r="AM101" s="126">
        <v>10318</v>
      </c>
      <c r="AN101" s="36">
        <f t="shared" si="17"/>
        <v>5807</v>
      </c>
      <c r="AO101" s="72">
        <f t="shared" si="18"/>
        <v>0.56280286877301799</v>
      </c>
      <c r="AP101" s="38">
        <f t="shared" si="12"/>
        <v>91</v>
      </c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</row>
    <row r="102" spans="1:62" ht="14.25" customHeight="1" x14ac:dyDescent="0.2">
      <c r="A102" s="35"/>
      <c r="B102" s="36"/>
      <c r="C102" s="36"/>
      <c r="D102" s="36"/>
      <c r="E102" s="66">
        <v>86</v>
      </c>
      <c r="F102" s="36" t="s">
        <v>129</v>
      </c>
      <c r="G102" s="36" t="s">
        <v>51</v>
      </c>
      <c r="H102" s="36">
        <v>15</v>
      </c>
      <c r="I102" s="36">
        <v>15</v>
      </c>
      <c r="J102" s="36">
        <v>15</v>
      </c>
      <c r="K102" s="36">
        <v>15</v>
      </c>
      <c r="L102" s="38">
        <f t="shared" si="0"/>
        <v>60</v>
      </c>
      <c r="M102" s="66">
        <v>240</v>
      </c>
      <c r="N102" s="65">
        <v>5</v>
      </c>
      <c r="O102" s="65">
        <v>27.67</v>
      </c>
      <c r="P102" s="65">
        <v>75.67</v>
      </c>
      <c r="Q102" s="39">
        <v>108.3</v>
      </c>
      <c r="R102" s="65">
        <v>75</v>
      </c>
      <c r="S102" s="36">
        <v>111</v>
      </c>
      <c r="T102" s="39">
        <f t="shared" si="1"/>
        <v>186</v>
      </c>
      <c r="U102" s="120">
        <v>45464</v>
      </c>
      <c r="V102" s="66">
        <v>0</v>
      </c>
      <c r="W102" s="66">
        <f t="shared" si="16"/>
        <v>10000</v>
      </c>
      <c r="X102" s="124">
        <v>8453</v>
      </c>
      <c r="Y102" s="65">
        <f t="shared" si="3"/>
        <v>169.51666666666665</v>
      </c>
      <c r="Z102" s="65">
        <f t="shared" si="4"/>
        <v>169.51666666666665</v>
      </c>
      <c r="AA102" s="67">
        <v>150</v>
      </c>
      <c r="AB102" s="36" t="s">
        <v>63</v>
      </c>
      <c r="AC102" s="39">
        <f t="shared" si="5"/>
        <v>319.51666666666665</v>
      </c>
      <c r="AD102" s="66"/>
      <c r="AE102" s="36">
        <v>0</v>
      </c>
      <c r="AF102" s="37">
        <f t="shared" si="19"/>
        <v>0</v>
      </c>
      <c r="AG102" s="66"/>
      <c r="AH102" s="66"/>
      <c r="AI102" s="37">
        <f t="shared" si="7"/>
        <v>240</v>
      </c>
      <c r="AJ102" s="43">
        <f t="shared" si="8"/>
        <v>433.81666666666661</v>
      </c>
      <c r="AK102" s="70">
        <f t="shared" si="9"/>
        <v>100</v>
      </c>
      <c r="AL102" s="36"/>
      <c r="AM102" s="126">
        <v>10970</v>
      </c>
      <c r="AN102" s="36">
        <f t="shared" si="17"/>
        <v>2517</v>
      </c>
      <c r="AO102" s="72">
        <f t="shared" si="18"/>
        <v>0.22944393801276208</v>
      </c>
      <c r="AP102" s="38">
        <f t="shared" si="12"/>
        <v>78</v>
      </c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</row>
    <row r="103" spans="1:62" ht="14.25" customHeight="1" x14ac:dyDescent="0.2">
      <c r="A103" s="35"/>
      <c r="B103" s="36"/>
      <c r="C103" s="36"/>
      <c r="D103" s="36"/>
      <c r="E103" s="66">
        <v>62</v>
      </c>
      <c r="F103" s="36" t="s">
        <v>105</v>
      </c>
      <c r="G103" s="36" t="s">
        <v>106</v>
      </c>
      <c r="H103" s="36">
        <v>15</v>
      </c>
      <c r="I103" s="36">
        <v>15</v>
      </c>
      <c r="J103" s="36">
        <v>15</v>
      </c>
      <c r="K103" s="36">
        <v>15</v>
      </c>
      <c r="L103" s="38">
        <f t="shared" si="0"/>
        <v>60</v>
      </c>
      <c r="M103" s="66">
        <v>20</v>
      </c>
      <c r="N103" s="65">
        <v>19.670000000000002</v>
      </c>
      <c r="O103" s="65">
        <v>34</v>
      </c>
      <c r="P103" s="65">
        <v>136.66999999999999</v>
      </c>
      <c r="Q103" s="39">
        <f>SUM(N103:P103)</f>
        <v>190.33999999999997</v>
      </c>
      <c r="R103" s="65">
        <v>109</v>
      </c>
      <c r="S103" s="36">
        <v>114</v>
      </c>
      <c r="T103" s="39">
        <f t="shared" si="1"/>
        <v>223</v>
      </c>
      <c r="U103" s="120">
        <v>45465</v>
      </c>
      <c r="V103" s="66"/>
      <c r="W103" s="66">
        <f t="shared" si="16"/>
        <v>30000</v>
      </c>
      <c r="X103" s="124"/>
      <c r="Y103" s="65">
        <f t="shared" si="3"/>
        <v>0</v>
      </c>
      <c r="Z103" s="65">
        <f t="shared" si="4"/>
        <v>0</v>
      </c>
      <c r="AA103" s="67"/>
      <c r="AB103" s="36"/>
      <c r="AC103" s="39">
        <f t="shared" si="5"/>
        <v>0</v>
      </c>
      <c r="AD103" s="66">
        <v>30</v>
      </c>
      <c r="AE103" s="36">
        <v>50</v>
      </c>
      <c r="AF103" s="37">
        <f t="shared" si="19"/>
        <v>80</v>
      </c>
      <c r="AG103" s="66">
        <v>100</v>
      </c>
      <c r="AH103" s="66"/>
      <c r="AI103" s="37">
        <f t="shared" si="7"/>
        <v>120</v>
      </c>
      <c r="AJ103" s="43">
        <f t="shared" si="8"/>
        <v>433.33999999999992</v>
      </c>
      <c r="AK103" s="70">
        <f t="shared" si="9"/>
        <v>101</v>
      </c>
      <c r="AL103" s="36"/>
      <c r="AM103" s="123">
        <v>99999</v>
      </c>
      <c r="AN103" s="36">
        <f t="shared" si="17"/>
        <v>99999</v>
      </c>
      <c r="AO103" s="72">
        <f t="shared" si="18"/>
        <v>1</v>
      </c>
      <c r="AP103" s="38">
        <f t="shared" si="12"/>
        <v>112</v>
      </c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</row>
    <row r="104" spans="1:62" ht="14.25" customHeight="1" x14ac:dyDescent="0.2">
      <c r="A104" s="35"/>
      <c r="B104" s="36"/>
      <c r="C104" s="36"/>
      <c r="D104" s="36"/>
      <c r="E104" s="66">
        <v>18</v>
      </c>
      <c r="F104" s="36" t="s">
        <v>65</v>
      </c>
      <c r="G104" s="36" t="s">
        <v>62</v>
      </c>
      <c r="H104" s="36">
        <v>15</v>
      </c>
      <c r="I104" s="36">
        <v>15</v>
      </c>
      <c r="J104" s="36">
        <v>15</v>
      </c>
      <c r="K104" s="36">
        <v>15</v>
      </c>
      <c r="L104" s="38">
        <f t="shared" si="0"/>
        <v>60</v>
      </c>
      <c r="M104" s="66">
        <v>5</v>
      </c>
      <c r="N104" s="65">
        <v>13.33</v>
      </c>
      <c r="O104" s="65">
        <v>33</v>
      </c>
      <c r="P104" s="47">
        <v>123.67</v>
      </c>
      <c r="Q104" s="39">
        <v>170</v>
      </c>
      <c r="R104" s="65">
        <v>106</v>
      </c>
      <c r="S104" s="36">
        <v>110</v>
      </c>
      <c r="T104" s="39">
        <f t="shared" si="1"/>
        <v>216</v>
      </c>
      <c r="U104" s="120">
        <v>45465</v>
      </c>
      <c r="V104" s="66"/>
      <c r="W104" s="66">
        <f t="shared" si="16"/>
        <v>30000</v>
      </c>
      <c r="X104" s="124"/>
      <c r="Y104" s="65">
        <f t="shared" si="3"/>
        <v>0</v>
      </c>
      <c r="Z104" s="65">
        <f t="shared" si="4"/>
        <v>0</v>
      </c>
      <c r="AA104" s="67"/>
      <c r="AB104" s="36"/>
      <c r="AC104" s="39">
        <f t="shared" si="5"/>
        <v>0</v>
      </c>
      <c r="AD104" s="66"/>
      <c r="AE104" s="36">
        <v>0</v>
      </c>
      <c r="AF104" s="37">
        <f t="shared" si="19"/>
        <v>0</v>
      </c>
      <c r="AG104" s="66"/>
      <c r="AH104" s="66">
        <v>20</v>
      </c>
      <c r="AI104" s="37">
        <f t="shared" si="7"/>
        <v>25</v>
      </c>
      <c r="AJ104" s="43">
        <f t="shared" si="8"/>
        <v>421</v>
      </c>
      <c r="AK104" s="70">
        <f t="shared" si="9"/>
        <v>102</v>
      </c>
      <c r="AL104" s="36"/>
      <c r="AM104" s="123">
        <v>99999</v>
      </c>
      <c r="AN104" s="36">
        <f t="shared" si="17"/>
        <v>99999</v>
      </c>
      <c r="AO104" s="72">
        <f t="shared" si="18"/>
        <v>1</v>
      </c>
      <c r="AP104" s="38">
        <f t="shared" si="12"/>
        <v>112</v>
      </c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</row>
    <row r="105" spans="1:62" ht="14.25" customHeight="1" x14ac:dyDescent="0.2">
      <c r="A105" s="35"/>
      <c r="B105" s="36"/>
      <c r="C105" s="36"/>
      <c r="D105" s="36"/>
      <c r="E105" s="66">
        <v>19</v>
      </c>
      <c r="F105" s="36" t="s">
        <v>66</v>
      </c>
      <c r="G105" s="36" t="s">
        <v>67</v>
      </c>
      <c r="H105" s="36">
        <v>15</v>
      </c>
      <c r="I105" s="36">
        <v>15</v>
      </c>
      <c r="J105" s="36">
        <v>15</v>
      </c>
      <c r="K105" s="36">
        <v>15</v>
      </c>
      <c r="L105" s="38">
        <f t="shared" si="0"/>
        <v>60</v>
      </c>
      <c r="M105" s="66">
        <v>40</v>
      </c>
      <c r="N105" s="65">
        <v>13.3</v>
      </c>
      <c r="O105" s="65">
        <v>25.67</v>
      </c>
      <c r="P105" s="65">
        <v>59.33</v>
      </c>
      <c r="Q105" s="39">
        <v>98.3</v>
      </c>
      <c r="R105" s="65">
        <v>72</v>
      </c>
      <c r="S105" s="36">
        <v>93</v>
      </c>
      <c r="T105" s="39">
        <f t="shared" si="1"/>
        <v>165</v>
      </c>
      <c r="U105" s="120">
        <v>45462</v>
      </c>
      <c r="V105" s="66">
        <v>50</v>
      </c>
      <c r="W105" s="66">
        <f t="shared" si="16"/>
        <v>10000</v>
      </c>
      <c r="X105" s="124">
        <v>12250</v>
      </c>
      <c r="Y105" s="65">
        <f t="shared" si="3"/>
        <v>87.5</v>
      </c>
      <c r="Z105" s="65">
        <f t="shared" si="4"/>
        <v>87.5</v>
      </c>
      <c r="AA105" s="67">
        <v>0</v>
      </c>
      <c r="AB105" s="149" t="s">
        <v>68</v>
      </c>
      <c r="AC105" s="39">
        <f t="shared" si="5"/>
        <v>87.5</v>
      </c>
      <c r="AD105" s="66"/>
      <c r="AE105" s="36">
        <v>0</v>
      </c>
      <c r="AF105" s="37">
        <f t="shared" si="19"/>
        <v>50</v>
      </c>
      <c r="AG105" s="66"/>
      <c r="AH105" s="66"/>
      <c r="AI105" s="37">
        <f t="shared" si="7"/>
        <v>40</v>
      </c>
      <c r="AJ105" s="43">
        <f t="shared" si="8"/>
        <v>420.8</v>
      </c>
      <c r="AK105" s="70">
        <f t="shared" si="9"/>
        <v>103</v>
      </c>
      <c r="AL105" s="36"/>
      <c r="AM105" s="122">
        <v>11378</v>
      </c>
      <c r="AN105" s="36">
        <f t="shared" si="17"/>
        <v>872</v>
      </c>
      <c r="AO105" s="72">
        <f t="shared" si="18"/>
        <v>7.6639128142028473E-2</v>
      </c>
      <c r="AP105" s="38">
        <f t="shared" si="12"/>
        <v>40</v>
      </c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</row>
    <row r="106" spans="1:62" ht="14.25" customHeight="1" x14ac:dyDescent="0.2">
      <c r="A106" s="35"/>
      <c r="B106" s="36"/>
      <c r="C106" s="36"/>
      <c r="D106" s="36"/>
      <c r="E106" s="66">
        <v>93</v>
      </c>
      <c r="F106" s="36" t="s">
        <v>135</v>
      </c>
      <c r="G106" s="36" t="s">
        <v>62</v>
      </c>
      <c r="H106" s="36">
        <v>15</v>
      </c>
      <c r="I106" s="36">
        <v>15</v>
      </c>
      <c r="J106" s="36">
        <v>15</v>
      </c>
      <c r="K106" s="36">
        <v>15</v>
      </c>
      <c r="L106" s="38">
        <f t="shared" si="0"/>
        <v>60</v>
      </c>
      <c r="M106" s="66">
        <v>40</v>
      </c>
      <c r="N106" s="65">
        <v>6.67</v>
      </c>
      <c r="O106" s="65">
        <v>32.33</v>
      </c>
      <c r="P106" s="65">
        <v>105</v>
      </c>
      <c r="Q106" s="39">
        <v>144</v>
      </c>
      <c r="R106" s="65">
        <v>115</v>
      </c>
      <c r="S106" s="36">
        <v>117</v>
      </c>
      <c r="T106" s="39">
        <f t="shared" si="1"/>
        <v>232</v>
      </c>
      <c r="U106" s="120">
        <v>45462</v>
      </c>
      <c r="V106" s="66">
        <v>50</v>
      </c>
      <c r="W106" s="66">
        <f t="shared" si="16"/>
        <v>30000</v>
      </c>
      <c r="X106" s="121">
        <v>8296</v>
      </c>
      <c r="Y106" s="65">
        <f t="shared" si="3"/>
        <v>-494.04444444444448</v>
      </c>
      <c r="Z106" s="65">
        <f t="shared" si="4"/>
        <v>0</v>
      </c>
      <c r="AA106" s="67">
        <v>0</v>
      </c>
      <c r="AB106" s="36" t="s">
        <v>55</v>
      </c>
      <c r="AC106" s="39">
        <f t="shared" si="5"/>
        <v>0</v>
      </c>
      <c r="AD106" s="66">
        <v>15</v>
      </c>
      <c r="AE106" s="36">
        <v>50</v>
      </c>
      <c r="AF106" s="37">
        <f t="shared" si="19"/>
        <v>115</v>
      </c>
      <c r="AG106" s="66">
        <v>100</v>
      </c>
      <c r="AH106" s="66"/>
      <c r="AI106" s="37">
        <f t="shared" si="7"/>
        <v>140</v>
      </c>
      <c r="AJ106" s="43">
        <f t="shared" si="8"/>
        <v>411</v>
      </c>
      <c r="AK106" s="70">
        <f t="shared" si="9"/>
        <v>104</v>
      </c>
      <c r="AL106" s="36"/>
      <c r="AM106" s="126">
        <v>28700</v>
      </c>
      <c r="AN106" s="36">
        <f t="shared" si="17"/>
        <v>20404</v>
      </c>
      <c r="AO106" s="72">
        <f t="shared" si="18"/>
        <v>0.71094076655052263</v>
      </c>
      <c r="AP106" s="38">
        <f t="shared" si="12"/>
        <v>94</v>
      </c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</row>
    <row r="107" spans="1:62" ht="14.25" customHeight="1" x14ac:dyDescent="0.2">
      <c r="A107" s="35"/>
      <c r="B107" s="36"/>
      <c r="C107" s="36"/>
      <c r="D107" s="36"/>
      <c r="E107" s="66">
        <v>8</v>
      </c>
      <c r="F107" s="36" t="s">
        <v>56</v>
      </c>
      <c r="G107" s="36" t="s">
        <v>51</v>
      </c>
      <c r="H107" s="36">
        <v>15</v>
      </c>
      <c r="I107" s="36">
        <v>15</v>
      </c>
      <c r="J107" s="36">
        <v>15</v>
      </c>
      <c r="K107" s="36">
        <v>15</v>
      </c>
      <c r="L107" s="38">
        <f t="shared" si="0"/>
        <v>60</v>
      </c>
      <c r="M107" s="66">
        <v>80</v>
      </c>
      <c r="N107" s="65">
        <v>6.67</v>
      </c>
      <c r="O107" s="65">
        <v>33.299999999999997</v>
      </c>
      <c r="P107" s="65">
        <v>90.33</v>
      </c>
      <c r="Q107" s="39">
        <v>130.30000000000001</v>
      </c>
      <c r="R107" s="65">
        <v>83</v>
      </c>
      <c r="S107" s="36">
        <v>101</v>
      </c>
      <c r="T107" s="39">
        <f t="shared" si="1"/>
        <v>184</v>
      </c>
      <c r="U107" s="120">
        <v>45463</v>
      </c>
      <c r="V107" s="66">
        <v>25</v>
      </c>
      <c r="W107" s="66">
        <f t="shared" si="16"/>
        <v>10000</v>
      </c>
      <c r="X107" s="124">
        <v>0</v>
      </c>
      <c r="Y107" s="65">
        <f t="shared" si="3"/>
        <v>0</v>
      </c>
      <c r="Z107" s="65">
        <f t="shared" si="4"/>
        <v>0</v>
      </c>
      <c r="AA107" s="67">
        <v>0</v>
      </c>
      <c r="AB107" s="149" t="s">
        <v>55</v>
      </c>
      <c r="AC107" s="39">
        <f t="shared" si="5"/>
        <v>0</v>
      </c>
      <c r="AD107" s="66">
        <v>30</v>
      </c>
      <c r="AE107" s="36">
        <v>50</v>
      </c>
      <c r="AF107" s="37">
        <f t="shared" si="19"/>
        <v>105</v>
      </c>
      <c r="AG107" s="66"/>
      <c r="AH107" s="66"/>
      <c r="AI107" s="37">
        <f t="shared" si="7"/>
        <v>80</v>
      </c>
      <c r="AJ107" s="43">
        <f t="shared" si="8"/>
        <v>399.3</v>
      </c>
      <c r="AK107" s="70">
        <f t="shared" si="9"/>
        <v>105</v>
      </c>
      <c r="AL107" s="36"/>
      <c r="AM107" s="122">
        <v>10500</v>
      </c>
      <c r="AN107" s="36">
        <f t="shared" si="17"/>
        <v>10500</v>
      </c>
      <c r="AO107" s="72">
        <f t="shared" si="18"/>
        <v>1</v>
      </c>
      <c r="AP107" s="38">
        <f t="shared" si="12"/>
        <v>112</v>
      </c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</row>
    <row r="108" spans="1:62" ht="14.25" customHeight="1" x14ac:dyDescent="0.2">
      <c r="A108" s="35"/>
      <c r="B108" s="36"/>
      <c r="C108" s="36"/>
      <c r="D108" s="36"/>
      <c r="E108" s="66">
        <v>48</v>
      </c>
      <c r="F108" s="36" t="s">
        <v>97</v>
      </c>
      <c r="G108" s="36" t="s">
        <v>62</v>
      </c>
      <c r="H108" s="36">
        <v>15</v>
      </c>
      <c r="I108" s="36">
        <v>15</v>
      </c>
      <c r="J108" s="36">
        <v>15</v>
      </c>
      <c r="K108" s="36">
        <v>15</v>
      </c>
      <c r="L108" s="38">
        <f t="shared" si="0"/>
        <v>60</v>
      </c>
      <c r="M108" s="66">
        <v>5</v>
      </c>
      <c r="N108" s="65">
        <v>13.3</v>
      </c>
      <c r="O108" s="65">
        <v>32.6</v>
      </c>
      <c r="P108" s="65">
        <v>119.3</v>
      </c>
      <c r="Q108" s="39">
        <v>165.3</v>
      </c>
      <c r="R108" s="65">
        <v>94</v>
      </c>
      <c r="S108" s="36">
        <v>93</v>
      </c>
      <c r="T108" s="39">
        <f t="shared" si="1"/>
        <v>187</v>
      </c>
      <c r="U108" s="120">
        <v>45465</v>
      </c>
      <c r="V108" s="66"/>
      <c r="W108" s="66">
        <f t="shared" si="16"/>
        <v>30000</v>
      </c>
      <c r="X108" s="124"/>
      <c r="Y108" s="65">
        <f t="shared" si="3"/>
        <v>0</v>
      </c>
      <c r="Z108" s="65">
        <f t="shared" si="4"/>
        <v>0</v>
      </c>
      <c r="AA108" s="67"/>
      <c r="AB108" s="36"/>
      <c r="AC108" s="39">
        <f t="shared" si="5"/>
        <v>0</v>
      </c>
      <c r="AD108" s="66">
        <v>15</v>
      </c>
      <c r="AE108" s="36">
        <v>50</v>
      </c>
      <c r="AF108" s="37">
        <v>80</v>
      </c>
      <c r="AG108" s="66">
        <v>100</v>
      </c>
      <c r="AH108" s="66"/>
      <c r="AI108" s="37">
        <f t="shared" si="7"/>
        <v>105</v>
      </c>
      <c r="AJ108" s="43">
        <f t="shared" si="8"/>
        <v>387.3</v>
      </c>
      <c r="AK108" s="70">
        <f t="shared" si="9"/>
        <v>106</v>
      </c>
      <c r="AL108" s="36"/>
      <c r="AM108" s="123">
        <v>30900</v>
      </c>
      <c r="AN108" s="36">
        <f t="shared" si="17"/>
        <v>30900</v>
      </c>
      <c r="AO108" s="72">
        <f t="shared" si="18"/>
        <v>1</v>
      </c>
      <c r="AP108" s="38">
        <f t="shared" si="12"/>
        <v>112</v>
      </c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</row>
    <row r="109" spans="1:62" ht="14.25" customHeight="1" x14ac:dyDescent="0.2">
      <c r="A109" s="35"/>
      <c r="B109" s="36"/>
      <c r="C109" s="36"/>
      <c r="D109" s="36"/>
      <c r="E109" s="66">
        <v>120</v>
      </c>
      <c r="F109" s="36" t="s">
        <v>160</v>
      </c>
      <c r="G109" s="36" t="s">
        <v>51</v>
      </c>
      <c r="H109" s="36">
        <v>15</v>
      </c>
      <c r="I109" s="36">
        <v>15</v>
      </c>
      <c r="J109" s="36">
        <v>15</v>
      </c>
      <c r="K109" s="36">
        <v>15</v>
      </c>
      <c r="L109" s="38">
        <f t="shared" si="0"/>
        <v>60</v>
      </c>
      <c r="M109" s="66">
        <v>40</v>
      </c>
      <c r="N109" s="65">
        <v>13.3</v>
      </c>
      <c r="O109" s="65">
        <v>56.33</v>
      </c>
      <c r="P109" s="65">
        <v>44.33</v>
      </c>
      <c r="Q109" s="39">
        <v>114</v>
      </c>
      <c r="R109" s="65">
        <v>77</v>
      </c>
      <c r="S109" s="36">
        <v>77</v>
      </c>
      <c r="T109" s="39">
        <f t="shared" si="1"/>
        <v>154</v>
      </c>
      <c r="U109" s="120">
        <v>45463</v>
      </c>
      <c r="V109" s="66">
        <v>25</v>
      </c>
      <c r="W109" s="66">
        <f t="shared" si="16"/>
        <v>10000</v>
      </c>
      <c r="X109" s="124"/>
      <c r="Y109" s="65">
        <f t="shared" si="3"/>
        <v>0</v>
      </c>
      <c r="Z109" s="65">
        <f t="shared" si="4"/>
        <v>0</v>
      </c>
      <c r="AA109" s="67"/>
      <c r="AB109" s="36"/>
      <c r="AC109" s="39">
        <f t="shared" si="5"/>
        <v>0</v>
      </c>
      <c r="AD109" s="66"/>
      <c r="AE109" s="36">
        <v>50</v>
      </c>
      <c r="AF109" s="37">
        <f t="shared" ref="AF109:AF124" si="20">SUM(V109,AD109,AE109)</f>
        <v>75</v>
      </c>
      <c r="AG109" s="66"/>
      <c r="AH109" s="66"/>
      <c r="AI109" s="37">
        <f t="shared" si="7"/>
        <v>40</v>
      </c>
      <c r="AJ109" s="43">
        <f t="shared" si="8"/>
        <v>363</v>
      </c>
      <c r="AK109" s="70">
        <f t="shared" si="9"/>
        <v>107</v>
      </c>
      <c r="AL109" s="36"/>
      <c r="AM109" s="122">
        <v>10880</v>
      </c>
      <c r="AN109" s="36">
        <f t="shared" si="17"/>
        <v>10880</v>
      </c>
      <c r="AO109" s="72">
        <f t="shared" si="18"/>
        <v>1</v>
      </c>
      <c r="AP109" s="38">
        <f t="shared" si="12"/>
        <v>112</v>
      </c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</row>
    <row r="110" spans="1:62" ht="14.25" customHeight="1" x14ac:dyDescent="0.2">
      <c r="A110" s="35"/>
      <c r="B110" s="36"/>
      <c r="C110" s="36"/>
      <c r="D110" s="36"/>
      <c r="E110" s="66">
        <v>4</v>
      </c>
      <c r="F110" s="36" t="s">
        <v>53</v>
      </c>
      <c r="G110" s="36" t="s">
        <v>51</v>
      </c>
      <c r="H110" s="36">
        <v>15</v>
      </c>
      <c r="I110" s="36">
        <v>15</v>
      </c>
      <c r="J110" s="36">
        <v>15</v>
      </c>
      <c r="K110" s="36">
        <v>15</v>
      </c>
      <c r="L110" s="38">
        <f t="shared" si="0"/>
        <v>60</v>
      </c>
      <c r="M110" s="66">
        <v>65</v>
      </c>
      <c r="N110" s="65">
        <v>20</v>
      </c>
      <c r="O110" s="65">
        <v>28.67</v>
      </c>
      <c r="P110" s="65">
        <v>73.67</v>
      </c>
      <c r="Q110" s="39">
        <v>122.3</v>
      </c>
      <c r="R110" s="65">
        <v>95</v>
      </c>
      <c r="S110" s="36">
        <v>117</v>
      </c>
      <c r="T110" s="39">
        <f t="shared" si="1"/>
        <v>212</v>
      </c>
      <c r="U110" s="120">
        <v>45465</v>
      </c>
      <c r="V110" s="66"/>
      <c r="W110" s="66">
        <f t="shared" si="16"/>
        <v>10000</v>
      </c>
      <c r="X110" s="124"/>
      <c r="Y110" s="65">
        <f t="shared" si="3"/>
        <v>0</v>
      </c>
      <c r="Z110" s="65">
        <f t="shared" si="4"/>
        <v>0</v>
      </c>
      <c r="AA110" s="67"/>
      <c r="AB110" s="36"/>
      <c r="AC110" s="39">
        <f t="shared" si="5"/>
        <v>0</v>
      </c>
      <c r="AD110" s="66">
        <v>120</v>
      </c>
      <c r="AE110" s="36">
        <v>0</v>
      </c>
      <c r="AF110" s="37">
        <f t="shared" si="20"/>
        <v>120</v>
      </c>
      <c r="AG110" s="66">
        <v>100</v>
      </c>
      <c r="AH110" s="66"/>
      <c r="AI110" s="37">
        <f t="shared" si="7"/>
        <v>165</v>
      </c>
      <c r="AJ110" s="43">
        <f t="shared" si="8"/>
        <v>349.29999999999995</v>
      </c>
      <c r="AK110" s="70">
        <f t="shared" si="9"/>
        <v>108</v>
      </c>
      <c r="AL110" s="36"/>
      <c r="AM110" s="126">
        <v>9816</v>
      </c>
      <c r="AN110" s="36">
        <f t="shared" si="17"/>
        <v>9816</v>
      </c>
      <c r="AO110" s="72">
        <f t="shared" si="18"/>
        <v>1</v>
      </c>
      <c r="AP110" s="38">
        <f t="shared" si="12"/>
        <v>112</v>
      </c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</row>
    <row r="111" spans="1:62" ht="14.25" customHeight="1" x14ac:dyDescent="0.2">
      <c r="A111" s="35"/>
      <c r="B111" s="36"/>
      <c r="C111" s="36"/>
      <c r="D111" s="36"/>
      <c r="E111" s="66">
        <v>67</v>
      </c>
      <c r="F111" s="36" t="s">
        <v>112</v>
      </c>
      <c r="G111" s="36" t="s">
        <v>62</v>
      </c>
      <c r="H111" s="36">
        <v>15</v>
      </c>
      <c r="I111" s="36">
        <v>15</v>
      </c>
      <c r="J111" s="36">
        <v>15</v>
      </c>
      <c r="K111" s="36">
        <v>15</v>
      </c>
      <c r="L111" s="38">
        <f t="shared" si="0"/>
        <v>60</v>
      </c>
      <c r="M111" s="66">
        <v>5</v>
      </c>
      <c r="N111" s="65">
        <v>6.67</v>
      </c>
      <c r="O111" s="65">
        <v>33.33</v>
      </c>
      <c r="P111" s="65">
        <v>92.67</v>
      </c>
      <c r="Q111" s="39">
        <v>132.69999999999999</v>
      </c>
      <c r="R111" s="65">
        <v>103</v>
      </c>
      <c r="S111" s="36">
        <v>116</v>
      </c>
      <c r="T111" s="39">
        <f t="shared" si="1"/>
        <v>219</v>
      </c>
      <c r="U111" s="120">
        <v>45463</v>
      </c>
      <c r="V111" s="66">
        <v>25</v>
      </c>
      <c r="W111" s="66">
        <f t="shared" si="16"/>
        <v>30000</v>
      </c>
      <c r="X111" s="124"/>
      <c r="Y111" s="65">
        <f t="shared" si="3"/>
        <v>0</v>
      </c>
      <c r="Z111" s="65">
        <f t="shared" si="4"/>
        <v>0</v>
      </c>
      <c r="AA111" s="67"/>
      <c r="AB111" s="36"/>
      <c r="AC111" s="39">
        <f t="shared" si="5"/>
        <v>0</v>
      </c>
      <c r="AD111" s="66">
        <v>15</v>
      </c>
      <c r="AE111" s="36">
        <v>0</v>
      </c>
      <c r="AF111" s="37">
        <f t="shared" si="20"/>
        <v>40</v>
      </c>
      <c r="AG111" s="66">
        <v>100</v>
      </c>
      <c r="AH111" s="66"/>
      <c r="AI111" s="37">
        <f t="shared" si="7"/>
        <v>105</v>
      </c>
      <c r="AJ111" s="43">
        <f t="shared" si="8"/>
        <v>346.7</v>
      </c>
      <c r="AK111" s="70">
        <f t="shared" si="9"/>
        <v>109</v>
      </c>
      <c r="AL111" s="36"/>
      <c r="AM111" s="123">
        <v>31500</v>
      </c>
      <c r="AN111" s="36">
        <f t="shared" si="17"/>
        <v>31500</v>
      </c>
      <c r="AO111" s="72">
        <f t="shared" si="18"/>
        <v>1</v>
      </c>
      <c r="AP111" s="38">
        <f t="shared" si="12"/>
        <v>112</v>
      </c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</row>
    <row r="112" spans="1:62" ht="14.25" customHeight="1" x14ac:dyDescent="0.2">
      <c r="A112" s="35"/>
      <c r="B112" s="36"/>
      <c r="C112" s="36"/>
      <c r="D112" s="36"/>
      <c r="E112" s="66">
        <v>138</v>
      </c>
      <c r="F112" s="36" t="s">
        <v>179</v>
      </c>
      <c r="G112" s="36" t="s">
        <v>51</v>
      </c>
      <c r="H112" s="36">
        <v>15</v>
      </c>
      <c r="I112" s="36">
        <v>15</v>
      </c>
      <c r="J112" s="36">
        <v>15</v>
      </c>
      <c r="K112" s="36">
        <v>0</v>
      </c>
      <c r="L112" s="38">
        <f t="shared" si="0"/>
        <v>45</v>
      </c>
      <c r="M112" s="36">
        <v>60</v>
      </c>
      <c r="N112" s="36">
        <v>6.67</v>
      </c>
      <c r="O112" s="36">
        <v>19.329999999999998</v>
      </c>
      <c r="P112" s="47">
        <v>88</v>
      </c>
      <c r="Q112" s="39">
        <v>114</v>
      </c>
      <c r="R112" s="65">
        <v>81</v>
      </c>
      <c r="S112" s="36">
        <v>86</v>
      </c>
      <c r="T112" s="39">
        <f t="shared" si="1"/>
        <v>167</v>
      </c>
      <c r="U112" s="120">
        <v>45465</v>
      </c>
      <c r="V112" s="66">
        <v>0</v>
      </c>
      <c r="W112" s="66">
        <f t="shared" si="16"/>
        <v>10000</v>
      </c>
      <c r="X112" s="124">
        <v>7180</v>
      </c>
      <c r="Y112" s="65">
        <f t="shared" si="3"/>
        <v>21</v>
      </c>
      <c r="Z112" s="65">
        <f t="shared" si="4"/>
        <v>21</v>
      </c>
      <c r="AA112" s="67">
        <v>150</v>
      </c>
      <c r="AB112" s="36" t="s">
        <v>63</v>
      </c>
      <c r="AC112" s="39">
        <f t="shared" si="5"/>
        <v>171</v>
      </c>
      <c r="AD112" s="66"/>
      <c r="AE112" s="36"/>
      <c r="AF112" s="37">
        <f t="shared" si="20"/>
        <v>0</v>
      </c>
      <c r="AG112" s="36">
        <v>100</v>
      </c>
      <c r="AH112" s="36"/>
      <c r="AI112" s="37">
        <f t="shared" si="7"/>
        <v>160</v>
      </c>
      <c r="AJ112" s="43">
        <f t="shared" si="8"/>
        <v>337</v>
      </c>
      <c r="AK112" s="70">
        <f t="shared" si="9"/>
        <v>110</v>
      </c>
      <c r="AL112" s="36"/>
      <c r="AM112" s="122">
        <v>10000</v>
      </c>
      <c r="AN112" s="36">
        <f t="shared" si="17"/>
        <v>2820</v>
      </c>
      <c r="AO112" s="72">
        <f t="shared" si="18"/>
        <v>0.28199999999999997</v>
      </c>
      <c r="AP112" s="38">
        <f t="shared" si="12"/>
        <v>84</v>
      </c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</row>
    <row r="113" spans="1:62" ht="14.25" customHeight="1" x14ac:dyDescent="0.2">
      <c r="A113" s="35"/>
      <c r="B113" s="36"/>
      <c r="C113" s="36"/>
      <c r="D113" s="36"/>
      <c r="E113" s="66">
        <v>63</v>
      </c>
      <c r="F113" s="36" t="s">
        <v>107</v>
      </c>
      <c r="G113" s="36" t="s">
        <v>62</v>
      </c>
      <c r="H113" s="36">
        <v>15</v>
      </c>
      <c r="I113" s="36">
        <v>15</v>
      </c>
      <c r="J113" s="36">
        <v>15</v>
      </c>
      <c r="K113" s="36">
        <v>15</v>
      </c>
      <c r="L113" s="38">
        <f t="shared" si="0"/>
        <v>60</v>
      </c>
      <c r="M113" s="66">
        <v>5</v>
      </c>
      <c r="N113" s="65">
        <v>20</v>
      </c>
      <c r="O113" s="65">
        <v>24.67</v>
      </c>
      <c r="P113" s="65">
        <v>102.33</v>
      </c>
      <c r="Q113" s="39">
        <v>147</v>
      </c>
      <c r="R113" s="65">
        <v>114</v>
      </c>
      <c r="S113" s="36">
        <v>117</v>
      </c>
      <c r="T113" s="39">
        <f t="shared" si="1"/>
        <v>231</v>
      </c>
      <c r="U113" s="120">
        <v>45465</v>
      </c>
      <c r="V113" s="66"/>
      <c r="W113" s="66">
        <f t="shared" si="16"/>
        <v>30000</v>
      </c>
      <c r="X113" s="124"/>
      <c r="Y113" s="65">
        <f t="shared" si="3"/>
        <v>0</v>
      </c>
      <c r="Z113" s="65">
        <f t="shared" si="4"/>
        <v>0</v>
      </c>
      <c r="AA113" s="67"/>
      <c r="AB113" s="36"/>
      <c r="AC113" s="39">
        <f t="shared" si="5"/>
        <v>0</v>
      </c>
      <c r="AD113" s="66"/>
      <c r="AE113" s="36"/>
      <c r="AF113" s="37">
        <f t="shared" si="20"/>
        <v>0</v>
      </c>
      <c r="AG113" s="66">
        <v>100</v>
      </c>
      <c r="AH113" s="66"/>
      <c r="AI113" s="37">
        <f t="shared" si="7"/>
        <v>105</v>
      </c>
      <c r="AJ113" s="43">
        <f t="shared" si="8"/>
        <v>333</v>
      </c>
      <c r="AK113" s="70">
        <f t="shared" si="9"/>
        <v>111</v>
      </c>
      <c r="AL113" s="36"/>
      <c r="AM113" s="123">
        <v>32863</v>
      </c>
      <c r="AN113" s="36">
        <f t="shared" si="17"/>
        <v>32863</v>
      </c>
      <c r="AO113" s="72">
        <f t="shared" si="18"/>
        <v>1</v>
      </c>
      <c r="AP113" s="38">
        <f t="shared" si="12"/>
        <v>112</v>
      </c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</row>
    <row r="114" spans="1:62" ht="14.25" customHeight="1" x14ac:dyDescent="0.2">
      <c r="A114" s="35"/>
      <c r="B114" s="36"/>
      <c r="C114" s="36"/>
      <c r="D114" s="36"/>
      <c r="E114" s="66">
        <v>31</v>
      </c>
      <c r="F114" s="36" t="s">
        <v>83</v>
      </c>
      <c r="G114" s="36" t="s">
        <v>62</v>
      </c>
      <c r="H114" s="36">
        <v>15</v>
      </c>
      <c r="I114" s="36">
        <v>15</v>
      </c>
      <c r="J114" s="36">
        <v>15</v>
      </c>
      <c r="K114" s="36">
        <v>15</v>
      </c>
      <c r="L114" s="38">
        <f t="shared" si="0"/>
        <v>60</v>
      </c>
      <c r="M114" s="66">
        <v>20</v>
      </c>
      <c r="N114" s="65">
        <v>11.33</v>
      </c>
      <c r="O114" s="65">
        <v>29.67</v>
      </c>
      <c r="P114" s="65">
        <v>92</v>
      </c>
      <c r="Q114" s="39">
        <v>133</v>
      </c>
      <c r="R114" s="65">
        <v>77</v>
      </c>
      <c r="S114" s="36">
        <v>60</v>
      </c>
      <c r="T114" s="39">
        <f t="shared" si="1"/>
        <v>137</v>
      </c>
      <c r="U114" s="120">
        <v>45465</v>
      </c>
      <c r="V114" s="66"/>
      <c r="W114" s="66">
        <f t="shared" si="16"/>
        <v>30000</v>
      </c>
      <c r="X114" s="124"/>
      <c r="Y114" s="65">
        <f t="shared" si="3"/>
        <v>0</v>
      </c>
      <c r="Z114" s="65">
        <f t="shared" si="4"/>
        <v>0</v>
      </c>
      <c r="AA114" s="67"/>
      <c r="AB114" s="36"/>
      <c r="AC114" s="39">
        <f t="shared" si="5"/>
        <v>0</v>
      </c>
      <c r="AD114" s="66"/>
      <c r="AE114" s="36">
        <v>0</v>
      </c>
      <c r="AF114" s="37">
        <f t="shared" si="20"/>
        <v>0</v>
      </c>
      <c r="AG114" s="66"/>
      <c r="AH114" s="66"/>
      <c r="AI114" s="37">
        <v>0</v>
      </c>
      <c r="AJ114" s="43">
        <f t="shared" si="8"/>
        <v>330</v>
      </c>
      <c r="AK114" s="70">
        <f t="shared" si="9"/>
        <v>112</v>
      </c>
      <c r="AL114" s="36"/>
      <c r="AM114" s="123">
        <v>30019</v>
      </c>
      <c r="AN114" s="36">
        <f t="shared" si="17"/>
        <v>30019</v>
      </c>
      <c r="AO114" s="72">
        <f t="shared" si="18"/>
        <v>1</v>
      </c>
      <c r="AP114" s="38">
        <f t="shared" si="12"/>
        <v>112</v>
      </c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</row>
    <row r="115" spans="1:62" ht="14.25" customHeight="1" x14ac:dyDescent="0.2">
      <c r="A115" s="35"/>
      <c r="B115" s="36"/>
      <c r="C115" s="36"/>
      <c r="D115" s="36"/>
      <c r="E115" s="66">
        <v>68</v>
      </c>
      <c r="F115" s="36" t="s">
        <v>113</v>
      </c>
      <c r="G115" s="36" t="s">
        <v>96</v>
      </c>
      <c r="H115" s="36">
        <v>15</v>
      </c>
      <c r="I115" s="36">
        <v>15</v>
      </c>
      <c r="J115" s="36">
        <v>15</v>
      </c>
      <c r="K115" s="36">
        <v>15</v>
      </c>
      <c r="L115" s="38">
        <f t="shared" si="0"/>
        <v>60</v>
      </c>
      <c r="M115" s="66">
        <v>40</v>
      </c>
      <c r="N115" s="65">
        <v>19.670000000000002</v>
      </c>
      <c r="O115" s="65">
        <v>39</v>
      </c>
      <c r="P115" s="65">
        <v>125</v>
      </c>
      <c r="Q115" s="39">
        <v>183.7</v>
      </c>
      <c r="R115" s="65">
        <v>110</v>
      </c>
      <c r="S115" s="36">
        <v>111</v>
      </c>
      <c r="T115" s="39">
        <f t="shared" si="1"/>
        <v>221</v>
      </c>
      <c r="U115" s="120">
        <v>45464</v>
      </c>
      <c r="V115" s="66">
        <v>0</v>
      </c>
      <c r="W115" s="66">
        <f t="shared" si="16"/>
        <v>10000</v>
      </c>
      <c r="X115" s="124">
        <v>2500</v>
      </c>
      <c r="Y115" s="65">
        <f t="shared" si="3"/>
        <v>-525</v>
      </c>
      <c r="Z115" s="65">
        <f t="shared" si="4"/>
        <v>0</v>
      </c>
      <c r="AA115" s="67">
        <v>0</v>
      </c>
      <c r="AB115" s="36" t="s">
        <v>114</v>
      </c>
      <c r="AC115" s="39">
        <f t="shared" si="5"/>
        <v>0</v>
      </c>
      <c r="AD115" s="66"/>
      <c r="AE115" s="36"/>
      <c r="AF115" s="37">
        <f t="shared" si="20"/>
        <v>0</v>
      </c>
      <c r="AG115" s="66">
        <v>100</v>
      </c>
      <c r="AH115" s="66"/>
      <c r="AI115" s="37">
        <f t="shared" ref="AI115:AI124" si="21">SUM(M115,AG115,AH115)</f>
        <v>140</v>
      </c>
      <c r="AJ115" s="43">
        <f t="shared" si="8"/>
        <v>324.7</v>
      </c>
      <c r="AK115" s="70">
        <f t="shared" si="9"/>
        <v>113</v>
      </c>
      <c r="AL115" s="65"/>
      <c r="AM115" s="126">
        <v>10216</v>
      </c>
      <c r="AN115" s="36">
        <f t="shared" si="17"/>
        <v>7716</v>
      </c>
      <c r="AO115" s="72">
        <f t="shared" si="18"/>
        <v>0.75528582615505091</v>
      </c>
      <c r="AP115" s="38">
        <f t="shared" si="12"/>
        <v>96</v>
      </c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</row>
    <row r="116" spans="1:62" ht="14.25" customHeight="1" x14ac:dyDescent="0.2">
      <c r="A116" s="35"/>
      <c r="B116" s="36"/>
      <c r="C116" s="36"/>
      <c r="D116" s="36"/>
      <c r="E116" s="66">
        <v>102</v>
      </c>
      <c r="F116" s="36" t="s">
        <v>143</v>
      </c>
      <c r="G116" s="36" t="s">
        <v>62</v>
      </c>
      <c r="H116" s="36">
        <v>15</v>
      </c>
      <c r="I116" s="36">
        <v>15</v>
      </c>
      <c r="J116" s="36">
        <v>0</v>
      </c>
      <c r="K116" s="36">
        <v>15</v>
      </c>
      <c r="L116" s="38">
        <f t="shared" si="0"/>
        <v>45</v>
      </c>
      <c r="M116" s="66">
        <v>40</v>
      </c>
      <c r="N116" s="65">
        <v>0</v>
      </c>
      <c r="O116" s="65">
        <v>29.5</v>
      </c>
      <c r="P116" s="65">
        <v>115</v>
      </c>
      <c r="Q116" s="39">
        <v>144.5</v>
      </c>
      <c r="R116" s="65">
        <v>62</v>
      </c>
      <c r="S116" s="36">
        <v>74</v>
      </c>
      <c r="T116" s="39">
        <f t="shared" si="1"/>
        <v>136</v>
      </c>
      <c r="U116" s="120">
        <v>45465</v>
      </c>
      <c r="V116" s="66">
        <v>0</v>
      </c>
      <c r="W116" s="66">
        <f t="shared" si="16"/>
        <v>30000</v>
      </c>
      <c r="X116" s="124">
        <v>0</v>
      </c>
      <c r="Y116" s="65">
        <f t="shared" si="3"/>
        <v>0</v>
      </c>
      <c r="Z116" s="65">
        <f t="shared" si="4"/>
        <v>0</v>
      </c>
      <c r="AA116" s="67">
        <v>0</v>
      </c>
      <c r="AB116" s="36" t="s">
        <v>55</v>
      </c>
      <c r="AC116" s="39">
        <f t="shared" si="5"/>
        <v>0</v>
      </c>
      <c r="AD116" s="66"/>
      <c r="AE116" s="36">
        <v>0</v>
      </c>
      <c r="AF116" s="37">
        <f t="shared" si="20"/>
        <v>0</v>
      </c>
      <c r="AG116" s="66"/>
      <c r="AH116" s="66"/>
      <c r="AI116" s="37">
        <f t="shared" si="21"/>
        <v>40</v>
      </c>
      <c r="AJ116" s="43">
        <f t="shared" si="8"/>
        <v>285.5</v>
      </c>
      <c r="AK116" s="70">
        <f t="shared" si="9"/>
        <v>114</v>
      </c>
      <c r="AL116" s="36"/>
      <c r="AM116" s="123">
        <v>30015</v>
      </c>
      <c r="AN116" s="36">
        <f t="shared" si="17"/>
        <v>30015</v>
      </c>
      <c r="AO116" s="72">
        <f t="shared" si="18"/>
        <v>1</v>
      </c>
      <c r="AP116" s="38">
        <f t="shared" si="12"/>
        <v>112</v>
      </c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</row>
    <row r="117" spans="1:62" ht="14.25" customHeight="1" x14ac:dyDescent="0.2">
      <c r="A117" s="35"/>
      <c r="B117" s="36"/>
      <c r="C117" s="36"/>
      <c r="D117" s="36"/>
      <c r="E117" s="66">
        <v>6</v>
      </c>
      <c r="F117" s="36" t="s">
        <v>54</v>
      </c>
      <c r="G117" s="36" t="s">
        <v>51</v>
      </c>
      <c r="H117" s="36">
        <v>15</v>
      </c>
      <c r="I117" s="36">
        <v>15</v>
      </c>
      <c r="J117" s="36">
        <v>15</v>
      </c>
      <c r="K117" s="36">
        <v>15</v>
      </c>
      <c r="L117" s="38">
        <f t="shared" si="0"/>
        <v>60</v>
      </c>
      <c r="M117" s="66">
        <v>0</v>
      </c>
      <c r="N117" s="65">
        <v>20</v>
      </c>
      <c r="O117" s="65">
        <v>30.67</v>
      </c>
      <c r="P117" s="65">
        <v>90</v>
      </c>
      <c r="Q117" s="39">
        <v>140.69999999999999</v>
      </c>
      <c r="R117" s="65">
        <v>91</v>
      </c>
      <c r="S117" s="36">
        <v>86</v>
      </c>
      <c r="T117" s="39">
        <f t="shared" si="1"/>
        <v>177</v>
      </c>
      <c r="U117" s="120">
        <v>45464</v>
      </c>
      <c r="V117" s="66">
        <v>0</v>
      </c>
      <c r="W117" s="66">
        <f t="shared" si="16"/>
        <v>10000</v>
      </c>
      <c r="X117" s="121">
        <v>6953</v>
      </c>
      <c r="Y117" s="65">
        <f t="shared" si="3"/>
        <v>-5.4833333333333485</v>
      </c>
      <c r="Z117" s="65">
        <f t="shared" si="4"/>
        <v>0</v>
      </c>
      <c r="AA117" s="67">
        <v>0</v>
      </c>
      <c r="AB117" s="36" t="s">
        <v>55</v>
      </c>
      <c r="AC117" s="39">
        <f t="shared" si="5"/>
        <v>0</v>
      </c>
      <c r="AD117" s="66"/>
      <c r="AE117" s="36">
        <v>0</v>
      </c>
      <c r="AF117" s="37">
        <f t="shared" si="20"/>
        <v>0</v>
      </c>
      <c r="AG117" s="66">
        <v>100</v>
      </c>
      <c r="AH117" s="66"/>
      <c r="AI117" s="37">
        <f t="shared" si="21"/>
        <v>100</v>
      </c>
      <c r="AJ117" s="43">
        <f t="shared" si="8"/>
        <v>277.7</v>
      </c>
      <c r="AK117" s="70">
        <f t="shared" si="9"/>
        <v>115</v>
      </c>
      <c r="AL117" s="36"/>
      <c r="AM117" s="126">
        <v>10000</v>
      </c>
      <c r="AN117" s="36">
        <f t="shared" si="17"/>
        <v>3047</v>
      </c>
      <c r="AO117" s="72">
        <f t="shared" si="18"/>
        <v>0.30470000000000003</v>
      </c>
      <c r="AP117" s="38">
        <f t="shared" si="12"/>
        <v>87</v>
      </c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</row>
    <row r="118" spans="1:62" ht="14.25" customHeight="1" x14ac:dyDescent="0.2">
      <c r="A118" s="35"/>
      <c r="B118" s="36"/>
      <c r="C118" s="36"/>
      <c r="D118" s="36"/>
      <c r="E118" s="66">
        <v>118</v>
      </c>
      <c r="F118" s="36" t="s">
        <v>158</v>
      </c>
      <c r="G118" s="36" t="s">
        <v>51</v>
      </c>
      <c r="H118" s="36">
        <v>15</v>
      </c>
      <c r="I118" s="36">
        <v>15</v>
      </c>
      <c r="J118" s="36">
        <v>15</v>
      </c>
      <c r="K118" s="36">
        <v>15</v>
      </c>
      <c r="L118" s="38">
        <f t="shared" si="0"/>
        <v>60</v>
      </c>
      <c r="M118" s="66">
        <v>10</v>
      </c>
      <c r="N118" s="65">
        <v>6.67</v>
      </c>
      <c r="O118" s="65">
        <v>36.67</v>
      </c>
      <c r="P118" s="65">
        <v>113.67</v>
      </c>
      <c r="Q118" s="39">
        <v>157</v>
      </c>
      <c r="R118" s="65">
        <v>69</v>
      </c>
      <c r="S118" s="36">
        <v>71</v>
      </c>
      <c r="T118" s="39">
        <f t="shared" si="1"/>
        <v>140</v>
      </c>
      <c r="U118" s="120"/>
      <c r="V118" s="66"/>
      <c r="W118" s="66">
        <f t="shared" si="16"/>
        <v>10000</v>
      </c>
      <c r="X118" s="124"/>
      <c r="Y118" s="65">
        <f t="shared" si="3"/>
        <v>0</v>
      </c>
      <c r="Z118" s="65">
        <f t="shared" si="4"/>
        <v>0</v>
      </c>
      <c r="AA118" s="67"/>
      <c r="AB118" s="36"/>
      <c r="AC118" s="39">
        <f t="shared" si="5"/>
        <v>0</v>
      </c>
      <c r="AD118" s="66"/>
      <c r="AE118" s="36"/>
      <c r="AF118" s="37">
        <f t="shared" si="20"/>
        <v>0</v>
      </c>
      <c r="AG118" s="66">
        <v>100</v>
      </c>
      <c r="AH118" s="66"/>
      <c r="AI118" s="37">
        <f t="shared" si="21"/>
        <v>110</v>
      </c>
      <c r="AJ118" s="43">
        <f t="shared" si="8"/>
        <v>247</v>
      </c>
      <c r="AK118" s="70">
        <f t="shared" si="9"/>
        <v>116</v>
      </c>
      <c r="AL118" s="36"/>
      <c r="AM118" s="126">
        <v>9350</v>
      </c>
      <c r="AN118" s="36">
        <f t="shared" si="17"/>
        <v>9350</v>
      </c>
      <c r="AO118" s="72">
        <f t="shared" si="18"/>
        <v>1</v>
      </c>
      <c r="AP118" s="38">
        <f t="shared" si="12"/>
        <v>112</v>
      </c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</row>
    <row r="119" spans="1:62" ht="14.25" customHeight="1" x14ac:dyDescent="0.2">
      <c r="A119" s="35"/>
      <c r="B119" s="36"/>
      <c r="C119" s="36"/>
      <c r="D119" s="36"/>
      <c r="E119" s="66">
        <v>126</v>
      </c>
      <c r="F119" s="36" t="s">
        <v>167</v>
      </c>
      <c r="G119" s="36" t="s">
        <v>51</v>
      </c>
      <c r="H119" s="36">
        <v>15</v>
      </c>
      <c r="I119" s="36">
        <v>15</v>
      </c>
      <c r="J119" s="36">
        <v>15</v>
      </c>
      <c r="K119" s="36">
        <v>15</v>
      </c>
      <c r="L119" s="38">
        <f t="shared" si="0"/>
        <v>60</v>
      </c>
      <c r="M119" s="36">
        <v>5</v>
      </c>
      <c r="N119" s="36">
        <v>0</v>
      </c>
      <c r="O119" s="36">
        <v>16</v>
      </c>
      <c r="P119" s="36">
        <v>44.3</v>
      </c>
      <c r="Q119" s="39">
        <v>60.3</v>
      </c>
      <c r="R119" s="65">
        <v>67</v>
      </c>
      <c r="S119" s="36">
        <v>54</v>
      </c>
      <c r="T119" s="39">
        <f t="shared" si="1"/>
        <v>121</v>
      </c>
      <c r="U119" s="120">
        <v>45465</v>
      </c>
      <c r="V119" s="66"/>
      <c r="W119" s="66">
        <f t="shared" si="16"/>
        <v>10000</v>
      </c>
      <c r="X119" s="124"/>
      <c r="Y119" s="65">
        <f t="shared" si="3"/>
        <v>0</v>
      </c>
      <c r="Z119" s="65">
        <f t="shared" si="4"/>
        <v>0</v>
      </c>
      <c r="AA119" s="67"/>
      <c r="AB119" s="36"/>
      <c r="AC119" s="39">
        <f t="shared" si="5"/>
        <v>0</v>
      </c>
      <c r="AD119" s="66"/>
      <c r="AE119" s="36">
        <v>0</v>
      </c>
      <c r="AF119" s="37">
        <f t="shared" si="20"/>
        <v>0</v>
      </c>
      <c r="AG119" s="36"/>
      <c r="AH119" s="36"/>
      <c r="AI119" s="37">
        <f t="shared" si="21"/>
        <v>5</v>
      </c>
      <c r="AJ119" s="43">
        <f t="shared" si="8"/>
        <v>236.3</v>
      </c>
      <c r="AK119" s="70">
        <f t="shared" si="9"/>
        <v>117</v>
      </c>
      <c r="AL119" s="36"/>
      <c r="AM119" s="122">
        <v>10000</v>
      </c>
      <c r="AN119" s="36">
        <f t="shared" si="17"/>
        <v>10000</v>
      </c>
      <c r="AO119" s="72">
        <f t="shared" si="18"/>
        <v>1</v>
      </c>
      <c r="AP119" s="38">
        <f t="shared" si="12"/>
        <v>112</v>
      </c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</row>
    <row r="120" spans="1:62" ht="14.25" customHeight="1" x14ac:dyDescent="0.2">
      <c r="A120" s="35"/>
      <c r="B120" s="36"/>
      <c r="C120" s="36"/>
      <c r="D120" s="36"/>
      <c r="E120" s="66">
        <v>65</v>
      </c>
      <c r="F120" s="36" t="s">
        <v>109</v>
      </c>
      <c r="G120" s="36" t="s">
        <v>67</v>
      </c>
      <c r="H120" s="36">
        <v>15</v>
      </c>
      <c r="I120" s="36">
        <v>15</v>
      </c>
      <c r="J120" s="36">
        <v>15</v>
      </c>
      <c r="K120" s="36">
        <v>15</v>
      </c>
      <c r="L120" s="38">
        <f t="shared" si="0"/>
        <v>60</v>
      </c>
      <c r="M120" s="66">
        <v>240</v>
      </c>
      <c r="N120" s="65">
        <v>17.670000000000002</v>
      </c>
      <c r="O120" s="65">
        <v>29.33</v>
      </c>
      <c r="P120" s="65">
        <v>93.33</v>
      </c>
      <c r="Q120" s="39">
        <v>140.30000000000001</v>
      </c>
      <c r="R120" s="65">
        <v>81</v>
      </c>
      <c r="S120" s="36">
        <v>102</v>
      </c>
      <c r="T120" s="39">
        <f t="shared" si="1"/>
        <v>183</v>
      </c>
      <c r="U120" s="120">
        <v>45463</v>
      </c>
      <c r="V120" s="66">
        <v>25</v>
      </c>
      <c r="W120" s="66">
        <f t="shared" si="16"/>
        <v>10000</v>
      </c>
      <c r="X120" s="124">
        <v>0</v>
      </c>
      <c r="Y120" s="65">
        <f t="shared" si="3"/>
        <v>0</v>
      </c>
      <c r="Z120" s="65">
        <f t="shared" si="4"/>
        <v>0</v>
      </c>
      <c r="AA120" s="67">
        <v>0</v>
      </c>
      <c r="AB120" s="36" t="s">
        <v>110</v>
      </c>
      <c r="AC120" s="39">
        <f t="shared" si="5"/>
        <v>0</v>
      </c>
      <c r="AD120" s="66"/>
      <c r="AE120" s="36">
        <v>50</v>
      </c>
      <c r="AF120" s="37">
        <f t="shared" si="20"/>
        <v>75</v>
      </c>
      <c r="AG120" s="66"/>
      <c r="AH120" s="66"/>
      <c r="AI120" s="37">
        <f t="shared" si="21"/>
        <v>240</v>
      </c>
      <c r="AJ120" s="43">
        <f t="shared" si="8"/>
        <v>218.3</v>
      </c>
      <c r="AK120" s="70">
        <f t="shared" si="9"/>
        <v>118</v>
      </c>
      <c r="AL120" s="36"/>
      <c r="AM120" s="122">
        <v>11656</v>
      </c>
      <c r="AN120" s="36">
        <f t="shared" si="17"/>
        <v>11656</v>
      </c>
      <c r="AO120" s="72">
        <f t="shared" si="18"/>
        <v>1</v>
      </c>
      <c r="AP120" s="38">
        <f t="shared" si="12"/>
        <v>112</v>
      </c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</row>
    <row r="121" spans="1:62" ht="14.25" customHeight="1" x14ac:dyDescent="0.2">
      <c r="A121" s="35"/>
      <c r="B121" s="36"/>
      <c r="C121" s="36"/>
      <c r="D121" s="36"/>
      <c r="E121" s="66">
        <v>110</v>
      </c>
      <c r="F121" s="36" t="s">
        <v>150</v>
      </c>
      <c r="G121" s="36" t="s">
        <v>62</v>
      </c>
      <c r="H121" s="36">
        <v>15</v>
      </c>
      <c r="I121" s="36">
        <v>0</v>
      </c>
      <c r="J121" s="36">
        <v>15</v>
      </c>
      <c r="K121" s="36">
        <v>15</v>
      </c>
      <c r="L121" s="38">
        <f t="shared" si="0"/>
        <v>45</v>
      </c>
      <c r="M121" s="66">
        <v>40</v>
      </c>
      <c r="N121" s="65">
        <v>0</v>
      </c>
      <c r="O121" s="65">
        <v>33</v>
      </c>
      <c r="P121" s="65">
        <v>111</v>
      </c>
      <c r="Q121" s="39">
        <v>144</v>
      </c>
      <c r="R121" s="65">
        <v>71</v>
      </c>
      <c r="S121" s="36">
        <v>85</v>
      </c>
      <c r="T121" s="39">
        <f t="shared" si="1"/>
        <v>156</v>
      </c>
      <c r="U121" s="120">
        <v>45465</v>
      </c>
      <c r="V121" s="66">
        <v>0</v>
      </c>
      <c r="W121" s="66">
        <f t="shared" si="16"/>
        <v>30000</v>
      </c>
      <c r="X121" s="124">
        <v>7369</v>
      </c>
      <c r="Y121" s="65">
        <f t="shared" si="3"/>
        <v>-530.09444444444443</v>
      </c>
      <c r="Z121" s="65">
        <f t="shared" si="4"/>
        <v>0</v>
      </c>
      <c r="AA121" s="67">
        <v>0</v>
      </c>
      <c r="AB121" s="36" t="s">
        <v>55</v>
      </c>
      <c r="AC121" s="39">
        <f t="shared" si="5"/>
        <v>0</v>
      </c>
      <c r="AD121" s="66"/>
      <c r="AE121" s="36">
        <v>0</v>
      </c>
      <c r="AF121" s="37">
        <f t="shared" si="20"/>
        <v>0</v>
      </c>
      <c r="AG121" s="66">
        <v>100</v>
      </c>
      <c r="AH121" s="66"/>
      <c r="AI121" s="37">
        <f t="shared" si="21"/>
        <v>140</v>
      </c>
      <c r="AJ121" s="43">
        <f t="shared" si="8"/>
        <v>205</v>
      </c>
      <c r="AK121" s="70">
        <f t="shared" si="9"/>
        <v>119</v>
      </c>
      <c r="AL121" s="36"/>
      <c r="AM121" s="123">
        <v>29015</v>
      </c>
      <c r="AN121" s="36">
        <f t="shared" si="17"/>
        <v>21646</v>
      </c>
      <c r="AO121" s="72">
        <f t="shared" si="18"/>
        <v>0.74602791659486467</v>
      </c>
      <c r="AP121" s="38">
        <f t="shared" si="12"/>
        <v>95</v>
      </c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</row>
    <row r="122" spans="1:62" ht="14.25" customHeight="1" x14ac:dyDescent="0.2">
      <c r="A122" s="35"/>
      <c r="B122" s="36"/>
      <c r="C122" s="36"/>
      <c r="D122" s="36"/>
      <c r="E122" s="66">
        <v>10</v>
      </c>
      <c r="F122" s="36" t="s">
        <v>57</v>
      </c>
      <c r="G122" s="36" t="s">
        <v>51</v>
      </c>
      <c r="H122" s="36">
        <v>15</v>
      </c>
      <c r="I122" s="36">
        <v>15</v>
      </c>
      <c r="J122" s="36">
        <v>15</v>
      </c>
      <c r="K122" s="36">
        <v>15</v>
      </c>
      <c r="L122" s="38">
        <f t="shared" si="0"/>
        <v>60</v>
      </c>
      <c r="M122" s="66">
        <v>40</v>
      </c>
      <c r="N122" s="65">
        <v>0</v>
      </c>
      <c r="O122" s="65">
        <v>30.67</v>
      </c>
      <c r="P122" s="65">
        <v>37.33</v>
      </c>
      <c r="Q122" s="39">
        <v>68</v>
      </c>
      <c r="R122" s="65">
        <v>74</v>
      </c>
      <c r="S122" s="36">
        <v>98</v>
      </c>
      <c r="T122" s="39">
        <f t="shared" si="1"/>
        <v>172</v>
      </c>
      <c r="U122" s="120">
        <v>45465</v>
      </c>
      <c r="V122" s="66"/>
      <c r="W122" s="66">
        <f t="shared" si="16"/>
        <v>10000</v>
      </c>
      <c r="X122" s="124"/>
      <c r="Y122" s="65">
        <f t="shared" si="3"/>
        <v>0</v>
      </c>
      <c r="Z122" s="65">
        <f t="shared" si="4"/>
        <v>0</v>
      </c>
      <c r="AA122" s="67"/>
      <c r="AB122" s="36"/>
      <c r="AC122" s="39">
        <f t="shared" si="5"/>
        <v>0</v>
      </c>
      <c r="AD122" s="66">
        <v>30</v>
      </c>
      <c r="AE122" s="36">
        <v>0</v>
      </c>
      <c r="AF122" s="37">
        <f t="shared" si="20"/>
        <v>30</v>
      </c>
      <c r="AG122" s="66">
        <v>100</v>
      </c>
      <c r="AH122" s="66"/>
      <c r="AI122" s="37">
        <f t="shared" si="21"/>
        <v>140</v>
      </c>
      <c r="AJ122" s="43">
        <f t="shared" si="8"/>
        <v>190</v>
      </c>
      <c r="AK122" s="70">
        <f t="shared" si="9"/>
        <v>120</v>
      </c>
      <c r="AL122" s="36"/>
      <c r="AM122" s="122">
        <v>9500</v>
      </c>
      <c r="AN122" s="36">
        <f t="shared" si="17"/>
        <v>9500</v>
      </c>
      <c r="AO122" s="72">
        <f t="shared" si="18"/>
        <v>1</v>
      </c>
      <c r="AP122" s="38">
        <f t="shared" si="12"/>
        <v>112</v>
      </c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</row>
    <row r="123" spans="1:62" ht="14.25" customHeight="1" x14ac:dyDescent="0.2">
      <c r="A123" s="35"/>
      <c r="B123" s="36"/>
      <c r="C123" s="36"/>
      <c r="D123" s="36"/>
      <c r="E123" s="66">
        <v>115</v>
      </c>
      <c r="F123" s="36" t="s">
        <v>155</v>
      </c>
      <c r="G123" s="36" t="s">
        <v>106</v>
      </c>
      <c r="H123" s="36">
        <v>15</v>
      </c>
      <c r="I123" s="36">
        <v>15</v>
      </c>
      <c r="J123" s="36">
        <v>15</v>
      </c>
      <c r="K123" s="36">
        <v>15</v>
      </c>
      <c r="L123" s="38">
        <f t="shared" si="0"/>
        <v>60</v>
      </c>
      <c r="M123" s="66">
        <v>5</v>
      </c>
      <c r="N123" s="47">
        <v>19.670000000000002</v>
      </c>
      <c r="O123" s="65">
        <v>36.67</v>
      </c>
      <c r="P123" s="65">
        <v>128.66999999999999</v>
      </c>
      <c r="Q123" s="39">
        <v>185</v>
      </c>
      <c r="R123" s="65">
        <v>0</v>
      </c>
      <c r="S123" s="36">
        <v>0</v>
      </c>
      <c r="T123" s="39">
        <v>0</v>
      </c>
      <c r="U123" s="120"/>
      <c r="V123" s="66"/>
      <c r="W123" s="66">
        <f t="shared" si="16"/>
        <v>30000</v>
      </c>
      <c r="X123" s="124"/>
      <c r="Y123" s="65">
        <f t="shared" si="3"/>
        <v>0</v>
      </c>
      <c r="Z123" s="65">
        <f t="shared" si="4"/>
        <v>0</v>
      </c>
      <c r="AA123" s="67"/>
      <c r="AB123" s="36"/>
      <c r="AC123" s="39">
        <f t="shared" si="5"/>
        <v>0</v>
      </c>
      <c r="AD123" s="66"/>
      <c r="AE123" s="36"/>
      <c r="AF123" s="37">
        <f t="shared" si="20"/>
        <v>0</v>
      </c>
      <c r="AG123" s="66">
        <v>100</v>
      </c>
      <c r="AH123" s="66"/>
      <c r="AI123" s="37">
        <f t="shared" si="21"/>
        <v>105</v>
      </c>
      <c r="AJ123" s="43">
        <f t="shared" si="8"/>
        <v>140</v>
      </c>
      <c r="AK123" s="70">
        <f t="shared" si="9"/>
        <v>121</v>
      </c>
      <c r="AL123" s="36"/>
      <c r="AM123" s="123">
        <v>99999</v>
      </c>
      <c r="AN123" s="36">
        <f t="shared" si="17"/>
        <v>99999</v>
      </c>
      <c r="AO123" s="72">
        <f t="shared" si="18"/>
        <v>1</v>
      </c>
      <c r="AP123" s="38">
        <f t="shared" si="12"/>
        <v>112</v>
      </c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</row>
    <row r="124" spans="1:62" ht="14.25" customHeight="1" x14ac:dyDescent="0.2">
      <c r="A124" s="36"/>
      <c r="B124" s="36"/>
      <c r="C124" s="36"/>
      <c r="D124" s="36" t="s">
        <v>49</v>
      </c>
      <c r="E124" s="66">
        <v>28</v>
      </c>
      <c r="F124" s="36" t="s">
        <v>78</v>
      </c>
      <c r="G124" s="36" t="s">
        <v>79</v>
      </c>
      <c r="H124" s="36">
        <v>0</v>
      </c>
      <c r="I124" s="36">
        <v>0</v>
      </c>
      <c r="J124" s="36">
        <v>0</v>
      </c>
      <c r="K124" s="36">
        <v>0</v>
      </c>
      <c r="L124" s="38">
        <f t="shared" si="0"/>
        <v>0</v>
      </c>
      <c r="M124" s="36">
        <v>0</v>
      </c>
      <c r="N124" s="65">
        <v>0</v>
      </c>
      <c r="O124" s="65">
        <v>0</v>
      </c>
      <c r="P124" s="65">
        <v>0</v>
      </c>
      <c r="Q124" s="65">
        <v>0</v>
      </c>
      <c r="R124" s="65">
        <v>0</v>
      </c>
      <c r="S124" s="36">
        <v>0</v>
      </c>
      <c r="T124" s="150">
        <f>SUM(R124:S124)</f>
        <v>0</v>
      </c>
      <c r="U124" s="120">
        <v>45462</v>
      </c>
      <c r="V124" s="66">
        <v>0</v>
      </c>
      <c r="W124" s="66">
        <v>30000</v>
      </c>
      <c r="X124" s="67">
        <v>0</v>
      </c>
      <c r="Y124" s="65">
        <f t="shared" si="3"/>
        <v>0</v>
      </c>
      <c r="Z124" s="65">
        <f t="shared" si="4"/>
        <v>0</v>
      </c>
      <c r="AA124" s="67">
        <v>0</v>
      </c>
      <c r="AB124" s="36" t="s">
        <v>80</v>
      </c>
      <c r="AC124" s="39">
        <f t="shared" si="5"/>
        <v>0</v>
      </c>
      <c r="AD124" s="66"/>
      <c r="AE124" s="65"/>
      <c r="AF124" s="55">
        <f t="shared" si="20"/>
        <v>0</v>
      </c>
      <c r="AG124" s="66"/>
      <c r="AH124" s="129"/>
      <c r="AI124" s="37">
        <f t="shared" si="21"/>
        <v>0</v>
      </c>
      <c r="AJ124" s="58">
        <f t="shared" si="8"/>
        <v>0</v>
      </c>
      <c r="AK124" s="70" t="e">
        <v>#N/A</v>
      </c>
      <c r="AL124" s="36"/>
      <c r="AM124" s="122">
        <v>29750</v>
      </c>
      <c r="AN124" s="36">
        <f t="shared" si="17"/>
        <v>29750</v>
      </c>
      <c r="AO124" s="72">
        <f t="shared" si="18"/>
        <v>1</v>
      </c>
      <c r="AP124" s="38">
        <f t="shared" si="12"/>
        <v>112</v>
      </c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</row>
    <row r="125" spans="1:62" ht="14.25" customHeight="1" x14ac:dyDescent="0.2">
      <c r="A125" s="36"/>
      <c r="B125" s="63"/>
      <c r="C125" s="63"/>
      <c r="D125" s="63"/>
      <c r="E125" s="36"/>
      <c r="F125" s="36"/>
      <c r="G125" s="36"/>
      <c r="H125" s="36"/>
      <c r="I125" s="36"/>
      <c r="J125" s="36"/>
      <c r="K125" s="36"/>
      <c r="L125" s="36"/>
      <c r="M125" s="71"/>
      <c r="N125" s="65"/>
      <c r="O125" s="65"/>
      <c r="P125" s="65"/>
      <c r="Q125" s="65"/>
      <c r="R125" s="65"/>
      <c r="S125" s="36"/>
      <c r="T125" s="65"/>
      <c r="U125" s="65"/>
      <c r="V125" s="66"/>
      <c r="W125" s="66"/>
      <c r="X125" s="67"/>
      <c r="Y125" s="68"/>
      <c r="Z125" s="68"/>
      <c r="AA125" s="67"/>
      <c r="AB125" s="36"/>
      <c r="AD125" s="66"/>
      <c r="AE125" s="65"/>
      <c r="AF125" s="66"/>
      <c r="AG125" s="66"/>
      <c r="AH125" s="66"/>
      <c r="AI125" s="65"/>
      <c r="AJ125" s="65"/>
      <c r="AK125" s="66"/>
      <c r="AL125" s="36"/>
      <c r="AM125" s="36"/>
      <c r="AN125" s="36"/>
      <c r="AO125" s="69"/>
      <c r="AP125" s="36"/>
    </row>
    <row r="126" spans="1:62" ht="14.25" customHeight="1" x14ac:dyDescent="0.2">
      <c r="A126" s="36"/>
      <c r="B126" s="36"/>
      <c r="C126" s="36"/>
      <c r="D126" s="36"/>
      <c r="E126" s="70"/>
      <c r="F126" s="63"/>
      <c r="G126" s="63"/>
      <c r="H126" s="36"/>
      <c r="I126" s="36"/>
      <c r="J126" s="36"/>
      <c r="K126" s="36"/>
      <c r="L126" s="36"/>
      <c r="M126" s="71"/>
      <c r="N126" s="36"/>
      <c r="O126" s="36"/>
      <c r="P126" s="36"/>
      <c r="Q126" s="36"/>
      <c r="R126" s="36"/>
      <c r="S126" s="36"/>
      <c r="T126" s="36"/>
      <c r="U126" s="36"/>
      <c r="V126" s="66"/>
      <c r="W126" s="66"/>
      <c r="X126" s="67"/>
      <c r="Y126" s="36"/>
      <c r="Z126" s="36"/>
      <c r="AA126" s="67"/>
      <c r="AB126" s="36"/>
      <c r="AD126" s="66"/>
      <c r="AE126" s="36"/>
      <c r="AF126" s="66"/>
      <c r="AG126" s="66"/>
      <c r="AH126" s="66"/>
      <c r="AI126" s="36"/>
      <c r="AJ126" s="36"/>
      <c r="AK126" s="36"/>
      <c r="AL126" s="36"/>
      <c r="AM126" s="63">
        <v>99999</v>
      </c>
      <c r="AN126" s="36"/>
      <c r="AO126" s="72"/>
      <c r="AP126" s="36"/>
    </row>
    <row r="127" spans="1:62" ht="14.25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71"/>
      <c r="N127" s="65"/>
      <c r="O127" s="65"/>
      <c r="P127" s="65"/>
      <c r="Q127" s="65"/>
      <c r="R127" s="65"/>
      <c r="S127" s="36"/>
      <c r="T127" s="65"/>
      <c r="U127" s="65"/>
      <c r="V127" s="66"/>
      <c r="W127" s="66"/>
      <c r="X127" s="67"/>
      <c r="Y127" s="68"/>
      <c r="Z127" s="68"/>
      <c r="AA127" s="67"/>
      <c r="AB127" s="36"/>
      <c r="AD127" s="66"/>
      <c r="AE127" s="65"/>
      <c r="AF127" s="66"/>
      <c r="AG127" s="66"/>
      <c r="AH127" s="66"/>
      <c r="AI127" s="65"/>
      <c r="AJ127" s="65"/>
      <c r="AK127" s="66"/>
      <c r="AL127" s="36"/>
      <c r="AM127" s="36"/>
      <c r="AN127" s="36"/>
      <c r="AO127" s="69"/>
      <c r="AP127" s="36"/>
    </row>
    <row r="128" spans="1:62" ht="14.25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71"/>
      <c r="N128" s="65"/>
      <c r="O128" s="65"/>
      <c r="P128" s="65"/>
      <c r="Q128" s="65"/>
      <c r="R128" s="65"/>
      <c r="S128" s="36"/>
      <c r="T128" s="65"/>
      <c r="U128" s="65"/>
      <c r="V128" s="66"/>
      <c r="W128" s="66"/>
      <c r="X128" s="67"/>
      <c r="Y128" s="68"/>
      <c r="Z128" s="68"/>
      <c r="AA128" s="67"/>
      <c r="AB128" s="36"/>
      <c r="AD128" s="66"/>
      <c r="AE128" s="65"/>
      <c r="AF128" s="66"/>
      <c r="AG128" s="66"/>
      <c r="AH128" s="66"/>
      <c r="AI128" s="65"/>
      <c r="AJ128" s="65"/>
      <c r="AK128" s="66"/>
      <c r="AL128" s="36"/>
      <c r="AM128" s="36"/>
      <c r="AN128" s="36"/>
      <c r="AO128" s="69"/>
      <c r="AP128" s="36"/>
    </row>
    <row r="129" spans="1:42" ht="14.2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71"/>
      <c r="N129" s="65"/>
      <c r="O129" s="65"/>
      <c r="P129" s="65"/>
      <c r="Q129" s="65"/>
      <c r="R129" s="65"/>
      <c r="S129" s="36"/>
      <c r="T129" s="65"/>
      <c r="U129" s="65"/>
      <c r="V129" s="66"/>
      <c r="W129" s="66"/>
      <c r="X129" s="67"/>
      <c r="Y129" s="68"/>
      <c r="Z129" s="68"/>
      <c r="AA129" s="67"/>
      <c r="AB129" s="36"/>
      <c r="AD129" s="66"/>
      <c r="AE129" s="65"/>
      <c r="AF129" s="66"/>
      <c r="AG129" s="66"/>
      <c r="AH129" s="66"/>
      <c r="AI129" s="65"/>
      <c r="AJ129" s="65"/>
      <c r="AK129" s="66"/>
      <c r="AL129" s="36"/>
      <c r="AM129" s="36"/>
      <c r="AN129" s="36"/>
      <c r="AO129" s="69"/>
      <c r="AP129" s="36"/>
    </row>
    <row r="130" spans="1:42" ht="14.25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71"/>
      <c r="N130" s="65"/>
      <c r="O130" s="65"/>
      <c r="P130" s="65"/>
      <c r="Q130" s="65"/>
      <c r="R130" s="65"/>
      <c r="S130" s="36"/>
      <c r="T130" s="65"/>
      <c r="U130" s="65"/>
      <c r="V130" s="66"/>
      <c r="W130" s="66"/>
      <c r="X130" s="67"/>
      <c r="Y130" s="68"/>
      <c r="Z130" s="68"/>
      <c r="AA130" s="67"/>
      <c r="AB130" s="36"/>
      <c r="AD130" s="66"/>
      <c r="AE130" s="65"/>
      <c r="AF130" s="66"/>
      <c r="AG130" s="66"/>
      <c r="AH130" s="66"/>
      <c r="AI130" s="65"/>
      <c r="AJ130" s="65"/>
      <c r="AK130" s="66"/>
      <c r="AL130" s="36"/>
      <c r="AM130" s="36"/>
      <c r="AN130" s="36"/>
      <c r="AO130" s="69"/>
      <c r="AP130" s="36"/>
    </row>
    <row r="131" spans="1:42" ht="14.25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71"/>
      <c r="N131" s="65"/>
      <c r="O131" s="65"/>
      <c r="P131" s="65"/>
      <c r="Q131" s="65"/>
      <c r="R131" s="65"/>
      <c r="S131" s="36"/>
      <c r="T131" s="65"/>
      <c r="U131" s="65"/>
      <c r="V131" s="66"/>
      <c r="W131" s="66"/>
      <c r="X131" s="67"/>
      <c r="Y131" s="68"/>
      <c r="Z131" s="68"/>
      <c r="AA131" s="67"/>
      <c r="AB131" s="36"/>
      <c r="AD131" s="66"/>
      <c r="AE131" s="65"/>
      <c r="AF131" s="66"/>
      <c r="AG131" s="66"/>
      <c r="AH131" s="66"/>
      <c r="AI131" s="65"/>
      <c r="AJ131" s="65"/>
      <c r="AK131" s="66"/>
      <c r="AL131" s="36"/>
      <c r="AM131" s="36"/>
      <c r="AN131" s="36"/>
      <c r="AO131" s="69"/>
      <c r="AP131" s="36"/>
    </row>
    <row r="132" spans="1:42" ht="14.25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71"/>
      <c r="N132" s="65"/>
      <c r="O132" s="65"/>
      <c r="P132" s="65"/>
      <c r="Q132" s="65"/>
      <c r="R132" s="65"/>
      <c r="S132" s="36"/>
      <c r="T132" s="65"/>
      <c r="U132" s="65"/>
      <c r="V132" s="66"/>
      <c r="W132" s="66"/>
      <c r="X132" s="67"/>
      <c r="Y132" s="68"/>
      <c r="Z132" s="68"/>
      <c r="AA132" s="67"/>
      <c r="AB132" s="36"/>
      <c r="AD132" s="66"/>
      <c r="AE132" s="65"/>
      <c r="AF132" s="66"/>
      <c r="AG132" s="66"/>
      <c r="AH132" s="66"/>
      <c r="AI132" s="65"/>
      <c r="AJ132" s="65"/>
      <c r="AK132" s="66"/>
      <c r="AL132" s="36"/>
      <c r="AM132" s="36"/>
      <c r="AN132" s="36"/>
      <c r="AO132" s="69"/>
      <c r="AP132" s="36"/>
    </row>
    <row r="133" spans="1:42" ht="14.25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71"/>
      <c r="N133" s="65"/>
      <c r="O133" s="65"/>
      <c r="P133" s="65"/>
      <c r="Q133" s="65"/>
      <c r="R133" s="65"/>
      <c r="S133" s="36"/>
      <c r="T133" s="65"/>
      <c r="U133" s="65"/>
      <c r="V133" s="66"/>
      <c r="W133" s="66"/>
      <c r="X133" s="67"/>
      <c r="Y133" s="68"/>
      <c r="Z133" s="68"/>
      <c r="AA133" s="67"/>
      <c r="AB133" s="36"/>
      <c r="AD133" s="66"/>
      <c r="AE133" s="65"/>
      <c r="AF133" s="66"/>
      <c r="AG133" s="66"/>
      <c r="AH133" s="66"/>
      <c r="AI133" s="65"/>
      <c r="AJ133" s="65"/>
      <c r="AK133" s="66"/>
      <c r="AL133" s="36"/>
      <c r="AM133" s="36"/>
      <c r="AN133" s="36"/>
      <c r="AO133" s="69"/>
      <c r="AP133" s="36"/>
    </row>
    <row r="134" spans="1:42" ht="14.2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71"/>
      <c r="N134" s="65"/>
      <c r="O134" s="65"/>
      <c r="P134" s="65"/>
      <c r="Q134" s="65"/>
      <c r="R134" s="65"/>
      <c r="S134" s="36"/>
      <c r="T134" s="65"/>
      <c r="U134" s="65"/>
      <c r="V134" s="66"/>
      <c r="W134" s="66"/>
      <c r="X134" s="67"/>
      <c r="Y134" s="68"/>
      <c r="Z134" s="68"/>
      <c r="AA134" s="67"/>
      <c r="AB134" s="36"/>
      <c r="AD134" s="66"/>
      <c r="AE134" s="65"/>
      <c r="AF134" s="66"/>
      <c r="AG134" s="66"/>
      <c r="AH134" s="66"/>
      <c r="AI134" s="65"/>
      <c r="AJ134" s="65"/>
      <c r="AK134" s="66"/>
      <c r="AL134" s="36"/>
      <c r="AM134" s="36"/>
      <c r="AN134" s="36"/>
      <c r="AO134" s="69"/>
      <c r="AP134" s="36"/>
    </row>
    <row r="135" spans="1:42" ht="14.25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71"/>
      <c r="N135" s="65"/>
      <c r="O135" s="65"/>
      <c r="P135" s="65"/>
      <c r="Q135" s="65"/>
      <c r="R135" s="65"/>
      <c r="S135" s="36"/>
      <c r="T135" s="65"/>
      <c r="U135" s="65"/>
      <c r="V135" s="66"/>
      <c r="W135" s="66"/>
      <c r="X135" s="67"/>
      <c r="Y135" s="68"/>
      <c r="Z135" s="68"/>
      <c r="AA135" s="67"/>
      <c r="AB135" s="36"/>
      <c r="AD135" s="66"/>
      <c r="AE135" s="65"/>
      <c r="AF135" s="66"/>
      <c r="AG135" s="66"/>
      <c r="AH135" s="66"/>
      <c r="AI135" s="65"/>
      <c r="AJ135" s="65"/>
      <c r="AK135" s="66"/>
      <c r="AL135" s="36"/>
      <c r="AM135" s="36"/>
      <c r="AN135" s="36"/>
      <c r="AO135" s="69"/>
      <c r="AP135" s="36"/>
    </row>
    <row r="136" spans="1:42" ht="14.25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71"/>
      <c r="N136" s="65"/>
      <c r="O136" s="65"/>
      <c r="P136" s="65"/>
      <c r="Q136" s="65"/>
      <c r="R136" s="65"/>
      <c r="S136" s="36"/>
      <c r="T136" s="65"/>
      <c r="U136" s="65"/>
      <c r="V136" s="66"/>
      <c r="W136" s="66"/>
      <c r="X136" s="67"/>
      <c r="Y136" s="68"/>
      <c r="Z136" s="68"/>
      <c r="AA136" s="67"/>
      <c r="AB136" s="36"/>
      <c r="AC136" s="65"/>
      <c r="AD136" s="66"/>
      <c r="AE136" s="65"/>
      <c r="AF136" s="66"/>
      <c r="AG136" s="66"/>
      <c r="AH136" s="66"/>
      <c r="AI136" s="65"/>
      <c r="AJ136" s="65"/>
      <c r="AK136" s="66"/>
      <c r="AL136" s="36"/>
      <c r="AM136" s="36"/>
      <c r="AN136" s="36"/>
      <c r="AO136" s="69"/>
      <c r="AP136" s="36"/>
    </row>
    <row r="137" spans="1:42" ht="14.25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71"/>
      <c r="N137" s="65"/>
      <c r="O137" s="65"/>
      <c r="P137" s="65"/>
      <c r="Q137" s="65"/>
      <c r="R137" s="65"/>
      <c r="S137" s="36"/>
      <c r="T137" s="65"/>
      <c r="U137" s="65"/>
      <c r="V137" s="66"/>
      <c r="W137" s="66"/>
      <c r="X137" s="67"/>
      <c r="Y137" s="68"/>
      <c r="Z137" s="68"/>
      <c r="AA137" s="67"/>
      <c r="AB137" s="36"/>
      <c r="AC137" s="65"/>
      <c r="AD137" s="66"/>
      <c r="AE137" s="65"/>
      <c r="AF137" s="66"/>
      <c r="AG137" s="66"/>
      <c r="AH137" s="66"/>
      <c r="AI137" s="65"/>
      <c r="AJ137" s="65"/>
      <c r="AK137" s="66"/>
      <c r="AL137" s="36"/>
      <c r="AM137" s="36"/>
      <c r="AN137" s="36"/>
      <c r="AO137" s="69"/>
      <c r="AP137" s="36"/>
    </row>
    <row r="138" spans="1:42" ht="14.25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71"/>
      <c r="N138" s="65"/>
      <c r="O138" s="65"/>
      <c r="P138" s="65"/>
      <c r="Q138" s="65"/>
      <c r="R138" s="65"/>
      <c r="S138" s="36"/>
      <c r="T138" s="65"/>
      <c r="U138" s="65"/>
      <c r="V138" s="66"/>
      <c r="W138" s="66"/>
      <c r="X138" s="67"/>
      <c r="Y138" s="68"/>
      <c r="Z138" s="68"/>
      <c r="AA138" s="67"/>
      <c r="AB138" s="36"/>
      <c r="AC138" s="65"/>
      <c r="AD138" s="66"/>
      <c r="AE138" s="65"/>
      <c r="AF138" s="66"/>
      <c r="AG138" s="66"/>
      <c r="AH138" s="66"/>
      <c r="AI138" s="65"/>
      <c r="AJ138" s="65"/>
      <c r="AK138" s="66"/>
      <c r="AL138" s="36"/>
      <c r="AM138" s="36"/>
      <c r="AN138" s="36"/>
      <c r="AO138" s="69"/>
      <c r="AP138" s="36"/>
    </row>
    <row r="139" spans="1:42" ht="14.25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71"/>
      <c r="N139" s="65"/>
      <c r="O139" s="65"/>
      <c r="P139" s="65"/>
      <c r="Q139" s="65"/>
      <c r="R139" s="65"/>
      <c r="S139" s="36"/>
      <c r="T139" s="65"/>
      <c r="U139" s="65"/>
      <c r="V139" s="66"/>
      <c r="W139" s="66"/>
      <c r="X139" s="67"/>
      <c r="Y139" s="68"/>
      <c r="Z139" s="68"/>
      <c r="AA139" s="67"/>
      <c r="AB139" s="36"/>
      <c r="AC139" s="65"/>
      <c r="AD139" s="66"/>
      <c r="AE139" s="65"/>
      <c r="AF139" s="66"/>
      <c r="AG139" s="66"/>
      <c r="AH139" s="66"/>
      <c r="AI139" s="65"/>
      <c r="AJ139" s="65"/>
      <c r="AK139" s="66"/>
      <c r="AL139" s="36"/>
      <c r="AM139" s="36"/>
      <c r="AN139" s="36"/>
      <c r="AO139" s="69"/>
      <c r="AP139" s="36"/>
    </row>
    <row r="140" spans="1:42" ht="14.25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71"/>
      <c r="N140" s="65"/>
      <c r="O140" s="65"/>
      <c r="P140" s="65"/>
      <c r="Q140" s="65"/>
      <c r="R140" s="65"/>
      <c r="S140" s="36"/>
      <c r="T140" s="65"/>
      <c r="U140" s="65"/>
      <c r="V140" s="66"/>
      <c r="W140" s="66"/>
      <c r="X140" s="67"/>
      <c r="Y140" s="68"/>
      <c r="Z140" s="68"/>
      <c r="AA140" s="67"/>
      <c r="AB140" s="36"/>
      <c r="AC140" s="65"/>
      <c r="AD140" s="66"/>
      <c r="AE140" s="65"/>
      <c r="AF140" s="66"/>
      <c r="AG140" s="66"/>
      <c r="AH140" s="66"/>
      <c r="AI140" s="65"/>
      <c r="AJ140" s="65"/>
      <c r="AK140" s="66"/>
      <c r="AL140" s="36"/>
      <c r="AM140" s="36"/>
      <c r="AN140" s="36"/>
      <c r="AO140" s="69"/>
      <c r="AP140" s="36"/>
    </row>
    <row r="141" spans="1:42" ht="14.25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71"/>
      <c r="N141" s="65"/>
      <c r="O141" s="65"/>
      <c r="P141" s="65"/>
      <c r="Q141" s="65"/>
      <c r="R141" s="65"/>
      <c r="S141" s="36"/>
      <c r="T141" s="65"/>
      <c r="U141" s="65"/>
      <c r="V141" s="66"/>
      <c r="W141" s="66"/>
      <c r="X141" s="67"/>
      <c r="Y141" s="68"/>
      <c r="Z141" s="68"/>
      <c r="AA141" s="67"/>
      <c r="AB141" s="36"/>
      <c r="AC141" s="65"/>
      <c r="AD141" s="66"/>
      <c r="AE141" s="65"/>
      <c r="AF141" s="66"/>
      <c r="AG141" s="66"/>
      <c r="AH141" s="66"/>
      <c r="AI141" s="65"/>
      <c r="AJ141" s="65"/>
      <c r="AK141" s="66"/>
      <c r="AL141" s="36"/>
      <c r="AM141" s="36"/>
      <c r="AN141" s="36"/>
      <c r="AO141" s="69"/>
      <c r="AP141" s="36"/>
    </row>
    <row r="142" spans="1:42" ht="14.25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71"/>
      <c r="N142" s="65"/>
      <c r="O142" s="65"/>
      <c r="P142" s="65"/>
      <c r="Q142" s="65"/>
      <c r="R142" s="65"/>
      <c r="S142" s="36"/>
      <c r="T142" s="65"/>
      <c r="U142" s="65"/>
      <c r="V142" s="66"/>
      <c r="W142" s="66"/>
      <c r="X142" s="67"/>
      <c r="Y142" s="68"/>
      <c r="Z142" s="68"/>
      <c r="AA142" s="67"/>
      <c r="AB142" s="36"/>
      <c r="AC142" s="65"/>
      <c r="AD142" s="66"/>
      <c r="AE142" s="65"/>
      <c r="AF142" s="66"/>
      <c r="AG142" s="66"/>
      <c r="AH142" s="66"/>
      <c r="AI142" s="65"/>
      <c r="AJ142" s="65"/>
      <c r="AK142" s="66"/>
      <c r="AL142" s="36"/>
      <c r="AM142" s="36"/>
      <c r="AN142" s="36"/>
      <c r="AO142" s="69"/>
      <c r="AP142" s="36"/>
    </row>
    <row r="143" spans="1:42" ht="14.25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71"/>
      <c r="N143" s="65"/>
      <c r="O143" s="65"/>
      <c r="P143" s="65"/>
      <c r="Q143" s="65"/>
      <c r="R143" s="65"/>
      <c r="S143" s="36"/>
      <c r="T143" s="65"/>
      <c r="U143" s="65"/>
      <c r="V143" s="66"/>
      <c r="W143" s="66"/>
      <c r="X143" s="67"/>
      <c r="Y143" s="68"/>
      <c r="Z143" s="68"/>
      <c r="AA143" s="67"/>
      <c r="AB143" s="36"/>
      <c r="AC143" s="65"/>
      <c r="AD143" s="66"/>
      <c r="AE143" s="65"/>
      <c r="AF143" s="66"/>
      <c r="AG143" s="66"/>
      <c r="AH143" s="66"/>
      <c r="AI143" s="65"/>
      <c r="AJ143" s="65"/>
      <c r="AK143" s="66"/>
      <c r="AL143" s="36"/>
      <c r="AM143" s="36"/>
      <c r="AN143" s="36"/>
      <c r="AO143" s="69"/>
      <c r="AP143" s="36"/>
    </row>
    <row r="144" spans="1:42" ht="14.25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71"/>
      <c r="N144" s="65"/>
      <c r="O144" s="65"/>
      <c r="P144" s="65"/>
      <c r="Q144" s="65"/>
      <c r="R144" s="65"/>
      <c r="S144" s="36"/>
      <c r="T144" s="65"/>
      <c r="U144" s="65"/>
      <c r="V144" s="66"/>
      <c r="W144" s="66"/>
      <c r="X144" s="67"/>
      <c r="Y144" s="68"/>
      <c r="Z144" s="68"/>
      <c r="AA144" s="67"/>
      <c r="AB144" s="36"/>
      <c r="AC144" s="65"/>
      <c r="AD144" s="66"/>
      <c r="AE144" s="65"/>
      <c r="AF144" s="66"/>
      <c r="AG144" s="66"/>
      <c r="AH144" s="66"/>
      <c r="AI144" s="65"/>
      <c r="AJ144" s="65"/>
      <c r="AK144" s="66"/>
      <c r="AL144" s="36"/>
      <c r="AM144" s="36"/>
      <c r="AN144" s="36"/>
      <c r="AO144" s="69"/>
      <c r="AP144" s="36"/>
    </row>
    <row r="145" spans="1:42" ht="14.25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71"/>
      <c r="N145" s="65"/>
      <c r="O145" s="65"/>
      <c r="P145" s="65"/>
      <c r="Q145" s="65"/>
      <c r="R145" s="65"/>
      <c r="S145" s="36"/>
      <c r="T145" s="65"/>
      <c r="U145" s="65"/>
      <c r="V145" s="66"/>
      <c r="W145" s="66"/>
      <c r="X145" s="67"/>
      <c r="Y145" s="68"/>
      <c r="Z145" s="68"/>
      <c r="AA145" s="67"/>
      <c r="AB145" s="36"/>
      <c r="AC145" s="65"/>
      <c r="AD145" s="66"/>
      <c r="AE145" s="65"/>
      <c r="AF145" s="66"/>
      <c r="AG145" s="66"/>
      <c r="AH145" s="66"/>
      <c r="AI145" s="65"/>
      <c r="AJ145" s="65"/>
      <c r="AK145" s="66"/>
      <c r="AL145" s="36"/>
      <c r="AM145" s="36"/>
      <c r="AN145" s="36"/>
      <c r="AO145" s="69"/>
      <c r="AP145" s="36"/>
    </row>
    <row r="146" spans="1:42" ht="14.25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71"/>
      <c r="N146" s="65"/>
      <c r="O146" s="65"/>
      <c r="P146" s="65"/>
      <c r="Q146" s="65"/>
      <c r="R146" s="65"/>
      <c r="S146" s="36"/>
      <c r="T146" s="65"/>
      <c r="U146" s="65"/>
      <c r="V146" s="66"/>
      <c r="W146" s="66"/>
      <c r="X146" s="67"/>
      <c r="Y146" s="68"/>
      <c r="Z146" s="68"/>
      <c r="AA146" s="67"/>
      <c r="AB146" s="36"/>
      <c r="AC146" s="65"/>
      <c r="AD146" s="66"/>
      <c r="AE146" s="65"/>
      <c r="AF146" s="66"/>
      <c r="AG146" s="66"/>
      <c r="AH146" s="66"/>
      <c r="AI146" s="65"/>
      <c r="AJ146" s="65"/>
      <c r="AK146" s="66"/>
      <c r="AL146" s="36"/>
      <c r="AM146" s="36"/>
      <c r="AN146" s="36"/>
      <c r="AO146" s="69"/>
      <c r="AP146" s="36"/>
    </row>
    <row r="147" spans="1:42" ht="14.25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71"/>
      <c r="N147" s="65"/>
      <c r="O147" s="65"/>
      <c r="P147" s="65"/>
      <c r="Q147" s="65"/>
      <c r="R147" s="65"/>
      <c r="S147" s="36"/>
      <c r="T147" s="65"/>
      <c r="U147" s="65"/>
      <c r="V147" s="66"/>
      <c r="W147" s="66"/>
      <c r="X147" s="67"/>
      <c r="Y147" s="68"/>
      <c r="Z147" s="68"/>
      <c r="AA147" s="67"/>
      <c r="AB147" s="36"/>
      <c r="AC147" s="65"/>
      <c r="AD147" s="66"/>
      <c r="AE147" s="65"/>
      <c r="AF147" s="66"/>
      <c r="AG147" s="66"/>
      <c r="AH147" s="66"/>
      <c r="AI147" s="65"/>
      <c r="AJ147" s="65"/>
      <c r="AK147" s="66"/>
      <c r="AL147" s="36"/>
      <c r="AM147" s="36"/>
      <c r="AN147" s="36"/>
      <c r="AO147" s="69"/>
      <c r="AP147" s="36"/>
    </row>
    <row r="148" spans="1:42" ht="14.25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71"/>
      <c r="N148" s="65"/>
      <c r="O148" s="65"/>
      <c r="P148" s="65"/>
      <c r="Q148" s="65"/>
      <c r="R148" s="65"/>
      <c r="S148" s="36"/>
      <c r="T148" s="65"/>
      <c r="U148" s="65"/>
      <c r="V148" s="66"/>
      <c r="W148" s="66"/>
      <c r="X148" s="67"/>
      <c r="Y148" s="68"/>
      <c r="Z148" s="68"/>
      <c r="AA148" s="67"/>
      <c r="AB148" s="36"/>
      <c r="AC148" s="65"/>
      <c r="AD148" s="66"/>
      <c r="AE148" s="65"/>
      <c r="AF148" s="66"/>
      <c r="AG148" s="66"/>
      <c r="AH148" s="66"/>
      <c r="AI148" s="65"/>
      <c r="AJ148" s="65"/>
      <c r="AK148" s="66"/>
      <c r="AL148" s="36"/>
      <c r="AM148" s="36"/>
      <c r="AN148" s="36"/>
      <c r="AO148" s="69"/>
      <c r="AP148" s="36"/>
    </row>
    <row r="149" spans="1:42" ht="14.25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71"/>
      <c r="N149" s="65"/>
      <c r="O149" s="65"/>
      <c r="P149" s="65"/>
      <c r="Q149" s="65"/>
      <c r="R149" s="65"/>
      <c r="S149" s="36"/>
      <c r="T149" s="65"/>
      <c r="U149" s="65"/>
      <c r="V149" s="66"/>
      <c r="W149" s="66"/>
      <c r="X149" s="67"/>
      <c r="Y149" s="68"/>
      <c r="Z149" s="68"/>
      <c r="AA149" s="67"/>
      <c r="AB149" s="36"/>
      <c r="AC149" s="65"/>
      <c r="AD149" s="66"/>
      <c r="AE149" s="65"/>
      <c r="AF149" s="66"/>
      <c r="AG149" s="66"/>
      <c r="AH149" s="66"/>
      <c r="AI149" s="65"/>
      <c r="AJ149" s="65"/>
      <c r="AK149" s="66"/>
      <c r="AL149" s="36"/>
      <c r="AM149" s="36"/>
      <c r="AN149" s="36"/>
      <c r="AO149" s="69"/>
      <c r="AP149" s="36"/>
    </row>
    <row r="150" spans="1:42" ht="14.2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71"/>
      <c r="N150" s="65"/>
      <c r="O150" s="65"/>
      <c r="P150" s="65"/>
      <c r="Q150" s="65"/>
      <c r="R150" s="65"/>
      <c r="S150" s="36"/>
      <c r="T150" s="65"/>
      <c r="U150" s="65"/>
      <c r="V150" s="66"/>
      <c r="W150" s="66"/>
      <c r="X150" s="67"/>
      <c r="Y150" s="68"/>
      <c r="Z150" s="68"/>
      <c r="AA150" s="67"/>
      <c r="AB150" s="36"/>
      <c r="AC150" s="65"/>
      <c r="AD150" s="66"/>
      <c r="AE150" s="65"/>
      <c r="AF150" s="66"/>
      <c r="AG150" s="66"/>
      <c r="AH150" s="66"/>
      <c r="AI150" s="65"/>
      <c r="AJ150" s="65"/>
      <c r="AK150" s="66"/>
      <c r="AL150" s="36"/>
      <c r="AM150" s="36"/>
      <c r="AN150" s="36"/>
      <c r="AO150" s="69"/>
      <c r="AP150" s="36"/>
    </row>
    <row r="151" spans="1:42" ht="14.25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71"/>
      <c r="N151" s="65"/>
      <c r="O151" s="65"/>
      <c r="P151" s="65"/>
      <c r="Q151" s="65"/>
      <c r="R151" s="65"/>
      <c r="S151" s="36"/>
      <c r="T151" s="65"/>
      <c r="U151" s="65"/>
      <c r="V151" s="66"/>
      <c r="W151" s="66"/>
      <c r="X151" s="67"/>
      <c r="Y151" s="68"/>
      <c r="Z151" s="68"/>
      <c r="AA151" s="67"/>
      <c r="AB151" s="36"/>
      <c r="AC151" s="65"/>
      <c r="AD151" s="66"/>
      <c r="AE151" s="65"/>
      <c r="AF151" s="66"/>
      <c r="AG151" s="66"/>
      <c r="AH151" s="66"/>
      <c r="AI151" s="65"/>
      <c r="AJ151" s="65"/>
      <c r="AK151" s="66"/>
      <c r="AL151" s="36"/>
      <c r="AM151" s="36"/>
      <c r="AN151" s="36"/>
      <c r="AO151" s="69"/>
      <c r="AP151" s="36"/>
    </row>
    <row r="152" spans="1:42" ht="14.2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71"/>
      <c r="N152" s="65"/>
      <c r="O152" s="65"/>
      <c r="P152" s="65"/>
      <c r="Q152" s="65"/>
      <c r="R152" s="65"/>
      <c r="S152" s="36"/>
      <c r="T152" s="65"/>
      <c r="U152" s="65"/>
      <c r="V152" s="66"/>
      <c r="W152" s="66"/>
      <c r="X152" s="67"/>
      <c r="Y152" s="68"/>
      <c r="Z152" s="68"/>
      <c r="AA152" s="67"/>
      <c r="AB152" s="36"/>
      <c r="AC152" s="65"/>
      <c r="AD152" s="66"/>
      <c r="AE152" s="65"/>
      <c r="AF152" s="66"/>
      <c r="AG152" s="66"/>
      <c r="AH152" s="66"/>
      <c r="AI152" s="65"/>
      <c r="AJ152" s="65"/>
      <c r="AK152" s="66"/>
      <c r="AL152" s="36"/>
      <c r="AM152" s="36"/>
      <c r="AN152" s="36"/>
      <c r="AO152" s="69"/>
      <c r="AP152" s="36"/>
    </row>
    <row r="153" spans="1:42" ht="14.2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71"/>
      <c r="N153" s="65"/>
      <c r="O153" s="65"/>
      <c r="P153" s="65"/>
      <c r="Q153" s="65"/>
      <c r="R153" s="65"/>
      <c r="S153" s="36"/>
      <c r="T153" s="65"/>
      <c r="U153" s="65"/>
      <c r="V153" s="66"/>
      <c r="W153" s="66"/>
      <c r="X153" s="67"/>
      <c r="Y153" s="68"/>
      <c r="Z153" s="68"/>
      <c r="AA153" s="67"/>
      <c r="AB153" s="36"/>
      <c r="AC153" s="65"/>
      <c r="AD153" s="66"/>
      <c r="AE153" s="65"/>
      <c r="AF153" s="66"/>
      <c r="AG153" s="66"/>
      <c r="AH153" s="66"/>
      <c r="AI153" s="65"/>
      <c r="AJ153" s="65"/>
      <c r="AK153" s="66"/>
      <c r="AL153" s="36"/>
      <c r="AM153" s="36"/>
      <c r="AN153" s="36"/>
      <c r="AO153" s="69"/>
      <c r="AP153" s="36"/>
    </row>
    <row r="154" spans="1:42" ht="14.2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71"/>
      <c r="N154" s="65"/>
      <c r="O154" s="65"/>
      <c r="P154" s="65"/>
      <c r="Q154" s="65"/>
      <c r="R154" s="65"/>
      <c r="S154" s="36"/>
      <c r="T154" s="65"/>
      <c r="U154" s="65"/>
      <c r="V154" s="66"/>
      <c r="W154" s="66"/>
      <c r="X154" s="67"/>
      <c r="Y154" s="68"/>
      <c r="Z154" s="68"/>
      <c r="AA154" s="67"/>
      <c r="AB154" s="36"/>
      <c r="AC154" s="65"/>
      <c r="AD154" s="66"/>
      <c r="AE154" s="65"/>
      <c r="AF154" s="66"/>
      <c r="AG154" s="66"/>
      <c r="AH154" s="66"/>
      <c r="AI154" s="65"/>
      <c r="AJ154" s="65"/>
      <c r="AK154" s="66"/>
      <c r="AL154" s="36"/>
      <c r="AM154" s="36"/>
      <c r="AN154" s="36"/>
      <c r="AO154" s="69"/>
      <c r="AP154" s="36"/>
    </row>
    <row r="155" spans="1:42" ht="14.2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71"/>
      <c r="N155" s="65"/>
      <c r="O155" s="65"/>
      <c r="P155" s="65"/>
      <c r="Q155" s="65"/>
      <c r="R155" s="65"/>
      <c r="S155" s="36"/>
      <c r="T155" s="65"/>
      <c r="U155" s="65"/>
      <c r="V155" s="66"/>
      <c r="W155" s="66"/>
      <c r="X155" s="67"/>
      <c r="Y155" s="68"/>
      <c r="Z155" s="68"/>
      <c r="AA155" s="67"/>
      <c r="AB155" s="36"/>
      <c r="AC155" s="65"/>
      <c r="AD155" s="66"/>
      <c r="AE155" s="65"/>
      <c r="AF155" s="66"/>
      <c r="AG155" s="66"/>
      <c r="AH155" s="66"/>
      <c r="AI155" s="65"/>
      <c r="AJ155" s="65"/>
      <c r="AK155" s="66"/>
      <c r="AL155" s="36"/>
      <c r="AM155" s="36"/>
      <c r="AN155" s="36"/>
      <c r="AO155" s="69"/>
      <c r="AP155" s="36"/>
    </row>
    <row r="156" spans="1:42" ht="14.2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71"/>
      <c r="N156" s="65"/>
      <c r="O156" s="65"/>
      <c r="P156" s="65"/>
      <c r="Q156" s="65"/>
      <c r="R156" s="65"/>
      <c r="S156" s="36"/>
      <c r="T156" s="65"/>
      <c r="U156" s="65"/>
      <c r="V156" s="66"/>
      <c r="W156" s="66"/>
      <c r="X156" s="67"/>
      <c r="Y156" s="68"/>
      <c r="Z156" s="68"/>
      <c r="AA156" s="67"/>
      <c r="AB156" s="36"/>
      <c r="AC156" s="65"/>
      <c r="AD156" s="66"/>
      <c r="AE156" s="65"/>
      <c r="AF156" s="66"/>
      <c r="AG156" s="66"/>
      <c r="AH156" s="66"/>
      <c r="AI156" s="65"/>
      <c r="AJ156" s="65"/>
      <c r="AK156" s="66"/>
      <c r="AL156" s="36"/>
      <c r="AM156" s="36"/>
      <c r="AN156" s="36"/>
      <c r="AO156" s="69"/>
      <c r="AP156" s="36"/>
    </row>
    <row r="157" spans="1:42" ht="14.2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71"/>
      <c r="N157" s="65"/>
      <c r="O157" s="65"/>
      <c r="P157" s="65"/>
      <c r="Q157" s="65"/>
      <c r="R157" s="65"/>
      <c r="S157" s="36"/>
      <c r="T157" s="65"/>
      <c r="U157" s="65"/>
      <c r="V157" s="66"/>
      <c r="W157" s="66"/>
      <c r="X157" s="67"/>
      <c r="Y157" s="68"/>
      <c r="Z157" s="68"/>
      <c r="AA157" s="67"/>
      <c r="AB157" s="36"/>
      <c r="AC157" s="65"/>
      <c r="AD157" s="66"/>
      <c r="AE157" s="65"/>
      <c r="AF157" s="66"/>
      <c r="AG157" s="66"/>
      <c r="AH157" s="66"/>
      <c r="AI157" s="65"/>
      <c r="AJ157" s="65"/>
      <c r="AK157" s="66"/>
      <c r="AL157" s="36"/>
      <c r="AM157" s="36"/>
      <c r="AN157" s="36"/>
      <c r="AO157" s="69"/>
      <c r="AP157" s="36"/>
    </row>
    <row r="158" spans="1:42" ht="14.2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71"/>
      <c r="N158" s="65"/>
      <c r="O158" s="65"/>
      <c r="P158" s="65"/>
      <c r="Q158" s="65"/>
      <c r="R158" s="65"/>
      <c r="S158" s="36"/>
      <c r="T158" s="65"/>
      <c r="U158" s="65"/>
      <c r="V158" s="66"/>
      <c r="W158" s="66"/>
      <c r="X158" s="67"/>
      <c r="Y158" s="68"/>
      <c r="Z158" s="68"/>
      <c r="AA158" s="67"/>
      <c r="AB158" s="36"/>
      <c r="AC158" s="65"/>
      <c r="AD158" s="66"/>
      <c r="AE158" s="65"/>
      <c r="AF158" s="66"/>
      <c r="AG158" s="66"/>
      <c r="AH158" s="66"/>
      <c r="AI158" s="65"/>
      <c r="AJ158" s="65"/>
      <c r="AK158" s="66"/>
      <c r="AL158" s="36"/>
      <c r="AM158" s="36"/>
      <c r="AN158" s="36"/>
      <c r="AO158" s="69"/>
      <c r="AP158" s="36"/>
    </row>
    <row r="159" spans="1:42" ht="14.2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71"/>
      <c r="N159" s="65"/>
      <c r="O159" s="65"/>
      <c r="P159" s="65"/>
      <c r="Q159" s="65"/>
      <c r="R159" s="65"/>
      <c r="S159" s="36"/>
      <c r="T159" s="65"/>
      <c r="U159" s="65"/>
      <c r="V159" s="66"/>
      <c r="W159" s="66"/>
      <c r="X159" s="67"/>
      <c r="Y159" s="68"/>
      <c r="Z159" s="68"/>
      <c r="AA159" s="67"/>
      <c r="AB159" s="36"/>
      <c r="AC159" s="65"/>
      <c r="AD159" s="66"/>
      <c r="AE159" s="65"/>
      <c r="AF159" s="66"/>
      <c r="AG159" s="66"/>
      <c r="AH159" s="66"/>
      <c r="AI159" s="65"/>
      <c r="AJ159" s="65"/>
      <c r="AK159" s="66"/>
      <c r="AL159" s="36"/>
      <c r="AM159" s="36"/>
      <c r="AN159" s="36"/>
      <c r="AO159" s="69"/>
      <c r="AP159" s="36"/>
    </row>
    <row r="160" spans="1:42" ht="14.2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71"/>
      <c r="N160" s="65"/>
      <c r="O160" s="65"/>
      <c r="P160" s="65"/>
      <c r="Q160" s="65"/>
      <c r="R160" s="65"/>
      <c r="S160" s="36"/>
      <c r="T160" s="65"/>
      <c r="U160" s="65"/>
      <c r="V160" s="66"/>
      <c r="W160" s="66"/>
      <c r="X160" s="67"/>
      <c r="Y160" s="68"/>
      <c r="Z160" s="68"/>
      <c r="AA160" s="67"/>
      <c r="AB160" s="36"/>
      <c r="AC160" s="65"/>
      <c r="AD160" s="66"/>
      <c r="AE160" s="65"/>
      <c r="AF160" s="66"/>
      <c r="AG160" s="66"/>
      <c r="AH160" s="66"/>
      <c r="AI160" s="65"/>
      <c r="AJ160" s="65"/>
      <c r="AK160" s="66"/>
      <c r="AL160" s="36"/>
      <c r="AM160" s="36"/>
      <c r="AN160" s="36"/>
      <c r="AO160" s="69"/>
      <c r="AP160" s="36"/>
    </row>
    <row r="161" spans="1:42" ht="14.2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71"/>
      <c r="N161" s="65"/>
      <c r="O161" s="65"/>
      <c r="P161" s="65"/>
      <c r="Q161" s="65"/>
      <c r="R161" s="65"/>
      <c r="S161" s="36"/>
      <c r="T161" s="65"/>
      <c r="U161" s="65"/>
      <c r="V161" s="66"/>
      <c r="W161" s="66"/>
      <c r="X161" s="67"/>
      <c r="Y161" s="68"/>
      <c r="Z161" s="68"/>
      <c r="AA161" s="67"/>
      <c r="AB161" s="36"/>
      <c r="AC161" s="65"/>
      <c r="AD161" s="66"/>
      <c r="AE161" s="65"/>
      <c r="AF161" s="66"/>
      <c r="AG161" s="66"/>
      <c r="AH161" s="66"/>
      <c r="AI161" s="65"/>
      <c r="AJ161" s="65"/>
      <c r="AK161" s="66"/>
      <c r="AL161" s="36"/>
      <c r="AM161" s="36"/>
      <c r="AN161" s="36"/>
      <c r="AO161" s="69"/>
      <c r="AP161" s="36"/>
    </row>
    <row r="162" spans="1:42" ht="14.2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71"/>
      <c r="N162" s="65"/>
      <c r="O162" s="65"/>
      <c r="P162" s="65"/>
      <c r="Q162" s="65"/>
      <c r="R162" s="65"/>
      <c r="S162" s="36"/>
      <c r="T162" s="65"/>
      <c r="U162" s="65"/>
      <c r="V162" s="66"/>
      <c r="W162" s="66"/>
      <c r="X162" s="67"/>
      <c r="Y162" s="68"/>
      <c r="Z162" s="68"/>
      <c r="AA162" s="67"/>
      <c r="AB162" s="36"/>
      <c r="AC162" s="65"/>
      <c r="AD162" s="66"/>
      <c r="AE162" s="65"/>
      <c r="AF162" s="66"/>
      <c r="AG162" s="66"/>
      <c r="AH162" s="66"/>
      <c r="AI162" s="65"/>
      <c r="AJ162" s="65"/>
      <c r="AK162" s="66"/>
      <c r="AL162" s="36"/>
      <c r="AM162" s="36"/>
      <c r="AN162" s="36"/>
      <c r="AO162" s="69"/>
      <c r="AP162" s="36"/>
    </row>
    <row r="163" spans="1:42" ht="14.2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71"/>
      <c r="N163" s="65"/>
      <c r="O163" s="65"/>
      <c r="P163" s="65"/>
      <c r="Q163" s="65"/>
      <c r="R163" s="65"/>
      <c r="S163" s="36"/>
      <c r="T163" s="65"/>
      <c r="U163" s="65"/>
      <c r="V163" s="66"/>
      <c r="W163" s="66"/>
      <c r="X163" s="67"/>
      <c r="Y163" s="68"/>
      <c r="Z163" s="68"/>
      <c r="AA163" s="67"/>
      <c r="AB163" s="36"/>
      <c r="AC163" s="65"/>
      <c r="AD163" s="66"/>
      <c r="AE163" s="65"/>
      <c r="AF163" s="66"/>
      <c r="AG163" s="66"/>
      <c r="AH163" s="66"/>
      <c r="AI163" s="65"/>
      <c r="AJ163" s="65"/>
      <c r="AK163" s="66"/>
      <c r="AL163" s="36"/>
      <c r="AM163" s="36"/>
      <c r="AN163" s="36"/>
      <c r="AO163" s="69"/>
      <c r="AP163" s="36"/>
    </row>
    <row r="164" spans="1:42" ht="14.2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71"/>
      <c r="N164" s="65"/>
      <c r="O164" s="65"/>
      <c r="P164" s="65"/>
      <c r="Q164" s="65"/>
      <c r="R164" s="65"/>
      <c r="S164" s="36"/>
      <c r="T164" s="65"/>
      <c r="U164" s="65"/>
      <c r="V164" s="66"/>
      <c r="W164" s="66"/>
      <c r="X164" s="67"/>
      <c r="Y164" s="68"/>
      <c r="Z164" s="68"/>
      <c r="AA164" s="67"/>
      <c r="AB164" s="36"/>
      <c r="AC164" s="65"/>
      <c r="AD164" s="66"/>
      <c r="AE164" s="65"/>
      <c r="AF164" s="66"/>
      <c r="AG164" s="66"/>
      <c r="AH164" s="66"/>
      <c r="AI164" s="65"/>
      <c r="AJ164" s="65"/>
      <c r="AK164" s="66"/>
      <c r="AL164" s="36"/>
      <c r="AM164" s="36"/>
      <c r="AN164" s="36"/>
      <c r="AO164" s="69"/>
      <c r="AP164" s="36"/>
    </row>
    <row r="165" spans="1:42" ht="14.2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71"/>
      <c r="N165" s="65"/>
      <c r="O165" s="65"/>
      <c r="P165" s="65"/>
      <c r="Q165" s="65"/>
      <c r="R165" s="65"/>
      <c r="S165" s="36"/>
      <c r="T165" s="65"/>
      <c r="U165" s="65"/>
      <c r="V165" s="66"/>
      <c r="W165" s="66"/>
      <c r="X165" s="67"/>
      <c r="Y165" s="68"/>
      <c r="Z165" s="68"/>
      <c r="AA165" s="67"/>
      <c r="AB165" s="36"/>
      <c r="AC165" s="65"/>
      <c r="AD165" s="66"/>
      <c r="AE165" s="65"/>
      <c r="AF165" s="66"/>
      <c r="AG165" s="66"/>
      <c r="AH165" s="66"/>
      <c r="AI165" s="65"/>
      <c r="AJ165" s="65"/>
      <c r="AK165" s="66"/>
      <c r="AL165" s="36"/>
      <c r="AM165" s="36"/>
      <c r="AN165" s="36"/>
      <c r="AO165" s="69"/>
      <c r="AP165" s="36"/>
    </row>
    <row r="166" spans="1:42" ht="14.2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71"/>
      <c r="N166" s="65"/>
      <c r="O166" s="65"/>
      <c r="P166" s="65"/>
      <c r="Q166" s="65"/>
      <c r="R166" s="65"/>
      <c r="S166" s="36"/>
      <c r="T166" s="65"/>
      <c r="U166" s="65"/>
      <c r="V166" s="66"/>
      <c r="W166" s="66"/>
      <c r="X166" s="67"/>
      <c r="Y166" s="68"/>
      <c r="Z166" s="68"/>
      <c r="AA166" s="67"/>
      <c r="AB166" s="65"/>
      <c r="AC166" s="65"/>
      <c r="AD166" s="66"/>
      <c r="AE166" s="65"/>
      <c r="AF166" s="66"/>
      <c r="AG166" s="66"/>
      <c r="AH166" s="66"/>
      <c r="AI166" s="65"/>
      <c r="AJ166" s="65"/>
      <c r="AK166" s="66"/>
      <c r="AL166" s="36"/>
      <c r="AM166" s="36"/>
      <c r="AN166" s="36"/>
      <c r="AO166" s="69"/>
      <c r="AP166" s="36"/>
    </row>
    <row r="167" spans="1:42" ht="14.2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71"/>
      <c r="N167" s="65"/>
      <c r="O167" s="65"/>
      <c r="P167" s="65"/>
      <c r="Q167" s="65"/>
      <c r="R167" s="65"/>
      <c r="S167" s="36"/>
      <c r="T167" s="65"/>
      <c r="U167" s="65"/>
      <c r="V167" s="66"/>
      <c r="W167" s="66"/>
      <c r="X167" s="67"/>
      <c r="Y167" s="68"/>
      <c r="Z167" s="68"/>
      <c r="AA167" s="67"/>
      <c r="AB167" s="65"/>
      <c r="AC167" s="65"/>
      <c r="AD167" s="66"/>
      <c r="AE167" s="65"/>
      <c r="AF167" s="66"/>
      <c r="AG167" s="66"/>
      <c r="AH167" s="66"/>
      <c r="AI167" s="65"/>
      <c r="AJ167" s="65"/>
      <c r="AK167" s="66"/>
      <c r="AL167" s="36"/>
      <c r="AM167" s="36"/>
      <c r="AN167" s="36"/>
      <c r="AO167" s="69"/>
      <c r="AP167" s="36"/>
    </row>
    <row r="168" spans="1:42" ht="14.2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71"/>
      <c r="N168" s="65"/>
      <c r="O168" s="65"/>
      <c r="P168" s="65"/>
      <c r="Q168" s="65"/>
      <c r="R168" s="65"/>
      <c r="S168" s="36"/>
      <c r="T168" s="65"/>
      <c r="U168" s="65"/>
      <c r="V168" s="66"/>
      <c r="W168" s="66"/>
      <c r="X168" s="67"/>
      <c r="Y168" s="68"/>
      <c r="Z168" s="68"/>
      <c r="AA168" s="67"/>
      <c r="AB168" s="65"/>
      <c r="AC168" s="65"/>
      <c r="AD168" s="66"/>
      <c r="AE168" s="65"/>
      <c r="AF168" s="66"/>
      <c r="AG168" s="66"/>
      <c r="AH168" s="66"/>
      <c r="AI168" s="65"/>
      <c r="AJ168" s="65"/>
      <c r="AK168" s="66"/>
      <c r="AL168" s="36"/>
      <c r="AM168" s="36"/>
      <c r="AN168" s="36"/>
      <c r="AO168" s="69"/>
      <c r="AP168" s="36"/>
    </row>
    <row r="169" spans="1:42" ht="14.2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71"/>
      <c r="N169" s="65"/>
      <c r="O169" s="65"/>
      <c r="P169" s="65"/>
      <c r="Q169" s="65"/>
      <c r="R169" s="65"/>
      <c r="S169" s="36"/>
      <c r="T169" s="65"/>
      <c r="U169" s="65"/>
      <c r="V169" s="66"/>
      <c r="W169" s="66"/>
      <c r="X169" s="67"/>
      <c r="Y169" s="68"/>
      <c r="Z169" s="68"/>
      <c r="AA169" s="67"/>
      <c r="AB169" s="65"/>
      <c r="AC169" s="65"/>
      <c r="AD169" s="66"/>
      <c r="AE169" s="65"/>
      <c r="AF169" s="66"/>
      <c r="AG169" s="66"/>
      <c r="AH169" s="66"/>
      <c r="AI169" s="65"/>
      <c r="AJ169" s="65"/>
      <c r="AK169" s="66"/>
      <c r="AL169" s="36"/>
      <c r="AM169" s="36"/>
      <c r="AN169" s="36"/>
      <c r="AO169" s="69"/>
      <c r="AP169" s="36"/>
    </row>
    <row r="170" spans="1:42" ht="14.2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71"/>
      <c r="N170" s="65"/>
      <c r="O170" s="65"/>
      <c r="P170" s="65"/>
      <c r="Q170" s="65"/>
      <c r="R170" s="65"/>
      <c r="S170" s="36"/>
      <c r="T170" s="65"/>
      <c r="U170" s="65"/>
      <c r="V170" s="66"/>
      <c r="W170" s="66"/>
      <c r="X170" s="67"/>
      <c r="Y170" s="68"/>
      <c r="Z170" s="68"/>
      <c r="AA170" s="67"/>
      <c r="AB170" s="65"/>
      <c r="AC170" s="65"/>
      <c r="AD170" s="66"/>
      <c r="AE170" s="65"/>
      <c r="AF170" s="66"/>
      <c r="AG170" s="66"/>
      <c r="AH170" s="66"/>
      <c r="AI170" s="65"/>
      <c r="AJ170" s="65"/>
      <c r="AK170" s="66"/>
      <c r="AL170" s="36"/>
      <c r="AM170" s="36"/>
      <c r="AN170" s="36"/>
      <c r="AO170" s="69"/>
      <c r="AP170" s="36"/>
    </row>
    <row r="171" spans="1:42" ht="14.2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71"/>
      <c r="N171" s="65"/>
      <c r="O171" s="65"/>
      <c r="P171" s="65"/>
      <c r="Q171" s="65"/>
      <c r="R171" s="65"/>
      <c r="S171" s="36"/>
      <c r="T171" s="65"/>
      <c r="U171" s="65"/>
      <c r="V171" s="66"/>
      <c r="W171" s="66"/>
      <c r="X171" s="67"/>
      <c r="Y171" s="68"/>
      <c r="Z171" s="68"/>
      <c r="AA171" s="67"/>
      <c r="AB171" s="65"/>
      <c r="AC171" s="65"/>
      <c r="AD171" s="66"/>
      <c r="AE171" s="65"/>
      <c r="AF171" s="66"/>
      <c r="AG171" s="66"/>
      <c r="AH171" s="66"/>
      <c r="AI171" s="65"/>
      <c r="AJ171" s="65"/>
      <c r="AK171" s="66"/>
      <c r="AL171" s="36"/>
      <c r="AM171" s="36"/>
      <c r="AN171" s="36"/>
      <c r="AO171" s="69"/>
      <c r="AP171" s="36"/>
    </row>
    <row r="172" spans="1:42" ht="14.2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71"/>
      <c r="N172" s="65"/>
      <c r="O172" s="65"/>
      <c r="P172" s="65"/>
      <c r="Q172" s="65"/>
      <c r="R172" s="65"/>
      <c r="S172" s="36"/>
      <c r="T172" s="65"/>
      <c r="U172" s="65"/>
      <c r="V172" s="66"/>
      <c r="W172" s="66"/>
      <c r="X172" s="67"/>
      <c r="Y172" s="68"/>
      <c r="Z172" s="68"/>
      <c r="AA172" s="67"/>
      <c r="AB172" s="65"/>
      <c r="AC172" s="65"/>
      <c r="AD172" s="66"/>
      <c r="AE172" s="65"/>
      <c r="AF172" s="66"/>
      <c r="AG172" s="66"/>
      <c r="AH172" s="66"/>
      <c r="AI172" s="65"/>
      <c r="AJ172" s="65"/>
      <c r="AK172" s="66"/>
      <c r="AL172" s="36"/>
      <c r="AM172" s="36"/>
      <c r="AN172" s="36"/>
      <c r="AO172" s="69"/>
      <c r="AP172" s="36"/>
    </row>
    <row r="173" spans="1:42" ht="14.2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71"/>
      <c r="N173" s="65"/>
      <c r="O173" s="65"/>
      <c r="P173" s="65"/>
      <c r="Q173" s="65"/>
      <c r="R173" s="65"/>
      <c r="S173" s="36"/>
      <c r="T173" s="65"/>
      <c r="U173" s="65"/>
      <c r="V173" s="66"/>
      <c r="W173" s="66"/>
      <c r="X173" s="67"/>
      <c r="Y173" s="68"/>
      <c r="Z173" s="68"/>
      <c r="AA173" s="67"/>
      <c r="AB173" s="65"/>
      <c r="AC173" s="65"/>
      <c r="AD173" s="66"/>
      <c r="AE173" s="65"/>
      <c r="AF173" s="66"/>
      <c r="AG173" s="66"/>
      <c r="AH173" s="66"/>
      <c r="AI173" s="65"/>
      <c r="AJ173" s="65"/>
      <c r="AK173" s="66"/>
      <c r="AL173" s="36"/>
      <c r="AM173" s="36"/>
      <c r="AN173" s="36"/>
      <c r="AO173" s="69"/>
      <c r="AP173" s="36"/>
    </row>
    <row r="174" spans="1:42" ht="14.2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71"/>
      <c r="N174" s="65"/>
      <c r="O174" s="65"/>
      <c r="P174" s="65"/>
      <c r="Q174" s="65"/>
      <c r="R174" s="65"/>
      <c r="S174" s="36"/>
      <c r="T174" s="65"/>
      <c r="U174" s="65"/>
      <c r="V174" s="66"/>
      <c r="W174" s="66"/>
      <c r="X174" s="67"/>
      <c r="Y174" s="68"/>
      <c r="Z174" s="68"/>
      <c r="AA174" s="67"/>
      <c r="AB174" s="65"/>
      <c r="AC174" s="65"/>
      <c r="AD174" s="66"/>
      <c r="AE174" s="65"/>
      <c r="AF174" s="66"/>
      <c r="AG174" s="66"/>
      <c r="AH174" s="66"/>
      <c r="AI174" s="65"/>
      <c r="AJ174" s="65"/>
      <c r="AK174" s="66"/>
      <c r="AL174" s="36"/>
      <c r="AM174" s="36"/>
      <c r="AN174" s="36"/>
      <c r="AO174" s="69"/>
      <c r="AP174" s="36"/>
    </row>
    <row r="175" spans="1:42" ht="14.2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71"/>
      <c r="N175" s="65"/>
      <c r="O175" s="65"/>
      <c r="P175" s="65"/>
      <c r="Q175" s="65"/>
      <c r="R175" s="65"/>
      <c r="S175" s="36"/>
      <c r="T175" s="65"/>
      <c r="U175" s="65"/>
      <c r="V175" s="66"/>
      <c r="W175" s="66"/>
      <c r="X175" s="67"/>
      <c r="Y175" s="68"/>
      <c r="Z175" s="68"/>
      <c r="AA175" s="67"/>
      <c r="AB175" s="65"/>
      <c r="AC175" s="65"/>
      <c r="AD175" s="66"/>
      <c r="AE175" s="65"/>
      <c r="AF175" s="66"/>
      <c r="AG175" s="66"/>
      <c r="AH175" s="66"/>
      <c r="AI175" s="65"/>
      <c r="AJ175" s="65"/>
      <c r="AK175" s="66"/>
      <c r="AL175" s="36"/>
      <c r="AM175" s="36"/>
      <c r="AN175" s="36"/>
      <c r="AO175" s="69"/>
      <c r="AP175" s="36"/>
    </row>
    <row r="176" spans="1:42" ht="14.2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71"/>
      <c r="N176" s="65"/>
      <c r="O176" s="65"/>
      <c r="P176" s="65"/>
      <c r="Q176" s="65"/>
      <c r="R176" s="65"/>
      <c r="S176" s="36"/>
      <c r="T176" s="65"/>
      <c r="U176" s="65"/>
      <c r="V176" s="66"/>
      <c r="W176" s="66"/>
      <c r="X176" s="67"/>
      <c r="Y176" s="68"/>
      <c r="Z176" s="68"/>
      <c r="AA176" s="67"/>
      <c r="AB176" s="65"/>
      <c r="AC176" s="65"/>
      <c r="AD176" s="66"/>
      <c r="AE176" s="65"/>
      <c r="AF176" s="66"/>
      <c r="AG176" s="66"/>
      <c r="AH176" s="66"/>
      <c r="AI176" s="65"/>
      <c r="AJ176" s="65"/>
      <c r="AK176" s="66"/>
      <c r="AL176" s="36"/>
      <c r="AM176" s="36"/>
      <c r="AN176" s="36"/>
      <c r="AO176" s="69"/>
      <c r="AP176" s="36"/>
    </row>
    <row r="177" spans="1:42" ht="14.2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71"/>
      <c r="N177" s="65"/>
      <c r="O177" s="65"/>
      <c r="P177" s="65"/>
      <c r="Q177" s="65"/>
      <c r="R177" s="65"/>
      <c r="S177" s="36"/>
      <c r="T177" s="65"/>
      <c r="U177" s="65"/>
      <c r="V177" s="66"/>
      <c r="W177" s="66"/>
      <c r="X177" s="67"/>
      <c r="Y177" s="68"/>
      <c r="Z177" s="68"/>
      <c r="AA177" s="67"/>
      <c r="AB177" s="65"/>
      <c r="AC177" s="65"/>
      <c r="AD177" s="66"/>
      <c r="AE177" s="65"/>
      <c r="AF177" s="66"/>
      <c r="AG177" s="66"/>
      <c r="AH177" s="66"/>
      <c r="AI177" s="65"/>
      <c r="AJ177" s="65"/>
      <c r="AK177" s="66"/>
      <c r="AL177" s="36"/>
      <c r="AM177" s="36"/>
      <c r="AN177" s="36"/>
      <c r="AO177" s="69"/>
      <c r="AP177" s="36"/>
    </row>
    <row r="178" spans="1:42" ht="14.2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71"/>
      <c r="N178" s="65"/>
      <c r="O178" s="65"/>
      <c r="P178" s="65"/>
      <c r="Q178" s="65"/>
      <c r="R178" s="65"/>
      <c r="S178" s="36"/>
      <c r="T178" s="65"/>
      <c r="U178" s="65"/>
      <c r="V178" s="66"/>
      <c r="W178" s="66"/>
      <c r="X178" s="67"/>
      <c r="Y178" s="68"/>
      <c r="Z178" s="68"/>
      <c r="AA178" s="67"/>
      <c r="AB178" s="65"/>
      <c r="AC178" s="65"/>
      <c r="AD178" s="66"/>
      <c r="AE178" s="65"/>
      <c r="AF178" s="66"/>
      <c r="AG178" s="66"/>
      <c r="AH178" s="66"/>
      <c r="AI178" s="65"/>
      <c r="AJ178" s="65"/>
      <c r="AK178" s="66"/>
      <c r="AL178" s="36"/>
      <c r="AM178" s="36"/>
      <c r="AN178" s="36"/>
      <c r="AO178" s="69"/>
      <c r="AP178" s="36"/>
    </row>
    <row r="179" spans="1:42" ht="14.2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71"/>
      <c r="N179" s="65"/>
      <c r="O179" s="65"/>
      <c r="P179" s="65"/>
      <c r="Q179" s="65"/>
      <c r="R179" s="65"/>
      <c r="S179" s="36"/>
      <c r="T179" s="65"/>
      <c r="U179" s="65"/>
      <c r="V179" s="66"/>
      <c r="W179" s="66"/>
      <c r="X179" s="67"/>
      <c r="Y179" s="68"/>
      <c r="Z179" s="68"/>
      <c r="AA179" s="67"/>
      <c r="AB179" s="65"/>
      <c r="AC179" s="65"/>
      <c r="AD179" s="66"/>
      <c r="AE179" s="65"/>
      <c r="AF179" s="66"/>
      <c r="AG179" s="66"/>
      <c r="AH179" s="66"/>
      <c r="AI179" s="65"/>
      <c r="AJ179" s="65"/>
      <c r="AK179" s="66"/>
      <c r="AL179" s="36"/>
      <c r="AM179" s="36"/>
      <c r="AN179" s="36"/>
      <c r="AO179" s="69"/>
      <c r="AP179" s="36"/>
    </row>
    <row r="180" spans="1:42" ht="14.2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71"/>
      <c r="N180" s="65"/>
      <c r="O180" s="65"/>
      <c r="P180" s="65"/>
      <c r="Q180" s="65"/>
      <c r="R180" s="65"/>
      <c r="S180" s="36"/>
      <c r="T180" s="65"/>
      <c r="U180" s="65"/>
      <c r="V180" s="66"/>
      <c r="W180" s="66"/>
      <c r="X180" s="67"/>
      <c r="Y180" s="68"/>
      <c r="Z180" s="68"/>
      <c r="AA180" s="67"/>
      <c r="AB180" s="65"/>
      <c r="AC180" s="65"/>
      <c r="AD180" s="66"/>
      <c r="AE180" s="65"/>
      <c r="AF180" s="66"/>
      <c r="AG180" s="66"/>
      <c r="AH180" s="66"/>
      <c r="AI180" s="65"/>
      <c r="AJ180" s="65"/>
      <c r="AK180" s="66"/>
      <c r="AL180" s="36"/>
      <c r="AM180" s="36"/>
      <c r="AN180" s="36"/>
      <c r="AO180" s="69"/>
      <c r="AP180" s="36"/>
    </row>
    <row r="181" spans="1:42" ht="14.2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71"/>
      <c r="N181" s="65"/>
      <c r="O181" s="65"/>
      <c r="P181" s="65"/>
      <c r="Q181" s="65"/>
      <c r="R181" s="65"/>
      <c r="S181" s="36"/>
      <c r="T181" s="65"/>
      <c r="U181" s="65"/>
      <c r="V181" s="66"/>
      <c r="W181" s="66"/>
      <c r="X181" s="67"/>
      <c r="Y181" s="68"/>
      <c r="Z181" s="68"/>
      <c r="AA181" s="67"/>
      <c r="AB181" s="65"/>
      <c r="AC181" s="65"/>
      <c r="AD181" s="66"/>
      <c r="AE181" s="65"/>
      <c r="AF181" s="66"/>
      <c r="AG181" s="66"/>
      <c r="AH181" s="66"/>
      <c r="AI181" s="65"/>
      <c r="AJ181" s="65"/>
      <c r="AK181" s="66"/>
      <c r="AL181" s="36"/>
      <c r="AM181" s="36"/>
      <c r="AN181" s="36"/>
      <c r="AO181" s="69"/>
      <c r="AP181" s="36"/>
    </row>
    <row r="182" spans="1:42" ht="14.2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71"/>
      <c r="N182" s="65"/>
      <c r="O182" s="65"/>
      <c r="P182" s="65"/>
      <c r="Q182" s="65"/>
      <c r="R182" s="65"/>
      <c r="S182" s="36"/>
      <c r="T182" s="65"/>
      <c r="U182" s="65"/>
      <c r="V182" s="66"/>
      <c r="W182" s="66"/>
      <c r="X182" s="67"/>
      <c r="Y182" s="68"/>
      <c r="Z182" s="68"/>
      <c r="AA182" s="67"/>
      <c r="AB182" s="65"/>
      <c r="AC182" s="65"/>
      <c r="AD182" s="66"/>
      <c r="AE182" s="65"/>
      <c r="AF182" s="66"/>
      <c r="AG182" s="66"/>
      <c r="AH182" s="66"/>
      <c r="AI182" s="65"/>
      <c r="AJ182" s="65"/>
      <c r="AK182" s="66"/>
      <c r="AL182" s="36"/>
      <c r="AM182" s="36"/>
      <c r="AN182" s="36"/>
      <c r="AO182" s="69"/>
      <c r="AP182" s="36"/>
    </row>
    <row r="183" spans="1:42" ht="14.2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71"/>
      <c r="N183" s="65"/>
      <c r="O183" s="65"/>
      <c r="P183" s="65"/>
      <c r="Q183" s="65"/>
      <c r="R183" s="65"/>
      <c r="S183" s="36"/>
      <c r="T183" s="65"/>
      <c r="U183" s="65"/>
      <c r="V183" s="66"/>
      <c r="W183" s="66"/>
      <c r="X183" s="67"/>
      <c r="Y183" s="68"/>
      <c r="Z183" s="68"/>
      <c r="AA183" s="67"/>
      <c r="AB183" s="65"/>
      <c r="AC183" s="65"/>
      <c r="AD183" s="66"/>
      <c r="AE183" s="65"/>
      <c r="AF183" s="66"/>
      <c r="AG183" s="66"/>
      <c r="AH183" s="66"/>
      <c r="AI183" s="65"/>
      <c r="AJ183" s="65"/>
      <c r="AK183" s="66"/>
      <c r="AL183" s="36"/>
      <c r="AM183" s="36"/>
      <c r="AN183" s="36"/>
      <c r="AO183" s="69"/>
      <c r="AP183" s="36"/>
    </row>
    <row r="184" spans="1:42" ht="14.2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71"/>
      <c r="N184" s="65"/>
      <c r="O184" s="65"/>
      <c r="P184" s="65"/>
      <c r="Q184" s="65"/>
      <c r="R184" s="65"/>
      <c r="S184" s="36"/>
      <c r="T184" s="65"/>
      <c r="U184" s="65"/>
      <c r="V184" s="66"/>
      <c r="W184" s="66"/>
      <c r="X184" s="67"/>
      <c r="Y184" s="68"/>
      <c r="Z184" s="68"/>
      <c r="AA184" s="67"/>
      <c r="AB184" s="65"/>
      <c r="AC184" s="65"/>
      <c r="AD184" s="66"/>
      <c r="AE184" s="65"/>
      <c r="AF184" s="66"/>
      <c r="AG184" s="66"/>
      <c r="AH184" s="66"/>
      <c r="AI184" s="65"/>
      <c r="AJ184" s="65"/>
      <c r="AK184" s="66"/>
      <c r="AL184" s="36"/>
      <c r="AM184" s="36"/>
      <c r="AN184" s="36"/>
      <c r="AO184" s="69"/>
      <c r="AP184" s="36"/>
    </row>
    <row r="185" spans="1:42" ht="14.2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71"/>
      <c r="N185" s="65"/>
      <c r="O185" s="65"/>
      <c r="P185" s="65"/>
      <c r="Q185" s="65"/>
      <c r="R185" s="65"/>
      <c r="S185" s="36"/>
      <c r="T185" s="65"/>
      <c r="U185" s="65"/>
      <c r="V185" s="66"/>
      <c r="W185" s="66"/>
      <c r="X185" s="67"/>
      <c r="Y185" s="68"/>
      <c r="Z185" s="68"/>
      <c r="AA185" s="67"/>
      <c r="AB185" s="65"/>
      <c r="AC185" s="65"/>
      <c r="AD185" s="66"/>
      <c r="AE185" s="65"/>
      <c r="AF185" s="66"/>
      <c r="AG185" s="66"/>
      <c r="AH185" s="66"/>
      <c r="AI185" s="65"/>
      <c r="AJ185" s="65"/>
      <c r="AK185" s="66"/>
      <c r="AL185" s="36"/>
      <c r="AM185" s="36"/>
      <c r="AN185" s="36"/>
      <c r="AO185" s="69"/>
      <c r="AP185" s="36"/>
    </row>
    <row r="186" spans="1:42" ht="14.2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71"/>
      <c r="N186" s="65"/>
      <c r="O186" s="65"/>
      <c r="P186" s="65"/>
      <c r="Q186" s="65"/>
      <c r="R186" s="65"/>
      <c r="S186" s="36"/>
      <c r="T186" s="65"/>
      <c r="U186" s="65"/>
      <c r="V186" s="66"/>
      <c r="W186" s="66"/>
      <c r="X186" s="67"/>
      <c r="Y186" s="68"/>
      <c r="Z186" s="68"/>
      <c r="AA186" s="67"/>
      <c r="AB186" s="65"/>
      <c r="AC186" s="65"/>
      <c r="AD186" s="66"/>
      <c r="AE186" s="65"/>
      <c r="AF186" s="66"/>
      <c r="AG186" s="66"/>
      <c r="AH186" s="66"/>
      <c r="AI186" s="65"/>
      <c r="AJ186" s="65"/>
      <c r="AK186" s="66"/>
      <c r="AL186" s="36"/>
      <c r="AM186" s="36"/>
      <c r="AN186" s="36"/>
      <c r="AO186" s="69"/>
      <c r="AP186" s="36"/>
    </row>
    <row r="187" spans="1:42" ht="14.2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71"/>
      <c r="N187" s="65"/>
      <c r="O187" s="65"/>
      <c r="P187" s="65"/>
      <c r="Q187" s="65"/>
      <c r="R187" s="65"/>
      <c r="S187" s="36"/>
      <c r="T187" s="65"/>
      <c r="U187" s="65"/>
      <c r="V187" s="66"/>
      <c r="W187" s="66"/>
      <c r="X187" s="67"/>
      <c r="Y187" s="68"/>
      <c r="Z187" s="68"/>
      <c r="AA187" s="67"/>
      <c r="AB187" s="65"/>
      <c r="AC187" s="65"/>
      <c r="AD187" s="66"/>
      <c r="AE187" s="65"/>
      <c r="AF187" s="66"/>
      <c r="AG187" s="66"/>
      <c r="AH187" s="66"/>
      <c r="AI187" s="65"/>
      <c r="AJ187" s="65"/>
      <c r="AK187" s="66"/>
      <c r="AL187" s="36"/>
      <c r="AM187" s="36"/>
      <c r="AN187" s="36"/>
      <c r="AO187" s="69"/>
      <c r="AP187" s="36"/>
    </row>
    <row r="188" spans="1:42" ht="14.2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71"/>
      <c r="N188" s="65"/>
      <c r="O188" s="65"/>
      <c r="P188" s="65"/>
      <c r="Q188" s="65"/>
      <c r="R188" s="65"/>
      <c r="S188" s="36"/>
      <c r="T188" s="65"/>
      <c r="U188" s="65"/>
      <c r="V188" s="66"/>
      <c r="W188" s="66"/>
      <c r="X188" s="67"/>
      <c r="Y188" s="68"/>
      <c r="Z188" s="68"/>
      <c r="AA188" s="67"/>
      <c r="AB188" s="65"/>
      <c r="AC188" s="65"/>
      <c r="AD188" s="66"/>
      <c r="AE188" s="65"/>
      <c r="AF188" s="66"/>
      <c r="AG188" s="66"/>
      <c r="AH188" s="66"/>
      <c r="AI188" s="65"/>
      <c r="AJ188" s="65"/>
      <c r="AK188" s="66"/>
      <c r="AL188" s="36"/>
      <c r="AM188" s="36"/>
      <c r="AN188" s="36"/>
      <c r="AO188" s="69"/>
      <c r="AP188" s="36"/>
    </row>
    <row r="189" spans="1:42" ht="14.2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71"/>
      <c r="N189" s="65"/>
      <c r="O189" s="65"/>
      <c r="P189" s="65"/>
      <c r="Q189" s="65"/>
      <c r="R189" s="65"/>
      <c r="S189" s="36"/>
      <c r="T189" s="65"/>
      <c r="U189" s="65"/>
      <c r="V189" s="66"/>
      <c r="W189" s="66"/>
      <c r="X189" s="67"/>
      <c r="Y189" s="68"/>
      <c r="Z189" s="68"/>
      <c r="AA189" s="67"/>
      <c r="AB189" s="65"/>
      <c r="AC189" s="65"/>
      <c r="AD189" s="66"/>
      <c r="AE189" s="65"/>
      <c r="AF189" s="66"/>
      <c r="AG189" s="66"/>
      <c r="AH189" s="66"/>
      <c r="AI189" s="65"/>
      <c r="AJ189" s="65"/>
      <c r="AK189" s="66"/>
      <c r="AL189" s="36"/>
      <c r="AM189" s="36"/>
      <c r="AN189" s="36"/>
      <c r="AO189" s="69"/>
      <c r="AP189" s="36"/>
    </row>
    <row r="190" spans="1:42" ht="14.2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71"/>
      <c r="N190" s="65"/>
      <c r="O190" s="65"/>
      <c r="P190" s="65"/>
      <c r="Q190" s="65"/>
      <c r="R190" s="65"/>
      <c r="S190" s="36"/>
      <c r="T190" s="65"/>
      <c r="U190" s="65"/>
      <c r="V190" s="66"/>
      <c r="W190" s="66"/>
      <c r="X190" s="67"/>
      <c r="Y190" s="68"/>
      <c r="Z190" s="68"/>
      <c r="AA190" s="67"/>
      <c r="AB190" s="65"/>
      <c r="AC190" s="65"/>
      <c r="AD190" s="66"/>
      <c r="AE190" s="65"/>
      <c r="AF190" s="66"/>
      <c r="AG190" s="66"/>
      <c r="AH190" s="66"/>
      <c r="AI190" s="65"/>
      <c r="AJ190" s="65"/>
      <c r="AK190" s="66"/>
      <c r="AL190" s="36"/>
      <c r="AM190" s="36"/>
      <c r="AN190" s="36"/>
      <c r="AO190" s="69"/>
      <c r="AP190" s="36"/>
    </row>
    <row r="191" spans="1:42" ht="14.2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71"/>
      <c r="N191" s="65"/>
      <c r="O191" s="65"/>
      <c r="P191" s="65"/>
      <c r="Q191" s="65"/>
      <c r="R191" s="65"/>
      <c r="S191" s="36"/>
      <c r="T191" s="65"/>
      <c r="U191" s="65"/>
      <c r="V191" s="66"/>
      <c r="W191" s="66"/>
      <c r="X191" s="67"/>
      <c r="Y191" s="68"/>
      <c r="Z191" s="68"/>
      <c r="AA191" s="67"/>
      <c r="AB191" s="65"/>
      <c r="AC191" s="65"/>
      <c r="AD191" s="66"/>
      <c r="AE191" s="65"/>
      <c r="AF191" s="66"/>
      <c r="AG191" s="66"/>
      <c r="AH191" s="66"/>
      <c r="AI191" s="65"/>
      <c r="AJ191" s="65"/>
      <c r="AK191" s="66"/>
      <c r="AL191" s="36"/>
      <c r="AM191" s="36"/>
      <c r="AN191" s="36"/>
      <c r="AO191" s="69"/>
      <c r="AP191" s="36"/>
    </row>
    <row r="192" spans="1:42" ht="14.2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71"/>
      <c r="N192" s="65"/>
      <c r="O192" s="65"/>
      <c r="P192" s="65"/>
      <c r="Q192" s="65"/>
      <c r="R192" s="65"/>
      <c r="S192" s="36"/>
      <c r="T192" s="65"/>
      <c r="U192" s="65"/>
      <c r="V192" s="66"/>
      <c r="W192" s="66"/>
      <c r="X192" s="67"/>
      <c r="Y192" s="68"/>
      <c r="Z192" s="68"/>
      <c r="AA192" s="67"/>
      <c r="AB192" s="65"/>
      <c r="AC192" s="65"/>
      <c r="AD192" s="66"/>
      <c r="AE192" s="65"/>
      <c r="AF192" s="66"/>
      <c r="AG192" s="66"/>
      <c r="AH192" s="66"/>
      <c r="AI192" s="65"/>
      <c r="AJ192" s="65"/>
      <c r="AK192" s="66"/>
      <c r="AL192" s="36"/>
      <c r="AM192" s="36"/>
      <c r="AN192" s="36"/>
      <c r="AO192" s="69"/>
      <c r="AP192" s="36"/>
    </row>
    <row r="193" spans="1:42" ht="14.2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71"/>
      <c r="N193" s="65"/>
      <c r="O193" s="65"/>
      <c r="P193" s="65"/>
      <c r="Q193" s="65"/>
      <c r="R193" s="65"/>
      <c r="S193" s="36"/>
      <c r="T193" s="65"/>
      <c r="U193" s="65"/>
      <c r="V193" s="66"/>
      <c r="W193" s="66"/>
      <c r="X193" s="67"/>
      <c r="Y193" s="68"/>
      <c r="Z193" s="68"/>
      <c r="AA193" s="67"/>
      <c r="AB193" s="65"/>
      <c r="AC193" s="65"/>
      <c r="AD193" s="66"/>
      <c r="AE193" s="65"/>
      <c r="AF193" s="66"/>
      <c r="AG193" s="66"/>
      <c r="AH193" s="66"/>
      <c r="AI193" s="65"/>
      <c r="AJ193" s="65"/>
      <c r="AK193" s="66"/>
      <c r="AL193" s="36"/>
      <c r="AM193" s="36"/>
      <c r="AN193" s="36"/>
      <c r="AO193" s="69"/>
      <c r="AP193" s="36"/>
    </row>
    <row r="194" spans="1:42" ht="14.2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71"/>
      <c r="N194" s="65"/>
      <c r="O194" s="65"/>
      <c r="P194" s="65"/>
      <c r="Q194" s="65"/>
      <c r="R194" s="65"/>
      <c r="S194" s="36"/>
      <c r="T194" s="65"/>
      <c r="U194" s="65"/>
      <c r="V194" s="66"/>
      <c r="W194" s="66"/>
      <c r="X194" s="67"/>
      <c r="Y194" s="68"/>
      <c r="Z194" s="68"/>
      <c r="AA194" s="67"/>
      <c r="AB194" s="65"/>
      <c r="AC194" s="65"/>
      <c r="AD194" s="66"/>
      <c r="AE194" s="65"/>
      <c r="AF194" s="66"/>
      <c r="AG194" s="66"/>
      <c r="AH194" s="66"/>
      <c r="AI194" s="65"/>
      <c r="AJ194" s="65"/>
      <c r="AK194" s="66"/>
      <c r="AL194" s="36"/>
      <c r="AM194" s="36"/>
      <c r="AN194" s="36"/>
      <c r="AO194" s="69"/>
      <c r="AP194" s="36"/>
    </row>
    <row r="195" spans="1:42" ht="14.2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71"/>
      <c r="N195" s="65"/>
      <c r="O195" s="65"/>
      <c r="P195" s="65"/>
      <c r="Q195" s="65"/>
      <c r="R195" s="65"/>
      <c r="S195" s="36"/>
      <c r="T195" s="65"/>
      <c r="U195" s="65"/>
      <c r="V195" s="66"/>
      <c r="W195" s="66"/>
      <c r="X195" s="67"/>
      <c r="Y195" s="68"/>
      <c r="Z195" s="68"/>
      <c r="AA195" s="67"/>
      <c r="AB195" s="65"/>
      <c r="AC195" s="65"/>
      <c r="AD195" s="66"/>
      <c r="AE195" s="65"/>
      <c r="AF195" s="66"/>
      <c r="AG195" s="66"/>
      <c r="AH195" s="66"/>
      <c r="AI195" s="65"/>
      <c r="AJ195" s="65"/>
      <c r="AK195" s="66"/>
      <c r="AL195" s="36"/>
      <c r="AM195" s="36"/>
      <c r="AN195" s="36"/>
      <c r="AO195" s="69"/>
      <c r="AP195" s="36"/>
    </row>
    <row r="196" spans="1:42" ht="14.2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71"/>
      <c r="N196" s="65"/>
      <c r="O196" s="65"/>
      <c r="P196" s="65"/>
      <c r="Q196" s="65"/>
      <c r="R196" s="65"/>
      <c r="S196" s="36"/>
      <c r="T196" s="65"/>
      <c r="U196" s="65"/>
      <c r="V196" s="66"/>
      <c r="W196" s="66"/>
      <c r="X196" s="67"/>
      <c r="Y196" s="68"/>
      <c r="Z196" s="68"/>
      <c r="AA196" s="67"/>
      <c r="AB196" s="65"/>
      <c r="AC196" s="65"/>
      <c r="AD196" s="66"/>
      <c r="AE196" s="65"/>
      <c r="AF196" s="66"/>
      <c r="AG196" s="66"/>
      <c r="AH196" s="66"/>
      <c r="AI196" s="65"/>
      <c r="AJ196" s="65"/>
      <c r="AK196" s="66"/>
      <c r="AL196" s="36"/>
      <c r="AM196" s="36"/>
      <c r="AN196" s="36"/>
      <c r="AO196" s="69"/>
      <c r="AP196" s="36"/>
    </row>
    <row r="197" spans="1:42" ht="14.2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71"/>
      <c r="N197" s="65"/>
      <c r="O197" s="65"/>
      <c r="P197" s="65"/>
      <c r="Q197" s="65"/>
      <c r="R197" s="65"/>
      <c r="S197" s="36"/>
      <c r="T197" s="65"/>
      <c r="U197" s="65"/>
      <c r="V197" s="66"/>
      <c r="W197" s="66"/>
      <c r="X197" s="67"/>
      <c r="Y197" s="68"/>
      <c r="Z197" s="68"/>
      <c r="AA197" s="67"/>
      <c r="AB197" s="65"/>
      <c r="AC197" s="65"/>
      <c r="AD197" s="66"/>
      <c r="AE197" s="65"/>
      <c r="AF197" s="66"/>
      <c r="AG197" s="66"/>
      <c r="AH197" s="66"/>
      <c r="AI197" s="65"/>
      <c r="AJ197" s="65"/>
      <c r="AK197" s="66"/>
      <c r="AL197" s="36"/>
      <c r="AM197" s="36"/>
      <c r="AN197" s="36"/>
      <c r="AO197" s="69"/>
      <c r="AP197" s="36"/>
    </row>
    <row r="198" spans="1:42" ht="14.2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71"/>
      <c r="N198" s="65"/>
      <c r="O198" s="65"/>
      <c r="P198" s="65"/>
      <c r="Q198" s="65"/>
      <c r="R198" s="65"/>
      <c r="S198" s="36"/>
      <c r="T198" s="65"/>
      <c r="U198" s="65"/>
      <c r="V198" s="66"/>
      <c r="W198" s="66"/>
      <c r="X198" s="67"/>
      <c r="Y198" s="68"/>
      <c r="Z198" s="68"/>
      <c r="AA198" s="67"/>
      <c r="AB198" s="65"/>
      <c r="AC198" s="65"/>
      <c r="AD198" s="66"/>
      <c r="AE198" s="65"/>
      <c r="AF198" s="66"/>
      <c r="AG198" s="66"/>
      <c r="AH198" s="66"/>
      <c r="AI198" s="65"/>
      <c r="AJ198" s="65"/>
      <c r="AK198" s="66"/>
      <c r="AL198" s="36"/>
      <c r="AM198" s="36"/>
      <c r="AN198" s="36"/>
      <c r="AO198" s="69"/>
      <c r="AP198" s="36"/>
    </row>
    <row r="199" spans="1:42" ht="14.2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71"/>
      <c r="N199" s="65"/>
      <c r="O199" s="65"/>
      <c r="P199" s="65"/>
      <c r="Q199" s="65"/>
      <c r="R199" s="65"/>
      <c r="S199" s="36"/>
      <c r="T199" s="65"/>
      <c r="U199" s="65"/>
      <c r="V199" s="66"/>
      <c r="W199" s="66"/>
      <c r="X199" s="67"/>
      <c r="Y199" s="68"/>
      <c r="Z199" s="68"/>
      <c r="AA199" s="67"/>
      <c r="AB199" s="65"/>
      <c r="AC199" s="65"/>
      <c r="AD199" s="66"/>
      <c r="AE199" s="65"/>
      <c r="AF199" s="66"/>
      <c r="AG199" s="66"/>
      <c r="AH199" s="66"/>
      <c r="AI199" s="65"/>
      <c r="AJ199" s="65"/>
      <c r="AK199" s="66"/>
      <c r="AL199" s="36"/>
      <c r="AM199" s="36"/>
      <c r="AN199" s="36"/>
      <c r="AO199" s="69"/>
      <c r="AP199" s="36"/>
    </row>
    <row r="200" spans="1:42" ht="14.2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71"/>
      <c r="N200" s="65"/>
      <c r="O200" s="65"/>
      <c r="P200" s="65"/>
      <c r="Q200" s="65"/>
      <c r="R200" s="65"/>
      <c r="S200" s="36"/>
      <c r="T200" s="65"/>
      <c r="U200" s="65"/>
      <c r="V200" s="66"/>
      <c r="W200" s="66"/>
      <c r="X200" s="67"/>
      <c r="Y200" s="68"/>
      <c r="Z200" s="68"/>
      <c r="AA200" s="67"/>
      <c r="AB200" s="65"/>
      <c r="AC200" s="65"/>
      <c r="AD200" s="66"/>
      <c r="AE200" s="65"/>
      <c r="AF200" s="66"/>
      <c r="AG200" s="66"/>
      <c r="AH200" s="66"/>
      <c r="AI200" s="65"/>
      <c r="AJ200" s="65"/>
      <c r="AK200" s="66"/>
      <c r="AL200" s="36"/>
      <c r="AM200" s="36"/>
      <c r="AN200" s="36"/>
      <c r="AO200" s="69"/>
      <c r="AP200" s="36"/>
    </row>
    <row r="201" spans="1:42" ht="14.2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71"/>
      <c r="N201" s="65"/>
      <c r="O201" s="65"/>
      <c r="P201" s="65"/>
      <c r="Q201" s="65"/>
      <c r="R201" s="65"/>
      <c r="S201" s="36"/>
      <c r="T201" s="65"/>
      <c r="U201" s="65"/>
      <c r="V201" s="66"/>
      <c r="W201" s="66"/>
      <c r="X201" s="67"/>
      <c r="Y201" s="68"/>
      <c r="Z201" s="68"/>
      <c r="AA201" s="67"/>
      <c r="AB201" s="65"/>
      <c r="AC201" s="65"/>
      <c r="AD201" s="66"/>
      <c r="AE201" s="65"/>
      <c r="AF201" s="66"/>
      <c r="AG201" s="66"/>
      <c r="AH201" s="66"/>
      <c r="AI201" s="65"/>
      <c r="AJ201" s="65"/>
      <c r="AK201" s="66"/>
      <c r="AL201" s="36"/>
      <c r="AM201" s="36"/>
      <c r="AN201" s="36"/>
      <c r="AO201" s="69"/>
      <c r="AP201" s="36"/>
    </row>
    <row r="202" spans="1:42" ht="14.2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71"/>
      <c r="N202" s="65"/>
      <c r="O202" s="65"/>
      <c r="P202" s="65"/>
      <c r="Q202" s="65"/>
      <c r="R202" s="65"/>
      <c r="S202" s="36"/>
      <c r="T202" s="65"/>
      <c r="U202" s="65"/>
      <c r="V202" s="66"/>
      <c r="W202" s="66"/>
      <c r="X202" s="67"/>
      <c r="Y202" s="68"/>
      <c r="Z202" s="68"/>
      <c r="AA202" s="67"/>
      <c r="AB202" s="65"/>
      <c r="AC202" s="65"/>
      <c r="AD202" s="66"/>
      <c r="AE202" s="65"/>
      <c r="AF202" s="66"/>
      <c r="AG202" s="66"/>
      <c r="AH202" s="66"/>
      <c r="AI202" s="65"/>
      <c r="AJ202" s="65"/>
      <c r="AK202" s="66"/>
      <c r="AL202" s="36"/>
      <c r="AM202" s="36"/>
      <c r="AN202" s="36"/>
      <c r="AO202" s="69"/>
      <c r="AP202" s="36"/>
    </row>
    <row r="203" spans="1:42" ht="14.2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71"/>
      <c r="N203" s="65"/>
      <c r="O203" s="65"/>
      <c r="P203" s="65"/>
      <c r="Q203" s="65"/>
      <c r="R203" s="65"/>
      <c r="S203" s="36"/>
      <c r="T203" s="65"/>
      <c r="U203" s="65"/>
      <c r="V203" s="66"/>
      <c r="W203" s="66"/>
      <c r="X203" s="67"/>
      <c r="Y203" s="68"/>
      <c r="Z203" s="68"/>
      <c r="AA203" s="67"/>
      <c r="AB203" s="65"/>
      <c r="AC203" s="65"/>
      <c r="AD203" s="66"/>
      <c r="AE203" s="65"/>
      <c r="AF203" s="66"/>
      <c r="AG203" s="66"/>
      <c r="AH203" s="66"/>
      <c r="AI203" s="65"/>
      <c r="AJ203" s="65"/>
      <c r="AK203" s="66"/>
      <c r="AL203" s="36"/>
      <c r="AM203" s="36"/>
      <c r="AN203" s="36"/>
      <c r="AO203" s="69"/>
      <c r="AP203" s="36"/>
    </row>
    <row r="204" spans="1:42" ht="14.2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71"/>
      <c r="N204" s="65"/>
      <c r="O204" s="65"/>
      <c r="P204" s="65"/>
      <c r="Q204" s="65"/>
      <c r="R204" s="65"/>
      <c r="S204" s="36"/>
      <c r="T204" s="65"/>
      <c r="U204" s="65"/>
      <c r="V204" s="66"/>
      <c r="W204" s="66"/>
      <c r="X204" s="67"/>
      <c r="Y204" s="68"/>
      <c r="Z204" s="68"/>
      <c r="AA204" s="67"/>
      <c r="AB204" s="65"/>
      <c r="AC204" s="65"/>
      <c r="AD204" s="66"/>
      <c r="AE204" s="65"/>
      <c r="AF204" s="66"/>
      <c r="AG204" s="66"/>
      <c r="AH204" s="66"/>
      <c r="AI204" s="65"/>
      <c r="AJ204" s="65"/>
      <c r="AK204" s="66"/>
      <c r="AL204" s="36"/>
      <c r="AM204" s="36"/>
      <c r="AN204" s="36"/>
      <c r="AO204" s="69"/>
      <c r="AP204" s="36"/>
    </row>
    <row r="205" spans="1:42" ht="14.2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71"/>
      <c r="N205" s="65"/>
      <c r="O205" s="65"/>
      <c r="P205" s="65"/>
      <c r="Q205" s="65"/>
      <c r="R205" s="65"/>
      <c r="S205" s="36"/>
      <c r="T205" s="65"/>
      <c r="U205" s="65"/>
      <c r="V205" s="66"/>
      <c r="W205" s="66"/>
      <c r="X205" s="67"/>
      <c r="Y205" s="68"/>
      <c r="Z205" s="68"/>
      <c r="AA205" s="67"/>
      <c r="AB205" s="65"/>
      <c r="AC205" s="65"/>
      <c r="AD205" s="66"/>
      <c r="AE205" s="65"/>
      <c r="AF205" s="66"/>
      <c r="AG205" s="66"/>
      <c r="AH205" s="66"/>
      <c r="AI205" s="65"/>
      <c r="AJ205" s="65"/>
      <c r="AK205" s="66"/>
      <c r="AL205" s="36"/>
      <c r="AM205" s="36"/>
      <c r="AN205" s="36"/>
      <c r="AO205" s="69"/>
      <c r="AP205" s="36"/>
    </row>
    <row r="206" spans="1:42" ht="14.2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71"/>
      <c r="N206" s="65"/>
      <c r="O206" s="65"/>
      <c r="P206" s="65"/>
      <c r="Q206" s="65"/>
      <c r="R206" s="65"/>
      <c r="S206" s="36"/>
      <c r="T206" s="65"/>
      <c r="U206" s="65"/>
      <c r="V206" s="66"/>
      <c r="W206" s="66"/>
      <c r="X206" s="67"/>
      <c r="Y206" s="68"/>
      <c r="Z206" s="68"/>
      <c r="AA206" s="67"/>
      <c r="AB206" s="65"/>
      <c r="AC206" s="65"/>
      <c r="AD206" s="66"/>
      <c r="AE206" s="65"/>
      <c r="AF206" s="66"/>
      <c r="AG206" s="66"/>
      <c r="AH206" s="66"/>
      <c r="AI206" s="65"/>
      <c r="AJ206" s="65"/>
      <c r="AK206" s="66"/>
      <c r="AL206" s="36"/>
      <c r="AM206" s="36"/>
      <c r="AN206" s="36"/>
      <c r="AO206" s="69"/>
      <c r="AP206" s="36"/>
    </row>
    <row r="207" spans="1:42" ht="14.2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71"/>
      <c r="N207" s="65"/>
      <c r="O207" s="65"/>
      <c r="P207" s="65"/>
      <c r="Q207" s="65"/>
      <c r="R207" s="65"/>
      <c r="S207" s="36"/>
      <c r="T207" s="65"/>
      <c r="U207" s="65"/>
      <c r="V207" s="66"/>
      <c r="W207" s="66"/>
      <c r="X207" s="67"/>
      <c r="Y207" s="68"/>
      <c r="Z207" s="68"/>
      <c r="AA207" s="67"/>
      <c r="AB207" s="65"/>
      <c r="AC207" s="65"/>
      <c r="AD207" s="66"/>
      <c r="AE207" s="65"/>
      <c r="AF207" s="66"/>
      <c r="AG207" s="66"/>
      <c r="AH207" s="66"/>
      <c r="AI207" s="65"/>
      <c r="AJ207" s="65"/>
      <c r="AK207" s="66"/>
      <c r="AL207" s="36"/>
      <c r="AM207" s="36"/>
      <c r="AN207" s="36"/>
      <c r="AO207" s="69"/>
      <c r="AP207" s="36"/>
    </row>
    <row r="208" spans="1:42" ht="14.2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71"/>
      <c r="N208" s="65"/>
      <c r="O208" s="65"/>
      <c r="P208" s="65"/>
      <c r="Q208" s="65"/>
      <c r="R208" s="65"/>
      <c r="S208" s="36"/>
      <c r="T208" s="65"/>
      <c r="U208" s="65"/>
      <c r="V208" s="66"/>
      <c r="W208" s="66"/>
      <c r="X208" s="67"/>
      <c r="Y208" s="68"/>
      <c r="Z208" s="68"/>
      <c r="AA208" s="67"/>
      <c r="AB208" s="65"/>
      <c r="AC208" s="65"/>
      <c r="AD208" s="66"/>
      <c r="AE208" s="65"/>
      <c r="AF208" s="66"/>
      <c r="AG208" s="66"/>
      <c r="AH208" s="66"/>
      <c r="AI208" s="65"/>
      <c r="AJ208" s="65"/>
      <c r="AK208" s="66"/>
      <c r="AL208" s="36"/>
      <c r="AM208" s="36"/>
      <c r="AN208" s="36"/>
      <c r="AO208" s="69"/>
      <c r="AP208" s="36"/>
    </row>
    <row r="209" spans="1:42" ht="14.2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71"/>
      <c r="N209" s="65"/>
      <c r="O209" s="65"/>
      <c r="P209" s="65"/>
      <c r="Q209" s="65"/>
      <c r="R209" s="65"/>
      <c r="S209" s="36"/>
      <c r="T209" s="65"/>
      <c r="U209" s="65"/>
      <c r="V209" s="66"/>
      <c r="W209" s="66"/>
      <c r="X209" s="67"/>
      <c r="Y209" s="68"/>
      <c r="Z209" s="68"/>
      <c r="AA209" s="67"/>
      <c r="AB209" s="65"/>
      <c r="AC209" s="65"/>
      <c r="AD209" s="66"/>
      <c r="AE209" s="65"/>
      <c r="AF209" s="66"/>
      <c r="AG209" s="66"/>
      <c r="AH209" s="66"/>
      <c r="AI209" s="65"/>
      <c r="AJ209" s="65"/>
      <c r="AK209" s="66"/>
      <c r="AL209" s="36"/>
      <c r="AM209" s="36"/>
      <c r="AN209" s="36"/>
      <c r="AO209" s="69"/>
      <c r="AP209" s="36"/>
    </row>
    <row r="210" spans="1:42" ht="14.2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71"/>
      <c r="N210" s="65"/>
      <c r="O210" s="65"/>
      <c r="P210" s="65"/>
      <c r="Q210" s="65"/>
      <c r="R210" s="65"/>
      <c r="S210" s="36"/>
      <c r="T210" s="65"/>
      <c r="U210" s="65"/>
      <c r="V210" s="66"/>
      <c r="W210" s="66"/>
      <c r="X210" s="67"/>
      <c r="Y210" s="68"/>
      <c r="Z210" s="68"/>
      <c r="AA210" s="67"/>
      <c r="AB210" s="65"/>
      <c r="AC210" s="65"/>
      <c r="AD210" s="66"/>
      <c r="AE210" s="65"/>
      <c r="AF210" s="66"/>
      <c r="AG210" s="66"/>
      <c r="AH210" s="66"/>
      <c r="AI210" s="65"/>
      <c r="AJ210" s="65"/>
      <c r="AK210" s="66"/>
      <c r="AL210" s="36"/>
      <c r="AM210" s="36"/>
      <c r="AN210" s="36"/>
      <c r="AO210" s="69"/>
      <c r="AP210" s="36"/>
    </row>
    <row r="211" spans="1:42" ht="14.2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71"/>
      <c r="N211" s="65"/>
      <c r="O211" s="65"/>
      <c r="P211" s="65"/>
      <c r="Q211" s="65"/>
      <c r="R211" s="65"/>
      <c r="S211" s="36"/>
      <c r="T211" s="65"/>
      <c r="U211" s="65"/>
      <c r="V211" s="66"/>
      <c r="W211" s="66"/>
      <c r="X211" s="67"/>
      <c r="Y211" s="68"/>
      <c r="Z211" s="68"/>
      <c r="AA211" s="67"/>
      <c r="AB211" s="65"/>
      <c r="AC211" s="65"/>
      <c r="AD211" s="66"/>
      <c r="AE211" s="65"/>
      <c r="AF211" s="66"/>
      <c r="AG211" s="66"/>
      <c r="AH211" s="66"/>
      <c r="AI211" s="65"/>
      <c r="AJ211" s="65"/>
      <c r="AK211" s="66"/>
      <c r="AL211" s="36"/>
      <c r="AM211" s="36"/>
      <c r="AN211" s="36"/>
      <c r="AO211" s="69"/>
      <c r="AP211" s="36"/>
    </row>
    <row r="212" spans="1:42" ht="14.2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71"/>
      <c r="N212" s="65"/>
      <c r="O212" s="65"/>
      <c r="P212" s="65"/>
      <c r="Q212" s="65"/>
      <c r="R212" s="65"/>
      <c r="S212" s="36"/>
      <c r="T212" s="65"/>
      <c r="U212" s="65"/>
      <c r="V212" s="66"/>
      <c r="W212" s="66"/>
      <c r="X212" s="67"/>
      <c r="Y212" s="68"/>
      <c r="Z212" s="68"/>
      <c r="AA212" s="67"/>
      <c r="AB212" s="65"/>
      <c r="AC212" s="65"/>
      <c r="AD212" s="66"/>
      <c r="AE212" s="65"/>
      <c r="AF212" s="66"/>
      <c r="AG212" s="66"/>
      <c r="AH212" s="66"/>
      <c r="AI212" s="65"/>
      <c r="AJ212" s="65"/>
      <c r="AK212" s="66"/>
      <c r="AL212" s="36"/>
      <c r="AM212" s="36"/>
      <c r="AN212" s="36"/>
      <c r="AO212" s="69"/>
      <c r="AP212" s="36"/>
    </row>
    <row r="213" spans="1:42" ht="14.2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71"/>
      <c r="N213" s="65"/>
      <c r="O213" s="65"/>
      <c r="P213" s="65"/>
      <c r="Q213" s="65"/>
      <c r="R213" s="65"/>
      <c r="S213" s="36"/>
      <c r="T213" s="65"/>
      <c r="U213" s="65"/>
      <c r="V213" s="66"/>
      <c r="W213" s="66"/>
      <c r="X213" s="67"/>
      <c r="Y213" s="68"/>
      <c r="Z213" s="68"/>
      <c r="AA213" s="67"/>
      <c r="AB213" s="65"/>
      <c r="AC213" s="65"/>
      <c r="AD213" s="66"/>
      <c r="AE213" s="65"/>
      <c r="AF213" s="66"/>
      <c r="AG213" s="66"/>
      <c r="AH213" s="66"/>
      <c r="AI213" s="65"/>
      <c r="AJ213" s="65"/>
      <c r="AK213" s="66"/>
      <c r="AL213" s="36"/>
      <c r="AM213" s="36"/>
      <c r="AN213" s="36"/>
      <c r="AO213" s="69"/>
      <c r="AP213" s="36"/>
    </row>
    <row r="214" spans="1:42" ht="14.2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71"/>
      <c r="N214" s="65"/>
      <c r="O214" s="65"/>
      <c r="P214" s="65"/>
      <c r="Q214" s="65"/>
      <c r="R214" s="65"/>
      <c r="S214" s="36"/>
      <c r="T214" s="65"/>
      <c r="U214" s="65"/>
      <c r="V214" s="66"/>
      <c r="W214" s="66"/>
      <c r="X214" s="67"/>
      <c r="Y214" s="68"/>
      <c r="Z214" s="68"/>
      <c r="AA214" s="67"/>
      <c r="AB214" s="65"/>
      <c r="AC214" s="65"/>
      <c r="AD214" s="66"/>
      <c r="AE214" s="65"/>
      <c r="AF214" s="66"/>
      <c r="AG214" s="66"/>
      <c r="AH214" s="66"/>
      <c r="AI214" s="65"/>
      <c r="AJ214" s="65"/>
      <c r="AK214" s="66"/>
      <c r="AL214" s="36"/>
      <c r="AM214" s="36"/>
      <c r="AN214" s="36"/>
      <c r="AO214" s="69"/>
      <c r="AP214" s="36"/>
    </row>
    <row r="215" spans="1:42" ht="14.2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71"/>
      <c r="N215" s="65"/>
      <c r="O215" s="65"/>
      <c r="P215" s="65"/>
      <c r="Q215" s="65"/>
      <c r="R215" s="65"/>
      <c r="S215" s="36"/>
      <c r="T215" s="65"/>
      <c r="U215" s="65"/>
      <c r="V215" s="66"/>
      <c r="W215" s="66"/>
      <c r="X215" s="67"/>
      <c r="Y215" s="68"/>
      <c r="Z215" s="68"/>
      <c r="AA215" s="67"/>
      <c r="AB215" s="65"/>
      <c r="AC215" s="65"/>
      <c r="AD215" s="66"/>
      <c r="AE215" s="65"/>
      <c r="AF215" s="66"/>
      <c r="AG215" s="66"/>
      <c r="AH215" s="66"/>
      <c r="AI215" s="65"/>
      <c r="AJ215" s="65"/>
      <c r="AK215" s="66"/>
      <c r="AL215" s="36"/>
      <c r="AM215" s="36"/>
      <c r="AN215" s="36"/>
      <c r="AO215" s="69"/>
      <c r="AP215" s="36"/>
    </row>
    <row r="216" spans="1:42" ht="14.2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71"/>
      <c r="N216" s="65"/>
      <c r="O216" s="65"/>
      <c r="P216" s="65"/>
      <c r="Q216" s="65"/>
      <c r="R216" s="65"/>
      <c r="S216" s="36"/>
      <c r="T216" s="65"/>
      <c r="U216" s="65"/>
      <c r="V216" s="66"/>
      <c r="W216" s="66"/>
      <c r="X216" s="67"/>
      <c r="Y216" s="68"/>
      <c r="Z216" s="68"/>
      <c r="AA216" s="67"/>
      <c r="AB216" s="65"/>
      <c r="AC216" s="65"/>
      <c r="AD216" s="66"/>
      <c r="AE216" s="65"/>
      <c r="AF216" s="66"/>
      <c r="AG216" s="66"/>
      <c r="AH216" s="66"/>
      <c r="AI216" s="65"/>
      <c r="AJ216" s="65"/>
      <c r="AK216" s="66"/>
      <c r="AL216" s="36"/>
      <c r="AM216" s="36"/>
      <c r="AN216" s="36"/>
      <c r="AO216" s="69"/>
      <c r="AP216" s="36"/>
    </row>
    <row r="217" spans="1:42" ht="14.2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71"/>
      <c r="N217" s="65"/>
      <c r="O217" s="65"/>
      <c r="P217" s="65"/>
      <c r="Q217" s="65"/>
      <c r="R217" s="65"/>
      <c r="S217" s="36"/>
      <c r="T217" s="65"/>
      <c r="U217" s="65"/>
      <c r="V217" s="66"/>
      <c r="W217" s="66"/>
      <c r="X217" s="67"/>
      <c r="Y217" s="68"/>
      <c r="Z217" s="68"/>
      <c r="AA217" s="67"/>
      <c r="AB217" s="65"/>
      <c r="AC217" s="65"/>
      <c r="AD217" s="66"/>
      <c r="AE217" s="65"/>
      <c r="AF217" s="66"/>
      <c r="AG217" s="66"/>
      <c r="AH217" s="66"/>
      <c r="AI217" s="65"/>
      <c r="AJ217" s="65"/>
      <c r="AK217" s="66"/>
      <c r="AL217" s="36"/>
      <c r="AM217" s="36"/>
      <c r="AN217" s="36"/>
      <c r="AO217" s="69"/>
      <c r="AP217" s="36"/>
    </row>
    <row r="218" spans="1:42" ht="14.2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71"/>
      <c r="N218" s="65"/>
      <c r="O218" s="65"/>
      <c r="P218" s="65"/>
      <c r="Q218" s="65"/>
      <c r="R218" s="65"/>
      <c r="S218" s="36"/>
      <c r="T218" s="65"/>
      <c r="U218" s="65"/>
      <c r="V218" s="66"/>
      <c r="W218" s="66"/>
      <c r="X218" s="67"/>
      <c r="Y218" s="68"/>
      <c r="Z218" s="68"/>
      <c r="AA218" s="67"/>
      <c r="AB218" s="65"/>
      <c r="AC218" s="65"/>
      <c r="AD218" s="66"/>
      <c r="AE218" s="65"/>
      <c r="AF218" s="66"/>
      <c r="AG218" s="66"/>
      <c r="AH218" s="66"/>
      <c r="AI218" s="65"/>
      <c r="AJ218" s="65"/>
      <c r="AK218" s="66"/>
      <c r="AL218" s="36"/>
      <c r="AM218" s="36"/>
      <c r="AN218" s="36"/>
      <c r="AO218" s="69"/>
      <c r="AP218" s="36"/>
    </row>
    <row r="219" spans="1:42" ht="14.2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71"/>
      <c r="N219" s="65"/>
      <c r="O219" s="65"/>
      <c r="P219" s="65"/>
      <c r="Q219" s="65"/>
      <c r="R219" s="65"/>
      <c r="S219" s="36"/>
      <c r="T219" s="65"/>
      <c r="U219" s="65"/>
      <c r="V219" s="66"/>
      <c r="W219" s="66"/>
      <c r="X219" s="67"/>
      <c r="Y219" s="68"/>
      <c r="Z219" s="68"/>
      <c r="AA219" s="67"/>
      <c r="AB219" s="65"/>
      <c r="AC219" s="65"/>
      <c r="AD219" s="66"/>
      <c r="AE219" s="65"/>
      <c r="AF219" s="66"/>
      <c r="AG219" s="66"/>
      <c r="AH219" s="66"/>
      <c r="AI219" s="65"/>
      <c r="AJ219" s="65"/>
      <c r="AK219" s="66"/>
      <c r="AL219" s="36"/>
      <c r="AM219" s="36"/>
      <c r="AN219" s="36"/>
      <c r="AO219" s="69"/>
      <c r="AP219" s="36"/>
    </row>
    <row r="220" spans="1:42" ht="14.2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71"/>
      <c r="N220" s="65"/>
      <c r="O220" s="65"/>
      <c r="P220" s="65"/>
      <c r="Q220" s="65"/>
      <c r="R220" s="65"/>
      <c r="S220" s="36"/>
      <c r="T220" s="65"/>
      <c r="U220" s="65"/>
      <c r="V220" s="66"/>
      <c r="W220" s="66"/>
      <c r="X220" s="67"/>
      <c r="Y220" s="68"/>
      <c r="Z220" s="68"/>
      <c r="AA220" s="67"/>
      <c r="AB220" s="65"/>
      <c r="AC220" s="65"/>
      <c r="AD220" s="66"/>
      <c r="AE220" s="65"/>
      <c r="AF220" s="66"/>
      <c r="AG220" s="66"/>
      <c r="AH220" s="66"/>
      <c r="AI220" s="65"/>
      <c r="AJ220" s="65"/>
      <c r="AK220" s="66"/>
      <c r="AL220" s="36"/>
      <c r="AM220" s="36"/>
      <c r="AN220" s="36"/>
      <c r="AO220" s="69"/>
      <c r="AP220" s="36"/>
    </row>
    <row r="221" spans="1:42" ht="14.25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71"/>
      <c r="N221" s="65"/>
      <c r="O221" s="65"/>
      <c r="P221" s="65"/>
      <c r="Q221" s="65"/>
      <c r="R221" s="65"/>
      <c r="S221" s="36"/>
      <c r="T221" s="65"/>
      <c r="U221" s="65"/>
      <c r="V221" s="66"/>
      <c r="W221" s="66"/>
      <c r="X221" s="67"/>
      <c r="Y221" s="68"/>
      <c r="Z221" s="68"/>
      <c r="AA221" s="67"/>
      <c r="AB221" s="65"/>
      <c r="AC221" s="65"/>
      <c r="AD221" s="66"/>
      <c r="AE221" s="65"/>
      <c r="AF221" s="66"/>
      <c r="AG221" s="66"/>
      <c r="AH221" s="66"/>
      <c r="AI221" s="65"/>
      <c r="AJ221" s="65"/>
      <c r="AK221" s="66"/>
      <c r="AL221" s="36"/>
      <c r="AM221" s="36"/>
      <c r="AN221" s="36"/>
      <c r="AO221" s="69"/>
      <c r="AP221" s="36"/>
    </row>
    <row r="222" spans="1:42" ht="14.2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71"/>
      <c r="N222" s="65"/>
      <c r="O222" s="65"/>
      <c r="P222" s="65"/>
      <c r="Q222" s="65"/>
      <c r="R222" s="65"/>
      <c r="S222" s="36"/>
      <c r="T222" s="65"/>
      <c r="U222" s="65"/>
      <c r="V222" s="66"/>
      <c r="W222" s="66"/>
      <c r="X222" s="67"/>
      <c r="Y222" s="68"/>
      <c r="Z222" s="68"/>
      <c r="AA222" s="67"/>
      <c r="AB222" s="65"/>
      <c r="AC222" s="65"/>
      <c r="AD222" s="66"/>
      <c r="AE222" s="65"/>
      <c r="AF222" s="66"/>
      <c r="AG222" s="66"/>
      <c r="AH222" s="66"/>
      <c r="AI222" s="65"/>
      <c r="AJ222" s="65"/>
      <c r="AK222" s="66"/>
      <c r="AL222" s="36"/>
      <c r="AM222" s="36"/>
      <c r="AN222" s="36"/>
      <c r="AO222" s="69"/>
      <c r="AP222" s="36"/>
    </row>
    <row r="223" spans="1:42" ht="14.25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71"/>
      <c r="N223" s="65"/>
      <c r="O223" s="65"/>
      <c r="P223" s="65"/>
      <c r="Q223" s="65"/>
      <c r="R223" s="65"/>
      <c r="S223" s="36"/>
      <c r="T223" s="65"/>
      <c r="U223" s="65"/>
      <c r="V223" s="66"/>
      <c r="W223" s="66"/>
      <c r="X223" s="67"/>
      <c r="Y223" s="68"/>
      <c r="Z223" s="68"/>
      <c r="AA223" s="67"/>
      <c r="AB223" s="65"/>
      <c r="AC223" s="65"/>
      <c r="AD223" s="66"/>
      <c r="AE223" s="65"/>
      <c r="AF223" s="66"/>
      <c r="AG223" s="66"/>
      <c r="AH223" s="66"/>
      <c r="AI223" s="65"/>
      <c r="AJ223" s="65"/>
      <c r="AK223" s="66"/>
      <c r="AL223" s="36"/>
      <c r="AM223" s="36"/>
      <c r="AN223" s="36"/>
      <c r="AO223" s="69"/>
      <c r="AP223" s="36"/>
    </row>
    <row r="224" spans="1:42" ht="14.25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71"/>
      <c r="N224" s="65"/>
      <c r="O224" s="65"/>
      <c r="P224" s="65"/>
      <c r="Q224" s="65"/>
      <c r="R224" s="65"/>
      <c r="S224" s="36"/>
      <c r="T224" s="65"/>
      <c r="U224" s="65"/>
      <c r="V224" s="66"/>
      <c r="W224" s="66"/>
      <c r="X224" s="67"/>
      <c r="Y224" s="68"/>
      <c r="Z224" s="68"/>
      <c r="AA224" s="67"/>
      <c r="AB224" s="65"/>
      <c r="AC224" s="65"/>
      <c r="AD224" s="66"/>
      <c r="AE224" s="65"/>
      <c r="AF224" s="66"/>
      <c r="AG224" s="66"/>
      <c r="AH224" s="66"/>
      <c r="AI224" s="65"/>
      <c r="AJ224" s="65"/>
      <c r="AK224" s="66"/>
      <c r="AL224" s="36"/>
      <c r="AM224" s="36"/>
      <c r="AN224" s="36"/>
      <c r="AO224" s="69"/>
      <c r="AP224" s="36"/>
    </row>
    <row r="225" spans="1:42" ht="14.25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71"/>
      <c r="N225" s="65"/>
      <c r="O225" s="65"/>
      <c r="P225" s="65"/>
      <c r="Q225" s="65"/>
      <c r="R225" s="65"/>
      <c r="S225" s="36"/>
      <c r="T225" s="65"/>
      <c r="U225" s="65"/>
      <c r="V225" s="66"/>
      <c r="W225" s="66"/>
      <c r="X225" s="67"/>
      <c r="Y225" s="68"/>
      <c r="Z225" s="68"/>
      <c r="AA225" s="67"/>
      <c r="AB225" s="65"/>
      <c r="AC225" s="65"/>
      <c r="AD225" s="66"/>
      <c r="AE225" s="65"/>
      <c r="AF225" s="66"/>
      <c r="AG225" s="66"/>
      <c r="AH225" s="66"/>
      <c r="AI225" s="65"/>
      <c r="AJ225" s="65"/>
      <c r="AK225" s="66"/>
      <c r="AL225" s="36"/>
      <c r="AM225" s="36"/>
      <c r="AN225" s="36"/>
      <c r="AO225" s="69"/>
      <c r="AP225" s="36"/>
    </row>
    <row r="226" spans="1:42" ht="14.25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71"/>
      <c r="N226" s="65"/>
      <c r="O226" s="65"/>
      <c r="P226" s="65"/>
      <c r="Q226" s="65"/>
      <c r="R226" s="65"/>
      <c r="S226" s="36"/>
      <c r="T226" s="65"/>
      <c r="U226" s="65"/>
      <c r="V226" s="66"/>
      <c r="W226" s="66"/>
      <c r="X226" s="67"/>
      <c r="Y226" s="68"/>
      <c r="Z226" s="68"/>
      <c r="AA226" s="67"/>
      <c r="AB226" s="65"/>
      <c r="AC226" s="65"/>
      <c r="AD226" s="66"/>
      <c r="AE226" s="65"/>
      <c r="AF226" s="66"/>
      <c r="AG226" s="66"/>
      <c r="AH226" s="66"/>
      <c r="AI226" s="65"/>
      <c r="AJ226" s="65"/>
      <c r="AK226" s="66"/>
      <c r="AL226" s="36"/>
      <c r="AM226" s="36"/>
      <c r="AN226" s="36"/>
      <c r="AO226" s="69"/>
      <c r="AP226" s="36"/>
    </row>
    <row r="227" spans="1:42" ht="14.25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71"/>
      <c r="N227" s="65"/>
      <c r="O227" s="65"/>
      <c r="P227" s="65"/>
      <c r="Q227" s="65"/>
      <c r="R227" s="65"/>
      <c r="S227" s="36"/>
      <c r="T227" s="65"/>
      <c r="U227" s="65"/>
      <c r="V227" s="66"/>
      <c r="W227" s="66"/>
      <c r="X227" s="67"/>
      <c r="Y227" s="68"/>
      <c r="Z227" s="68"/>
      <c r="AA227" s="67"/>
      <c r="AB227" s="65"/>
      <c r="AC227" s="65"/>
      <c r="AD227" s="66"/>
      <c r="AE227" s="65"/>
      <c r="AF227" s="66"/>
      <c r="AG227" s="66"/>
      <c r="AH227" s="66"/>
      <c r="AI227" s="65"/>
      <c r="AJ227" s="65"/>
      <c r="AK227" s="66"/>
      <c r="AL227" s="36"/>
      <c r="AM227" s="36"/>
      <c r="AN227" s="36"/>
      <c r="AO227" s="69"/>
      <c r="AP227" s="36"/>
    </row>
    <row r="228" spans="1:42" ht="14.25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71"/>
      <c r="N228" s="65"/>
      <c r="O228" s="65"/>
      <c r="P228" s="65"/>
      <c r="Q228" s="65"/>
      <c r="R228" s="65"/>
      <c r="S228" s="36"/>
      <c r="T228" s="65"/>
      <c r="U228" s="65"/>
      <c r="V228" s="66"/>
      <c r="W228" s="66"/>
      <c r="X228" s="67"/>
      <c r="Y228" s="68"/>
      <c r="Z228" s="68"/>
      <c r="AA228" s="67"/>
      <c r="AB228" s="65"/>
      <c r="AC228" s="65"/>
      <c r="AD228" s="66"/>
      <c r="AE228" s="65"/>
      <c r="AF228" s="66"/>
      <c r="AG228" s="66"/>
      <c r="AH228" s="66"/>
      <c r="AI228" s="65"/>
      <c r="AJ228" s="65"/>
      <c r="AK228" s="66"/>
      <c r="AL228" s="36"/>
      <c r="AM228" s="36"/>
      <c r="AN228" s="36"/>
      <c r="AO228" s="69"/>
      <c r="AP228" s="36"/>
    </row>
    <row r="229" spans="1:42" ht="14.25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71"/>
      <c r="N229" s="65"/>
      <c r="O229" s="65"/>
      <c r="P229" s="65"/>
      <c r="Q229" s="65"/>
      <c r="R229" s="65"/>
      <c r="S229" s="36"/>
      <c r="T229" s="65"/>
      <c r="U229" s="65"/>
      <c r="V229" s="66"/>
      <c r="W229" s="66"/>
      <c r="X229" s="67"/>
      <c r="Y229" s="68"/>
      <c r="Z229" s="68"/>
      <c r="AA229" s="67"/>
      <c r="AB229" s="65"/>
      <c r="AC229" s="65"/>
      <c r="AD229" s="66"/>
      <c r="AE229" s="65"/>
      <c r="AF229" s="66"/>
      <c r="AG229" s="66"/>
      <c r="AH229" s="66"/>
      <c r="AI229" s="65"/>
      <c r="AJ229" s="65"/>
      <c r="AK229" s="66"/>
      <c r="AL229" s="36"/>
      <c r="AM229" s="36"/>
      <c r="AN229" s="36"/>
      <c r="AO229" s="69"/>
      <c r="AP229" s="36"/>
    </row>
    <row r="230" spans="1:42" ht="14.25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71"/>
      <c r="N230" s="65"/>
      <c r="O230" s="65"/>
      <c r="P230" s="65"/>
      <c r="Q230" s="65"/>
      <c r="R230" s="65"/>
      <c r="S230" s="36"/>
      <c r="T230" s="65"/>
      <c r="U230" s="65"/>
      <c r="V230" s="66"/>
      <c r="W230" s="66"/>
      <c r="X230" s="67"/>
      <c r="Y230" s="68"/>
      <c r="Z230" s="68"/>
      <c r="AA230" s="67"/>
      <c r="AB230" s="65"/>
      <c r="AC230" s="65"/>
      <c r="AD230" s="66"/>
      <c r="AE230" s="65"/>
      <c r="AF230" s="66"/>
      <c r="AG230" s="66"/>
      <c r="AH230" s="66"/>
      <c r="AI230" s="65"/>
      <c r="AJ230" s="65"/>
      <c r="AK230" s="66"/>
      <c r="AL230" s="36"/>
      <c r="AM230" s="36"/>
      <c r="AN230" s="36"/>
      <c r="AO230" s="69"/>
      <c r="AP230" s="36"/>
    </row>
    <row r="231" spans="1:42" ht="14.25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71"/>
      <c r="N231" s="65"/>
      <c r="O231" s="65"/>
      <c r="P231" s="65"/>
      <c r="Q231" s="65"/>
      <c r="R231" s="65"/>
      <c r="S231" s="36"/>
      <c r="T231" s="65"/>
      <c r="U231" s="65"/>
      <c r="V231" s="66"/>
      <c r="W231" s="66"/>
      <c r="X231" s="67"/>
      <c r="Y231" s="68"/>
      <c r="Z231" s="68"/>
      <c r="AA231" s="67"/>
      <c r="AB231" s="65"/>
      <c r="AC231" s="65"/>
      <c r="AD231" s="66"/>
      <c r="AE231" s="65"/>
      <c r="AF231" s="66"/>
      <c r="AG231" s="66"/>
      <c r="AH231" s="66"/>
      <c r="AI231" s="65"/>
      <c r="AJ231" s="65"/>
      <c r="AK231" s="66"/>
      <c r="AL231" s="36"/>
      <c r="AM231" s="36"/>
      <c r="AN231" s="36"/>
      <c r="AO231" s="69"/>
      <c r="AP231" s="36"/>
    </row>
    <row r="232" spans="1:42" ht="14.25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71"/>
      <c r="N232" s="65"/>
      <c r="O232" s="65"/>
      <c r="P232" s="65"/>
      <c r="Q232" s="65"/>
      <c r="R232" s="65"/>
      <c r="S232" s="36"/>
      <c r="T232" s="65"/>
      <c r="U232" s="65"/>
      <c r="V232" s="66"/>
      <c r="W232" s="66"/>
      <c r="X232" s="67"/>
      <c r="Y232" s="68"/>
      <c r="Z232" s="68"/>
      <c r="AA232" s="67"/>
      <c r="AB232" s="65"/>
      <c r="AC232" s="65"/>
      <c r="AD232" s="66"/>
      <c r="AE232" s="65"/>
      <c r="AF232" s="66"/>
      <c r="AG232" s="66"/>
      <c r="AH232" s="66"/>
      <c r="AI232" s="65"/>
      <c r="AJ232" s="65"/>
      <c r="AK232" s="66"/>
      <c r="AL232" s="36"/>
      <c r="AM232" s="36"/>
      <c r="AN232" s="36"/>
      <c r="AO232" s="69"/>
      <c r="AP232" s="36"/>
    </row>
    <row r="233" spans="1:42" ht="14.25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71"/>
      <c r="N233" s="65"/>
      <c r="O233" s="65"/>
      <c r="P233" s="65"/>
      <c r="Q233" s="65"/>
      <c r="R233" s="65"/>
      <c r="S233" s="36"/>
      <c r="T233" s="65"/>
      <c r="U233" s="65"/>
      <c r="V233" s="66"/>
      <c r="W233" s="66"/>
      <c r="X233" s="67"/>
      <c r="Y233" s="68"/>
      <c r="Z233" s="68"/>
      <c r="AA233" s="67"/>
      <c r="AB233" s="65"/>
      <c r="AC233" s="65"/>
      <c r="AD233" s="66"/>
      <c r="AE233" s="65"/>
      <c r="AF233" s="66"/>
      <c r="AG233" s="66"/>
      <c r="AH233" s="66"/>
      <c r="AI233" s="65"/>
      <c r="AJ233" s="65"/>
      <c r="AK233" s="66"/>
      <c r="AL233" s="36"/>
      <c r="AM233" s="36"/>
      <c r="AN233" s="36"/>
      <c r="AO233" s="69"/>
      <c r="AP233" s="36"/>
    </row>
    <row r="234" spans="1:42" ht="14.25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71"/>
      <c r="N234" s="65"/>
      <c r="O234" s="65"/>
      <c r="P234" s="65"/>
      <c r="Q234" s="65"/>
      <c r="R234" s="65"/>
      <c r="S234" s="36"/>
      <c r="T234" s="65"/>
      <c r="U234" s="65"/>
      <c r="V234" s="66"/>
      <c r="W234" s="66"/>
      <c r="X234" s="67"/>
      <c r="Y234" s="68"/>
      <c r="Z234" s="68"/>
      <c r="AA234" s="67"/>
      <c r="AB234" s="65"/>
      <c r="AC234" s="65"/>
      <c r="AD234" s="66"/>
      <c r="AE234" s="65"/>
      <c r="AF234" s="66"/>
      <c r="AG234" s="66"/>
      <c r="AH234" s="66"/>
      <c r="AI234" s="65"/>
      <c r="AJ234" s="65"/>
      <c r="AK234" s="66"/>
      <c r="AL234" s="36"/>
      <c r="AM234" s="36"/>
      <c r="AN234" s="36"/>
      <c r="AO234" s="69"/>
      <c r="AP234" s="36"/>
    </row>
    <row r="235" spans="1:42" ht="14.25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71"/>
      <c r="N235" s="65"/>
      <c r="O235" s="65"/>
      <c r="P235" s="65"/>
      <c r="Q235" s="65"/>
      <c r="R235" s="65"/>
      <c r="S235" s="36"/>
      <c r="T235" s="65"/>
      <c r="U235" s="65"/>
      <c r="V235" s="66"/>
      <c r="W235" s="66"/>
      <c r="X235" s="67"/>
      <c r="Y235" s="68"/>
      <c r="Z235" s="68"/>
      <c r="AA235" s="67"/>
      <c r="AB235" s="65"/>
      <c r="AC235" s="65"/>
      <c r="AD235" s="66"/>
      <c r="AE235" s="65"/>
      <c r="AF235" s="66"/>
      <c r="AG235" s="66"/>
      <c r="AH235" s="66"/>
      <c r="AI235" s="65"/>
      <c r="AJ235" s="65"/>
      <c r="AK235" s="66"/>
      <c r="AL235" s="36"/>
      <c r="AM235" s="36"/>
      <c r="AN235" s="36"/>
      <c r="AO235" s="69"/>
      <c r="AP235" s="36"/>
    </row>
    <row r="236" spans="1:42" ht="14.25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71"/>
      <c r="N236" s="65"/>
      <c r="O236" s="65"/>
      <c r="P236" s="65"/>
      <c r="Q236" s="65"/>
      <c r="R236" s="65"/>
      <c r="S236" s="36"/>
      <c r="T236" s="65"/>
      <c r="U236" s="65"/>
      <c r="V236" s="66"/>
      <c r="W236" s="66"/>
      <c r="X236" s="67"/>
      <c r="Y236" s="68"/>
      <c r="Z236" s="68"/>
      <c r="AA236" s="67"/>
      <c r="AB236" s="65"/>
      <c r="AC236" s="65"/>
      <c r="AD236" s="66"/>
      <c r="AE236" s="65"/>
      <c r="AF236" s="66"/>
      <c r="AG236" s="66"/>
      <c r="AH236" s="66"/>
      <c r="AI236" s="65"/>
      <c r="AJ236" s="65"/>
      <c r="AK236" s="66"/>
      <c r="AL236" s="36"/>
      <c r="AM236" s="36"/>
      <c r="AN236" s="36"/>
      <c r="AO236" s="69"/>
      <c r="AP236" s="36"/>
    </row>
    <row r="237" spans="1:42" ht="14.25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71"/>
      <c r="N237" s="65"/>
      <c r="O237" s="65"/>
      <c r="P237" s="65"/>
      <c r="Q237" s="65"/>
      <c r="R237" s="65"/>
      <c r="S237" s="36"/>
      <c r="T237" s="65"/>
      <c r="U237" s="65"/>
      <c r="V237" s="66"/>
      <c r="W237" s="66"/>
      <c r="X237" s="67"/>
      <c r="Y237" s="68"/>
      <c r="Z237" s="68"/>
      <c r="AA237" s="67"/>
      <c r="AB237" s="65"/>
      <c r="AC237" s="65"/>
      <c r="AD237" s="66"/>
      <c r="AE237" s="65"/>
      <c r="AF237" s="66"/>
      <c r="AG237" s="66"/>
      <c r="AH237" s="66"/>
      <c r="AI237" s="65"/>
      <c r="AJ237" s="65"/>
      <c r="AK237" s="66"/>
      <c r="AL237" s="36"/>
      <c r="AM237" s="36"/>
      <c r="AN237" s="36"/>
      <c r="AO237" s="69"/>
      <c r="AP237" s="36"/>
    </row>
    <row r="238" spans="1:42" ht="14.25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71"/>
      <c r="N238" s="65"/>
      <c r="O238" s="65"/>
      <c r="P238" s="65"/>
      <c r="Q238" s="65"/>
      <c r="R238" s="65"/>
      <c r="S238" s="36"/>
      <c r="T238" s="65"/>
      <c r="U238" s="65"/>
      <c r="V238" s="66"/>
      <c r="W238" s="66"/>
      <c r="X238" s="67"/>
      <c r="Y238" s="68"/>
      <c r="Z238" s="68"/>
      <c r="AA238" s="67"/>
      <c r="AB238" s="65"/>
      <c r="AC238" s="65"/>
      <c r="AD238" s="66"/>
      <c r="AE238" s="65"/>
      <c r="AF238" s="66"/>
      <c r="AG238" s="66"/>
      <c r="AH238" s="66"/>
      <c r="AI238" s="65"/>
      <c r="AJ238" s="65"/>
      <c r="AK238" s="66"/>
      <c r="AL238" s="36"/>
      <c r="AM238" s="36"/>
      <c r="AN238" s="36"/>
      <c r="AO238" s="69"/>
      <c r="AP238" s="36"/>
    </row>
    <row r="239" spans="1:42" ht="14.25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71"/>
      <c r="N239" s="65"/>
      <c r="O239" s="65"/>
      <c r="P239" s="65"/>
      <c r="Q239" s="65"/>
      <c r="R239" s="65"/>
      <c r="S239" s="36"/>
      <c r="T239" s="65"/>
      <c r="U239" s="65"/>
      <c r="V239" s="66"/>
      <c r="W239" s="66"/>
      <c r="X239" s="67"/>
      <c r="Y239" s="68"/>
      <c r="Z239" s="68"/>
      <c r="AA239" s="67"/>
      <c r="AB239" s="65"/>
      <c r="AC239" s="65"/>
      <c r="AD239" s="66"/>
      <c r="AE239" s="65"/>
      <c r="AF239" s="66"/>
      <c r="AG239" s="66"/>
      <c r="AH239" s="66"/>
      <c r="AI239" s="65"/>
      <c r="AJ239" s="65"/>
      <c r="AK239" s="66"/>
      <c r="AL239" s="36"/>
      <c r="AM239" s="36"/>
      <c r="AN239" s="36"/>
      <c r="AO239" s="69"/>
      <c r="AP239" s="36"/>
    </row>
    <row r="240" spans="1:42" ht="14.25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71"/>
      <c r="N240" s="65"/>
      <c r="O240" s="65"/>
      <c r="P240" s="65"/>
      <c r="Q240" s="65"/>
      <c r="R240" s="65"/>
      <c r="S240" s="36"/>
      <c r="T240" s="65"/>
      <c r="U240" s="65"/>
      <c r="V240" s="66"/>
      <c r="W240" s="66"/>
      <c r="X240" s="67"/>
      <c r="Y240" s="68"/>
      <c r="Z240" s="68"/>
      <c r="AA240" s="67"/>
      <c r="AB240" s="65"/>
      <c r="AC240" s="65"/>
      <c r="AD240" s="66"/>
      <c r="AE240" s="65"/>
      <c r="AF240" s="66"/>
      <c r="AG240" s="66"/>
      <c r="AH240" s="66"/>
      <c r="AI240" s="65"/>
      <c r="AJ240" s="65"/>
      <c r="AK240" s="66"/>
      <c r="AL240" s="36"/>
      <c r="AM240" s="36"/>
      <c r="AN240" s="36"/>
      <c r="AO240" s="69"/>
      <c r="AP240" s="36"/>
    </row>
    <row r="241" spans="1:42" ht="14.25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71"/>
      <c r="N241" s="65"/>
      <c r="O241" s="65"/>
      <c r="P241" s="65"/>
      <c r="Q241" s="65"/>
      <c r="R241" s="65"/>
      <c r="S241" s="36"/>
      <c r="T241" s="65"/>
      <c r="U241" s="65"/>
      <c r="V241" s="66"/>
      <c r="W241" s="66"/>
      <c r="X241" s="67"/>
      <c r="Y241" s="68"/>
      <c r="Z241" s="68"/>
      <c r="AA241" s="67"/>
      <c r="AB241" s="65"/>
      <c r="AC241" s="65"/>
      <c r="AD241" s="66"/>
      <c r="AE241" s="65"/>
      <c r="AF241" s="66"/>
      <c r="AG241" s="66"/>
      <c r="AH241" s="66"/>
      <c r="AI241" s="65"/>
      <c r="AJ241" s="65"/>
      <c r="AK241" s="66"/>
      <c r="AL241" s="36"/>
      <c r="AM241" s="36"/>
      <c r="AN241" s="36"/>
      <c r="AO241" s="69"/>
      <c r="AP241" s="36"/>
    </row>
    <row r="242" spans="1:42" ht="14.25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71"/>
      <c r="N242" s="65"/>
      <c r="O242" s="65"/>
      <c r="P242" s="65"/>
      <c r="Q242" s="65"/>
      <c r="R242" s="65"/>
      <c r="S242" s="36"/>
      <c r="T242" s="65"/>
      <c r="U242" s="65"/>
      <c r="V242" s="66"/>
      <c r="W242" s="66"/>
      <c r="X242" s="67"/>
      <c r="Y242" s="68"/>
      <c r="Z242" s="68"/>
      <c r="AA242" s="67"/>
      <c r="AB242" s="65"/>
      <c r="AC242" s="65"/>
      <c r="AD242" s="66"/>
      <c r="AE242" s="65"/>
      <c r="AF242" s="66"/>
      <c r="AG242" s="66"/>
      <c r="AH242" s="66"/>
      <c r="AI242" s="65"/>
      <c r="AJ242" s="65"/>
      <c r="AK242" s="66"/>
      <c r="AL242" s="36"/>
      <c r="AM242" s="36"/>
      <c r="AN242" s="36"/>
      <c r="AO242" s="69"/>
      <c r="AP242" s="36"/>
    </row>
    <row r="243" spans="1:42" ht="14.25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71"/>
      <c r="N243" s="65"/>
      <c r="O243" s="65"/>
      <c r="P243" s="65"/>
      <c r="Q243" s="65"/>
      <c r="R243" s="65"/>
      <c r="S243" s="36"/>
      <c r="T243" s="65"/>
      <c r="U243" s="65"/>
      <c r="V243" s="66"/>
      <c r="W243" s="66"/>
      <c r="X243" s="67"/>
      <c r="Y243" s="68"/>
      <c r="Z243" s="68"/>
      <c r="AA243" s="67"/>
      <c r="AB243" s="65"/>
      <c r="AC243" s="65"/>
      <c r="AD243" s="66"/>
      <c r="AE243" s="65"/>
      <c r="AF243" s="66"/>
      <c r="AG243" s="66"/>
      <c r="AH243" s="66"/>
      <c r="AI243" s="65"/>
      <c r="AJ243" s="65"/>
      <c r="AK243" s="66"/>
      <c r="AL243" s="36"/>
      <c r="AM243" s="36"/>
      <c r="AN243" s="36"/>
      <c r="AO243" s="69"/>
      <c r="AP243" s="36"/>
    </row>
    <row r="244" spans="1:42" ht="14.25" customHeight="1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71"/>
      <c r="N244" s="65"/>
      <c r="O244" s="65"/>
      <c r="P244" s="65"/>
      <c r="Q244" s="65"/>
      <c r="R244" s="65"/>
      <c r="S244" s="36"/>
      <c r="T244" s="65"/>
      <c r="U244" s="65"/>
      <c r="V244" s="66"/>
      <c r="W244" s="66"/>
      <c r="X244" s="67"/>
      <c r="Y244" s="68"/>
      <c r="Z244" s="68"/>
      <c r="AA244" s="67"/>
      <c r="AB244" s="65"/>
      <c r="AC244" s="65"/>
      <c r="AD244" s="66"/>
      <c r="AE244" s="65"/>
      <c r="AF244" s="66"/>
      <c r="AG244" s="66"/>
      <c r="AH244" s="66"/>
      <c r="AI244" s="65"/>
      <c r="AJ244" s="65"/>
      <c r="AK244" s="66"/>
      <c r="AL244" s="36"/>
      <c r="AM244" s="36"/>
      <c r="AN244" s="36"/>
      <c r="AO244" s="69"/>
      <c r="AP244" s="36"/>
    </row>
    <row r="245" spans="1:42" ht="14.25" customHeight="1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71"/>
      <c r="N245" s="65"/>
      <c r="O245" s="65"/>
      <c r="P245" s="65"/>
      <c r="Q245" s="65"/>
      <c r="R245" s="65"/>
      <c r="S245" s="36"/>
      <c r="T245" s="65"/>
      <c r="U245" s="65"/>
      <c r="V245" s="66"/>
      <c r="W245" s="66"/>
      <c r="X245" s="67"/>
      <c r="Y245" s="68"/>
      <c r="Z245" s="68"/>
      <c r="AA245" s="67"/>
      <c r="AB245" s="65"/>
      <c r="AC245" s="65"/>
      <c r="AD245" s="66"/>
      <c r="AE245" s="65"/>
      <c r="AF245" s="66"/>
      <c r="AG245" s="66"/>
      <c r="AH245" s="66"/>
      <c r="AI245" s="65"/>
      <c r="AJ245" s="65"/>
      <c r="AK245" s="66"/>
      <c r="AL245" s="36"/>
      <c r="AM245" s="36"/>
      <c r="AN245" s="36"/>
      <c r="AO245" s="69"/>
      <c r="AP245" s="36"/>
    </row>
    <row r="246" spans="1:42" ht="14.25" customHeight="1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71"/>
      <c r="N246" s="65"/>
      <c r="O246" s="65"/>
      <c r="P246" s="65"/>
      <c r="Q246" s="65"/>
      <c r="R246" s="65"/>
      <c r="S246" s="36"/>
      <c r="T246" s="65"/>
      <c r="U246" s="65"/>
      <c r="V246" s="66"/>
      <c r="W246" s="66"/>
      <c r="X246" s="67"/>
      <c r="Y246" s="68"/>
      <c r="Z246" s="68"/>
      <c r="AA246" s="67"/>
      <c r="AB246" s="65"/>
      <c r="AC246" s="65"/>
      <c r="AD246" s="66"/>
      <c r="AE246" s="65"/>
      <c r="AF246" s="66"/>
      <c r="AG246" s="66"/>
      <c r="AH246" s="66"/>
      <c r="AI246" s="65"/>
      <c r="AJ246" s="65"/>
      <c r="AK246" s="66"/>
      <c r="AL246" s="36"/>
      <c r="AM246" s="36"/>
      <c r="AN246" s="36"/>
      <c r="AO246" s="69"/>
      <c r="AP246" s="36"/>
    </row>
    <row r="247" spans="1:42" ht="14.25" customHeight="1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71"/>
      <c r="N247" s="65"/>
      <c r="O247" s="65"/>
      <c r="P247" s="65"/>
      <c r="Q247" s="65"/>
      <c r="R247" s="65"/>
      <c r="S247" s="36"/>
      <c r="T247" s="65"/>
      <c r="U247" s="65"/>
      <c r="V247" s="66"/>
      <c r="W247" s="66"/>
      <c r="X247" s="67"/>
      <c r="Y247" s="68"/>
      <c r="Z247" s="68"/>
      <c r="AA247" s="67"/>
      <c r="AB247" s="65"/>
      <c r="AC247" s="65"/>
      <c r="AD247" s="66"/>
      <c r="AE247" s="65"/>
      <c r="AF247" s="66"/>
      <c r="AG247" s="66"/>
      <c r="AH247" s="66"/>
      <c r="AI247" s="65"/>
      <c r="AJ247" s="65"/>
      <c r="AK247" s="66"/>
      <c r="AL247" s="36"/>
      <c r="AM247" s="36"/>
      <c r="AN247" s="36"/>
      <c r="AO247" s="69"/>
      <c r="AP247" s="36"/>
    </row>
    <row r="248" spans="1:42" ht="14.25" customHeight="1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71"/>
      <c r="N248" s="65"/>
      <c r="O248" s="65"/>
      <c r="P248" s="65"/>
      <c r="Q248" s="65"/>
      <c r="R248" s="65"/>
      <c r="S248" s="36"/>
      <c r="T248" s="65"/>
      <c r="U248" s="65"/>
      <c r="V248" s="66"/>
      <c r="W248" s="66"/>
      <c r="X248" s="67"/>
      <c r="Y248" s="68"/>
      <c r="Z248" s="68"/>
      <c r="AA248" s="67"/>
      <c r="AB248" s="65"/>
      <c r="AC248" s="65"/>
      <c r="AD248" s="66"/>
      <c r="AE248" s="65"/>
      <c r="AF248" s="66"/>
      <c r="AG248" s="66"/>
      <c r="AH248" s="66"/>
      <c r="AI248" s="65"/>
      <c r="AJ248" s="65"/>
      <c r="AK248" s="66"/>
      <c r="AL248" s="36"/>
      <c r="AM248" s="36"/>
      <c r="AN248" s="36"/>
      <c r="AO248" s="69"/>
      <c r="AP248" s="36"/>
    </row>
    <row r="249" spans="1:42" ht="14.25" customHeight="1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71"/>
      <c r="N249" s="65"/>
      <c r="O249" s="65"/>
      <c r="P249" s="65"/>
      <c r="Q249" s="65"/>
      <c r="R249" s="65"/>
      <c r="S249" s="36"/>
      <c r="T249" s="65"/>
      <c r="U249" s="65"/>
      <c r="V249" s="66"/>
      <c r="W249" s="66"/>
      <c r="X249" s="67"/>
      <c r="Y249" s="68"/>
      <c r="Z249" s="68"/>
      <c r="AA249" s="67"/>
      <c r="AB249" s="65"/>
      <c r="AC249" s="65"/>
      <c r="AD249" s="66"/>
      <c r="AE249" s="65"/>
      <c r="AF249" s="66"/>
      <c r="AG249" s="66"/>
      <c r="AH249" s="66"/>
      <c r="AI249" s="65"/>
      <c r="AJ249" s="65"/>
      <c r="AK249" s="66"/>
      <c r="AL249" s="36"/>
      <c r="AM249" s="36"/>
      <c r="AN249" s="36"/>
      <c r="AO249" s="69"/>
      <c r="AP249" s="36"/>
    </row>
    <row r="250" spans="1:42" ht="14.25" customHeight="1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71"/>
      <c r="N250" s="65"/>
      <c r="O250" s="65"/>
      <c r="P250" s="65"/>
      <c r="Q250" s="65"/>
      <c r="R250" s="65"/>
      <c r="S250" s="36"/>
      <c r="T250" s="65"/>
      <c r="U250" s="65"/>
      <c r="V250" s="66"/>
      <c r="W250" s="66"/>
      <c r="X250" s="67"/>
      <c r="Y250" s="68"/>
      <c r="Z250" s="68"/>
      <c r="AA250" s="67"/>
      <c r="AB250" s="65"/>
      <c r="AC250" s="65"/>
      <c r="AD250" s="66"/>
      <c r="AE250" s="65"/>
      <c r="AF250" s="66"/>
      <c r="AG250" s="66"/>
      <c r="AH250" s="66"/>
      <c r="AI250" s="65"/>
      <c r="AJ250" s="65"/>
      <c r="AK250" s="66"/>
      <c r="AL250" s="36"/>
      <c r="AM250" s="36"/>
      <c r="AN250" s="36"/>
      <c r="AO250" s="69"/>
      <c r="AP250" s="36"/>
    </row>
    <row r="251" spans="1:42" ht="14.25" customHeight="1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71"/>
      <c r="N251" s="65"/>
      <c r="O251" s="65"/>
      <c r="P251" s="65"/>
      <c r="Q251" s="65"/>
      <c r="R251" s="65"/>
      <c r="S251" s="36"/>
      <c r="T251" s="65"/>
      <c r="U251" s="65"/>
      <c r="V251" s="66"/>
      <c r="W251" s="66"/>
      <c r="X251" s="67"/>
      <c r="Y251" s="68"/>
      <c r="Z251" s="68"/>
      <c r="AA251" s="67"/>
      <c r="AB251" s="65"/>
      <c r="AC251" s="65"/>
      <c r="AD251" s="66"/>
      <c r="AE251" s="65"/>
      <c r="AF251" s="66"/>
      <c r="AG251" s="66"/>
      <c r="AH251" s="66"/>
      <c r="AI251" s="65"/>
      <c r="AJ251" s="65"/>
      <c r="AK251" s="66"/>
      <c r="AL251" s="36"/>
      <c r="AM251" s="36"/>
      <c r="AN251" s="36"/>
      <c r="AO251" s="69"/>
      <c r="AP251" s="36"/>
    </row>
    <row r="252" spans="1:42" ht="14.25" customHeight="1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71"/>
      <c r="N252" s="65"/>
      <c r="O252" s="65"/>
      <c r="P252" s="65"/>
      <c r="Q252" s="65"/>
      <c r="R252" s="65"/>
      <c r="S252" s="36"/>
      <c r="T252" s="65"/>
      <c r="U252" s="65"/>
      <c r="V252" s="66"/>
      <c r="W252" s="66"/>
      <c r="X252" s="67"/>
      <c r="Y252" s="68"/>
      <c r="Z252" s="68"/>
      <c r="AA252" s="67"/>
      <c r="AB252" s="65"/>
      <c r="AC252" s="65"/>
      <c r="AD252" s="66"/>
      <c r="AE252" s="65"/>
      <c r="AF252" s="66"/>
      <c r="AG252" s="66"/>
      <c r="AH252" s="66"/>
      <c r="AI252" s="65"/>
      <c r="AJ252" s="65"/>
      <c r="AK252" s="66"/>
      <c r="AL252" s="36"/>
      <c r="AM252" s="36"/>
      <c r="AN252" s="36"/>
      <c r="AO252" s="69"/>
      <c r="AP252" s="36"/>
    </row>
    <row r="253" spans="1:42" ht="14.25" customHeight="1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71"/>
      <c r="N253" s="65"/>
      <c r="O253" s="65"/>
      <c r="P253" s="65"/>
      <c r="Q253" s="65"/>
      <c r="R253" s="65"/>
      <c r="S253" s="36"/>
      <c r="T253" s="65"/>
      <c r="U253" s="65"/>
      <c r="V253" s="66"/>
      <c r="W253" s="66"/>
      <c r="X253" s="67"/>
      <c r="Y253" s="68"/>
      <c r="Z253" s="68"/>
      <c r="AA253" s="67"/>
      <c r="AB253" s="65"/>
      <c r="AC253" s="65"/>
      <c r="AD253" s="66"/>
      <c r="AE253" s="65"/>
      <c r="AF253" s="66"/>
      <c r="AG253" s="66"/>
      <c r="AH253" s="66"/>
      <c r="AI253" s="65"/>
      <c r="AJ253" s="65"/>
      <c r="AK253" s="66"/>
      <c r="AL253" s="36"/>
      <c r="AM253" s="36"/>
      <c r="AN253" s="36"/>
      <c r="AO253" s="69"/>
      <c r="AP253" s="36"/>
    </row>
    <row r="254" spans="1:42" ht="14.25" customHeight="1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71"/>
      <c r="N254" s="65"/>
      <c r="O254" s="65"/>
      <c r="P254" s="65"/>
      <c r="Q254" s="65"/>
      <c r="R254" s="65"/>
      <c r="S254" s="36"/>
      <c r="T254" s="65"/>
      <c r="U254" s="65"/>
      <c r="V254" s="66"/>
      <c r="W254" s="66"/>
      <c r="X254" s="67"/>
      <c r="Y254" s="68"/>
      <c r="Z254" s="68"/>
      <c r="AA254" s="67"/>
      <c r="AB254" s="65"/>
      <c r="AC254" s="65"/>
      <c r="AD254" s="66"/>
      <c r="AE254" s="65"/>
      <c r="AF254" s="66"/>
      <c r="AG254" s="66"/>
      <c r="AH254" s="66"/>
      <c r="AI254" s="65"/>
      <c r="AJ254" s="65"/>
      <c r="AK254" s="66"/>
      <c r="AL254" s="36"/>
      <c r="AM254" s="36"/>
      <c r="AN254" s="36"/>
      <c r="AO254" s="69"/>
      <c r="AP254" s="36"/>
    </row>
    <row r="255" spans="1:42" ht="14.25" customHeight="1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71"/>
      <c r="N255" s="65"/>
      <c r="O255" s="65"/>
      <c r="P255" s="65"/>
      <c r="Q255" s="65"/>
      <c r="R255" s="65"/>
      <c r="S255" s="36"/>
      <c r="T255" s="65"/>
      <c r="U255" s="65"/>
      <c r="V255" s="66"/>
      <c r="W255" s="66"/>
      <c r="X255" s="67"/>
      <c r="Y255" s="68"/>
      <c r="Z255" s="68"/>
      <c r="AA255" s="67"/>
      <c r="AB255" s="65"/>
      <c r="AC255" s="65"/>
      <c r="AD255" s="66"/>
      <c r="AE255" s="65"/>
      <c r="AF255" s="66"/>
      <c r="AG255" s="66"/>
      <c r="AH255" s="66"/>
      <c r="AI255" s="65"/>
      <c r="AJ255" s="65"/>
      <c r="AK255" s="66"/>
      <c r="AL255" s="36"/>
      <c r="AM255" s="36"/>
      <c r="AN255" s="36"/>
      <c r="AO255" s="69"/>
      <c r="AP255" s="36"/>
    </row>
    <row r="256" spans="1:42" ht="14.25" customHeight="1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71"/>
      <c r="N256" s="65"/>
      <c r="O256" s="65"/>
      <c r="P256" s="65"/>
      <c r="Q256" s="65"/>
      <c r="R256" s="65"/>
      <c r="S256" s="36"/>
      <c r="T256" s="65"/>
      <c r="U256" s="65"/>
      <c r="V256" s="66"/>
      <c r="W256" s="66"/>
      <c r="X256" s="67"/>
      <c r="Y256" s="68"/>
      <c r="Z256" s="68"/>
      <c r="AA256" s="67"/>
      <c r="AB256" s="65"/>
      <c r="AC256" s="65"/>
      <c r="AD256" s="66"/>
      <c r="AE256" s="65"/>
      <c r="AF256" s="66"/>
      <c r="AG256" s="66"/>
      <c r="AH256" s="66"/>
      <c r="AI256" s="65"/>
      <c r="AJ256" s="65"/>
      <c r="AK256" s="66"/>
      <c r="AL256" s="36"/>
      <c r="AM256" s="36"/>
      <c r="AN256" s="36"/>
      <c r="AO256" s="69"/>
      <c r="AP256" s="36"/>
    </row>
    <row r="257" spans="1:42" ht="14.25" customHeight="1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71"/>
      <c r="N257" s="65"/>
      <c r="O257" s="65"/>
      <c r="P257" s="65"/>
      <c r="Q257" s="65"/>
      <c r="R257" s="65"/>
      <c r="S257" s="36"/>
      <c r="T257" s="65"/>
      <c r="U257" s="65"/>
      <c r="V257" s="66"/>
      <c r="W257" s="66"/>
      <c r="X257" s="67"/>
      <c r="Y257" s="68"/>
      <c r="Z257" s="68"/>
      <c r="AA257" s="67"/>
      <c r="AB257" s="65"/>
      <c r="AC257" s="65"/>
      <c r="AD257" s="66"/>
      <c r="AE257" s="65"/>
      <c r="AF257" s="66"/>
      <c r="AG257" s="66"/>
      <c r="AH257" s="66"/>
      <c r="AI257" s="65"/>
      <c r="AJ257" s="65"/>
      <c r="AK257" s="66"/>
      <c r="AL257" s="36"/>
      <c r="AM257" s="36"/>
      <c r="AN257" s="36"/>
      <c r="AO257" s="69"/>
      <c r="AP257" s="36"/>
    </row>
    <row r="258" spans="1:42" ht="14.25" customHeight="1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71"/>
      <c r="N258" s="65"/>
      <c r="O258" s="65"/>
      <c r="P258" s="65"/>
      <c r="Q258" s="65"/>
      <c r="R258" s="65"/>
      <c r="S258" s="36"/>
      <c r="T258" s="65"/>
      <c r="U258" s="65"/>
      <c r="V258" s="66"/>
      <c r="W258" s="66"/>
      <c r="X258" s="67"/>
      <c r="Y258" s="68"/>
      <c r="Z258" s="68"/>
      <c r="AA258" s="67"/>
      <c r="AB258" s="65"/>
      <c r="AC258" s="65"/>
      <c r="AD258" s="66"/>
      <c r="AE258" s="65"/>
      <c r="AF258" s="66"/>
      <c r="AG258" s="66"/>
      <c r="AH258" s="66"/>
      <c r="AI258" s="65"/>
      <c r="AJ258" s="65"/>
      <c r="AK258" s="66"/>
      <c r="AL258" s="36"/>
      <c r="AM258" s="36"/>
      <c r="AN258" s="36"/>
      <c r="AO258" s="69"/>
      <c r="AP258" s="36"/>
    </row>
    <row r="259" spans="1:42" ht="14.25" customHeight="1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71"/>
      <c r="N259" s="65"/>
      <c r="O259" s="65"/>
      <c r="P259" s="65"/>
      <c r="Q259" s="65"/>
      <c r="R259" s="65"/>
      <c r="S259" s="36"/>
      <c r="T259" s="65"/>
      <c r="U259" s="65"/>
      <c r="V259" s="66"/>
      <c r="W259" s="66"/>
      <c r="X259" s="67"/>
      <c r="Y259" s="68"/>
      <c r="Z259" s="68"/>
      <c r="AA259" s="67"/>
      <c r="AB259" s="65"/>
      <c r="AC259" s="65"/>
      <c r="AD259" s="66"/>
      <c r="AE259" s="65"/>
      <c r="AF259" s="66"/>
      <c r="AG259" s="66"/>
      <c r="AH259" s="66"/>
      <c r="AI259" s="65"/>
      <c r="AJ259" s="65"/>
      <c r="AK259" s="66"/>
      <c r="AL259" s="36"/>
      <c r="AM259" s="36"/>
      <c r="AN259" s="36"/>
      <c r="AO259" s="69"/>
      <c r="AP259" s="36"/>
    </row>
    <row r="260" spans="1:42" ht="14.25" customHeight="1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71"/>
      <c r="N260" s="65"/>
      <c r="O260" s="65"/>
      <c r="P260" s="65"/>
      <c r="Q260" s="65"/>
      <c r="R260" s="65"/>
      <c r="S260" s="36"/>
      <c r="T260" s="65"/>
      <c r="U260" s="65"/>
      <c r="V260" s="66"/>
      <c r="W260" s="66"/>
      <c r="X260" s="67"/>
      <c r="Y260" s="68"/>
      <c r="Z260" s="68"/>
      <c r="AA260" s="67"/>
      <c r="AB260" s="65"/>
      <c r="AC260" s="65"/>
      <c r="AD260" s="66"/>
      <c r="AE260" s="65"/>
      <c r="AF260" s="66"/>
      <c r="AG260" s="66"/>
      <c r="AH260" s="66"/>
      <c r="AI260" s="65"/>
      <c r="AJ260" s="65"/>
      <c r="AK260" s="66"/>
      <c r="AL260" s="36"/>
      <c r="AM260" s="36"/>
      <c r="AN260" s="36"/>
      <c r="AO260" s="69"/>
      <c r="AP260" s="36"/>
    </row>
    <row r="261" spans="1:42" ht="14.25" customHeight="1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71"/>
      <c r="N261" s="65"/>
      <c r="O261" s="65"/>
      <c r="P261" s="65"/>
      <c r="Q261" s="65"/>
      <c r="R261" s="65"/>
      <c r="S261" s="36"/>
      <c r="T261" s="65"/>
      <c r="U261" s="65"/>
      <c r="V261" s="66"/>
      <c r="W261" s="66"/>
      <c r="X261" s="67"/>
      <c r="Y261" s="68"/>
      <c r="Z261" s="68"/>
      <c r="AA261" s="67"/>
      <c r="AB261" s="65"/>
      <c r="AC261" s="65"/>
      <c r="AD261" s="66"/>
      <c r="AE261" s="65"/>
      <c r="AF261" s="66"/>
      <c r="AG261" s="66"/>
      <c r="AH261" s="66"/>
      <c r="AI261" s="65"/>
      <c r="AJ261" s="65"/>
      <c r="AK261" s="66"/>
      <c r="AL261" s="36"/>
      <c r="AM261" s="36"/>
      <c r="AN261" s="36"/>
      <c r="AO261" s="69"/>
      <c r="AP261" s="36"/>
    </row>
    <row r="262" spans="1:42" ht="14.25" customHeight="1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71"/>
      <c r="N262" s="65"/>
      <c r="O262" s="65"/>
      <c r="P262" s="65"/>
      <c r="Q262" s="65"/>
      <c r="R262" s="65"/>
      <c r="S262" s="36"/>
      <c r="T262" s="65"/>
      <c r="U262" s="65"/>
      <c r="V262" s="66"/>
      <c r="W262" s="66"/>
      <c r="X262" s="67"/>
      <c r="Y262" s="68"/>
      <c r="Z262" s="68"/>
      <c r="AA262" s="67"/>
      <c r="AB262" s="65"/>
      <c r="AC262" s="65"/>
      <c r="AD262" s="66"/>
      <c r="AE262" s="65"/>
      <c r="AF262" s="66"/>
      <c r="AG262" s="66"/>
      <c r="AH262" s="66"/>
      <c r="AI262" s="65"/>
      <c r="AJ262" s="65"/>
      <c r="AK262" s="66"/>
      <c r="AL262" s="36"/>
      <c r="AM262" s="36"/>
      <c r="AN262" s="36"/>
      <c r="AO262" s="69"/>
      <c r="AP262" s="36"/>
    </row>
    <row r="263" spans="1:42" ht="14.25" customHeight="1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71"/>
      <c r="N263" s="65"/>
      <c r="O263" s="65"/>
      <c r="P263" s="65"/>
      <c r="Q263" s="65"/>
      <c r="R263" s="65"/>
      <c r="S263" s="36"/>
      <c r="T263" s="65"/>
      <c r="U263" s="65"/>
      <c r="V263" s="66"/>
      <c r="W263" s="66"/>
      <c r="X263" s="67"/>
      <c r="Y263" s="68"/>
      <c r="Z263" s="68"/>
      <c r="AA263" s="67"/>
      <c r="AB263" s="65"/>
      <c r="AC263" s="65"/>
      <c r="AD263" s="66"/>
      <c r="AE263" s="65"/>
      <c r="AF263" s="66"/>
      <c r="AG263" s="66"/>
      <c r="AH263" s="66"/>
      <c r="AI263" s="65"/>
      <c r="AJ263" s="65"/>
      <c r="AK263" s="66"/>
      <c r="AL263" s="36"/>
      <c r="AM263" s="36"/>
      <c r="AN263" s="36"/>
      <c r="AO263" s="69"/>
      <c r="AP263" s="36"/>
    </row>
    <row r="264" spans="1:42" ht="14.25" customHeight="1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71"/>
      <c r="N264" s="65"/>
      <c r="O264" s="65"/>
      <c r="P264" s="65"/>
      <c r="Q264" s="65"/>
      <c r="R264" s="65"/>
      <c r="S264" s="36"/>
      <c r="T264" s="65"/>
      <c r="U264" s="65"/>
      <c r="V264" s="66"/>
      <c r="W264" s="66"/>
      <c r="X264" s="67"/>
      <c r="Y264" s="68"/>
      <c r="Z264" s="68"/>
      <c r="AA264" s="67"/>
      <c r="AB264" s="65"/>
      <c r="AC264" s="65"/>
      <c r="AD264" s="66"/>
      <c r="AE264" s="65"/>
      <c r="AF264" s="66"/>
      <c r="AG264" s="66"/>
      <c r="AH264" s="66"/>
      <c r="AI264" s="65"/>
      <c r="AJ264" s="65"/>
      <c r="AK264" s="66"/>
      <c r="AL264" s="36"/>
      <c r="AM264" s="36"/>
      <c r="AN264" s="36"/>
      <c r="AO264" s="69"/>
      <c r="AP264" s="36"/>
    </row>
    <row r="265" spans="1:42" ht="14.25" customHeight="1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71"/>
      <c r="N265" s="65"/>
      <c r="O265" s="65"/>
      <c r="P265" s="65"/>
      <c r="Q265" s="65"/>
      <c r="R265" s="65"/>
      <c r="S265" s="36"/>
      <c r="T265" s="65"/>
      <c r="U265" s="65"/>
      <c r="V265" s="66"/>
      <c r="W265" s="66"/>
      <c r="X265" s="67"/>
      <c r="Y265" s="68"/>
      <c r="Z265" s="68"/>
      <c r="AA265" s="67"/>
      <c r="AB265" s="65"/>
      <c r="AC265" s="65"/>
      <c r="AD265" s="66"/>
      <c r="AE265" s="65"/>
      <c r="AF265" s="66"/>
      <c r="AG265" s="66"/>
      <c r="AH265" s="66"/>
      <c r="AI265" s="65"/>
      <c r="AJ265" s="65"/>
      <c r="AK265" s="66"/>
      <c r="AL265" s="36"/>
      <c r="AM265" s="36"/>
      <c r="AN265" s="36"/>
      <c r="AO265" s="69"/>
      <c r="AP265" s="36"/>
    </row>
    <row r="266" spans="1:42" ht="14.25" customHeight="1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71"/>
      <c r="N266" s="65"/>
      <c r="O266" s="65"/>
      <c r="P266" s="65"/>
      <c r="Q266" s="65"/>
      <c r="R266" s="65"/>
      <c r="S266" s="36"/>
      <c r="T266" s="65"/>
      <c r="U266" s="65"/>
      <c r="V266" s="66"/>
      <c r="W266" s="66"/>
      <c r="X266" s="67"/>
      <c r="Y266" s="68"/>
      <c r="Z266" s="68"/>
      <c r="AA266" s="67"/>
      <c r="AB266" s="65"/>
      <c r="AC266" s="65"/>
      <c r="AD266" s="66"/>
      <c r="AE266" s="65"/>
      <c r="AF266" s="66"/>
      <c r="AG266" s="66"/>
      <c r="AH266" s="66"/>
      <c r="AI266" s="65"/>
      <c r="AJ266" s="65"/>
      <c r="AK266" s="66"/>
      <c r="AL266" s="36"/>
      <c r="AM266" s="36"/>
      <c r="AN266" s="36"/>
      <c r="AO266" s="69"/>
      <c r="AP266" s="36"/>
    </row>
    <row r="267" spans="1:42" ht="14.25" customHeight="1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71"/>
      <c r="N267" s="65"/>
      <c r="O267" s="65"/>
      <c r="P267" s="65"/>
      <c r="Q267" s="65"/>
      <c r="R267" s="65"/>
      <c r="S267" s="36"/>
      <c r="T267" s="65"/>
      <c r="U267" s="65"/>
      <c r="V267" s="66"/>
      <c r="W267" s="66"/>
      <c r="X267" s="67"/>
      <c r="Y267" s="68"/>
      <c r="Z267" s="68"/>
      <c r="AA267" s="67"/>
      <c r="AB267" s="65"/>
      <c r="AC267" s="65"/>
      <c r="AD267" s="66"/>
      <c r="AE267" s="65"/>
      <c r="AF267" s="66"/>
      <c r="AG267" s="66"/>
      <c r="AH267" s="66"/>
      <c r="AI267" s="65"/>
      <c r="AJ267" s="65"/>
      <c r="AK267" s="66"/>
      <c r="AL267" s="36"/>
      <c r="AM267" s="36"/>
      <c r="AN267" s="36"/>
      <c r="AO267" s="69"/>
      <c r="AP267" s="36"/>
    </row>
    <row r="268" spans="1:42" ht="14.25" customHeight="1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71"/>
      <c r="N268" s="65"/>
      <c r="O268" s="65"/>
      <c r="P268" s="65"/>
      <c r="Q268" s="65"/>
      <c r="R268" s="65"/>
      <c r="S268" s="36"/>
      <c r="T268" s="65"/>
      <c r="U268" s="65"/>
      <c r="V268" s="66"/>
      <c r="W268" s="66"/>
      <c r="X268" s="67"/>
      <c r="Y268" s="68"/>
      <c r="Z268" s="68"/>
      <c r="AA268" s="67"/>
      <c r="AB268" s="65"/>
      <c r="AC268" s="65"/>
      <c r="AD268" s="66"/>
      <c r="AE268" s="65"/>
      <c r="AF268" s="66"/>
      <c r="AG268" s="66"/>
      <c r="AH268" s="66"/>
      <c r="AI268" s="65"/>
      <c r="AJ268" s="65"/>
      <c r="AK268" s="66"/>
      <c r="AL268" s="36"/>
      <c r="AM268" s="36"/>
      <c r="AN268" s="36"/>
      <c r="AO268" s="69"/>
      <c r="AP268" s="36"/>
    </row>
    <row r="269" spans="1:42" ht="14.25" customHeight="1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71"/>
      <c r="N269" s="65"/>
      <c r="O269" s="65"/>
      <c r="P269" s="65"/>
      <c r="Q269" s="65"/>
      <c r="R269" s="65"/>
      <c r="S269" s="36"/>
      <c r="T269" s="65"/>
      <c r="U269" s="65"/>
      <c r="V269" s="66"/>
      <c r="W269" s="66"/>
      <c r="X269" s="67"/>
      <c r="Y269" s="68"/>
      <c r="Z269" s="68"/>
      <c r="AA269" s="67"/>
      <c r="AB269" s="65"/>
      <c r="AC269" s="65"/>
      <c r="AD269" s="66"/>
      <c r="AE269" s="65"/>
      <c r="AF269" s="66"/>
      <c r="AG269" s="66"/>
      <c r="AH269" s="66"/>
      <c r="AI269" s="65"/>
      <c r="AJ269" s="65"/>
      <c r="AK269" s="66"/>
      <c r="AL269" s="36"/>
      <c r="AM269" s="36"/>
      <c r="AN269" s="36"/>
      <c r="AO269" s="69"/>
      <c r="AP269" s="36"/>
    </row>
    <row r="270" spans="1:42" ht="14.25" customHeight="1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71"/>
      <c r="N270" s="65"/>
      <c r="O270" s="65"/>
      <c r="P270" s="65"/>
      <c r="Q270" s="65"/>
      <c r="R270" s="65"/>
      <c r="S270" s="36"/>
      <c r="T270" s="65"/>
      <c r="U270" s="65"/>
      <c r="V270" s="66"/>
      <c r="W270" s="66"/>
      <c r="X270" s="67"/>
      <c r="Y270" s="68"/>
      <c r="Z270" s="68"/>
      <c r="AA270" s="67"/>
      <c r="AB270" s="65"/>
      <c r="AC270" s="65"/>
      <c r="AD270" s="66"/>
      <c r="AE270" s="65"/>
      <c r="AF270" s="66"/>
      <c r="AG270" s="66"/>
      <c r="AH270" s="66"/>
      <c r="AI270" s="65"/>
      <c r="AJ270" s="65"/>
      <c r="AK270" s="66"/>
      <c r="AL270" s="36"/>
      <c r="AM270" s="36"/>
      <c r="AN270" s="36"/>
      <c r="AO270" s="69"/>
      <c r="AP270" s="36"/>
    </row>
    <row r="271" spans="1:42" ht="14.25" customHeight="1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71"/>
      <c r="N271" s="65"/>
      <c r="O271" s="65"/>
      <c r="P271" s="65"/>
      <c r="Q271" s="65"/>
      <c r="R271" s="65"/>
      <c r="S271" s="36"/>
      <c r="T271" s="65"/>
      <c r="U271" s="65"/>
      <c r="V271" s="66"/>
      <c r="W271" s="66"/>
      <c r="X271" s="67"/>
      <c r="Y271" s="68"/>
      <c r="Z271" s="68"/>
      <c r="AA271" s="67"/>
      <c r="AB271" s="65"/>
      <c r="AC271" s="65"/>
      <c r="AD271" s="66"/>
      <c r="AE271" s="65"/>
      <c r="AF271" s="66"/>
      <c r="AG271" s="66"/>
      <c r="AH271" s="66"/>
      <c r="AI271" s="65"/>
      <c r="AJ271" s="65"/>
      <c r="AK271" s="66"/>
      <c r="AL271" s="36"/>
      <c r="AM271" s="36"/>
      <c r="AN271" s="36"/>
      <c r="AO271" s="69"/>
      <c r="AP271" s="36"/>
    </row>
    <row r="272" spans="1:42" ht="14.25" customHeight="1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71"/>
      <c r="N272" s="65"/>
      <c r="O272" s="65"/>
      <c r="P272" s="65"/>
      <c r="Q272" s="65"/>
      <c r="R272" s="65"/>
      <c r="S272" s="36"/>
      <c r="T272" s="65"/>
      <c r="U272" s="65"/>
      <c r="V272" s="66"/>
      <c r="W272" s="66"/>
      <c r="X272" s="67"/>
      <c r="Y272" s="68"/>
      <c r="Z272" s="68"/>
      <c r="AA272" s="67"/>
      <c r="AB272" s="65"/>
      <c r="AC272" s="65"/>
      <c r="AD272" s="66"/>
      <c r="AE272" s="65"/>
      <c r="AF272" s="66"/>
      <c r="AG272" s="66"/>
      <c r="AH272" s="66"/>
      <c r="AI272" s="65"/>
      <c r="AJ272" s="65"/>
      <c r="AK272" s="66"/>
      <c r="AL272" s="36"/>
      <c r="AM272" s="36"/>
      <c r="AN272" s="36"/>
      <c r="AO272" s="69"/>
      <c r="AP272" s="36"/>
    </row>
    <row r="273" spans="1:42" ht="14.25" customHeight="1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71"/>
      <c r="N273" s="65"/>
      <c r="O273" s="65"/>
      <c r="P273" s="65"/>
      <c r="Q273" s="65"/>
      <c r="R273" s="65"/>
      <c r="S273" s="36"/>
      <c r="T273" s="65"/>
      <c r="U273" s="65"/>
      <c r="V273" s="66"/>
      <c r="W273" s="66"/>
      <c r="X273" s="67"/>
      <c r="Y273" s="68"/>
      <c r="Z273" s="68"/>
      <c r="AA273" s="67"/>
      <c r="AB273" s="65"/>
      <c r="AC273" s="65"/>
      <c r="AD273" s="66"/>
      <c r="AE273" s="65"/>
      <c r="AF273" s="66"/>
      <c r="AG273" s="66"/>
      <c r="AH273" s="66"/>
      <c r="AI273" s="65"/>
      <c r="AJ273" s="65"/>
      <c r="AK273" s="66"/>
      <c r="AL273" s="36"/>
      <c r="AM273" s="36"/>
      <c r="AN273" s="36"/>
      <c r="AO273" s="69"/>
      <c r="AP273" s="36"/>
    </row>
    <row r="274" spans="1:42" ht="14.25" customHeight="1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71"/>
      <c r="N274" s="65"/>
      <c r="O274" s="65"/>
      <c r="P274" s="65"/>
      <c r="Q274" s="65"/>
      <c r="R274" s="65"/>
      <c r="S274" s="36"/>
      <c r="T274" s="65"/>
      <c r="U274" s="65"/>
      <c r="V274" s="66"/>
      <c r="W274" s="66"/>
      <c r="X274" s="67"/>
      <c r="Y274" s="68"/>
      <c r="Z274" s="68"/>
      <c r="AA274" s="67"/>
      <c r="AB274" s="65"/>
      <c r="AC274" s="65"/>
      <c r="AD274" s="66"/>
      <c r="AE274" s="65"/>
      <c r="AF274" s="66"/>
      <c r="AG274" s="66"/>
      <c r="AH274" s="66"/>
      <c r="AI274" s="65"/>
      <c r="AJ274" s="65"/>
      <c r="AK274" s="66"/>
      <c r="AL274" s="36"/>
      <c r="AM274" s="36"/>
      <c r="AN274" s="36"/>
      <c r="AO274" s="69"/>
      <c r="AP274" s="36"/>
    </row>
    <row r="275" spans="1:42" ht="14.25" customHeight="1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71"/>
      <c r="N275" s="65"/>
      <c r="O275" s="65"/>
      <c r="P275" s="65"/>
      <c r="Q275" s="65"/>
      <c r="R275" s="65"/>
      <c r="S275" s="36"/>
      <c r="T275" s="65"/>
      <c r="U275" s="65"/>
      <c r="V275" s="66"/>
      <c r="W275" s="66"/>
      <c r="X275" s="67"/>
      <c r="Y275" s="68"/>
      <c r="Z275" s="68"/>
      <c r="AA275" s="67"/>
      <c r="AB275" s="65"/>
      <c r="AC275" s="65"/>
      <c r="AD275" s="66"/>
      <c r="AE275" s="65"/>
      <c r="AF275" s="66"/>
      <c r="AG275" s="66"/>
      <c r="AH275" s="66"/>
      <c r="AI275" s="65"/>
      <c r="AJ275" s="65"/>
      <c r="AK275" s="66"/>
      <c r="AL275" s="36"/>
      <c r="AM275" s="36"/>
      <c r="AN275" s="36"/>
      <c r="AO275" s="69"/>
      <c r="AP275" s="36"/>
    </row>
    <row r="276" spans="1:42" ht="14.25" customHeight="1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71"/>
      <c r="N276" s="65"/>
      <c r="O276" s="65"/>
      <c r="P276" s="65"/>
      <c r="Q276" s="65"/>
      <c r="R276" s="65"/>
      <c r="S276" s="36"/>
      <c r="T276" s="65"/>
      <c r="U276" s="65"/>
      <c r="V276" s="66"/>
      <c r="W276" s="66"/>
      <c r="X276" s="67"/>
      <c r="Y276" s="68"/>
      <c r="Z276" s="68"/>
      <c r="AA276" s="67"/>
      <c r="AB276" s="65"/>
      <c r="AC276" s="65"/>
      <c r="AD276" s="66"/>
      <c r="AE276" s="65"/>
      <c r="AF276" s="66"/>
      <c r="AG276" s="66"/>
      <c r="AH276" s="66"/>
      <c r="AI276" s="65"/>
      <c r="AJ276" s="65"/>
      <c r="AK276" s="66"/>
      <c r="AL276" s="36"/>
      <c r="AM276" s="36"/>
      <c r="AN276" s="36"/>
      <c r="AO276" s="69"/>
      <c r="AP276" s="36"/>
    </row>
    <row r="277" spans="1:42" ht="14.25" customHeight="1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71"/>
      <c r="N277" s="65"/>
      <c r="O277" s="65"/>
      <c r="P277" s="65"/>
      <c r="Q277" s="65"/>
      <c r="R277" s="65"/>
      <c r="S277" s="36"/>
      <c r="T277" s="65"/>
      <c r="U277" s="65"/>
      <c r="V277" s="66"/>
      <c r="W277" s="66"/>
      <c r="X277" s="67"/>
      <c r="Y277" s="68"/>
      <c r="Z277" s="68"/>
      <c r="AA277" s="67"/>
      <c r="AB277" s="65"/>
      <c r="AC277" s="65"/>
      <c r="AD277" s="66"/>
      <c r="AE277" s="65"/>
      <c r="AF277" s="66"/>
      <c r="AG277" s="66"/>
      <c r="AH277" s="66"/>
      <c r="AI277" s="65"/>
      <c r="AJ277" s="65"/>
      <c r="AK277" s="66"/>
      <c r="AL277" s="36"/>
      <c r="AM277" s="36"/>
      <c r="AN277" s="36"/>
      <c r="AO277" s="69"/>
      <c r="AP277" s="36"/>
    </row>
    <row r="278" spans="1:42" ht="14.25" customHeight="1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71"/>
      <c r="N278" s="65"/>
      <c r="O278" s="65"/>
      <c r="P278" s="65"/>
      <c r="Q278" s="65"/>
      <c r="R278" s="65"/>
      <c r="S278" s="36"/>
      <c r="T278" s="65"/>
      <c r="U278" s="65"/>
      <c r="V278" s="66"/>
      <c r="W278" s="66"/>
      <c r="X278" s="67"/>
      <c r="Y278" s="68"/>
      <c r="Z278" s="68"/>
      <c r="AA278" s="67"/>
      <c r="AB278" s="65"/>
      <c r="AC278" s="65"/>
      <c r="AD278" s="66"/>
      <c r="AE278" s="65"/>
      <c r="AF278" s="66"/>
      <c r="AG278" s="66"/>
      <c r="AH278" s="66"/>
      <c r="AI278" s="65"/>
      <c r="AJ278" s="65"/>
      <c r="AK278" s="66"/>
      <c r="AL278" s="36"/>
      <c r="AM278" s="36"/>
      <c r="AN278" s="36"/>
      <c r="AO278" s="69"/>
      <c r="AP278" s="36"/>
    </row>
    <row r="279" spans="1:42" ht="14.25" customHeight="1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71"/>
      <c r="N279" s="65"/>
      <c r="O279" s="65"/>
      <c r="P279" s="65"/>
      <c r="Q279" s="65"/>
      <c r="R279" s="65"/>
      <c r="S279" s="36"/>
      <c r="T279" s="65"/>
      <c r="U279" s="65"/>
      <c r="V279" s="66"/>
      <c r="W279" s="66"/>
      <c r="X279" s="67"/>
      <c r="Y279" s="68"/>
      <c r="Z279" s="68"/>
      <c r="AA279" s="67"/>
      <c r="AB279" s="65"/>
      <c r="AC279" s="65"/>
      <c r="AD279" s="66"/>
      <c r="AE279" s="65"/>
      <c r="AF279" s="66"/>
      <c r="AG279" s="66"/>
      <c r="AH279" s="66"/>
      <c r="AI279" s="65"/>
      <c r="AJ279" s="65"/>
      <c r="AK279" s="66"/>
      <c r="AL279" s="36"/>
      <c r="AM279" s="36"/>
      <c r="AN279" s="36"/>
      <c r="AO279" s="69"/>
      <c r="AP279" s="36"/>
    </row>
    <row r="280" spans="1:42" ht="14.25" customHeight="1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71"/>
      <c r="N280" s="65"/>
      <c r="O280" s="65"/>
      <c r="P280" s="65"/>
      <c r="Q280" s="65"/>
      <c r="R280" s="65"/>
      <c r="S280" s="36"/>
      <c r="T280" s="65"/>
      <c r="U280" s="65"/>
      <c r="V280" s="66"/>
      <c r="W280" s="66"/>
      <c r="X280" s="67"/>
      <c r="Y280" s="68"/>
      <c r="Z280" s="68"/>
      <c r="AA280" s="67"/>
      <c r="AB280" s="65"/>
      <c r="AC280" s="65"/>
      <c r="AD280" s="66"/>
      <c r="AE280" s="65"/>
      <c r="AF280" s="66"/>
      <c r="AG280" s="66"/>
      <c r="AH280" s="66"/>
      <c r="AI280" s="65"/>
      <c r="AJ280" s="65"/>
      <c r="AK280" s="66"/>
      <c r="AL280" s="36"/>
      <c r="AM280" s="36"/>
      <c r="AN280" s="36"/>
      <c r="AO280" s="69"/>
      <c r="AP280" s="36"/>
    </row>
    <row r="281" spans="1:42" ht="14.25" customHeight="1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71"/>
      <c r="N281" s="65"/>
      <c r="O281" s="65"/>
      <c r="P281" s="65"/>
      <c r="Q281" s="65"/>
      <c r="R281" s="65"/>
      <c r="S281" s="36"/>
      <c r="T281" s="65"/>
      <c r="U281" s="65"/>
      <c r="V281" s="66"/>
      <c r="W281" s="66"/>
      <c r="X281" s="67"/>
      <c r="Y281" s="68"/>
      <c r="Z281" s="68"/>
      <c r="AA281" s="67"/>
      <c r="AB281" s="65"/>
      <c r="AC281" s="65"/>
      <c r="AD281" s="66"/>
      <c r="AE281" s="65"/>
      <c r="AF281" s="66"/>
      <c r="AG281" s="66"/>
      <c r="AH281" s="66"/>
      <c r="AI281" s="65"/>
      <c r="AJ281" s="65"/>
      <c r="AK281" s="66"/>
      <c r="AL281" s="36"/>
      <c r="AM281" s="36"/>
      <c r="AN281" s="36"/>
      <c r="AO281" s="69"/>
      <c r="AP281" s="36"/>
    </row>
    <row r="282" spans="1:42" ht="14.25" customHeight="1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71"/>
      <c r="N282" s="65"/>
      <c r="O282" s="65"/>
      <c r="P282" s="65"/>
      <c r="Q282" s="65"/>
      <c r="R282" s="65"/>
      <c r="S282" s="36"/>
      <c r="T282" s="65"/>
      <c r="U282" s="65"/>
      <c r="V282" s="66"/>
      <c r="W282" s="66"/>
      <c r="X282" s="67"/>
      <c r="Y282" s="68"/>
      <c r="Z282" s="68"/>
      <c r="AA282" s="67"/>
      <c r="AB282" s="65"/>
      <c r="AC282" s="65"/>
      <c r="AD282" s="66"/>
      <c r="AE282" s="65"/>
      <c r="AF282" s="66"/>
      <c r="AG282" s="66"/>
      <c r="AH282" s="66"/>
      <c r="AI282" s="65"/>
      <c r="AJ282" s="65"/>
      <c r="AK282" s="66"/>
      <c r="AL282" s="36"/>
      <c r="AM282" s="36"/>
      <c r="AN282" s="36"/>
      <c r="AO282" s="69"/>
      <c r="AP282" s="36"/>
    </row>
    <row r="283" spans="1:42" ht="14.25" customHeight="1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71"/>
      <c r="N283" s="65"/>
      <c r="O283" s="65"/>
      <c r="P283" s="65"/>
      <c r="Q283" s="65"/>
      <c r="R283" s="65"/>
      <c r="S283" s="36"/>
      <c r="T283" s="65"/>
      <c r="U283" s="65"/>
      <c r="V283" s="66"/>
      <c r="W283" s="66"/>
      <c r="X283" s="67"/>
      <c r="Y283" s="68"/>
      <c r="Z283" s="68"/>
      <c r="AA283" s="67"/>
      <c r="AB283" s="65"/>
      <c r="AC283" s="65"/>
      <c r="AD283" s="66"/>
      <c r="AE283" s="65"/>
      <c r="AF283" s="66"/>
      <c r="AG283" s="66"/>
      <c r="AH283" s="66"/>
      <c r="AI283" s="65"/>
      <c r="AJ283" s="65"/>
      <c r="AK283" s="66"/>
      <c r="AL283" s="36"/>
      <c r="AM283" s="36"/>
      <c r="AN283" s="36"/>
      <c r="AO283" s="69"/>
      <c r="AP283" s="36"/>
    </row>
    <row r="284" spans="1:42" ht="14.25" customHeight="1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71"/>
      <c r="N284" s="65"/>
      <c r="O284" s="65"/>
      <c r="P284" s="65"/>
      <c r="Q284" s="65"/>
      <c r="R284" s="65"/>
      <c r="S284" s="36"/>
      <c r="T284" s="65"/>
      <c r="U284" s="65"/>
      <c r="V284" s="66"/>
      <c r="W284" s="66"/>
      <c r="X284" s="67"/>
      <c r="Y284" s="68"/>
      <c r="Z284" s="68"/>
      <c r="AA284" s="67"/>
      <c r="AB284" s="65"/>
      <c r="AC284" s="65"/>
      <c r="AD284" s="66"/>
      <c r="AE284" s="65"/>
      <c r="AF284" s="66"/>
      <c r="AG284" s="66"/>
      <c r="AH284" s="66"/>
      <c r="AI284" s="65"/>
      <c r="AJ284" s="65"/>
      <c r="AK284" s="66"/>
      <c r="AL284" s="36"/>
      <c r="AM284" s="36"/>
      <c r="AN284" s="36"/>
      <c r="AO284" s="69"/>
      <c r="AP284" s="36"/>
    </row>
    <row r="285" spans="1:42" ht="14.25" customHeight="1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71"/>
      <c r="N285" s="65"/>
      <c r="O285" s="65"/>
      <c r="P285" s="65"/>
      <c r="Q285" s="65"/>
      <c r="R285" s="65"/>
      <c r="S285" s="36"/>
      <c r="T285" s="65"/>
      <c r="U285" s="65"/>
      <c r="V285" s="66"/>
      <c r="W285" s="66"/>
      <c r="X285" s="67"/>
      <c r="Y285" s="68"/>
      <c r="Z285" s="68"/>
      <c r="AA285" s="67"/>
      <c r="AB285" s="65"/>
      <c r="AC285" s="65"/>
      <c r="AD285" s="66"/>
      <c r="AE285" s="65"/>
      <c r="AF285" s="66"/>
      <c r="AG285" s="66"/>
      <c r="AH285" s="66"/>
      <c r="AI285" s="65"/>
      <c r="AJ285" s="65"/>
      <c r="AK285" s="66"/>
      <c r="AL285" s="36"/>
      <c r="AM285" s="36"/>
      <c r="AN285" s="36"/>
      <c r="AO285" s="69"/>
      <c r="AP285" s="36"/>
    </row>
    <row r="286" spans="1:42" ht="14.25" customHeight="1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71"/>
      <c r="N286" s="65"/>
      <c r="O286" s="65"/>
      <c r="P286" s="65"/>
      <c r="Q286" s="65"/>
      <c r="R286" s="65"/>
      <c r="S286" s="36"/>
      <c r="T286" s="65"/>
      <c r="U286" s="65"/>
      <c r="V286" s="66"/>
      <c r="W286" s="66"/>
      <c r="X286" s="67"/>
      <c r="Y286" s="68"/>
      <c r="Z286" s="68"/>
      <c r="AA286" s="67"/>
      <c r="AB286" s="65"/>
      <c r="AC286" s="65"/>
      <c r="AD286" s="66"/>
      <c r="AE286" s="65"/>
      <c r="AF286" s="66"/>
      <c r="AG286" s="66"/>
      <c r="AH286" s="66"/>
      <c r="AI286" s="65"/>
      <c r="AJ286" s="65"/>
      <c r="AK286" s="66"/>
      <c r="AL286" s="36"/>
      <c r="AM286" s="36"/>
      <c r="AN286" s="36"/>
      <c r="AO286" s="69"/>
      <c r="AP286" s="36"/>
    </row>
    <row r="287" spans="1:42" ht="14.25" customHeight="1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71"/>
      <c r="N287" s="65"/>
      <c r="O287" s="65"/>
      <c r="P287" s="65"/>
      <c r="Q287" s="65"/>
      <c r="R287" s="65"/>
      <c r="S287" s="36"/>
      <c r="T287" s="65"/>
      <c r="U287" s="65"/>
      <c r="V287" s="66"/>
      <c r="W287" s="66"/>
      <c r="X287" s="67"/>
      <c r="Y287" s="68"/>
      <c r="Z287" s="68"/>
      <c r="AA287" s="67"/>
      <c r="AB287" s="65"/>
      <c r="AC287" s="65"/>
      <c r="AD287" s="66"/>
      <c r="AE287" s="65"/>
      <c r="AF287" s="66"/>
      <c r="AG287" s="66"/>
      <c r="AH287" s="66"/>
      <c r="AI287" s="65"/>
      <c r="AJ287" s="65"/>
      <c r="AK287" s="66"/>
      <c r="AL287" s="36"/>
      <c r="AM287" s="36"/>
      <c r="AN287" s="36"/>
      <c r="AO287" s="69"/>
      <c r="AP287" s="36"/>
    </row>
    <row r="288" spans="1:42" ht="14.25" customHeight="1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71"/>
      <c r="N288" s="65"/>
      <c r="O288" s="65"/>
      <c r="P288" s="65"/>
      <c r="Q288" s="65"/>
      <c r="R288" s="65"/>
      <c r="S288" s="36"/>
      <c r="T288" s="65"/>
      <c r="U288" s="65"/>
      <c r="V288" s="66"/>
      <c r="W288" s="66"/>
      <c r="X288" s="67"/>
      <c r="Y288" s="68"/>
      <c r="Z288" s="68"/>
      <c r="AA288" s="67"/>
      <c r="AB288" s="65"/>
      <c r="AC288" s="65"/>
      <c r="AD288" s="66"/>
      <c r="AE288" s="65"/>
      <c r="AF288" s="66"/>
      <c r="AG288" s="66"/>
      <c r="AH288" s="66"/>
      <c r="AI288" s="65"/>
      <c r="AJ288" s="65"/>
      <c r="AK288" s="66"/>
      <c r="AL288" s="36"/>
      <c r="AM288" s="36"/>
      <c r="AN288" s="36"/>
      <c r="AO288" s="69"/>
      <c r="AP288" s="36"/>
    </row>
    <row r="289" spans="1:42" ht="14.25" customHeight="1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71"/>
      <c r="N289" s="65"/>
      <c r="O289" s="65"/>
      <c r="P289" s="65"/>
      <c r="Q289" s="65"/>
      <c r="R289" s="65"/>
      <c r="S289" s="36"/>
      <c r="T289" s="65"/>
      <c r="U289" s="65"/>
      <c r="V289" s="66"/>
      <c r="W289" s="66"/>
      <c r="X289" s="67"/>
      <c r="Y289" s="68"/>
      <c r="Z289" s="68"/>
      <c r="AA289" s="67"/>
      <c r="AB289" s="65"/>
      <c r="AC289" s="65"/>
      <c r="AD289" s="66"/>
      <c r="AE289" s="65"/>
      <c r="AF289" s="66"/>
      <c r="AG289" s="66"/>
      <c r="AH289" s="66"/>
      <c r="AI289" s="65"/>
      <c r="AJ289" s="65"/>
      <c r="AK289" s="66"/>
      <c r="AL289" s="36"/>
      <c r="AM289" s="36"/>
      <c r="AN289" s="36"/>
      <c r="AO289" s="69"/>
      <c r="AP289" s="36"/>
    </row>
    <row r="290" spans="1:42" ht="14.25" customHeight="1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71"/>
      <c r="N290" s="65"/>
      <c r="O290" s="65"/>
      <c r="P290" s="65"/>
      <c r="Q290" s="65"/>
      <c r="R290" s="65"/>
      <c r="S290" s="36"/>
      <c r="T290" s="65"/>
      <c r="U290" s="65"/>
      <c r="V290" s="66"/>
      <c r="W290" s="66"/>
      <c r="X290" s="67"/>
      <c r="Y290" s="68"/>
      <c r="Z290" s="68"/>
      <c r="AA290" s="67"/>
      <c r="AB290" s="65"/>
      <c r="AC290" s="65"/>
      <c r="AD290" s="66"/>
      <c r="AE290" s="65"/>
      <c r="AF290" s="66"/>
      <c r="AG290" s="66"/>
      <c r="AH290" s="66"/>
      <c r="AI290" s="65"/>
      <c r="AJ290" s="65"/>
      <c r="AK290" s="66"/>
      <c r="AL290" s="36"/>
      <c r="AM290" s="36"/>
      <c r="AN290" s="36"/>
      <c r="AO290" s="69"/>
      <c r="AP290" s="36"/>
    </row>
    <row r="291" spans="1:42" ht="14.25" customHeight="1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71"/>
      <c r="N291" s="65"/>
      <c r="O291" s="65"/>
      <c r="P291" s="65"/>
      <c r="Q291" s="65"/>
      <c r="R291" s="65"/>
      <c r="S291" s="36"/>
      <c r="T291" s="65"/>
      <c r="U291" s="65"/>
      <c r="V291" s="66"/>
      <c r="W291" s="66"/>
      <c r="X291" s="67"/>
      <c r="Y291" s="68"/>
      <c r="Z291" s="68"/>
      <c r="AA291" s="67"/>
      <c r="AB291" s="65"/>
      <c r="AC291" s="65"/>
      <c r="AD291" s="66"/>
      <c r="AE291" s="65"/>
      <c r="AF291" s="66"/>
      <c r="AG291" s="66"/>
      <c r="AH291" s="66"/>
      <c r="AI291" s="65"/>
      <c r="AJ291" s="65"/>
      <c r="AK291" s="66"/>
      <c r="AL291" s="36"/>
      <c r="AM291" s="36"/>
      <c r="AN291" s="36"/>
      <c r="AO291" s="69"/>
      <c r="AP291" s="36"/>
    </row>
    <row r="292" spans="1:42" ht="14.25" customHeight="1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71"/>
      <c r="N292" s="65"/>
      <c r="O292" s="65"/>
      <c r="P292" s="65"/>
      <c r="Q292" s="65"/>
      <c r="R292" s="65"/>
      <c r="S292" s="36"/>
      <c r="T292" s="65"/>
      <c r="U292" s="65"/>
      <c r="V292" s="66"/>
      <c r="W292" s="66"/>
      <c r="X292" s="67"/>
      <c r="Y292" s="68"/>
      <c r="Z292" s="68"/>
      <c r="AA292" s="67"/>
      <c r="AB292" s="65"/>
      <c r="AC292" s="65"/>
      <c r="AD292" s="66"/>
      <c r="AE292" s="65"/>
      <c r="AF292" s="66"/>
      <c r="AG292" s="66"/>
      <c r="AH292" s="66"/>
      <c r="AI292" s="65"/>
      <c r="AJ292" s="65"/>
      <c r="AK292" s="66"/>
      <c r="AL292" s="36"/>
      <c r="AM292" s="36"/>
      <c r="AN292" s="36"/>
      <c r="AO292" s="69"/>
      <c r="AP292" s="36"/>
    </row>
    <row r="293" spans="1:42" ht="14.25" customHeight="1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71"/>
      <c r="N293" s="65"/>
      <c r="O293" s="65"/>
      <c r="P293" s="65"/>
      <c r="Q293" s="65"/>
      <c r="R293" s="65"/>
      <c r="S293" s="36"/>
      <c r="T293" s="65"/>
      <c r="U293" s="65"/>
      <c r="V293" s="66"/>
      <c r="W293" s="66"/>
      <c r="X293" s="67"/>
      <c r="Y293" s="68"/>
      <c r="Z293" s="68"/>
      <c r="AA293" s="67"/>
      <c r="AB293" s="65"/>
      <c r="AC293" s="65"/>
      <c r="AD293" s="66"/>
      <c r="AE293" s="65"/>
      <c r="AF293" s="66"/>
      <c r="AG293" s="66"/>
      <c r="AH293" s="66"/>
      <c r="AI293" s="65"/>
      <c r="AJ293" s="65"/>
      <c r="AK293" s="66"/>
      <c r="AL293" s="36"/>
      <c r="AM293" s="36"/>
      <c r="AN293" s="36"/>
      <c r="AO293" s="69"/>
      <c r="AP293" s="36"/>
    </row>
    <row r="294" spans="1:42" ht="14.25" customHeight="1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71"/>
      <c r="N294" s="65"/>
      <c r="O294" s="65"/>
      <c r="P294" s="65"/>
      <c r="Q294" s="65"/>
      <c r="R294" s="65"/>
      <c r="S294" s="36"/>
      <c r="T294" s="65"/>
      <c r="U294" s="65"/>
      <c r="V294" s="66"/>
      <c r="W294" s="66"/>
      <c r="X294" s="67"/>
      <c r="Y294" s="68"/>
      <c r="Z294" s="68"/>
      <c r="AA294" s="67"/>
      <c r="AB294" s="65"/>
      <c r="AC294" s="65"/>
      <c r="AD294" s="66"/>
      <c r="AE294" s="65"/>
      <c r="AF294" s="66"/>
      <c r="AG294" s="66"/>
      <c r="AH294" s="66"/>
      <c r="AI294" s="65"/>
      <c r="AJ294" s="65"/>
      <c r="AK294" s="66"/>
      <c r="AL294" s="36"/>
      <c r="AM294" s="36"/>
      <c r="AN294" s="36"/>
      <c r="AO294" s="69"/>
      <c r="AP294" s="36"/>
    </row>
    <row r="295" spans="1:42" ht="14.25" customHeight="1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71"/>
      <c r="N295" s="65"/>
      <c r="O295" s="65"/>
      <c r="P295" s="65"/>
      <c r="Q295" s="65"/>
      <c r="R295" s="65"/>
      <c r="S295" s="36"/>
      <c r="T295" s="65"/>
      <c r="U295" s="65"/>
      <c r="V295" s="66"/>
      <c r="W295" s="66"/>
      <c r="X295" s="67"/>
      <c r="Y295" s="68"/>
      <c r="Z295" s="68"/>
      <c r="AA295" s="67"/>
      <c r="AB295" s="65"/>
      <c r="AC295" s="65"/>
      <c r="AD295" s="66"/>
      <c r="AE295" s="65"/>
      <c r="AF295" s="66"/>
      <c r="AG295" s="66"/>
      <c r="AH295" s="66"/>
      <c r="AI295" s="65"/>
      <c r="AJ295" s="65"/>
      <c r="AK295" s="66"/>
      <c r="AL295" s="36"/>
      <c r="AM295" s="36"/>
      <c r="AN295" s="36"/>
      <c r="AO295" s="69"/>
      <c r="AP295" s="36"/>
    </row>
    <row r="296" spans="1:42" ht="14.25" customHeight="1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71"/>
      <c r="N296" s="65"/>
      <c r="O296" s="65"/>
      <c r="P296" s="65"/>
      <c r="Q296" s="65"/>
      <c r="R296" s="65"/>
      <c r="S296" s="36"/>
      <c r="T296" s="65"/>
      <c r="U296" s="65"/>
      <c r="V296" s="66"/>
      <c r="W296" s="66"/>
      <c r="X296" s="67"/>
      <c r="Y296" s="68"/>
      <c r="Z296" s="68"/>
      <c r="AA296" s="67"/>
      <c r="AB296" s="65"/>
      <c r="AC296" s="65"/>
      <c r="AD296" s="66"/>
      <c r="AE296" s="65"/>
      <c r="AF296" s="66"/>
      <c r="AG296" s="66"/>
      <c r="AH296" s="66"/>
      <c r="AI296" s="65"/>
      <c r="AJ296" s="65"/>
      <c r="AK296" s="66"/>
      <c r="AL296" s="36"/>
      <c r="AM296" s="36"/>
      <c r="AN296" s="36"/>
      <c r="AO296" s="69"/>
      <c r="AP296" s="36"/>
    </row>
    <row r="297" spans="1:42" ht="14.25" customHeight="1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71"/>
      <c r="N297" s="65"/>
      <c r="O297" s="65"/>
      <c r="P297" s="65"/>
      <c r="Q297" s="65"/>
      <c r="R297" s="65"/>
      <c r="S297" s="36"/>
      <c r="T297" s="65"/>
      <c r="U297" s="65"/>
      <c r="V297" s="66"/>
      <c r="W297" s="66"/>
      <c r="X297" s="67"/>
      <c r="Y297" s="68"/>
      <c r="Z297" s="68"/>
      <c r="AA297" s="67"/>
      <c r="AB297" s="65"/>
      <c r="AC297" s="65"/>
      <c r="AD297" s="66"/>
      <c r="AE297" s="65"/>
      <c r="AF297" s="66"/>
      <c r="AG297" s="66"/>
      <c r="AH297" s="66"/>
      <c r="AI297" s="65"/>
      <c r="AJ297" s="65"/>
      <c r="AK297" s="66"/>
      <c r="AL297" s="36"/>
      <c r="AM297" s="36"/>
      <c r="AN297" s="36"/>
      <c r="AO297" s="69"/>
      <c r="AP297" s="36"/>
    </row>
    <row r="298" spans="1:42" ht="14.25" customHeight="1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71"/>
      <c r="N298" s="65"/>
      <c r="O298" s="65"/>
      <c r="P298" s="65"/>
      <c r="Q298" s="65"/>
      <c r="R298" s="65"/>
      <c r="S298" s="36"/>
      <c r="T298" s="65"/>
      <c r="U298" s="65"/>
      <c r="V298" s="66"/>
      <c r="W298" s="66"/>
      <c r="X298" s="67"/>
      <c r="Y298" s="68"/>
      <c r="Z298" s="68"/>
      <c r="AA298" s="67"/>
      <c r="AB298" s="65"/>
      <c r="AC298" s="65"/>
      <c r="AD298" s="66"/>
      <c r="AE298" s="65"/>
      <c r="AF298" s="66"/>
      <c r="AG298" s="66"/>
      <c r="AH298" s="66"/>
      <c r="AI298" s="65"/>
      <c r="AJ298" s="65"/>
      <c r="AK298" s="66"/>
      <c r="AL298" s="36"/>
      <c r="AM298" s="36"/>
      <c r="AN298" s="36"/>
      <c r="AO298" s="69"/>
      <c r="AP298" s="36"/>
    </row>
    <row r="299" spans="1:42" ht="14.25" customHeight="1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71"/>
      <c r="N299" s="65"/>
      <c r="O299" s="65"/>
      <c r="P299" s="65"/>
      <c r="Q299" s="65"/>
      <c r="R299" s="65"/>
      <c r="S299" s="36"/>
      <c r="T299" s="65"/>
      <c r="U299" s="65"/>
      <c r="V299" s="66"/>
      <c r="W299" s="66"/>
      <c r="X299" s="67"/>
      <c r="Y299" s="68"/>
      <c r="Z299" s="68"/>
      <c r="AA299" s="67"/>
      <c r="AB299" s="65"/>
      <c r="AC299" s="65"/>
      <c r="AD299" s="66"/>
      <c r="AE299" s="65"/>
      <c r="AF299" s="66"/>
      <c r="AG299" s="66"/>
      <c r="AH299" s="66"/>
      <c r="AI299" s="65"/>
      <c r="AJ299" s="65"/>
      <c r="AK299" s="66"/>
      <c r="AL299" s="36"/>
      <c r="AM299" s="36"/>
      <c r="AN299" s="36"/>
      <c r="AO299" s="69"/>
      <c r="AP299" s="36"/>
    </row>
    <row r="300" spans="1:42" ht="14.25" customHeight="1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71"/>
      <c r="N300" s="65"/>
      <c r="O300" s="65"/>
      <c r="P300" s="65"/>
      <c r="Q300" s="65"/>
      <c r="R300" s="65"/>
      <c r="S300" s="36"/>
      <c r="T300" s="65"/>
      <c r="U300" s="65"/>
      <c r="V300" s="66"/>
      <c r="W300" s="66"/>
      <c r="X300" s="67"/>
      <c r="Y300" s="68"/>
      <c r="Z300" s="68"/>
      <c r="AA300" s="67"/>
      <c r="AB300" s="65"/>
      <c r="AC300" s="65"/>
      <c r="AD300" s="66"/>
      <c r="AE300" s="65"/>
      <c r="AF300" s="66"/>
      <c r="AG300" s="66"/>
      <c r="AH300" s="66"/>
      <c r="AI300" s="65"/>
      <c r="AJ300" s="65"/>
      <c r="AK300" s="66"/>
      <c r="AL300" s="36"/>
      <c r="AM300" s="36"/>
      <c r="AN300" s="36"/>
      <c r="AO300" s="69"/>
      <c r="AP300" s="36"/>
    </row>
    <row r="301" spans="1:42" ht="14.25" customHeight="1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71"/>
      <c r="N301" s="65"/>
      <c r="O301" s="65"/>
      <c r="P301" s="65"/>
      <c r="Q301" s="65"/>
      <c r="R301" s="65"/>
      <c r="S301" s="36"/>
      <c r="T301" s="65"/>
      <c r="U301" s="65"/>
      <c r="V301" s="66"/>
      <c r="W301" s="66"/>
      <c r="X301" s="67"/>
      <c r="Y301" s="68"/>
      <c r="Z301" s="68"/>
      <c r="AA301" s="67"/>
      <c r="AB301" s="65"/>
      <c r="AC301" s="65"/>
      <c r="AD301" s="66"/>
      <c r="AE301" s="65"/>
      <c r="AF301" s="66"/>
      <c r="AG301" s="66"/>
      <c r="AH301" s="66"/>
      <c r="AI301" s="65"/>
      <c r="AJ301" s="65"/>
      <c r="AK301" s="66"/>
      <c r="AL301" s="36"/>
      <c r="AM301" s="36"/>
      <c r="AN301" s="36"/>
      <c r="AO301" s="69"/>
      <c r="AP301" s="36"/>
    </row>
    <row r="302" spans="1:42" ht="14.25" customHeight="1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71"/>
      <c r="N302" s="65"/>
      <c r="O302" s="65"/>
      <c r="P302" s="65"/>
      <c r="Q302" s="65"/>
      <c r="R302" s="65"/>
      <c r="S302" s="36"/>
      <c r="T302" s="65"/>
      <c r="U302" s="65"/>
      <c r="V302" s="66"/>
      <c r="W302" s="66"/>
      <c r="X302" s="67"/>
      <c r="Y302" s="68"/>
      <c r="Z302" s="68"/>
      <c r="AA302" s="67"/>
      <c r="AB302" s="65"/>
      <c r="AC302" s="65"/>
      <c r="AD302" s="66"/>
      <c r="AE302" s="65"/>
      <c r="AF302" s="66"/>
      <c r="AG302" s="66"/>
      <c r="AH302" s="66"/>
      <c r="AI302" s="65"/>
      <c r="AJ302" s="65"/>
      <c r="AK302" s="66"/>
      <c r="AL302" s="36"/>
      <c r="AM302" s="36"/>
      <c r="AN302" s="36"/>
      <c r="AO302" s="69"/>
      <c r="AP302" s="36"/>
    </row>
    <row r="303" spans="1:42" ht="14.25" customHeight="1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71"/>
      <c r="N303" s="65"/>
      <c r="O303" s="65"/>
      <c r="P303" s="65"/>
      <c r="Q303" s="65"/>
      <c r="R303" s="65"/>
      <c r="S303" s="36"/>
      <c r="T303" s="65"/>
      <c r="U303" s="65"/>
      <c r="V303" s="66"/>
      <c r="W303" s="66"/>
      <c r="X303" s="67"/>
      <c r="Y303" s="68"/>
      <c r="Z303" s="68"/>
      <c r="AA303" s="67"/>
      <c r="AB303" s="65"/>
      <c r="AC303" s="65"/>
      <c r="AD303" s="66"/>
      <c r="AE303" s="65"/>
      <c r="AF303" s="66"/>
      <c r="AG303" s="66"/>
      <c r="AH303" s="66"/>
      <c r="AI303" s="65"/>
      <c r="AJ303" s="65"/>
      <c r="AK303" s="66"/>
      <c r="AL303" s="36"/>
      <c r="AM303" s="36"/>
      <c r="AN303" s="36"/>
      <c r="AO303" s="69"/>
      <c r="AP303" s="36"/>
    </row>
    <row r="304" spans="1:42" ht="14.25" customHeight="1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71"/>
      <c r="N304" s="65"/>
      <c r="O304" s="65"/>
      <c r="P304" s="65"/>
      <c r="Q304" s="65"/>
      <c r="R304" s="65"/>
      <c r="S304" s="36"/>
      <c r="T304" s="65"/>
      <c r="U304" s="65"/>
      <c r="V304" s="66"/>
      <c r="W304" s="66"/>
      <c r="X304" s="67"/>
      <c r="Y304" s="68"/>
      <c r="Z304" s="68"/>
      <c r="AA304" s="67"/>
      <c r="AB304" s="65"/>
      <c r="AC304" s="65"/>
      <c r="AD304" s="66"/>
      <c r="AE304" s="65"/>
      <c r="AF304" s="66"/>
      <c r="AG304" s="66"/>
      <c r="AH304" s="66"/>
      <c r="AI304" s="65"/>
      <c r="AJ304" s="65"/>
      <c r="AK304" s="66"/>
      <c r="AL304" s="36"/>
      <c r="AM304" s="36"/>
      <c r="AN304" s="36"/>
      <c r="AO304" s="69"/>
      <c r="AP304" s="36"/>
    </row>
    <row r="305" spans="1:42" ht="14.25" customHeight="1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71"/>
      <c r="N305" s="65"/>
      <c r="O305" s="65"/>
      <c r="P305" s="65"/>
      <c r="Q305" s="65"/>
      <c r="R305" s="65"/>
      <c r="S305" s="36"/>
      <c r="T305" s="65"/>
      <c r="U305" s="65"/>
      <c r="V305" s="66"/>
      <c r="W305" s="66"/>
      <c r="X305" s="67"/>
      <c r="Y305" s="68"/>
      <c r="Z305" s="68"/>
      <c r="AA305" s="67"/>
      <c r="AB305" s="65"/>
      <c r="AC305" s="65"/>
      <c r="AD305" s="66"/>
      <c r="AE305" s="65"/>
      <c r="AF305" s="66"/>
      <c r="AG305" s="66"/>
      <c r="AH305" s="66"/>
      <c r="AI305" s="65"/>
      <c r="AJ305" s="65"/>
      <c r="AK305" s="66"/>
      <c r="AL305" s="36"/>
      <c r="AM305" s="36"/>
      <c r="AN305" s="36"/>
      <c r="AO305" s="69"/>
      <c r="AP305" s="36"/>
    </row>
    <row r="306" spans="1:42" ht="14.25" customHeight="1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71"/>
      <c r="N306" s="65"/>
      <c r="O306" s="65"/>
      <c r="P306" s="65"/>
      <c r="Q306" s="65"/>
      <c r="R306" s="65"/>
      <c r="S306" s="36"/>
      <c r="T306" s="65"/>
      <c r="U306" s="65"/>
      <c r="V306" s="66"/>
      <c r="W306" s="66"/>
      <c r="X306" s="67"/>
      <c r="Y306" s="68"/>
      <c r="Z306" s="68"/>
      <c r="AA306" s="67"/>
      <c r="AB306" s="65"/>
      <c r="AC306" s="65"/>
      <c r="AD306" s="66"/>
      <c r="AE306" s="65"/>
      <c r="AF306" s="66"/>
      <c r="AG306" s="66"/>
      <c r="AH306" s="66"/>
      <c r="AI306" s="65"/>
      <c r="AJ306" s="65"/>
      <c r="AK306" s="66"/>
      <c r="AL306" s="36"/>
      <c r="AM306" s="36"/>
      <c r="AN306" s="36"/>
      <c r="AO306" s="69"/>
      <c r="AP306" s="36"/>
    </row>
    <row r="307" spans="1:42" ht="14.25" customHeight="1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71"/>
      <c r="N307" s="65"/>
      <c r="O307" s="65"/>
      <c r="P307" s="65"/>
      <c r="Q307" s="65"/>
      <c r="R307" s="65"/>
      <c r="S307" s="36"/>
      <c r="T307" s="65"/>
      <c r="U307" s="65"/>
      <c r="V307" s="66"/>
      <c r="W307" s="66"/>
      <c r="X307" s="67"/>
      <c r="Y307" s="68"/>
      <c r="Z307" s="68"/>
      <c r="AA307" s="67"/>
      <c r="AB307" s="65"/>
      <c r="AC307" s="65"/>
      <c r="AD307" s="66"/>
      <c r="AE307" s="65"/>
      <c r="AF307" s="66"/>
      <c r="AG307" s="66"/>
      <c r="AH307" s="66"/>
      <c r="AI307" s="65"/>
      <c r="AJ307" s="65"/>
      <c r="AK307" s="66"/>
      <c r="AL307" s="36"/>
      <c r="AM307" s="36"/>
      <c r="AN307" s="36"/>
      <c r="AO307" s="69"/>
      <c r="AP307" s="36"/>
    </row>
    <row r="308" spans="1:42" ht="14.25" customHeight="1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71"/>
      <c r="N308" s="65"/>
      <c r="O308" s="65"/>
      <c r="P308" s="65"/>
      <c r="Q308" s="65"/>
      <c r="R308" s="65"/>
      <c r="S308" s="36"/>
      <c r="T308" s="65"/>
      <c r="U308" s="65"/>
      <c r="V308" s="66"/>
      <c r="W308" s="66"/>
      <c r="X308" s="67"/>
      <c r="Y308" s="68"/>
      <c r="Z308" s="68"/>
      <c r="AA308" s="67"/>
      <c r="AB308" s="65"/>
      <c r="AC308" s="65"/>
      <c r="AD308" s="66"/>
      <c r="AE308" s="65"/>
      <c r="AF308" s="66"/>
      <c r="AG308" s="66"/>
      <c r="AH308" s="66"/>
      <c r="AI308" s="65"/>
      <c r="AJ308" s="65"/>
      <c r="AK308" s="66"/>
      <c r="AL308" s="36"/>
      <c r="AM308" s="36"/>
      <c r="AN308" s="36"/>
      <c r="AO308" s="69"/>
      <c r="AP308" s="36"/>
    </row>
    <row r="309" spans="1:42" ht="14.25" customHeight="1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71"/>
      <c r="N309" s="65"/>
      <c r="O309" s="65"/>
      <c r="P309" s="65"/>
      <c r="Q309" s="65"/>
      <c r="R309" s="65"/>
      <c r="S309" s="36"/>
      <c r="T309" s="65"/>
      <c r="U309" s="65"/>
      <c r="V309" s="66"/>
      <c r="W309" s="66"/>
      <c r="X309" s="67"/>
      <c r="Y309" s="68"/>
      <c r="Z309" s="68"/>
      <c r="AA309" s="67"/>
      <c r="AB309" s="65"/>
      <c r="AC309" s="65"/>
      <c r="AD309" s="66"/>
      <c r="AE309" s="65"/>
      <c r="AF309" s="66"/>
      <c r="AG309" s="66"/>
      <c r="AH309" s="66"/>
      <c r="AI309" s="65"/>
      <c r="AJ309" s="65"/>
      <c r="AK309" s="66"/>
      <c r="AL309" s="36"/>
      <c r="AM309" s="36"/>
      <c r="AN309" s="36"/>
      <c r="AO309" s="69"/>
      <c r="AP309" s="36"/>
    </row>
    <row r="310" spans="1:42" ht="14.25" customHeight="1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71"/>
      <c r="N310" s="65"/>
      <c r="O310" s="65"/>
      <c r="P310" s="65"/>
      <c r="Q310" s="65"/>
      <c r="R310" s="65"/>
      <c r="S310" s="36"/>
      <c r="T310" s="65"/>
      <c r="U310" s="65"/>
      <c r="V310" s="66"/>
      <c r="W310" s="66"/>
      <c r="X310" s="67"/>
      <c r="Y310" s="68"/>
      <c r="Z310" s="68"/>
      <c r="AA310" s="67"/>
      <c r="AB310" s="65"/>
      <c r="AC310" s="65"/>
      <c r="AD310" s="66"/>
      <c r="AE310" s="65"/>
      <c r="AF310" s="66"/>
      <c r="AG310" s="66"/>
      <c r="AH310" s="66"/>
      <c r="AI310" s="65"/>
      <c r="AJ310" s="65"/>
      <c r="AK310" s="66"/>
      <c r="AL310" s="36"/>
      <c r="AM310" s="36"/>
      <c r="AN310" s="36"/>
      <c r="AO310" s="69"/>
      <c r="AP310" s="36"/>
    </row>
    <row r="311" spans="1:42" ht="14.25" customHeight="1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71"/>
      <c r="N311" s="65"/>
      <c r="O311" s="65"/>
      <c r="P311" s="65"/>
      <c r="Q311" s="65"/>
      <c r="R311" s="65"/>
      <c r="S311" s="36"/>
      <c r="T311" s="65"/>
      <c r="U311" s="65"/>
      <c r="V311" s="66"/>
      <c r="W311" s="66"/>
      <c r="X311" s="67"/>
      <c r="Y311" s="68"/>
      <c r="Z311" s="68"/>
      <c r="AA311" s="67"/>
      <c r="AB311" s="65"/>
      <c r="AC311" s="65"/>
      <c r="AD311" s="66"/>
      <c r="AE311" s="65"/>
      <c r="AF311" s="66"/>
      <c r="AG311" s="66"/>
      <c r="AH311" s="66"/>
      <c r="AI311" s="65"/>
      <c r="AJ311" s="65"/>
      <c r="AK311" s="66"/>
      <c r="AL311" s="36"/>
      <c r="AM311" s="36"/>
      <c r="AN311" s="36"/>
      <c r="AO311" s="69"/>
      <c r="AP311" s="36"/>
    </row>
    <row r="312" spans="1:42" ht="14.25" customHeight="1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71"/>
      <c r="N312" s="65"/>
      <c r="O312" s="65"/>
      <c r="P312" s="65"/>
      <c r="Q312" s="65"/>
      <c r="R312" s="65"/>
      <c r="S312" s="36"/>
      <c r="T312" s="65"/>
      <c r="U312" s="65"/>
      <c r="V312" s="66"/>
      <c r="W312" s="66"/>
      <c r="X312" s="67"/>
      <c r="Y312" s="68"/>
      <c r="Z312" s="68"/>
      <c r="AA312" s="67"/>
      <c r="AB312" s="65"/>
      <c r="AC312" s="65"/>
      <c r="AD312" s="66"/>
      <c r="AE312" s="65"/>
      <c r="AF312" s="66"/>
      <c r="AG312" s="66"/>
      <c r="AH312" s="66"/>
      <c r="AI312" s="65"/>
      <c r="AJ312" s="65"/>
      <c r="AK312" s="66"/>
      <c r="AL312" s="36"/>
      <c r="AM312" s="36"/>
      <c r="AN312" s="36"/>
      <c r="AO312" s="69"/>
      <c r="AP312" s="36"/>
    </row>
    <row r="313" spans="1:42" ht="14.25" customHeight="1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71"/>
      <c r="N313" s="65"/>
      <c r="O313" s="65"/>
      <c r="P313" s="65"/>
      <c r="Q313" s="65"/>
      <c r="R313" s="65"/>
      <c r="S313" s="36"/>
      <c r="T313" s="65"/>
      <c r="U313" s="65"/>
      <c r="V313" s="66"/>
      <c r="W313" s="66"/>
      <c r="X313" s="67"/>
      <c r="Y313" s="68"/>
      <c r="Z313" s="68"/>
      <c r="AA313" s="67"/>
      <c r="AB313" s="65"/>
      <c r="AC313" s="65"/>
      <c r="AD313" s="66"/>
      <c r="AE313" s="65"/>
      <c r="AF313" s="66"/>
      <c r="AG313" s="66"/>
      <c r="AH313" s="66"/>
      <c r="AI313" s="65"/>
      <c r="AJ313" s="65"/>
      <c r="AK313" s="66"/>
      <c r="AL313" s="36"/>
      <c r="AM313" s="36"/>
      <c r="AN313" s="36"/>
      <c r="AO313" s="69"/>
      <c r="AP313" s="36"/>
    </row>
    <row r="314" spans="1:42" ht="14.25" customHeight="1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71"/>
      <c r="N314" s="65"/>
      <c r="O314" s="65"/>
      <c r="P314" s="65"/>
      <c r="Q314" s="65"/>
      <c r="R314" s="65"/>
      <c r="S314" s="36"/>
      <c r="T314" s="65"/>
      <c r="U314" s="65"/>
      <c r="V314" s="66"/>
      <c r="W314" s="66"/>
      <c r="X314" s="67"/>
      <c r="Y314" s="68"/>
      <c r="Z314" s="68"/>
      <c r="AA314" s="67"/>
      <c r="AB314" s="65"/>
      <c r="AC314" s="65"/>
      <c r="AD314" s="66"/>
      <c r="AE314" s="65"/>
      <c r="AF314" s="66"/>
      <c r="AG314" s="66"/>
      <c r="AH314" s="66"/>
      <c r="AI314" s="65"/>
      <c r="AJ314" s="65"/>
      <c r="AK314" s="66"/>
      <c r="AL314" s="36"/>
      <c r="AM314" s="36"/>
      <c r="AN314" s="36"/>
      <c r="AO314" s="69"/>
      <c r="AP314" s="36"/>
    </row>
    <row r="315" spans="1:42" ht="14.25" customHeight="1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71"/>
      <c r="N315" s="65"/>
      <c r="O315" s="65"/>
      <c r="P315" s="65"/>
      <c r="Q315" s="65"/>
      <c r="R315" s="65"/>
      <c r="S315" s="36"/>
      <c r="T315" s="65"/>
      <c r="U315" s="65"/>
      <c r="V315" s="66"/>
      <c r="W315" s="66"/>
      <c r="X315" s="67"/>
      <c r="Y315" s="68"/>
      <c r="Z315" s="68"/>
      <c r="AA315" s="67"/>
      <c r="AB315" s="65"/>
      <c r="AC315" s="65"/>
      <c r="AD315" s="66"/>
      <c r="AE315" s="65"/>
      <c r="AF315" s="66"/>
      <c r="AG315" s="66"/>
      <c r="AH315" s="66"/>
      <c r="AI315" s="65"/>
      <c r="AJ315" s="65"/>
      <c r="AK315" s="66"/>
      <c r="AL315" s="36"/>
      <c r="AM315" s="36"/>
      <c r="AN315" s="36"/>
      <c r="AO315" s="69"/>
      <c r="AP315" s="36"/>
    </row>
    <row r="316" spans="1:42" ht="14.25" customHeight="1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71"/>
      <c r="N316" s="65"/>
      <c r="O316" s="65"/>
      <c r="P316" s="65"/>
      <c r="Q316" s="65"/>
      <c r="R316" s="65"/>
      <c r="S316" s="36"/>
      <c r="T316" s="65"/>
      <c r="U316" s="65"/>
      <c r="V316" s="66"/>
      <c r="W316" s="66"/>
      <c r="X316" s="67"/>
      <c r="Y316" s="68"/>
      <c r="Z316" s="68"/>
      <c r="AA316" s="67"/>
      <c r="AB316" s="65"/>
      <c r="AC316" s="65"/>
      <c r="AD316" s="66"/>
      <c r="AE316" s="65"/>
      <c r="AF316" s="66"/>
      <c r="AG316" s="66"/>
      <c r="AH316" s="66"/>
      <c r="AI316" s="65"/>
      <c r="AJ316" s="65"/>
      <c r="AK316" s="66"/>
      <c r="AL316" s="36"/>
      <c r="AM316" s="36"/>
      <c r="AN316" s="36"/>
      <c r="AO316" s="69"/>
      <c r="AP316" s="36"/>
    </row>
    <row r="317" spans="1:42" ht="14.25" customHeight="1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71"/>
      <c r="N317" s="65"/>
      <c r="O317" s="65"/>
      <c r="P317" s="65"/>
      <c r="Q317" s="65"/>
      <c r="R317" s="65"/>
      <c r="S317" s="36"/>
      <c r="T317" s="65"/>
      <c r="U317" s="65"/>
      <c r="V317" s="66"/>
      <c r="W317" s="66"/>
      <c r="X317" s="67"/>
      <c r="Y317" s="68"/>
      <c r="Z317" s="68"/>
      <c r="AA317" s="67"/>
      <c r="AB317" s="65"/>
      <c r="AC317" s="65"/>
      <c r="AD317" s="66"/>
      <c r="AE317" s="65"/>
      <c r="AF317" s="66"/>
      <c r="AG317" s="66"/>
      <c r="AH317" s="66"/>
      <c r="AI317" s="65"/>
      <c r="AJ317" s="65"/>
      <c r="AK317" s="66"/>
      <c r="AL317" s="36"/>
      <c r="AM317" s="36"/>
      <c r="AN317" s="36"/>
      <c r="AO317" s="69"/>
      <c r="AP317" s="36"/>
    </row>
    <row r="318" spans="1:42" ht="14.25" customHeight="1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71"/>
      <c r="N318" s="65"/>
      <c r="O318" s="65"/>
      <c r="P318" s="65"/>
      <c r="Q318" s="65"/>
      <c r="R318" s="65"/>
      <c r="S318" s="36"/>
      <c r="T318" s="65"/>
      <c r="U318" s="65"/>
      <c r="V318" s="66"/>
      <c r="W318" s="66"/>
      <c r="X318" s="67"/>
      <c r="Y318" s="68"/>
      <c r="Z318" s="68"/>
      <c r="AA318" s="67"/>
      <c r="AB318" s="65"/>
      <c r="AC318" s="65"/>
      <c r="AD318" s="66"/>
      <c r="AE318" s="65"/>
      <c r="AF318" s="66"/>
      <c r="AG318" s="66"/>
      <c r="AH318" s="66"/>
      <c r="AI318" s="65"/>
      <c r="AJ318" s="65"/>
      <c r="AK318" s="66"/>
      <c r="AL318" s="36"/>
      <c r="AM318" s="36"/>
      <c r="AN318" s="36"/>
      <c r="AO318" s="69"/>
      <c r="AP318" s="36"/>
    </row>
    <row r="319" spans="1:42" ht="14.25" customHeight="1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71"/>
      <c r="N319" s="65"/>
      <c r="O319" s="65"/>
      <c r="P319" s="65"/>
      <c r="Q319" s="65"/>
      <c r="R319" s="65"/>
      <c r="S319" s="36"/>
      <c r="T319" s="65"/>
      <c r="U319" s="65"/>
      <c r="V319" s="66"/>
      <c r="W319" s="66"/>
      <c r="X319" s="67"/>
      <c r="Y319" s="68"/>
      <c r="Z319" s="68"/>
      <c r="AA319" s="67"/>
      <c r="AB319" s="65"/>
      <c r="AC319" s="65"/>
      <c r="AD319" s="66"/>
      <c r="AE319" s="65"/>
      <c r="AF319" s="66"/>
      <c r="AG319" s="66"/>
      <c r="AH319" s="66"/>
      <c r="AI319" s="65"/>
      <c r="AJ319" s="65"/>
      <c r="AK319" s="66"/>
      <c r="AL319" s="36"/>
      <c r="AM319" s="36"/>
      <c r="AN319" s="36"/>
      <c r="AO319" s="69"/>
      <c r="AP319" s="36"/>
    </row>
    <row r="320" spans="1:42" ht="14.25" customHeight="1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71"/>
      <c r="N320" s="65"/>
      <c r="O320" s="65"/>
      <c r="P320" s="65"/>
      <c r="Q320" s="65"/>
      <c r="R320" s="65"/>
      <c r="S320" s="36"/>
      <c r="T320" s="65"/>
      <c r="U320" s="65"/>
      <c r="V320" s="66"/>
      <c r="W320" s="66"/>
      <c r="X320" s="67"/>
      <c r="Y320" s="68"/>
      <c r="Z320" s="68"/>
      <c r="AA320" s="67"/>
      <c r="AB320" s="65"/>
      <c r="AC320" s="65"/>
      <c r="AD320" s="66"/>
      <c r="AE320" s="65"/>
      <c r="AF320" s="66"/>
      <c r="AG320" s="66"/>
      <c r="AH320" s="66"/>
      <c r="AI320" s="65"/>
      <c r="AJ320" s="65"/>
      <c r="AK320" s="66"/>
      <c r="AL320" s="36"/>
      <c r="AM320" s="36"/>
      <c r="AN320" s="36"/>
      <c r="AO320" s="69"/>
      <c r="AP320" s="36"/>
    </row>
    <row r="321" spans="1:42" ht="14.25" customHeight="1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71"/>
      <c r="N321" s="65"/>
      <c r="O321" s="65"/>
      <c r="P321" s="65"/>
      <c r="Q321" s="65"/>
      <c r="R321" s="65"/>
      <c r="S321" s="36"/>
      <c r="T321" s="65"/>
      <c r="U321" s="65"/>
      <c r="V321" s="66"/>
      <c r="W321" s="66"/>
      <c r="X321" s="67"/>
      <c r="Y321" s="68"/>
      <c r="Z321" s="68"/>
      <c r="AA321" s="67"/>
      <c r="AB321" s="65"/>
      <c r="AC321" s="65"/>
      <c r="AD321" s="66"/>
      <c r="AE321" s="65"/>
      <c r="AF321" s="66"/>
      <c r="AG321" s="66"/>
      <c r="AH321" s="66"/>
      <c r="AI321" s="65"/>
      <c r="AJ321" s="65"/>
      <c r="AK321" s="66"/>
      <c r="AL321" s="36"/>
      <c r="AM321" s="36"/>
      <c r="AN321" s="36"/>
      <c r="AO321" s="69"/>
      <c r="AP321" s="36"/>
    </row>
    <row r="322" spans="1:42" ht="14.25" customHeight="1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71"/>
      <c r="N322" s="65"/>
      <c r="O322" s="65"/>
      <c r="P322" s="65"/>
      <c r="Q322" s="65"/>
      <c r="R322" s="65"/>
      <c r="S322" s="36"/>
      <c r="T322" s="65"/>
      <c r="U322" s="65"/>
      <c r="V322" s="66"/>
      <c r="W322" s="66"/>
      <c r="X322" s="67"/>
      <c r="Y322" s="68"/>
      <c r="Z322" s="68"/>
      <c r="AA322" s="67"/>
      <c r="AB322" s="65"/>
      <c r="AC322" s="65"/>
      <c r="AD322" s="66"/>
      <c r="AE322" s="65"/>
      <c r="AF322" s="66"/>
      <c r="AG322" s="66"/>
      <c r="AH322" s="66"/>
      <c r="AI322" s="65"/>
      <c r="AJ322" s="65"/>
      <c r="AK322" s="66"/>
      <c r="AL322" s="36"/>
      <c r="AM322" s="36"/>
      <c r="AN322" s="36"/>
      <c r="AO322" s="69"/>
      <c r="AP322" s="36"/>
    </row>
    <row r="323" spans="1:42" ht="14.25" customHeight="1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71"/>
      <c r="N323" s="65"/>
      <c r="O323" s="65"/>
      <c r="P323" s="65"/>
      <c r="Q323" s="65"/>
      <c r="R323" s="65"/>
      <c r="S323" s="36"/>
      <c r="T323" s="65"/>
      <c r="U323" s="65"/>
      <c r="V323" s="66"/>
      <c r="W323" s="66"/>
      <c r="X323" s="67"/>
      <c r="Y323" s="68"/>
      <c r="Z323" s="68"/>
      <c r="AA323" s="67"/>
      <c r="AB323" s="65"/>
      <c r="AC323" s="65"/>
      <c r="AD323" s="66"/>
      <c r="AE323" s="65"/>
      <c r="AF323" s="66"/>
      <c r="AG323" s="66"/>
      <c r="AH323" s="66"/>
      <c r="AI323" s="65"/>
      <c r="AJ323" s="65"/>
      <c r="AK323" s="66"/>
      <c r="AL323" s="36"/>
      <c r="AM323" s="36"/>
      <c r="AN323" s="36"/>
      <c r="AO323" s="69"/>
      <c r="AP323" s="36"/>
    </row>
    <row r="324" spans="1:42" ht="14.25" customHeight="1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71"/>
      <c r="N324" s="65"/>
      <c r="O324" s="65"/>
      <c r="P324" s="65"/>
      <c r="Q324" s="65"/>
      <c r="R324" s="65"/>
      <c r="S324" s="36"/>
      <c r="T324" s="65"/>
      <c r="U324" s="65"/>
      <c r="V324" s="66"/>
      <c r="W324" s="66"/>
      <c r="X324" s="67"/>
      <c r="Y324" s="68"/>
      <c r="Z324" s="68"/>
      <c r="AA324" s="67"/>
      <c r="AB324" s="65"/>
      <c r="AC324" s="65"/>
      <c r="AD324" s="66"/>
      <c r="AE324" s="65"/>
      <c r="AF324" s="66"/>
      <c r="AG324" s="66"/>
      <c r="AH324" s="66"/>
      <c r="AI324" s="65"/>
      <c r="AJ324" s="65"/>
      <c r="AK324" s="66"/>
      <c r="AL324" s="36"/>
      <c r="AM324" s="36"/>
      <c r="AN324" s="36"/>
      <c r="AO324" s="69"/>
      <c r="AP324" s="36"/>
    </row>
    <row r="325" spans="1:42" ht="14.25" customHeight="1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71"/>
      <c r="N325" s="65"/>
      <c r="O325" s="65"/>
      <c r="P325" s="65"/>
      <c r="Q325" s="65"/>
      <c r="R325" s="65"/>
      <c r="S325" s="36"/>
      <c r="T325" s="65"/>
      <c r="U325" s="65"/>
      <c r="V325" s="66"/>
      <c r="W325" s="66"/>
      <c r="X325" s="67"/>
      <c r="Y325" s="68"/>
      <c r="Z325" s="68"/>
      <c r="AA325" s="67"/>
      <c r="AB325" s="65"/>
      <c r="AC325" s="65"/>
      <c r="AD325" s="66"/>
      <c r="AE325" s="65"/>
      <c r="AF325" s="66"/>
      <c r="AG325" s="66"/>
      <c r="AH325" s="66"/>
      <c r="AI325" s="65"/>
      <c r="AJ325" s="65"/>
      <c r="AK325" s="66"/>
      <c r="AL325" s="36"/>
      <c r="AM325" s="36"/>
      <c r="AN325" s="36"/>
      <c r="AO325" s="69"/>
      <c r="AP325" s="36"/>
    </row>
    <row r="326" spans="1:42" ht="14.25" customHeight="1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71"/>
      <c r="N326" s="65"/>
      <c r="O326" s="65"/>
      <c r="P326" s="65"/>
      <c r="Q326" s="65"/>
      <c r="R326" s="65"/>
      <c r="S326" s="36"/>
      <c r="T326" s="65"/>
      <c r="U326" s="65"/>
      <c r="V326" s="66"/>
      <c r="W326" s="66"/>
      <c r="X326" s="67"/>
      <c r="Y326" s="68"/>
      <c r="Z326" s="68"/>
      <c r="AA326" s="67"/>
      <c r="AB326" s="65"/>
      <c r="AC326" s="65"/>
      <c r="AD326" s="66"/>
      <c r="AE326" s="65"/>
      <c r="AF326" s="66"/>
      <c r="AG326" s="66"/>
      <c r="AH326" s="66"/>
      <c r="AI326" s="65"/>
      <c r="AJ326" s="65"/>
      <c r="AK326" s="66"/>
      <c r="AL326" s="36"/>
      <c r="AM326" s="36"/>
      <c r="AN326" s="36"/>
      <c r="AO326" s="69"/>
      <c r="AP326" s="36"/>
    </row>
    <row r="327" spans="1:42" ht="15.75" customHeight="1" x14ac:dyDescent="0.2">
      <c r="V327" s="73"/>
      <c r="W327" s="73"/>
      <c r="X327" s="74"/>
      <c r="AA327" s="74"/>
      <c r="AD327" s="73"/>
      <c r="AF327" s="73"/>
      <c r="AM327" s="75"/>
    </row>
    <row r="328" spans="1:42" ht="15.75" customHeight="1" x14ac:dyDescent="0.2">
      <c r="V328" s="73"/>
      <c r="W328" s="73"/>
      <c r="X328" s="74"/>
      <c r="AA328" s="74"/>
      <c r="AD328" s="73"/>
      <c r="AF328" s="73"/>
      <c r="AM328" s="75"/>
    </row>
    <row r="329" spans="1:42" ht="15.75" customHeight="1" x14ac:dyDescent="0.2">
      <c r="V329" s="73"/>
      <c r="W329" s="73"/>
      <c r="X329" s="74"/>
      <c r="AA329" s="74"/>
      <c r="AD329" s="73"/>
      <c r="AF329" s="73"/>
      <c r="AM329" s="75"/>
    </row>
    <row r="330" spans="1:42" ht="15.75" customHeight="1" x14ac:dyDescent="0.2">
      <c r="V330" s="73"/>
      <c r="W330" s="73"/>
      <c r="X330" s="74"/>
      <c r="AA330" s="74"/>
      <c r="AD330" s="73"/>
      <c r="AF330" s="73"/>
      <c r="AM330" s="75"/>
    </row>
    <row r="331" spans="1:42" ht="15.75" customHeight="1" x14ac:dyDescent="0.2">
      <c r="V331" s="73"/>
      <c r="W331" s="73"/>
      <c r="X331" s="74"/>
      <c r="AA331" s="74"/>
      <c r="AD331" s="73"/>
      <c r="AF331" s="73"/>
      <c r="AM331" s="75"/>
    </row>
    <row r="332" spans="1:42" ht="15.75" customHeight="1" x14ac:dyDescent="0.2">
      <c r="V332" s="73"/>
      <c r="W332" s="73"/>
      <c r="X332" s="74"/>
      <c r="AA332" s="74"/>
      <c r="AD332" s="73"/>
      <c r="AF332" s="73"/>
      <c r="AM332" s="75"/>
    </row>
    <row r="333" spans="1:42" ht="15.75" customHeight="1" x14ac:dyDescent="0.2">
      <c r="V333" s="73"/>
      <c r="W333" s="73"/>
      <c r="X333" s="74"/>
      <c r="AA333" s="74"/>
      <c r="AD333" s="73"/>
      <c r="AF333" s="73"/>
      <c r="AM333" s="75"/>
    </row>
    <row r="334" spans="1:42" ht="15.75" customHeight="1" x14ac:dyDescent="0.2">
      <c r="V334" s="73"/>
      <c r="W334" s="73"/>
      <c r="X334" s="74"/>
      <c r="AA334" s="74"/>
      <c r="AD334" s="73"/>
      <c r="AF334" s="73"/>
      <c r="AM334" s="75"/>
    </row>
    <row r="335" spans="1:42" ht="15.75" customHeight="1" x14ac:dyDescent="0.2">
      <c r="V335" s="73"/>
      <c r="W335" s="73"/>
      <c r="X335" s="74"/>
      <c r="AA335" s="74"/>
      <c r="AD335" s="73"/>
      <c r="AF335" s="73"/>
      <c r="AM335" s="75"/>
    </row>
    <row r="336" spans="1:42" ht="15.75" customHeight="1" x14ac:dyDescent="0.2">
      <c r="V336" s="73"/>
      <c r="W336" s="73"/>
      <c r="X336" s="74"/>
      <c r="AA336" s="74"/>
      <c r="AD336" s="73"/>
      <c r="AF336" s="73"/>
      <c r="AM336" s="75"/>
    </row>
    <row r="337" spans="22:39" ht="15.75" customHeight="1" x14ac:dyDescent="0.2">
      <c r="V337" s="73"/>
      <c r="W337" s="73"/>
      <c r="X337" s="74"/>
      <c r="AA337" s="74"/>
      <c r="AD337" s="73"/>
      <c r="AF337" s="73"/>
      <c r="AM337" s="75"/>
    </row>
    <row r="338" spans="22:39" ht="15.75" customHeight="1" x14ac:dyDescent="0.2">
      <c r="V338" s="73"/>
      <c r="W338" s="73"/>
      <c r="X338" s="74"/>
      <c r="AA338" s="74"/>
      <c r="AD338" s="73"/>
      <c r="AF338" s="73"/>
      <c r="AM338" s="75"/>
    </row>
    <row r="339" spans="22:39" ht="15.75" customHeight="1" x14ac:dyDescent="0.2">
      <c r="V339" s="73"/>
      <c r="W339" s="73"/>
      <c r="X339" s="74"/>
      <c r="AA339" s="74"/>
      <c r="AD339" s="73"/>
      <c r="AF339" s="73"/>
      <c r="AM339" s="75"/>
    </row>
    <row r="340" spans="22:39" ht="15.75" customHeight="1" x14ac:dyDescent="0.2">
      <c r="V340" s="73"/>
      <c r="W340" s="73"/>
      <c r="X340" s="74"/>
      <c r="AA340" s="74"/>
      <c r="AD340" s="73"/>
      <c r="AF340" s="73"/>
      <c r="AM340" s="75"/>
    </row>
    <row r="341" spans="22:39" ht="15.75" customHeight="1" x14ac:dyDescent="0.2">
      <c r="V341" s="73"/>
      <c r="W341" s="73"/>
      <c r="X341" s="74"/>
      <c r="AA341" s="74"/>
      <c r="AD341" s="73"/>
      <c r="AF341" s="73"/>
      <c r="AM341" s="75"/>
    </row>
    <row r="342" spans="22:39" ht="15.75" customHeight="1" x14ac:dyDescent="0.2">
      <c r="V342" s="73"/>
      <c r="W342" s="73"/>
      <c r="X342" s="74"/>
      <c r="AA342" s="74"/>
      <c r="AD342" s="73"/>
      <c r="AF342" s="73"/>
      <c r="AM342" s="75"/>
    </row>
    <row r="343" spans="22:39" ht="15.75" customHeight="1" x14ac:dyDescent="0.2">
      <c r="V343" s="73"/>
      <c r="W343" s="73"/>
      <c r="X343" s="74"/>
      <c r="AA343" s="74"/>
      <c r="AD343" s="73"/>
      <c r="AF343" s="73"/>
      <c r="AM343" s="75"/>
    </row>
    <row r="344" spans="22:39" ht="15.75" customHeight="1" x14ac:dyDescent="0.2">
      <c r="V344" s="73"/>
      <c r="W344" s="73"/>
      <c r="X344" s="74"/>
      <c r="AA344" s="74"/>
      <c r="AD344" s="73"/>
      <c r="AF344" s="73"/>
      <c r="AM344" s="75"/>
    </row>
    <row r="345" spans="22:39" ht="15.75" customHeight="1" x14ac:dyDescent="0.2">
      <c r="V345" s="73"/>
      <c r="W345" s="73"/>
      <c r="X345" s="74"/>
      <c r="AA345" s="74"/>
      <c r="AD345" s="73"/>
      <c r="AF345" s="73"/>
      <c r="AM345" s="75"/>
    </row>
    <row r="346" spans="22:39" ht="15.75" customHeight="1" x14ac:dyDescent="0.2">
      <c r="V346" s="73"/>
      <c r="W346" s="73"/>
      <c r="X346" s="74"/>
      <c r="AA346" s="74"/>
      <c r="AD346" s="73"/>
      <c r="AF346" s="73"/>
      <c r="AM346" s="75"/>
    </row>
    <row r="347" spans="22:39" ht="15.75" customHeight="1" x14ac:dyDescent="0.2">
      <c r="V347" s="73"/>
      <c r="W347" s="73"/>
      <c r="X347" s="74"/>
      <c r="AA347" s="74"/>
      <c r="AD347" s="73"/>
      <c r="AF347" s="73"/>
      <c r="AM347" s="75"/>
    </row>
    <row r="348" spans="22:39" ht="15.75" customHeight="1" x14ac:dyDescent="0.2">
      <c r="V348" s="73"/>
      <c r="W348" s="73"/>
      <c r="X348" s="74"/>
      <c r="AA348" s="74"/>
      <c r="AD348" s="73"/>
      <c r="AF348" s="73"/>
      <c r="AM348" s="75"/>
    </row>
    <row r="349" spans="22:39" ht="15.75" customHeight="1" x14ac:dyDescent="0.2">
      <c r="V349" s="73"/>
      <c r="W349" s="73"/>
      <c r="X349" s="74"/>
      <c r="AA349" s="74"/>
      <c r="AD349" s="73"/>
      <c r="AF349" s="73"/>
      <c r="AM349" s="75"/>
    </row>
    <row r="350" spans="22:39" ht="15.75" customHeight="1" x14ac:dyDescent="0.2">
      <c r="V350" s="73"/>
      <c r="W350" s="73"/>
      <c r="X350" s="74"/>
      <c r="AA350" s="74"/>
      <c r="AD350" s="73"/>
      <c r="AF350" s="73"/>
      <c r="AM350" s="75"/>
    </row>
    <row r="351" spans="22:39" ht="15.75" customHeight="1" x14ac:dyDescent="0.2">
      <c r="V351" s="73"/>
      <c r="W351" s="73"/>
      <c r="X351" s="74"/>
      <c r="AA351" s="74"/>
      <c r="AD351" s="73"/>
      <c r="AF351" s="73"/>
      <c r="AM351" s="75"/>
    </row>
    <row r="352" spans="22:39" ht="15.75" customHeight="1" x14ac:dyDescent="0.2">
      <c r="V352" s="73"/>
      <c r="W352" s="73"/>
      <c r="X352" s="74"/>
      <c r="AA352" s="74"/>
      <c r="AD352" s="73"/>
      <c r="AF352" s="73"/>
      <c r="AM352" s="75"/>
    </row>
    <row r="353" spans="22:39" ht="15.75" customHeight="1" x14ac:dyDescent="0.2">
      <c r="V353" s="73"/>
      <c r="W353" s="73"/>
      <c r="X353" s="74"/>
      <c r="AA353" s="74"/>
      <c r="AD353" s="73"/>
      <c r="AF353" s="73"/>
      <c r="AM353" s="75"/>
    </row>
    <row r="354" spans="22:39" ht="15.75" customHeight="1" x14ac:dyDescent="0.2">
      <c r="V354" s="73"/>
      <c r="W354" s="73"/>
      <c r="X354" s="74"/>
      <c r="AA354" s="74"/>
      <c r="AD354" s="73"/>
      <c r="AF354" s="73"/>
      <c r="AM354" s="75"/>
    </row>
    <row r="355" spans="22:39" ht="15.75" customHeight="1" x14ac:dyDescent="0.2">
      <c r="V355" s="73"/>
      <c r="W355" s="73"/>
      <c r="X355" s="74"/>
      <c r="AA355" s="74"/>
      <c r="AD355" s="73"/>
      <c r="AF355" s="73"/>
      <c r="AM355" s="75"/>
    </row>
    <row r="356" spans="22:39" ht="15.75" customHeight="1" x14ac:dyDescent="0.2">
      <c r="V356" s="73"/>
      <c r="W356" s="73"/>
      <c r="X356" s="74"/>
      <c r="AA356" s="74"/>
      <c r="AD356" s="73"/>
      <c r="AF356" s="73"/>
      <c r="AM356" s="75"/>
    </row>
    <row r="357" spans="22:39" ht="15.75" customHeight="1" x14ac:dyDescent="0.2">
      <c r="V357" s="73"/>
      <c r="W357" s="73"/>
      <c r="X357" s="74"/>
      <c r="AA357" s="74"/>
      <c r="AD357" s="73"/>
      <c r="AF357" s="73"/>
      <c r="AM357" s="75"/>
    </row>
    <row r="358" spans="22:39" ht="15.75" customHeight="1" x14ac:dyDescent="0.2">
      <c r="V358" s="73"/>
      <c r="W358" s="73"/>
      <c r="X358" s="74"/>
      <c r="AA358" s="74"/>
      <c r="AD358" s="73"/>
      <c r="AF358" s="73"/>
      <c r="AM358" s="75"/>
    </row>
    <row r="359" spans="22:39" ht="15.75" customHeight="1" x14ac:dyDescent="0.2">
      <c r="V359" s="73"/>
      <c r="W359" s="73"/>
      <c r="X359" s="74"/>
      <c r="AA359" s="74"/>
      <c r="AD359" s="73"/>
      <c r="AF359" s="73"/>
      <c r="AM359" s="75"/>
    </row>
    <row r="360" spans="22:39" ht="15.75" customHeight="1" x14ac:dyDescent="0.2">
      <c r="V360" s="73"/>
      <c r="W360" s="73"/>
      <c r="X360" s="74"/>
      <c r="AA360" s="74"/>
      <c r="AD360" s="73"/>
      <c r="AF360" s="73"/>
      <c r="AM360" s="75"/>
    </row>
    <row r="361" spans="22:39" ht="15.75" customHeight="1" x14ac:dyDescent="0.2">
      <c r="V361" s="73"/>
      <c r="W361" s="73"/>
      <c r="X361" s="74"/>
      <c r="AA361" s="74"/>
      <c r="AD361" s="73"/>
      <c r="AF361" s="73"/>
      <c r="AM361" s="75"/>
    </row>
    <row r="362" spans="22:39" ht="15.75" customHeight="1" x14ac:dyDescent="0.2">
      <c r="V362" s="73"/>
      <c r="W362" s="73"/>
      <c r="X362" s="74"/>
      <c r="AA362" s="74"/>
      <c r="AD362" s="73"/>
      <c r="AF362" s="73"/>
      <c r="AM362" s="75"/>
    </row>
    <row r="363" spans="22:39" ht="15.75" customHeight="1" x14ac:dyDescent="0.2">
      <c r="V363" s="73"/>
      <c r="W363" s="73"/>
      <c r="X363" s="74"/>
      <c r="AA363" s="74"/>
      <c r="AD363" s="73"/>
      <c r="AF363" s="73"/>
      <c r="AM363" s="75"/>
    </row>
    <row r="364" spans="22:39" ht="15.75" customHeight="1" x14ac:dyDescent="0.2">
      <c r="V364" s="73"/>
      <c r="W364" s="73"/>
      <c r="X364" s="74"/>
      <c r="AA364" s="74"/>
      <c r="AD364" s="73"/>
      <c r="AF364" s="73"/>
      <c r="AM364" s="75"/>
    </row>
    <row r="365" spans="22:39" ht="15.75" customHeight="1" x14ac:dyDescent="0.2">
      <c r="V365" s="73"/>
      <c r="W365" s="73"/>
      <c r="X365" s="74"/>
      <c r="AA365" s="74"/>
      <c r="AD365" s="73"/>
      <c r="AF365" s="73"/>
      <c r="AM365" s="75"/>
    </row>
    <row r="366" spans="22:39" ht="15.75" customHeight="1" x14ac:dyDescent="0.2">
      <c r="V366" s="73"/>
      <c r="W366" s="73"/>
      <c r="X366" s="74"/>
      <c r="AA366" s="74"/>
      <c r="AD366" s="73"/>
      <c r="AF366" s="73"/>
      <c r="AM366" s="75"/>
    </row>
    <row r="367" spans="22:39" ht="15.75" customHeight="1" x14ac:dyDescent="0.2">
      <c r="V367" s="73"/>
      <c r="W367" s="73"/>
      <c r="X367" s="74"/>
      <c r="AA367" s="74"/>
      <c r="AD367" s="73"/>
      <c r="AF367" s="73"/>
      <c r="AM367" s="75"/>
    </row>
    <row r="368" spans="22:39" ht="15.75" customHeight="1" x14ac:dyDescent="0.2">
      <c r="V368" s="73"/>
      <c r="W368" s="73"/>
      <c r="X368" s="74"/>
      <c r="AA368" s="74"/>
      <c r="AD368" s="73"/>
      <c r="AF368" s="73"/>
      <c r="AM368" s="75"/>
    </row>
    <row r="369" spans="22:39" ht="15.75" customHeight="1" x14ac:dyDescent="0.2">
      <c r="V369" s="73"/>
      <c r="W369" s="73"/>
      <c r="X369" s="74"/>
      <c r="AA369" s="74"/>
      <c r="AD369" s="73"/>
      <c r="AF369" s="73"/>
      <c r="AM369" s="75"/>
    </row>
    <row r="370" spans="22:39" ht="15.75" customHeight="1" x14ac:dyDescent="0.2">
      <c r="V370" s="73"/>
      <c r="W370" s="73"/>
      <c r="X370" s="74"/>
      <c r="AA370" s="74"/>
      <c r="AD370" s="73"/>
      <c r="AF370" s="73"/>
      <c r="AM370" s="75"/>
    </row>
    <row r="371" spans="22:39" ht="15.75" customHeight="1" x14ac:dyDescent="0.2">
      <c r="V371" s="73"/>
      <c r="W371" s="73"/>
      <c r="X371" s="74"/>
      <c r="AA371" s="74"/>
      <c r="AD371" s="73"/>
      <c r="AF371" s="73"/>
      <c r="AM371" s="75"/>
    </row>
    <row r="372" spans="22:39" ht="15.75" customHeight="1" x14ac:dyDescent="0.2">
      <c r="V372" s="73"/>
      <c r="W372" s="73"/>
      <c r="X372" s="74"/>
      <c r="AA372" s="74"/>
      <c r="AD372" s="73"/>
      <c r="AF372" s="73"/>
      <c r="AM372" s="75"/>
    </row>
    <row r="373" spans="22:39" ht="15.75" customHeight="1" x14ac:dyDescent="0.2">
      <c r="V373" s="73"/>
      <c r="W373" s="73"/>
      <c r="X373" s="74"/>
      <c r="AA373" s="74"/>
      <c r="AD373" s="73"/>
      <c r="AF373" s="73"/>
      <c r="AM373" s="75"/>
    </row>
    <row r="374" spans="22:39" ht="15.75" customHeight="1" x14ac:dyDescent="0.2">
      <c r="V374" s="73"/>
      <c r="W374" s="73"/>
      <c r="X374" s="74"/>
      <c r="AA374" s="74"/>
      <c r="AD374" s="73"/>
      <c r="AF374" s="73"/>
      <c r="AM374" s="75"/>
    </row>
    <row r="375" spans="22:39" ht="15.75" customHeight="1" x14ac:dyDescent="0.2">
      <c r="V375" s="73"/>
      <c r="W375" s="73"/>
      <c r="X375" s="74"/>
      <c r="AA375" s="74"/>
      <c r="AD375" s="73"/>
      <c r="AF375" s="73"/>
      <c r="AM375" s="75"/>
    </row>
    <row r="376" spans="22:39" ht="15.75" customHeight="1" x14ac:dyDescent="0.2">
      <c r="V376" s="73"/>
      <c r="W376" s="73"/>
      <c r="X376" s="74"/>
      <c r="AA376" s="74"/>
      <c r="AD376" s="73"/>
      <c r="AF376" s="73"/>
      <c r="AM376" s="75"/>
    </row>
    <row r="377" spans="22:39" ht="15.75" customHeight="1" x14ac:dyDescent="0.2">
      <c r="V377" s="73"/>
      <c r="W377" s="73"/>
      <c r="X377" s="74"/>
      <c r="AA377" s="74"/>
      <c r="AD377" s="73"/>
      <c r="AF377" s="73"/>
      <c r="AM377" s="75"/>
    </row>
    <row r="378" spans="22:39" ht="15.75" customHeight="1" x14ac:dyDescent="0.2">
      <c r="V378" s="73"/>
      <c r="W378" s="73"/>
      <c r="X378" s="74"/>
      <c r="AA378" s="74"/>
      <c r="AD378" s="73"/>
      <c r="AF378" s="73"/>
      <c r="AM378" s="75"/>
    </row>
    <row r="379" spans="22:39" ht="15.75" customHeight="1" x14ac:dyDescent="0.2">
      <c r="V379" s="73"/>
      <c r="W379" s="73"/>
      <c r="X379" s="74"/>
      <c r="AA379" s="74"/>
      <c r="AD379" s="73"/>
      <c r="AF379" s="73"/>
      <c r="AM379" s="75"/>
    </row>
    <row r="380" spans="22:39" ht="15.75" customHeight="1" x14ac:dyDescent="0.2">
      <c r="V380" s="73"/>
      <c r="W380" s="73"/>
      <c r="X380" s="74"/>
      <c r="AA380" s="74"/>
      <c r="AD380" s="73"/>
      <c r="AF380" s="73"/>
      <c r="AM380" s="75"/>
    </row>
    <row r="381" spans="22:39" ht="15.75" customHeight="1" x14ac:dyDescent="0.2">
      <c r="V381" s="73"/>
      <c r="W381" s="73"/>
      <c r="X381" s="74"/>
      <c r="AA381" s="74"/>
      <c r="AD381" s="73"/>
      <c r="AF381" s="73"/>
      <c r="AM381" s="75"/>
    </row>
    <row r="382" spans="22:39" ht="15.75" customHeight="1" x14ac:dyDescent="0.2">
      <c r="V382" s="73"/>
      <c r="W382" s="73"/>
      <c r="X382" s="74"/>
      <c r="AA382" s="74"/>
      <c r="AD382" s="73"/>
      <c r="AF382" s="73"/>
      <c r="AM382" s="75"/>
    </row>
    <row r="383" spans="22:39" ht="15.75" customHeight="1" x14ac:dyDescent="0.2">
      <c r="V383" s="73"/>
      <c r="W383" s="73"/>
      <c r="X383" s="74"/>
      <c r="AA383" s="74"/>
      <c r="AD383" s="73"/>
      <c r="AF383" s="73"/>
      <c r="AM383" s="75"/>
    </row>
    <row r="384" spans="22:39" ht="15.75" customHeight="1" x14ac:dyDescent="0.2">
      <c r="V384" s="73"/>
      <c r="W384" s="73"/>
      <c r="X384" s="74"/>
      <c r="AA384" s="74"/>
      <c r="AD384" s="73"/>
      <c r="AF384" s="73"/>
      <c r="AM384" s="75"/>
    </row>
    <row r="385" spans="22:39" ht="15.75" customHeight="1" x14ac:dyDescent="0.2">
      <c r="V385" s="73"/>
      <c r="W385" s="73"/>
      <c r="X385" s="74"/>
      <c r="AA385" s="74"/>
      <c r="AD385" s="73"/>
      <c r="AF385" s="73"/>
      <c r="AM385" s="75"/>
    </row>
    <row r="386" spans="22:39" ht="15.75" customHeight="1" x14ac:dyDescent="0.2">
      <c r="V386" s="73"/>
      <c r="W386" s="73"/>
      <c r="X386" s="74"/>
      <c r="AA386" s="74"/>
      <c r="AD386" s="73"/>
      <c r="AF386" s="73"/>
      <c r="AM386" s="75"/>
    </row>
    <row r="387" spans="22:39" ht="15.75" customHeight="1" x14ac:dyDescent="0.2">
      <c r="V387" s="73"/>
      <c r="W387" s="73"/>
      <c r="X387" s="74"/>
      <c r="AA387" s="74"/>
      <c r="AD387" s="73"/>
      <c r="AF387" s="73"/>
      <c r="AM387" s="75"/>
    </row>
    <row r="388" spans="22:39" ht="15.75" customHeight="1" x14ac:dyDescent="0.2">
      <c r="V388" s="73"/>
      <c r="W388" s="73"/>
      <c r="X388" s="74"/>
      <c r="AA388" s="74"/>
      <c r="AD388" s="73"/>
      <c r="AF388" s="73"/>
      <c r="AM388" s="75"/>
    </row>
    <row r="389" spans="22:39" ht="15.75" customHeight="1" x14ac:dyDescent="0.2">
      <c r="V389" s="73"/>
      <c r="W389" s="73"/>
      <c r="X389" s="74"/>
      <c r="AA389" s="74"/>
      <c r="AD389" s="73"/>
      <c r="AF389" s="73"/>
      <c r="AM389" s="75"/>
    </row>
    <row r="390" spans="22:39" ht="15.75" customHeight="1" x14ac:dyDescent="0.2">
      <c r="V390" s="73"/>
      <c r="W390" s="73"/>
      <c r="X390" s="74"/>
      <c r="AA390" s="74"/>
      <c r="AD390" s="73"/>
      <c r="AF390" s="73"/>
      <c r="AM390" s="75"/>
    </row>
    <row r="391" spans="22:39" ht="15.75" customHeight="1" x14ac:dyDescent="0.2">
      <c r="V391" s="73"/>
      <c r="W391" s="73"/>
      <c r="X391" s="74"/>
      <c r="AA391" s="74"/>
      <c r="AD391" s="73"/>
      <c r="AF391" s="73"/>
      <c r="AM391" s="75"/>
    </row>
    <row r="392" spans="22:39" ht="15.75" customHeight="1" x14ac:dyDescent="0.2">
      <c r="V392" s="73"/>
      <c r="W392" s="73"/>
      <c r="X392" s="74"/>
      <c r="AA392" s="74"/>
      <c r="AD392" s="73"/>
      <c r="AF392" s="73"/>
      <c r="AM392" s="75"/>
    </row>
    <row r="393" spans="22:39" ht="15.75" customHeight="1" x14ac:dyDescent="0.2">
      <c r="V393" s="73"/>
      <c r="W393" s="73"/>
      <c r="X393" s="74"/>
      <c r="AA393" s="74"/>
      <c r="AD393" s="73"/>
      <c r="AF393" s="73"/>
      <c r="AM393" s="75"/>
    </row>
    <row r="394" spans="22:39" ht="15.75" customHeight="1" x14ac:dyDescent="0.2">
      <c r="V394" s="73"/>
      <c r="W394" s="73"/>
      <c r="X394" s="74"/>
      <c r="AA394" s="74"/>
      <c r="AD394" s="73"/>
      <c r="AF394" s="73"/>
      <c r="AM394" s="75"/>
    </row>
    <row r="395" spans="22:39" ht="15.75" customHeight="1" x14ac:dyDescent="0.2">
      <c r="V395" s="73"/>
      <c r="W395" s="73"/>
      <c r="X395" s="74"/>
      <c r="AA395" s="74"/>
      <c r="AD395" s="73"/>
      <c r="AF395" s="73"/>
      <c r="AM395" s="75"/>
    </row>
    <row r="396" spans="22:39" ht="15.75" customHeight="1" x14ac:dyDescent="0.2">
      <c r="V396" s="73"/>
      <c r="W396" s="73"/>
      <c r="X396" s="74"/>
      <c r="AA396" s="74"/>
      <c r="AD396" s="73"/>
      <c r="AF396" s="73"/>
      <c r="AM396" s="75"/>
    </row>
    <row r="397" spans="22:39" ht="15.75" customHeight="1" x14ac:dyDescent="0.2">
      <c r="V397" s="73"/>
      <c r="W397" s="73"/>
      <c r="X397" s="74"/>
      <c r="AA397" s="74"/>
      <c r="AD397" s="73"/>
      <c r="AF397" s="73"/>
      <c r="AM397" s="75"/>
    </row>
    <row r="398" spans="22:39" ht="15.75" customHeight="1" x14ac:dyDescent="0.2">
      <c r="V398" s="73"/>
      <c r="W398" s="73"/>
      <c r="X398" s="74"/>
      <c r="AA398" s="74"/>
      <c r="AD398" s="73"/>
      <c r="AF398" s="73"/>
      <c r="AM398" s="75"/>
    </row>
    <row r="399" spans="22:39" ht="15.75" customHeight="1" x14ac:dyDescent="0.2">
      <c r="V399" s="73"/>
      <c r="W399" s="73"/>
      <c r="X399" s="74"/>
      <c r="AA399" s="74"/>
      <c r="AD399" s="73"/>
      <c r="AF399" s="73"/>
      <c r="AM399" s="75"/>
    </row>
    <row r="400" spans="22:39" ht="15.75" customHeight="1" x14ac:dyDescent="0.2">
      <c r="V400" s="73"/>
      <c r="W400" s="73"/>
      <c r="X400" s="74"/>
      <c r="AA400" s="74"/>
      <c r="AD400" s="73"/>
      <c r="AF400" s="73"/>
      <c r="AM400" s="75"/>
    </row>
    <row r="401" spans="22:39" ht="15.75" customHeight="1" x14ac:dyDescent="0.2">
      <c r="V401" s="73"/>
      <c r="W401" s="73"/>
      <c r="X401" s="74"/>
      <c r="AA401" s="74"/>
      <c r="AD401" s="73"/>
      <c r="AF401" s="73"/>
      <c r="AM401" s="75"/>
    </row>
    <row r="402" spans="22:39" ht="15.75" customHeight="1" x14ac:dyDescent="0.2">
      <c r="V402" s="73"/>
      <c r="W402" s="73"/>
      <c r="X402" s="74"/>
      <c r="AA402" s="74"/>
      <c r="AD402" s="73"/>
      <c r="AF402" s="73"/>
      <c r="AM402" s="75"/>
    </row>
    <row r="403" spans="22:39" ht="15.75" customHeight="1" x14ac:dyDescent="0.2">
      <c r="V403" s="73"/>
      <c r="W403" s="73"/>
      <c r="X403" s="74"/>
      <c r="AA403" s="74"/>
      <c r="AD403" s="73"/>
      <c r="AF403" s="73"/>
      <c r="AM403" s="75"/>
    </row>
    <row r="404" spans="22:39" ht="15.75" customHeight="1" x14ac:dyDescent="0.2">
      <c r="V404" s="73"/>
      <c r="W404" s="73"/>
      <c r="X404" s="74"/>
      <c r="AA404" s="74"/>
      <c r="AD404" s="73"/>
      <c r="AF404" s="73"/>
      <c r="AM404" s="75"/>
    </row>
    <row r="405" spans="22:39" ht="15.75" customHeight="1" x14ac:dyDescent="0.2">
      <c r="V405" s="73"/>
      <c r="W405" s="73"/>
      <c r="X405" s="74"/>
      <c r="AA405" s="74"/>
      <c r="AD405" s="73"/>
      <c r="AF405" s="73"/>
      <c r="AM405" s="75"/>
    </row>
    <row r="406" spans="22:39" ht="15.75" customHeight="1" x14ac:dyDescent="0.2">
      <c r="V406" s="73"/>
      <c r="W406" s="73"/>
      <c r="X406" s="74"/>
      <c r="AA406" s="74"/>
      <c r="AD406" s="73"/>
      <c r="AF406" s="73"/>
      <c r="AM406" s="75"/>
    </row>
    <row r="407" spans="22:39" ht="15.75" customHeight="1" x14ac:dyDescent="0.2">
      <c r="V407" s="73"/>
      <c r="W407" s="73"/>
      <c r="X407" s="74"/>
      <c r="AA407" s="74"/>
      <c r="AD407" s="73"/>
      <c r="AF407" s="73"/>
      <c r="AM407" s="75"/>
    </row>
    <row r="408" spans="22:39" ht="15.75" customHeight="1" x14ac:dyDescent="0.2">
      <c r="V408" s="73"/>
      <c r="W408" s="73"/>
      <c r="X408" s="74"/>
      <c r="AA408" s="74"/>
      <c r="AD408" s="73"/>
      <c r="AF408" s="73"/>
      <c r="AM408" s="75"/>
    </row>
    <row r="409" spans="22:39" ht="15.75" customHeight="1" x14ac:dyDescent="0.2">
      <c r="V409" s="73"/>
      <c r="W409" s="73"/>
      <c r="X409" s="74"/>
      <c r="AA409" s="74"/>
      <c r="AD409" s="73"/>
      <c r="AF409" s="73"/>
      <c r="AM409" s="75"/>
    </row>
    <row r="410" spans="22:39" ht="15.75" customHeight="1" x14ac:dyDescent="0.2">
      <c r="V410" s="73"/>
      <c r="W410" s="73"/>
      <c r="X410" s="74"/>
      <c r="AA410" s="74"/>
      <c r="AD410" s="73"/>
      <c r="AF410" s="73"/>
      <c r="AM410" s="75"/>
    </row>
    <row r="411" spans="22:39" ht="15.75" customHeight="1" x14ac:dyDescent="0.2">
      <c r="V411" s="73"/>
      <c r="W411" s="73"/>
      <c r="X411" s="74"/>
      <c r="AA411" s="74"/>
      <c r="AD411" s="73"/>
      <c r="AF411" s="73"/>
      <c r="AM411" s="75"/>
    </row>
    <row r="412" spans="22:39" ht="15.75" customHeight="1" x14ac:dyDescent="0.2">
      <c r="V412" s="73"/>
      <c r="W412" s="73"/>
      <c r="X412" s="74"/>
      <c r="AA412" s="74"/>
      <c r="AD412" s="73"/>
      <c r="AF412" s="73"/>
      <c r="AM412" s="75"/>
    </row>
    <row r="413" spans="22:39" ht="15.75" customHeight="1" x14ac:dyDescent="0.2">
      <c r="V413" s="73"/>
      <c r="W413" s="73"/>
      <c r="X413" s="74"/>
      <c r="AA413" s="74"/>
      <c r="AD413" s="73"/>
      <c r="AF413" s="73"/>
      <c r="AM413" s="75"/>
    </row>
    <row r="414" spans="22:39" ht="15.75" customHeight="1" x14ac:dyDescent="0.2">
      <c r="V414" s="73"/>
      <c r="W414" s="73"/>
      <c r="X414" s="74"/>
      <c r="AA414" s="74"/>
      <c r="AD414" s="73"/>
      <c r="AF414" s="73"/>
      <c r="AM414" s="75"/>
    </row>
    <row r="415" spans="22:39" ht="15.75" customHeight="1" x14ac:dyDescent="0.2">
      <c r="V415" s="73"/>
      <c r="W415" s="73"/>
      <c r="X415" s="74"/>
      <c r="AA415" s="74"/>
      <c r="AD415" s="73"/>
      <c r="AF415" s="73"/>
      <c r="AM415" s="75"/>
    </row>
    <row r="416" spans="22:39" ht="15.75" customHeight="1" x14ac:dyDescent="0.2">
      <c r="V416" s="73"/>
      <c r="W416" s="73"/>
      <c r="X416" s="74"/>
      <c r="AA416" s="74"/>
      <c r="AD416" s="73"/>
      <c r="AF416" s="73"/>
      <c r="AM416" s="75"/>
    </row>
    <row r="417" spans="22:39" ht="15.75" customHeight="1" x14ac:dyDescent="0.2">
      <c r="V417" s="73"/>
      <c r="W417" s="73"/>
      <c r="X417" s="74"/>
      <c r="AA417" s="74"/>
      <c r="AD417" s="73"/>
      <c r="AF417" s="73"/>
      <c r="AM417" s="75"/>
    </row>
    <row r="418" spans="22:39" ht="15.75" customHeight="1" x14ac:dyDescent="0.2">
      <c r="V418" s="73"/>
      <c r="W418" s="73"/>
      <c r="X418" s="74"/>
      <c r="AA418" s="74"/>
      <c r="AD418" s="73"/>
      <c r="AF418" s="73"/>
      <c r="AM418" s="75"/>
    </row>
    <row r="419" spans="22:39" ht="15.75" customHeight="1" x14ac:dyDescent="0.2">
      <c r="V419" s="73"/>
      <c r="W419" s="73"/>
      <c r="X419" s="74"/>
      <c r="AA419" s="74"/>
      <c r="AD419" s="73"/>
      <c r="AF419" s="73"/>
      <c r="AM419" s="75"/>
    </row>
    <row r="420" spans="22:39" ht="15.75" customHeight="1" x14ac:dyDescent="0.2">
      <c r="V420" s="73"/>
      <c r="W420" s="73"/>
      <c r="X420" s="74"/>
      <c r="AA420" s="74"/>
      <c r="AD420" s="73"/>
      <c r="AF420" s="73"/>
      <c r="AM420" s="75"/>
    </row>
    <row r="421" spans="22:39" ht="15.75" customHeight="1" x14ac:dyDescent="0.2">
      <c r="V421" s="73"/>
      <c r="W421" s="73"/>
      <c r="X421" s="74"/>
      <c r="AA421" s="74"/>
      <c r="AD421" s="73"/>
      <c r="AF421" s="73"/>
      <c r="AM421" s="75"/>
    </row>
    <row r="422" spans="22:39" ht="15.75" customHeight="1" x14ac:dyDescent="0.2">
      <c r="V422" s="73"/>
      <c r="W422" s="73"/>
      <c r="X422" s="74"/>
      <c r="AA422" s="74"/>
      <c r="AD422" s="73"/>
      <c r="AF422" s="73"/>
      <c r="AM422" s="75"/>
    </row>
    <row r="423" spans="22:39" ht="15.75" customHeight="1" x14ac:dyDescent="0.2">
      <c r="V423" s="73"/>
      <c r="W423" s="73"/>
      <c r="X423" s="74"/>
      <c r="AA423" s="74"/>
      <c r="AD423" s="73"/>
      <c r="AF423" s="73"/>
      <c r="AM423" s="75"/>
    </row>
    <row r="424" spans="22:39" ht="15.75" customHeight="1" x14ac:dyDescent="0.2">
      <c r="V424" s="73"/>
      <c r="W424" s="73"/>
      <c r="X424" s="74"/>
      <c r="AA424" s="74"/>
      <c r="AD424" s="73"/>
      <c r="AF424" s="73"/>
      <c r="AM424" s="75"/>
    </row>
    <row r="425" spans="22:39" ht="15.75" customHeight="1" x14ac:dyDescent="0.2">
      <c r="V425" s="73"/>
      <c r="W425" s="73"/>
      <c r="X425" s="74"/>
      <c r="AA425" s="74"/>
      <c r="AD425" s="73"/>
      <c r="AF425" s="73"/>
      <c r="AM425" s="75"/>
    </row>
    <row r="426" spans="22:39" ht="15.75" customHeight="1" x14ac:dyDescent="0.2">
      <c r="V426" s="73"/>
      <c r="W426" s="73"/>
      <c r="X426" s="74"/>
      <c r="AA426" s="74"/>
      <c r="AD426" s="73"/>
      <c r="AF426" s="73"/>
      <c r="AM426" s="75"/>
    </row>
    <row r="427" spans="22:39" ht="15.75" customHeight="1" x14ac:dyDescent="0.2">
      <c r="V427" s="73"/>
      <c r="W427" s="73"/>
      <c r="X427" s="74"/>
      <c r="AA427" s="74"/>
      <c r="AD427" s="73"/>
      <c r="AF427" s="73"/>
      <c r="AM427" s="75"/>
    </row>
    <row r="428" spans="22:39" ht="15.75" customHeight="1" x14ac:dyDescent="0.2">
      <c r="V428" s="73"/>
      <c r="W428" s="73"/>
      <c r="X428" s="74"/>
      <c r="AA428" s="74"/>
      <c r="AD428" s="73"/>
      <c r="AF428" s="73"/>
      <c r="AM428" s="75"/>
    </row>
    <row r="429" spans="22:39" ht="15.75" customHeight="1" x14ac:dyDescent="0.2">
      <c r="V429" s="73"/>
      <c r="W429" s="73"/>
      <c r="X429" s="74"/>
      <c r="AA429" s="74"/>
      <c r="AD429" s="73"/>
      <c r="AF429" s="73"/>
      <c r="AM429" s="75"/>
    </row>
    <row r="430" spans="22:39" ht="15.75" customHeight="1" x14ac:dyDescent="0.2">
      <c r="V430" s="73"/>
      <c r="W430" s="73"/>
      <c r="X430" s="74"/>
      <c r="AA430" s="74"/>
      <c r="AD430" s="73"/>
      <c r="AF430" s="73"/>
      <c r="AM430" s="75"/>
    </row>
    <row r="431" spans="22:39" ht="15.75" customHeight="1" x14ac:dyDescent="0.2">
      <c r="V431" s="73"/>
      <c r="W431" s="73"/>
      <c r="X431" s="74"/>
      <c r="AA431" s="74"/>
      <c r="AD431" s="73"/>
      <c r="AF431" s="73"/>
      <c r="AM431" s="75"/>
    </row>
    <row r="432" spans="22:39" ht="15.75" customHeight="1" x14ac:dyDescent="0.2">
      <c r="V432" s="73"/>
      <c r="W432" s="73"/>
      <c r="X432" s="74"/>
      <c r="AA432" s="74"/>
      <c r="AD432" s="73"/>
      <c r="AF432" s="73"/>
      <c r="AM432" s="75"/>
    </row>
    <row r="433" spans="22:39" ht="15.75" customHeight="1" x14ac:dyDescent="0.2">
      <c r="V433" s="73"/>
      <c r="W433" s="73"/>
      <c r="X433" s="74"/>
      <c r="AA433" s="74"/>
      <c r="AD433" s="73"/>
      <c r="AF433" s="73"/>
      <c r="AM433" s="75"/>
    </row>
    <row r="434" spans="22:39" ht="15.75" customHeight="1" x14ac:dyDescent="0.2">
      <c r="V434" s="73"/>
      <c r="W434" s="73"/>
      <c r="X434" s="74"/>
      <c r="AA434" s="74"/>
      <c r="AD434" s="73"/>
      <c r="AF434" s="73"/>
      <c r="AM434" s="75"/>
    </row>
    <row r="435" spans="22:39" ht="15.75" customHeight="1" x14ac:dyDescent="0.2">
      <c r="V435" s="73"/>
      <c r="W435" s="73"/>
      <c r="X435" s="74"/>
      <c r="AA435" s="74"/>
      <c r="AD435" s="73"/>
      <c r="AF435" s="73"/>
      <c r="AM435" s="75"/>
    </row>
    <row r="436" spans="22:39" ht="15.75" customHeight="1" x14ac:dyDescent="0.2">
      <c r="V436" s="73"/>
      <c r="W436" s="73"/>
      <c r="X436" s="74"/>
      <c r="AA436" s="74"/>
      <c r="AD436" s="73"/>
      <c r="AF436" s="73"/>
      <c r="AM436" s="75"/>
    </row>
    <row r="437" spans="22:39" ht="15.75" customHeight="1" x14ac:dyDescent="0.2">
      <c r="V437" s="73"/>
      <c r="W437" s="73"/>
      <c r="X437" s="74"/>
      <c r="AA437" s="74"/>
      <c r="AD437" s="73"/>
      <c r="AF437" s="73"/>
      <c r="AM437" s="75"/>
    </row>
    <row r="438" spans="22:39" ht="15.75" customHeight="1" x14ac:dyDescent="0.2">
      <c r="V438" s="73"/>
      <c r="W438" s="73"/>
      <c r="X438" s="74"/>
      <c r="AA438" s="74"/>
      <c r="AD438" s="73"/>
      <c r="AF438" s="73"/>
      <c r="AM438" s="75"/>
    </row>
    <row r="439" spans="22:39" ht="15.75" customHeight="1" x14ac:dyDescent="0.2">
      <c r="V439" s="73"/>
      <c r="W439" s="73"/>
      <c r="X439" s="74"/>
      <c r="AA439" s="74"/>
      <c r="AD439" s="73"/>
      <c r="AF439" s="73"/>
      <c r="AM439" s="75"/>
    </row>
    <row r="440" spans="22:39" ht="15.75" customHeight="1" x14ac:dyDescent="0.2">
      <c r="V440" s="73"/>
      <c r="W440" s="73"/>
      <c r="X440" s="74"/>
      <c r="AA440" s="74"/>
      <c r="AD440" s="73"/>
      <c r="AF440" s="73"/>
      <c r="AM440" s="75"/>
    </row>
    <row r="441" spans="22:39" ht="15.75" customHeight="1" x14ac:dyDescent="0.2">
      <c r="V441" s="73"/>
      <c r="W441" s="73"/>
      <c r="X441" s="74"/>
      <c r="AA441" s="74"/>
      <c r="AD441" s="73"/>
      <c r="AF441" s="73"/>
      <c r="AM441" s="75"/>
    </row>
    <row r="442" spans="22:39" ht="15.75" customHeight="1" x14ac:dyDescent="0.2">
      <c r="V442" s="73"/>
      <c r="W442" s="73"/>
      <c r="X442" s="74"/>
      <c r="AA442" s="74"/>
      <c r="AD442" s="73"/>
      <c r="AF442" s="73"/>
      <c r="AM442" s="75"/>
    </row>
    <row r="443" spans="22:39" ht="15.75" customHeight="1" x14ac:dyDescent="0.2">
      <c r="V443" s="73"/>
      <c r="W443" s="73"/>
      <c r="X443" s="74"/>
      <c r="AA443" s="74"/>
      <c r="AD443" s="73"/>
      <c r="AF443" s="73"/>
      <c r="AM443" s="75"/>
    </row>
    <row r="444" spans="22:39" ht="15.75" customHeight="1" x14ac:dyDescent="0.2">
      <c r="V444" s="73"/>
      <c r="W444" s="73"/>
      <c r="X444" s="74"/>
      <c r="AA444" s="74"/>
      <c r="AD444" s="73"/>
      <c r="AF444" s="73"/>
      <c r="AM444" s="75"/>
    </row>
    <row r="445" spans="22:39" ht="15.75" customHeight="1" x14ac:dyDescent="0.2">
      <c r="V445" s="73"/>
      <c r="W445" s="73"/>
      <c r="X445" s="74"/>
      <c r="AA445" s="74"/>
      <c r="AD445" s="73"/>
      <c r="AF445" s="73"/>
      <c r="AM445" s="75"/>
    </row>
    <row r="446" spans="22:39" ht="15.75" customHeight="1" x14ac:dyDescent="0.2">
      <c r="V446" s="73"/>
      <c r="W446" s="73"/>
      <c r="X446" s="74"/>
      <c r="AA446" s="74"/>
      <c r="AD446" s="73"/>
      <c r="AF446" s="73"/>
      <c r="AM446" s="75"/>
    </row>
    <row r="447" spans="22:39" ht="15.75" customHeight="1" x14ac:dyDescent="0.2">
      <c r="V447" s="73"/>
      <c r="W447" s="73"/>
      <c r="X447" s="74"/>
      <c r="AA447" s="74"/>
      <c r="AD447" s="73"/>
      <c r="AF447" s="73"/>
      <c r="AM447" s="75"/>
    </row>
    <row r="448" spans="22:39" ht="15.75" customHeight="1" x14ac:dyDescent="0.2">
      <c r="V448" s="73"/>
      <c r="W448" s="73"/>
      <c r="X448" s="74"/>
      <c r="AA448" s="74"/>
      <c r="AD448" s="73"/>
      <c r="AF448" s="73"/>
      <c r="AM448" s="75"/>
    </row>
    <row r="449" spans="22:39" ht="15.75" customHeight="1" x14ac:dyDescent="0.2">
      <c r="V449" s="73"/>
      <c r="W449" s="73"/>
      <c r="X449" s="74"/>
      <c r="AA449" s="74"/>
      <c r="AD449" s="73"/>
      <c r="AF449" s="73"/>
      <c r="AM449" s="75"/>
    </row>
    <row r="450" spans="22:39" ht="15.75" customHeight="1" x14ac:dyDescent="0.2">
      <c r="V450" s="73"/>
      <c r="W450" s="73"/>
      <c r="X450" s="74"/>
      <c r="AA450" s="74"/>
      <c r="AD450" s="73"/>
      <c r="AF450" s="73"/>
      <c r="AM450" s="75"/>
    </row>
    <row r="451" spans="22:39" ht="15.75" customHeight="1" x14ac:dyDescent="0.2">
      <c r="V451" s="73"/>
      <c r="W451" s="73"/>
      <c r="X451" s="74"/>
      <c r="AA451" s="74"/>
      <c r="AD451" s="73"/>
      <c r="AF451" s="73"/>
      <c r="AM451" s="75"/>
    </row>
    <row r="452" spans="22:39" ht="15.75" customHeight="1" x14ac:dyDescent="0.2">
      <c r="V452" s="73"/>
      <c r="W452" s="73"/>
      <c r="X452" s="74"/>
      <c r="AA452" s="74"/>
      <c r="AD452" s="73"/>
      <c r="AF452" s="73"/>
      <c r="AM452" s="75"/>
    </row>
    <row r="453" spans="22:39" ht="15.75" customHeight="1" x14ac:dyDescent="0.2">
      <c r="V453" s="73"/>
      <c r="W453" s="73"/>
      <c r="X453" s="74"/>
      <c r="AA453" s="74"/>
      <c r="AD453" s="73"/>
      <c r="AF453" s="73"/>
      <c r="AM453" s="75"/>
    </row>
    <row r="454" spans="22:39" ht="15.75" customHeight="1" x14ac:dyDescent="0.2">
      <c r="V454" s="73"/>
      <c r="W454" s="73"/>
      <c r="X454" s="74"/>
      <c r="AA454" s="74"/>
      <c r="AD454" s="73"/>
      <c r="AF454" s="73"/>
      <c r="AM454" s="75"/>
    </row>
    <row r="455" spans="22:39" ht="15.75" customHeight="1" x14ac:dyDescent="0.2">
      <c r="V455" s="73"/>
      <c r="W455" s="73"/>
      <c r="X455" s="74"/>
      <c r="AA455" s="74"/>
      <c r="AD455" s="73"/>
      <c r="AF455" s="73"/>
      <c r="AM455" s="75"/>
    </row>
    <row r="456" spans="22:39" ht="15.75" customHeight="1" x14ac:dyDescent="0.2">
      <c r="V456" s="73"/>
      <c r="W456" s="73"/>
      <c r="X456" s="74"/>
      <c r="AA456" s="74"/>
      <c r="AD456" s="73"/>
      <c r="AF456" s="73"/>
      <c r="AM456" s="75"/>
    </row>
    <row r="457" spans="22:39" ht="15.75" customHeight="1" x14ac:dyDescent="0.2">
      <c r="V457" s="73"/>
      <c r="W457" s="73"/>
      <c r="X457" s="74"/>
      <c r="AA457" s="74"/>
      <c r="AD457" s="73"/>
      <c r="AF457" s="73"/>
      <c r="AM457" s="75"/>
    </row>
    <row r="458" spans="22:39" ht="15.75" customHeight="1" x14ac:dyDescent="0.2">
      <c r="V458" s="73"/>
      <c r="W458" s="73"/>
      <c r="X458" s="74"/>
      <c r="AA458" s="74"/>
      <c r="AD458" s="73"/>
      <c r="AF458" s="73"/>
      <c r="AM458" s="75"/>
    </row>
    <row r="459" spans="22:39" ht="15.75" customHeight="1" x14ac:dyDescent="0.2">
      <c r="V459" s="73"/>
      <c r="W459" s="73"/>
      <c r="X459" s="74"/>
      <c r="AA459" s="74"/>
      <c r="AD459" s="73"/>
      <c r="AF459" s="73"/>
      <c r="AM459" s="75"/>
    </row>
    <row r="460" spans="22:39" ht="15.75" customHeight="1" x14ac:dyDescent="0.2">
      <c r="V460" s="73"/>
      <c r="W460" s="73"/>
      <c r="X460" s="74"/>
      <c r="AA460" s="74"/>
      <c r="AD460" s="73"/>
      <c r="AF460" s="73"/>
      <c r="AM460" s="75"/>
    </row>
    <row r="461" spans="22:39" ht="15.75" customHeight="1" x14ac:dyDescent="0.2">
      <c r="V461" s="73"/>
      <c r="W461" s="73"/>
      <c r="X461" s="74"/>
      <c r="AA461" s="74"/>
      <c r="AD461" s="73"/>
      <c r="AF461" s="73"/>
      <c r="AM461" s="75"/>
    </row>
    <row r="462" spans="22:39" ht="15.75" customHeight="1" x14ac:dyDescent="0.2">
      <c r="V462" s="73"/>
      <c r="W462" s="73"/>
      <c r="X462" s="74"/>
      <c r="AA462" s="74"/>
      <c r="AD462" s="73"/>
      <c r="AF462" s="73"/>
      <c r="AM462" s="75"/>
    </row>
    <row r="463" spans="22:39" ht="15.75" customHeight="1" x14ac:dyDescent="0.2">
      <c r="V463" s="73"/>
      <c r="W463" s="73"/>
      <c r="X463" s="74"/>
      <c r="AA463" s="74"/>
      <c r="AD463" s="73"/>
      <c r="AF463" s="73"/>
      <c r="AM463" s="75"/>
    </row>
    <row r="464" spans="22:39" ht="15.75" customHeight="1" x14ac:dyDescent="0.2">
      <c r="V464" s="73"/>
      <c r="W464" s="73"/>
      <c r="X464" s="74"/>
      <c r="AA464" s="74"/>
      <c r="AD464" s="73"/>
      <c r="AF464" s="73"/>
      <c r="AM464" s="75"/>
    </row>
    <row r="465" spans="22:39" ht="15.75" customHeight="1" x14ac:dyDescent="0.2">
      <c r="V465" s="73"/>
      <c r="W465" s="73"/>
      <c r="X465" s="74"/>
      <c r="AA465" s="74"/>
      <c r="AD465" s="73"/>
      <c r="AF465" s="73"/>
      <c r="AM465" s="75"/>
    </row>
    <row r="466" spans="22:39" ht="15.75" customHeight="1" x14ac:dyDescent="0.2">
      <c r="V466" s="73"/>
      <c r="W466" s="73"/>
      <c r="X466" s="74"/>
      <c r="AA466" s="74"/>
      <c r="AD466" s="73"/>
      <c r="AF466" s="73"/>
      <c r="AM466" s="75"/>
    </row>
    <row r="467" spans="22:39" ht="15.75" customHeight="1" x14ac:dyDescent="0.2">
      <c r="V467" s="73"/>
      <c r="W467" s="73"/>
      <c r="X467" s="74"/>
      <c r="AA467" s="74"/>
      <c r="AD467" s="73"/>
      <c r="AF467" s="73"/>
      <c r="AM467" s="75"/>
    </row>
    <row r="468" spans="22:39" ht="15.75" customHeight="1" x14ac:dyDescent="0.2">
      <c r="V468" s="73"/>
      <c r="W468" s="73"/>
      <c r="X468" s="74"/>
      <c r="AA468" s="74"/>
      <c r="AD468" s="73"/>
      <c r="AF468" s="73"/>
      <c r="AM468" s="75"/>
    </row>
    <row r="469" spans="22:39" ht="15.75" customHeight="1" x14ac:dyDescent="0.2">
      <c r="V469" s="73"/>
      <c r="W469" s="73"/>
      <c r="X469" s="74"/>
      <c r="AA469" s="74"/>
      <c r="AD469" s="73"/>
      <c r="AF469" s="73"/>
      <c r="AM469" s="75"/>
    </row>
    <row r="470" spans="22:39" ht="15.75" customHeight="1" x14ac:dyDescent="0.2">
      <c r="V470" s="73"/>
      <c r="W470" s="73"/>
      <c r="X470" s="74"/>
      <c r="AA470" s="74"/>
      <c r="AD470" s="73"/>
      <c r="AF470" s="73"/>
      <c r="AM470" s="75"/>
    </row>
    <row r="471" spans="22:39" ht="15.75" customHeight="1" x14ac:dyDescent="0.2">
      <c r="V471" s="73"/>
      <c r="W471" s="73"/>
      <c r="X471" s="74"/>
      <c r="AA471" s="74"/>
      <c r="AD471" s="73"/>
      <c r="AF471" s="73"/>
      <c r="AM471" s="75"/>
    </row>
    <row r="472" spans="22:39" ht="15.75" customHeight="1" x14ac:dyDescent="0.2">
      <c r="V472" s="73"/>
      <c r="W472" s="73"/>
      <c r="X472" s="74"/>
      <c r="AA472" s="74"/>
      <c r="AD472" s="73"/>
      <c r="AF472" s="73"/>
      <c r="AM472" s="75"/>
    </row>
    <row r="473" spans="22:39" ht="15.75" customHeight="1" x14ac:dyDescent="0.2">
      <c r="V473" s="73"/>
      <c r="W473" s="73"/>
      <c r="X473" s="74"/>
      <c r="AA473" s="74"/>
      <c r="AD473" s="73"/>
      <c r="AF473" s="73"/>
      <c r="AM473" s="75"/>
    </row>
    <row r="474" spans="22:39" ht="15.75" customHeight="1" x14ac:dyDescent="0.2">
      <c r="V474" s="73"/>
      <c r="W474" s="73"/>
      <c r="X474" s="74"/>
      <c r="AA474" s="74"/>
      <c r="AD474" s="73"/>
      <c r="AF474" s="73"/>
      <c r="AM474" s="75"/>
    </row>
    <row r="475" spans="22:39" ht="15.75" customHeight="1" x14ac:dyDescent="0.2">
      <c r="V475" s="73"/>
      <c r="W475" s="73"/>
      <c r="X475" s="74"/>
      <c r="AA475" s="74"/>
      <c r="AD475" s="73"/>
      <c r="AF475" s="73"/>
      <c r="AM475" s="75"/>
    </row>
    <row r="476" spans="22:39" ht="15.75" customHeight="1" x14ac:dyDescent="0.2">
      <c r="V476" s="73"/>
      <c r="W476" s="73"/>
      <c r="X476" s="74"/>
      <c r="AA476" s="74"/>
      <c r="AD476" s="73"/>
      <c r="AF476" s="73"/>
      <c r="AM476" s="75"/>
    </row>
    <row r="477" spans="22:39" ht="15.75" customHeight="1" x14ac:dyDescent="0.2">
      <c r="V477" s="73"/>
      <c r="W477" s="73"/>
      <c r="X477" s="74"/>
      <c r="AA477" s="74"/>
      <c r="AD477" s="73"/>
      <c r="AF477" s="73"/>
      <c r="AM477" s="75"/>
    </row>
    <row r="478" spans="22:39" ht="15.75" customHeight="1" x14ac:dyDescent="0.2">
      <c r="V478" s="73"/>
      <c r="W478" s="73"/>
      <c r="X478" s="74"/>
      <c r="AA478" s="74"/>
      <c r="AD478" s="73"/>
      <c r="AF478" s="73"/>
      <c r="AM478" s="75"/>
    </row>
    <row r="479" spans="22:39" ht="15.75" customHeight="1" x14ac:dyDescent="0.2">
      <c r="V479" s="73"/>
      <c r="W479" s="73"/>
      <c r="X479" s="74"/>
      <c r="AA479" s="74"/>
      <c r="AD479" s="73"/>
      <c r="AF479" s="73"/>
      <c r="AM479" s="75"/>
    </row>
    <row r="480" spans="22:39" ht="15.75" customHeight="1" x14ac:dyDescent="0.2">
      <c r="V480" s="73"/>
      <c r="W480" s="73"/>
      <c r="X480" s="74"/>
      <c r="AA480" s="74"/>
      <c r="AD480" s="73"/>
      <c r="AF480" s="73"/>
      <c r="AM480" s="75"/>
    </row>
    <row r="481" spans="22:39" ht="15.75" customHeight="1" x14ac:dyDescent="0.2">
      <c r="V481" s="73"/>
      <c r="W481" s="73"/>
      <c r="X481" s="74"/>
      <c r="AA481" s="74"/>
      <c r="AD481" s="73"/>
      <c r="AF481" s="73"/>
      <c r="AM481" s="75"/>
    </row>
    <row r="482" spans="22:39" ht="15.75" customHeight="1" x14ac:dyDescent="0.2">
      <c r="V482" s="73"/>
      <c r="W482" s="73"/>
      <c r="X482" s="74"/>
      <c r="AA482" s="74"/>
      <c r="AD482" s="73"/>
      <c r="AF482" s="73"/>
      <c r="AM482" s="75"/>
    </row>
    <row r="483" spans="22:39" ht="15.75" customHeight="1" x14ac:dyDescent="0.2">
      <c r="V483" s="73"/>
      <c r="W483" s="73"/>
      <c r="X483" s="74"/>
      <c r="AA483" s="74"/>
      <c r="AD483" s="73"/>
      <c r="AF483" s="73"/>
      <c r="AM483" s="75"/>
    </row>
    <row r="484" spans="22:39" ht="15.75" customHeight="1" x14ac:dyDescent="0.2">
      <c r="V484" s="73"/>
      <c r="W484" s="73"/>
      <c r="X484" s="74"/>
      <c r="AA484" s="74"/>
      <c r="AD484" s="73"/>
      <c r="AF484" s="73"/>
      <c r="AM484" s="75"/>
    </row>
    <row r="485" spans="22:39" ht="15.75" customHeight="1" x14ac:dyDescent="0.2">
      <c r="V485" s="73"/>
      <c r="W485" s="73"/>
      <c r="X485" s="74"/>
      <c r="AA485" s="74"/>
      <c r="AD485" s="73"/>
      <c r="AF485" s="73"/>
      <c r="AM485" s="75"/>
    </row>
    <row r="486" spans="22:39" ht="15.75" customHeight="1" x14ac:dyDescent="0.2">
      <c r="V486" s="73"/>
      <c r="W486" s="73"/>
      <c r="X486" s="74"/>
      <c r="AA486" s="74"/>
      <c r="AD486" s="73"/>
      <c r="AF486" s="73"/>
      <c r="AM486" s="75"/>
    </row>
    <row r="487" spans="22:39" ht="15.75" customHeight="1" x14ac:dyDescent="0.2">
      <c r="V487" s="73"/>
      <c r="W487" s="73"/>
      <c r="X487" s="74"/>
      <c r="AA487" s="74"/>
      <c r="AD487" s="73"/>
      <c r="AF487" s="73"/>
      <c r="AM487" s="75"/>
    </row>
    <row r="488" spans="22:39" ht="15.75" customHeight="1" x14ac:dyDescent="0.2">
      <c r="V488" s="73"/>
      <c r="W488" s="73"/>
      <c r="X488" s="74"/>
      <c r="AA488" s="74"/>
      <c r="AD488" s="73"/>
      <c r="AF488" s="73"/>
      <c r="AM488" s="75"/>
    </row>
    <row r="489" spans="22:39" ht="15.75" customHeight="1" x14ac:dyDescent="0.2">
      <c r="V489" s="73"/>
      <c r="W489" s="73"/>
      <c r="X489" s="74"/>
      <c r="AA489" s="74"/>
      <c r="AD489" s="73"/>
      <c r="AF489" s="73"/>
      <c r="AM489" s="75"/>
    </row>
    <row r="490" spans="22:39" ht="15.75" customHeight="1" x14ac:dyDescent="0.2">
      <c r="V490" s="73"/>
      <c r="W490" s="73"/>
      <c r="X490" s="74"/>
      <c r="AA490" s="74"/>
      <c r="AD490" s="73"/>
      <c r="AF490" s="73"/>
      <c r="AM490" s="75"/>
    </row>
    <row r="491" spans="22:39" ht="15.75" customHeight="1" x14ac:dyDescent="0.2">
      <c r="V491" s="73"/>
      <c r="W491" s="73"/>
      <c r="X491" s="74"/>
      <c r="AA491" s="74"/>
      <c r="AD491" s="73"/>
      <c r="AF491" s="73"/>
      <c r="AM491" s="75"/>
    </row>
    <row r="492" spans="22:39" ht="15.75" customHeight="1" x14ac:dyDescent="0.2">
      <c r="V492" s="73"/>
      <c r="W492" s="73"/>
      <c r="X492" s="74"/>
      <c r="AA492" s="74"/>
      <c r="AD492" s="73"/>
      <c r="AF492" s="73"/>
      <c r="AM492" s="75"/>
    </row>
    <row r="493" spans="22:39" ht="15.75" customHeight="1" x14ac:dyDescent="0.2">
      <c r="V493" s="73"/>
      <c r="W493" s="73"/>
      <c r="X493" s="74"/>
      <c r="AA493" s="74"/>
      <c r="AD493" s="73"/>
      <c r="AF493" s="73"/>
      <c r="AM493" s="75"/>
    </row>
    <row r="494" spans="22:39" ht="15.75" customHeight="1" x14ac:dyDescent="0.2">
      <c r="V494" s="73"/>
      <c r="W494" s="73"/>
      <c r="X494" s="74"/>
      <c r="AA494" s="74"/>
      <c r="AD494" s="73"/>
      <c r="AF494" s="73"/>
      <c r="AM494" s="75"/>
    </row>
    <row r="495" spans="22:39" ht="15.75" customHeight="1" x14ac:dyDescent="0.2">
      <c r="V495" s="73"/>
      <c r="W495" s="73"/>
      <c r="X495" s="74"/>
      <c r="AA495" s="74"/>
      <c r="AD495" s="73"/>
      <c r="AF495" s="73"/>
      <c r="AM495" s="75"/>
    </row>
    <row r="496" spans="22:39" ht="15.75" customHeight="1" x14ac:dyDescent="0.2">
      <c r="V496" s="73"/>
      <c r="W496" s="73"/>
      <c r="X496" s="74"/>
      <c r="AA496" s="74"/>
      <c r="AD496" s="73"/>
      <c r="AF496" s="73"/>
      <c r="AM496" s="75"/>
    </row>
    <row r="497" spans="22:39" ht="15.75" customHeight="1" x14ac:dyDescent="0.2">
      <c r="V497" s="73"/>
      <c r="W497" s="73"/>
      <c r="X497" s="74"/>
      <c r="AA497" s="74"/>
      <c r="AD497" s="73"/>
      <c r="AF497" s="73"/>
      <c r="AM497" s="75"/>
    </row>
    <row r="498" spans="22:39" ht="15.75" customHeight="1" x14ac:dyDescent="0.2">
      <c r="V498" s="73"/>
      <c r="W498" s="73"/>
      <c r="X498" s="74"/>
      <c r="AA498" s="74"/>
      <c r="AD498" s="73"/>
      <c r="AF498" s="73"/>
      <c r="AM498" s="75"/>
    </row>
    <row r="499" spans="22:39" ht="15.75" customHeight="1" x14ac:dyDescent="0.2">
      <c r="V499" s="73"/>
      <c r="W499" s="73"/>
      <c r="X499" s="74"/>
      <c r="AA499" s="74"/>
      <c r="AD499" s="73"/>
      <c r="AF499" s="73"/>
      <c r="AM499" s="75"/>
    </row>
    <row r="500" spans="22:39" ht="15.75" customHeight="1" x14ac:dyDescent="0.2">
      <c r="V500" s="73"/>
      <c r="W500" s="73"/>
      <c r="X500" s="74"/>
      <c r="AA500" s="74"/>
      <c r="AD500" s="73"/>
      <c r="AF500" s="73"/>
      <c r="AM500" s="75"/>
    </row>
    <row r="501" spans="22:39" ht="15.75" customHeight="1" x14ac:dyDescent="0.2">
      <c r="V501" s="73"/>
      <c r="W501" s="73"/>
      <c r="X501" s="74"/>
      <c r="AA501" s="74"/>
      <c r="AD501" s="73"/>
      <c r="AF501" s="73"/>
      <c r="AM501" s="75"/>
    </row>
    <row r="502" spans="22:39" ht="15.75" customHeight="1" x14ac:dyDescent="0.2">
      <c r="V502" s="73"/>
      <c r="W502" s="73"/>
      <c r="X502" s="74"/>
      <c r="AA502" s="74"/>
      <c r="AD502" s="73"/>
      <c r="AF502" s="73"/>
      <c r="AM502" s="75"/>
    </row>
    <row r="503" spans="22:39" ht="15.75" customHeight="1" x14ac:dyDescent="0.2">
      <c r="V503" s="73"/>
      <c r="W503" s="73"/>
      <c r="X503" s="74"/>
      <c r="AA503" s="74"/>
      <c r="AD503" s="73"/>
      <c r="AF503" s="73"/>
      <c r="AM503" s="75"/>
    </row>
    <row r="504" spans="22:39" ht="15.75" customHeight="1" x14ac:dyDescent="0.2">
      <c r="V504" s="73"/>
      <c r="W504" s="73"/>
      <c r="X504" s="74"/>
      <c r="AA504" s="74"/>
      <c r="AD504" s="73"/>
      <c r="AF504" s="73"/>
      <c r="AM504" s="75"/>
    </row>
    <row r="505" spans="22:39" ht="15.75" customHeight="1" x14ac:dyDescent="0.2">
      <c r="V505" s="73"/>
      <c r="W505" s="73"/>
      <c r="X505" s="74"/>
      <c r="AA505" s="74"/>
      <c r="AD505" s="73"/>
      <c r="AF505" s="73"/>
      <c r="AM505" s="75"/>
    </row>
    <row r="506" spans="22:39" ht="15.75" customHeight="1" x14ac:dyDescent="0.2">
      <c r="V506" s="73"/>
      <c r="W506" s="73"/>
      <c r="X506" s="74"/>
      <c r="AA506" s="74"/>
      <c r="AD506" s="73"/>
      <c r="AF506" s="73"/>
      <c r="AM506" s="75"/>
    </row>
    <row r="507" spans="22:39" ht="15.75" customHeight="1" x14ac:dyDescent="0.2">
      <c r="V507" s="73"/>
      <c r="W507" s="73"/>
      <c r="X507" s="74"/>
      <c r="AA507" s="74"/>
      <c r="AD507" s="73"/>
      <c r="AF507" s="73"/>
      <c r="AM507" s="75"/>
    </row>
    <row r="508" spans="22:39" ht="15.75" customHeight="1" x14ac:dyDescent="0.2">
      <c r="V508" s="73"/>
      <c r="W508" s="73"/>
      <c r="X508" s="74"/>
      <c r="AA508" s="74"/>
      <c r="AD508" s="73"/>
      <c r="AF508" s="73"/>
      <c r="AM508" s="75"/>
    </row>
    <row r="509" spans="22:39" ht="15.75" customHeight="1" x14ac:dyDescent="0.2">
      <c r="V509" s="73"/>
      <c r="W509" s="73"/>
      <c r="X509" s="74"/>
      <c r="AA509" s="74"/>
      <c r="AD509" s="73"/>
      <c r="AF509" s="73"/>
      <c r="AM509" s="75"/>
    </row>
    <row r="510" spans="22:39" ht="15.75" customHeight="1" x14ac:dyDescent="0.2">
      <c r="V510" s="73"/>
      <c r="W510" s="73"/>
      <c r="X510" s="74"/>
      <c r="AA510" s="74"/>
      <c r="AD510" s="73"/>
      <c r="AF510" s="73"/>
      <c r="AM510" s="75"/>
    </row>
    <row r="511" spans="22:39" ht="15.75" customHeight="1" x14ac:dyDescent="0.2">
      <c r="V511" s="73"/>
      <c r="W511" s="73"/>
      <c r="X511" s="74"/>
      <c r="AA511" s="74"/>
      <c r="AD511" s="73"/>
      <c r="AF511" s="73"/>
      <c r="AM511" s="75"/>
    </row>
    <row r="512" spans="22:39" ht="15.75" customHeight="1" x14ac:dyDescent="0.2">
      <c r="V512" s="73"/>
      <c r="W512" s="73"/>
      <c r="X512" s="74"/>
      <c r="AA512" s="74"/>
      <c r="AD512" s="73"/>
      <c r="AF512" s="73"/>
      <c r="AM512" s="75"/>
    </row>
    <row r="513" spans="22:39" ht="15.75" customHeight="1" x14ac:dyDescent="0.2">
      <c r="V513" s="73"/>
      <c r="W513" s="73"/>
      <c r="X513" s="74"/>
      <c r="AA513" s="74"/>
      <c r="AD513" s="73"/>
      <c r="AF513" s="73"/>
      <c r="AM513" s="75"/>
    </row>
    <row r="514" spans="22:39" ht="15.75" customHeight="1" x14ac:dyDescent="0.2">
      <c r="V514" s="73"/>
      <c r="W514" s="73"/>
      <c r="X514" s="74"/>
      <c r="AA514" s="74"/>
      <c r="AD514" s="73"/>
      <c r="AF514" s="73"/>
      <c r="AM514" s="75"/>
    </row>
    <row r="515" spans="22:39" ht="15.75" customHeight="1" x14ac:dyDescent="0.2">
      <c r="V515" s="73"/>
      <c r="W515" s="73"/>
      <c r="X515" s="74"/>
      <c r="AA515" s="74"/>
      <c r="AD515" s="73"/>
      <c r="AF515" s="73"/>
      <c r="AM515" s="75"/>
    </row>
    <row r="516" spans="22:39" ht="15.75" customHeight="1" x14ac:dyDescent="0.2">
      <c r="V516" s="73"/>
      <c r="W516" s="73"/>
      <c r="X516" s="74"/>
      <c r="AA516" s="74"/>
      <c r="AD516" s="73"/>
      <c r="AF516" s="73"/>
      <c r="AM516" s="75"/>
    </row>
    <row r="517" spans="22:39" ht="15.75" customHeight="1" x14ac:dyDescent="0.2">
      <c r="V517" s="73"/>
      <c r="W517" s="73"/>
      <c r="X517" s="74"/>
      <c r="AA517" s="74"/>
      <c r="AD517" s="73"/>
      <c r="AF517" s="73"/>
      <c r="AM517" s="75"/>
    </row>
    <row r="518" spans="22:39" ht="15.75" customHeight="1" x14ac:dyDescent="0.2">
      <c r="V518" s="73"/>
      <c r="W518" s="73"/>
      <c r="X518" s="74"/>
      <c r="AA518" s="74"/>
      <c r="AD518" s="73"/>
      <c r="AF518" s="73"/>
      <c r="AM518" s="75"/>
    </row>
    <row r="519" spans="22:39" ht="15.75" customHeight="1" x14ac:dyDescent="0.2">
      <c r="V519" s="73"/>
      <c r="W519" s="73"/>
      <c r="X519" s="74"/>
      <c r="AA519" s="74"/>
      <c r="AD519" s="73"/>
      <c r="AF519" s="73"/>
      <c r="AM519" s="75"/>
    </row>
    <row r="520" spans="22:39" ht="15.75" customHeight="1" x14ac:dyDescent="0.2">
      <c r="V520" s="73"/>
      <c r="W520" s="73"/>
      <c r="X520" s="74"/>
      <c r="AA520" s="74"/>
      <c r="AD520" s="73"/>
      <c r="AF520" s="73"/>
      <c r="AM520" s="75"/>
    </row>
    <row r="521" spans="22:39" ht="15.75" customHeight="1" x14ac:dyDescent="0.2">
      <c r="V521" s="73"/>
      <c r="W521" s="73"/>
      <c r="X521" s="74"/>
      <c r="AA521" s="74"/>
      <c r="AD521" s="73"/>
      <c r="AF521" s="73"/>
      <c r="AM521" s="75"/>
    </row>
    <row r="522" spans="22:39" ht="15.75" customHeight="1" x14ac:dyDescent="0.2">
      <c r="V522" s="73"/>
      <c r="W522" s="73"/>
      <c r="X522" s="74"/>
      <c r="AA522" s="74"/>
      <c r="AD522" s="73"/>
      <c r="AF522" s="73"/>
      <c r="AM522" s="75"/>
    </row>
    <row r="523" spans="22:39" ht="15.75" customHeight="1" x14ac:dyDescent="0.2">
      <c r="V523" s="73"/>
      <c r="W523" s="73"/>
      <c r="X523" s="74"/>
      <c r="AA523" s="74"/>
      <c r="AD523" s="73"/>
      <c r="AF523" s="73"/>
      <c r="AM523" s="75"/>
    </row>
    <row r="524" spans="22:39" ht="15.75" customHeight="1" x14ac:dyDescent="0.2">
      <c r="V524" s="73"/>
      <c r="W524" s="73"/>
      <c r="X524" s="74"/>
      <c r="AA524" s="74"/>
      <c r="AD524" s="73"/>
      <c r="AF524" s="73"/>
      <c r="AM524" s="75"/>
    </row>
    <row r="525" spans="22:39" ht="15.75" customHeight="1" x14ac:dyDescent="0.2">
      <c r="V525" s="73"/>
      <c r="W525" s="73"/>
      <c r="X525" s="74"/>
      <c r="AA525" s="74"/>
      <c r="AD525" s="73"/>
      <c r="AF525" s="73"/>
      <c r="AM525" s="75"/>
    </row>
    <row r="526" spans="22:39" ht="15.75" customHeight="1" x14ac:dyDescent="0.2">
      <c r="V526" s="73"/>
      <c r="W526" s="73"/>
      <c r="X526" s="74"/>
      <c r="AA526" s="74"/>
      <c r="AD526" s="73"/>
      <c r="AF526" s="73"/>
      <c r="AM526" s="75"/>
    </row>
    <row r="527" spans="22:39" ht="15.75" customHeight="1" x14ac:dyDescent="0.2">
      <c r="V527" s="73"/>
      <c r="W527" s="73"/>
      <c r="X527" s="74"/>
      <c r="AA527" s="74"/>
      <c r="AD527" s="73"/>
      <c r="AF527" s="73"/>
      <c r="AM527" s="75"/>
    </row>
    <row r="528" spans="22:39" ht="15.75" customHeight="1" x14ac:dyDescent="0.2">
      <c r="V528" s="73"/>
      <c r="W528" s="73"/>
      <c r="X528" s="74"/>
      <c r="AA528" s="74"/>
      <c r="AD528" s="73"/>
      <c r="AF528" s="73"/>
      <c r="AM528" s="75"/>
    </row>
    <row r="529" spans="22:39" ht="15.75" customHeight="1" x14ac:dyDescent="0.2">
      <c r="V529" s="73"/>
      <c r="W529" s="73"/>
      <c r="X529" s="74"/>
      <c r="AA529" s="74"/>
      <c r="AD529" s="73"/>
      <c r="AF529" s="73"/>
      <c r="AM529" s="75"/>
    </row>
    <row r="530" spans="22:39" ht="15.75" customHeight="1" x14ac:dyDescent="0.2">
      <c r="V530" s="73"/>
      <c r="W530" s="73"/>
      <c r="X530" s="74"/>
      <c r="AA530" s="74"/>
      <c r="AD530" s="73"/>
      <c r="AF530" s="73"/>
      <c r="AM530" s="75"/>
    </row>
    <row r="531" spans="22:39" ht="15.75" customHeight="1" x14ac:dyDescent="0.2">
      <c r="V531" s="73"/>
      <c r="W531" s="73"/>
      <c r="X531" s="74"/>
      <c r="AA531" s="74"/>
      <c r="AD531" s="73"/>
      <c r="AF531" s="73"/>
      <c r="AM531" s="75"/>
    </row>
    <row r="532" spans="22:39" ht="15.75" customHeight="1" x14ac:dyDescent="0.2">
      <c r="V532" s="73"/>
      <c r="W532" s="73"/>
      <c r="X532" s="74"/>
      <c r="AA532" s="74"/>
      <c r="AD532" s="73"/>
      <c r="AF532" s="73"/>
      <c r="AM532" s="75"/>
    </row>
    <row r="533" spans="22:39" ht="15.75" customHeight="1" x14ac:dyDescent="0.2">
      <c r="V533" s="73"/>
      <c r="W533" s="73"/>
      <c r="X533" s="74"/>
      <c r="AA533" s="74"/>
      <c r="AD533" s="73"/>
      <c r="AF533" s="73"/>
      <c r="AM533" s="75"/>
    </row>
    <row r="534" spans="22:39" ht="15.75" customHeight="1" x14ac:dyDescent="0.2">
      <c r="V534" s="73"/>
      <c r="W534" s="73"/>
      <c r="X534" s="74"/>
      <c r="AA534" s="74"/>
      <c r="AD534" s="73"/>
      <c r="AF534" s="73"/>
      <c r="AM534" s="75"/>
    </row>
    <row r="535" spans="22:39" ht="15.75" customHeight="1" x14ac:dyDescent="0.2">
      <c r="V535" s="73"/>
      <c r="W535" s="73"/>
      <c r="X535" s="74"/>
      <c r="AA535" s="74"/>
      <c r="AD535" s="73"/>
      <c r="AF535" s="73"/>
      <c r="AM535" s="75"/>
    </row>
    <row r="536" spans="22:39" ht="15.75" customHeight="1" x14ac:dyDescent="0.2">
      <c r="V536" s="73"/>
      <c r="W536" s="73"/>
      <c r="X536" s="74"/>
      <c r="AA536" s="74"/>
      <c r="AD536" s="73"/>
      <c r="AF536" s="73"/>
      <c r="AM536" s="75"/>
    </row>
    <row r="537" spans="22:39" ht="15.75" customHeight="1" x14ac:dyDescent="0.2">
      <c r="V537" s="73"/>
      <c r="W537" s="73"/>
      <c r="X537" s="74"/>
      <c r="AA537" s="74"/>
      <c r="AD537" s="73"/>
      <c r="AF537" s="73"/>
      <c r="AM537" s="75"/>
    </row>
    <row r="538" spans="22:39" ht="15.75" customHeight="1" x14ac:dyDescent="0.2">
      <c r="V538" s="73"/>
      <c r="W538" s="73"/>
      <c r="X538" s="74"/>
      <c r="AA538" s="74"/>
      <c r="AD538" s="73"/>
      <c r="AF538" s="73"/>
      <c r="AM538" s="75"/>
    </row>
    <row r="539" spans="22:39" ht="15.75" customHeight="1" x14ac:dyDescent="0.2">
      <c r="V539" s="73"/>
      <c r="W539" s="73"/>
      <c r="X539" s="74"/>
      <c r="AA539" s="74"/>
      <c r="AD539" s="73"/>
      <c r="AF539" s="73"/>
      <c r="AM539" s="75"/>
    </row>
    <row r="540" spans="22:39" ht="15.75" customHeight="1" x14ac:dyDescent="0.2">
      <c r="V540" s="73"/>
      <c r="W540" s="73"/>
      <c r="X540" s="74"/>
      <c r="AA540" s="74"/>
      <c r="AD540" s="73"/>
      <c r="AF540" s="73"/>
      <c r="AM540" s="75"/>
    </row>
    <row r="541" spans="22:39" ht="15.75" customHeight="1" x14ac:dyDescent="0.2">
      <c r="V541" s="73"/>
      <c r="W541" s="73"/>
      <c r="X541" s="74"/>
      <c r="AA541" s="74"/>
      <c r="AD541" s="73"/>
      <c r="AF541" s="73"/>
      <c r="AM541" s="75"/>
    </row>
    <row r="542" spans="22:39" ht="15.75" customHeight="1" x14ac:dyDescent="0.2">
      <c r="V542" s="73"/>
      <c r="W542" s="73"/>
      <c r="X542" s="74"/>
      <c r="AA542" s="74"/>
      <c r="AD542" s="73"/>
      <c r="AF542" s="73"/>
      <c r="AM542" s="75"/>
    </row>
    <row r="543" spans="22:39" ht="15.75" customHeight="1" x14ac:dyDescent="0.2">
      <c r="V543" s="73"/>
      <c r="W543" s="73"/>
      <c r="X543" s="74"/>
      <c r="AA543" s="74"/>
      <c r="AD543" s="73"/>
      <c r="AF543" s="73"/>
      <c r="AM543" s="75"/>
    </row>
    <row r="544" spans="22:39" ht="15.75" customHeight="1" x14ac:dyDescent="0.2">
      <c r="V544" s="73"/>
      <c r="W544" s="73"/>
      <c r="X544" s="74"/>
      <c r="AA544" s="74"/>
      <c r="AD544" s="73"/>
      <c r="AF544" s="73"/>
      <c r="AM544" s="75"/>
    </row>
    <row r="545" spans="22:39" ht="15.75" customHeight="1" x14ac:dyDescent="0.2">
      <c r="V545" s="73"/>
      <c r="W545" s="73"/>
      <c r="X545" s="74"/>
      <c r="AA545" s="74"/>
      <c r="AD545" s="73"/>
      <c r="AF545" s="73"/>
      <c r="AM545" s="75"/>
    </row>
    <row r="546" spans="22:39" ht="15.75" customHeight="1" x14ac:dyDescent="0.2">
      <c r="V546" s="73"/>
      <c r="W546" s="73"/>
      <c r="X546" s="74"/>
      <c r="AA546" s="74"/>
      <c r="AD546" s="73"/>
      <c r="AF546" s="73"/>
      <c r="AM546" s="75"/>
    </row>
    <row r="547" spans="22:39" ht="15.75" customHeight="1" x14ac:dyDescent="0.2">
      <c r="V547" s="73"/>
      <c r="W547" s="73"/>
      <c r="X547" s="74"/>
      <c r="AA547" s="74"/>
      <c r="AD547" s="73"/>
      <c r="AF547" s="73"/>
      <c r="AM547" s="75"/>
    </row>
    <row r="548" spans="22:39" ht="15.75" customHeight="1" x14ac:dyDescent="0.2">
      <c r="V548" s="73"/>
      <c r="W548" s="73"/>
      <c r="X548" s="74"/>
      <c r="AA548" s="74"/>
      <c r="AD548" s="73"/>
      <c r="AF548" s="73"/>
      <c r="AM548" s="75"/>
    </row>
    <row r="549" spans="22:39" ht="15.75" customHeight="1" x14ac:dyDescent="0.2">
      <c r="V549" s="73"/>
      <c r="W549" s="73"/>
      <c r="X549" s="74"/>
      <c r="AA549" s="74"/>
      <c r="AD549" s="73"/>
      <c r="AF549" s="73"/>
      <c r="AM549" s="75"/>
    </row>
    <row r="550" spans="22:39" ht="15.75" customHeight="1" x14ac:dyDescent="0.2">
      <c r="V550" s="73"/>
      <c r="W550" s="73"/>
      <c r="X550" s="74"/>
      <c r="AA550" s="74"/>
      <c r="AD550" s="73"/>
      <c r="AF550" s="73"/>
      <c r="AM550" s="75"/>
    </row>
    <row r="551" spans="22:39" ht="15.75" customHeight="1" x14ac:dyDescent="0.2">
      <c r="V551" s="73"/>
      <c r="W551" s="73"/>
      <c r="X551" s="74"/>
      <c r="AA551" s="74"/>
      <c r="AD551" s="73"/>
      <c r="AF551" s="73"/>
      <c r="AM551" s="75"/>
    </row>
    <row r="552" spans="22:39" ht="15.75" customHeight="1" x14ac:dyDescent="0.2">
      <c r="V552" s="73"/>
      <c r="W552" s="73"/>
      <c r="X552" s="74"/>
      <c r="AA552" s="74"/>
      <c r="AD552" s="73"/>
      <c r="AF552" s="73"/>
      <c r="AM552" s="75"/>
    </row>
    <row r="553" spans="22:39" ht="15.75" customHeight="1" x14ac:dyDescent="0.2">
      <c r="V553" s="73"/>
      <c r="W553" s="73"/>
      <c r="X553" s="74"/>
      <c r="AA553" s="74"/>
      <c r="AD553" s="73"/>
      <c r="AF553" s="73"/>
      <c r="AM553" s="75"/>
    </row>
    <row r="554" spans="22:39" ht="15.75" customHeight="1" x14ac:dyDescent="0.2">
      <c r="V554" s="73"/>
      <c r="W554" s="73"/>
      <c r="X554" s="74"/>
      <c r="AA554" s="74"/>
      <c r="AD554" s="73"/>
      <c r="AF554" s="73"/>
      <c r="AM554" s="75"/>
    </row>
    <row r="555" spans="22:39" ht="15.75" customHeight="1" x14ac:dyDescent="0.2">
      <c r="V555" s="73"/>
      <c r="W555" s="73"/>
      <c r="X555" s="74"/>
      <c r="AA555" s="74"/>
      <c r="AD555" s="73"/>
      <c r="AF555" s="73"/>
      <c r="AM555" s="75"/>
    </row>
    <row r="556" spans="22:39" ht="15.75" customHeight="1" x14ac:dyDescent="0.2">
      <c r="V556" s="73"/>
      <c r="W556" s="73"/>
      <c r="X556" s="74"/>
      <c r="AA556" s="74"/>
      <c r="AD556" s="73"/>
      <c r="AF556" s="73"/>
      <c r="AM556" s="75"/>
    </row>
    <row r="557" spans="22:39" ht="15.75" customHeight="1" x14ac:dyDescent="0.2">
      <c r="V557" s="73"/>
      <c r="W557" s="73"/>
      <c r="X557" s="74"/>
      <c r="AA557" s="74"/>
      <c r="AD557" s="73"/>
      <c r="AF557" s="73"/>
      <c r="AM557" s="75"/>
    </row>
    <row r="558" spans="22:39" ht="15.75" customHeight="1" x14ac:dyDescent="0.2">
      <c r="V558" s="73"/>
      <c r="W558" s="73"/>
      <c r="X558" s="74"/>
      <c r="AA558" s="74"/>
      <c r="AD558" s="73"/>
      <c r="AF558" s="73"/>
      <c r="AM558" s="75"/>
    </row>
    <row r="559" spans="22:39" ht="15.75" customHeight="1" x14ac:dyDescent="0.2">
      <c r="V559" s="73"/>
      <c r="W559" s="73"/>
      <c r="X559" s="74"/>
      <c r="AA559" s="74"/>
      <c r="AD559" s="73"/>
      <c r="AF559" s="73"/>
      <c r="AM559" s="75"/>
    </row>
    <row r="560" spans="22:39" ht="15.75" customHeight="1" x14ac:dyDescent="0.2">
      <c r="V560" s="73"/>
      <c r="W560" s="73"/>
      <c r="X560" s="74"/>
      <c r="AA560" s="74"/>
      <c r="AD560" s="73"/>
      <c r="AF560" s="73"/>
      <c r="AM560" s="75"/>
    </row>
    <row r="561" spans="22:39" ht="15.75" customHeight="1" x14ac:dyDescent="0.2">
      <c r="V561" s="73"/>
      <c r="W561" s="73"/>
      <c r="X561" s="74"/>
      <c r="AA561" s="74"/>
      <c r="AD561" s="73"/>
      <c r="AF561" s="73"/>
      <c r="AM561" s="75"/>
    </row>
    <row r="562" spans="22:39" ht="15.75" customHeight="1" x14ac:dyDescent="0.2">
      <c r="V562" s="73"/>
      <c r="W562" s="73"/>
      <c r="X562" s="74"/>
      <c r="AA562" s="74"/>
      <c r="AD562" s="73"/>
      <c r="AF562" s="73"/>
      <c r="AM562" s="75"/>
    </row>
    <row r="563" spans="22:39" ht="15.75" customHeight="1" x14ac:dyDescent="0.2">
      <c r="V563" s="73"/>
      <c r="W563" s="73"/>
      <c r="X563" s="74"/>
      <c r="AA563" s="74"/>
      <c r="AD563" s="73"/>
      <c r="AF563" s="73"/>
      <c r="AM563" s="75"/>
    </row>
    <row r="564" spans="22:39" ht="15.75" customHeight="1" x14ac:dyDescent="0.2">
      <c r="V564" s="73"/>
      <c r="W564" s="73"/>
      <c r="X564" s="74"/>
      <c r="AA564" s="74"/>
      <c r="AD564" s="73"/>
      <c r="AF564" s="73"/>
      <c r="AM564" s="75"/>
    </row>
    <row r="565" spans="22:39" ht="15.75" customHeight="1" x14ac:dyDescent="0.2">
      <c r="V565" s="73"/>
      <c r="W565" s="73"/>
      <c r="X565" s="74"/>
      <c r="AA565" s="74"/>
      <c r="AD565" s="73"/>
      <c r="AF565" s="73"/>
      <c r="AM565" s="75"/>
    </row>
    <row r="566" spans="22:39" ht="15.75" customHeight="1" x14ac:dyDescent="0.2">
      <c r="V566" s="73"/>
      <c r="W566" s="73"/>
      <c r="X566" s="74"/>
      <c r="AA566" s="74"/>
      <c r="AD566" s="73"/>
      <c r="AF566" s="73"/>
      <c r="AM566" s="75"/>
    </row>
    <row r="567" spans="22:39" ht="15.75" customHeight="1" x14ac:dyDescent="0.2">
      <c r="V567" s="73"/>
      <c r="W567" s="73"/>
      <c r="X567" s="74"/>
      <c r="AA567" s="74"/>
      <c r="AD567" s="73"/>
      <c r="AF567" s="73"/>
      <c r="AM567" s="75"/>
    </row>
    <row r="568" spans="22:39" ht="15.75" customHeight="1" x14ac:dyDescent="0.2">
      <c r="V568" s="73"/>
      <c r="W568" s="73"/>
      <c r="X568" s="74"/>
      <c r="AA568" s="74"/>
      <c r="AD568" s="73"/>
      <c r="AF568" s="73"/>
      <c r="AM568" s="75"/>
    </row>
    <row r="569" spans="22:39" ht="15.75" customHeight="1" x14ac:dyDescent="0.2">
      <c r="V569" s="73"/>
      <c r="W569" s="73"/>
      <c r="X569" s="74"/>
      <c r="AA569" s="74"/>
      <c r="AD569" s="73"/>
      <c r="AF569" s="73"/>
      <c r="AM569" s="75"/>
    </row>
    <row r="570" spans="22:39" ht="15.75" customHeight="1" x14ac:dyDescent="0.2">
      <c r="V570" s="73"/>
      <c r="W570" s="73"/>
      <c r="X570" s="74"/>
      <c r="AA570" s="74"/>
      <c r="AD570" s="73"/>
      <c r="AF570" s="73"/>
      <c r="AM570" s="75"/>
    </row>
    <row r="571" spans="22:39" ht="15.75" customHeight="1" x14ac:dyDescent="0.2">
      <c r="V571" s="73"/>
      <c r="W571" s="73"/>
      <c r="X571" s="74"/>
      <c r="AA571" s="74"/>
      <c r="AD571" s="73"/>
      <c r="AF571" s="73"/>
      <c r="AM571" s="75"/>
    </row>
    <row r="572" spans="22:39" ht="15.75" customHeight="1" x14ac:dyDescent="0.2">
      <c r="V572" s="73"/>
      <c r="W572" s="73"/>
      <c r="X572" s="74"/>
      <c r="AA572" s="74"/>
      <c r="AD572" s="73"/>
      <c r="AF572" s="73"/>
      <c r="AM572" s="75"/>
    </row>
    <row r="573" spans="22:39" ht="15.75" customHeight="1" x14ac:dyDescent="0.2">
      <c r="V573" s="73"/>
      <c r="W573" s="73"/>
      <c r="X573" s="74"/>
      <c r="AA573" s="74"/>
      <c r="AD573" s="73"/>
      <c r="AF573" s="73"/>
      <c r="AM573" s="75"/>
    </row>
    <row r="574" spans="22:39" ht="15.75" customHeight="1" x14ac:dyDescent="0.2">
      <c r="V574" s="73"/>
      <c r="W574" s="73"/>
      <c r="X574" s="74"/>
      <c r="AA574" s="74"/>
      <c r="AD574" s="73"/>
      <c r="AF574" s="73"/>
      <c r="AM574" s="75"/>
    </row>
    <row r="575" spans="22:39" ht="15.75" customHeight="1" x14ac:dyDescent="0.2">
      <c r="V575" s="73"/>
      <c r="W575" s="73"/>
      <c r="X575" s="74"/>
      <c r="AA575" s="74"/>
      <c r="AD575" s="73"/>
      <c r="AF575" s="73"/>
      <c r="AM575" s="75"/>
    </row>
    <row r="576" spans="22:39" ht="15.75" customHeight="1" x14ac:dyDescent="0.2">
      <c r="V576" s="73"/>
      <c r="W576" s="73"/>
      <c r="X576" s="74"/>
      <c r="AA576" s="74"/>
      <c r="AD576" s="73"/>
      <c r="AF576" s="73"/>
      <c r="AM576" s="75"/>
    </row>
    <row r="577" spans="22:39" ht="15.75" customHeight="1" x14ac:dyDescent="0.2">
      <c r="V577" s="73"/>
      <c r="W577" s="73"/>
      <c r="X577" s="74"/>
      <c r="AA577" s="74"/>
      <c r="AD577" s="73"/>
      <c r="AF577" s="73"/>
      <c r="AM577" s="75"/>
    </row>
    <row r="578" spans="22:39" ht="15.75" customHeight="1" x14ac:dyDescent="0.2">
      <c r="V578" s="73"/>
      <c r="W578" s="73"/>
      <c r="X578" s="74"/>
      <c r="AA578" s="74"/>
      <c r="AD578" s="73"/>
      <c r="AF578" s="73"/>
      <c r="AM578" s="75"/>
    </row>
    <row r="579" spans="22:39" ht="15.75" customHeight="1" x14ac:dyDescent="0.2">
      <c r="V579" s="73"/>
      <c r="W579" s="73"/>
      <c r="X579" s="74"/>
      <c r="AA579" s="74"/>
      <c r="AD579" s="73"/>
      <c r="AF579" s="73"/>
      <c r="AM579" s="75"/>
    </row>
    <row r="580" spans="22:39" ht="15.75" customHeight="1" x14ac:dyDescent="0.2">
      <c r="V580" s="73"/>
      <c r="W580" s="73"/>
      <c r="X580" s="74"/>
      <c r="AA580" s="74"/>
      <c r="AD580" s="73"/>
      <c r="AF580" s="73"/>
      <c r="AM580" s="75"/>
    </row>
    <row r="581" spans="22:39" ht="15.75" customHeight="1" x14ac:dyDescent="0.2">
      <c r="V581" s="73"/>
      <c r="W581" s="73"/>
      <c r="X581" s="74"/>
      <c r="AA581" s="74"/>
      <c r="AD581" s="73"/>
      <c r="AF581" s="73"/>
      <c r="AM581" s="75"/>
    </row>
    <row r="582" spans="22:39" ht="15.75" customHeight="1" x14ac:dyDescent="0.2">
      <c r="V582" s="73"/>
      <c r="W582" s="73"/>
      <c r="X582" s="74"/>
      <c r="AA582" s="74"/>
      <c r="AD582" s="73"/>
      <c r="AF582" s="73"/>
      <c r="AM582" s="75"/>
    </row>
    <row r="583" spans="22:39" ht="15.75" customHeight="1" x14ac:dyDescent="0.2">
      <c r="V583" s="73"/>
      <c r="W583" s="73"/>
      <c r="X583" s="74"/>
      <c r="AA583" s="74"/>
      <c r="AD583" s="73"/>
      <c r="AF583" s="73"/>
      <c r="AM583" s="75"/>
    </row>
    <row r="584" spans="22:39" ht="15.75" customHeight="1" x14ac:dyDescent="0.2">
      <c r="V584" s="73"/>
      <c r="W584" s="73"/>
      <c r="X584" s="74"/>
      <c r="AA584" s="74"/>
      <c r="AD584" s="73"/>
      <c r="AF584" s="73"/>
      <c r="AM584" s="75"/>
    </row>
    <row r="585" spans="22:39" ht="15.75" customHeight="1" x14ac:dyDescent="0.2">
      <c r="V585" s="73"/>
      <c r="W585" s="73"/>
      <c r="X585" s="74"/>
      <c r="AA585" s="74"/>
      <c r="AD585" s="73"/>
      <c r="AF585" s="73"/>
      <c r="AM585" s="75"/>
    </row>
    <row r="586" spans="22:39" ht="15.75" customHeight="1" x14ac:dyDescent="0.2">
      <c r="V586" s="73"/>
      <c r="W586" s="73"/>
      <c r="X586" s="74"/>
      <c r="AA586" s="74"/>
      <c r="AD586" s="73"/>
      <c r="AF586" s="73"/>
      <c r="AM586" s="75"/>
    </row>
    <row r="587" spans="22:39" ht="15.75" customHeight="1" x14ac:dyDescent="0.2">
      <c r="V587" s="73"/>
      <c r="W587" s="73"/>
      <c r="X587" s="74"/>
      <c r="AA587" s="74"/>
      <c r="AD587" s="73"/>
      <c r="AF587" s="73"/>
      <c r="AM587" s="75"/>
    </row>
    <row r="588" spans="22:39" ht="15.75" customHeight="1" x14ac:dyDescent="0.2">
      <c r="V588" s="73"/>
      <c r="W588" s="73"/>
      <c r="X588" s="74"/>
      <c r="AA588" s="74"/>
      <c r="AD588" s="73"/>
      <c r="AF588" s="73"/>
      <c r="AM588" s="75"/>
    </row>
    <row r="589" spans="22:39" ht="15.75" customHeight="1" x14ac:dyDescent="0.2">
      <c r="V589" s="73"/>
      <c r="W589" s="73"/>
      <c r="X589" s="74"/>
      <c r="AA589" s="74"/>
      <c r="AD589" s="73"/>
      <c r="AF589" s="73"/>
      <c r="AM589" s="75"/>
    </row>
    <row r="590" spans="22:39" ht="15.75" customHeight="1" x14ac:dyDescent="0.2">
      <c r="V590" s="73"/>
      <c r="W590" s="73"/>
      <c r="X590" s="74"/>
      <c r="AA590" s="74"/>
      <c r="AD590" s="73"/>
      <c r="AF590" s="73"/>
      <c r="AM590" s="75"/>
    </row>
    <row r="591" spans="22:39" ht="15.75" customHeight="1" x14ac:dyDescent="0.2">
      <c r="V591" s="73"/>
      <c r="W591" s="73"/>
      <c r="X591" s="74"/>
      <c r="AA591" s="74"/>
      <c r="AD591" s="73"/>
      <c r="AF591" s="73"/>
      <c r="AM591" s="75"/>
    </row>
    <row r="592" spans="22:39" ht="15.75" customHeight="1" x14ac:dyDescent="0.2">
      <c r="V592" s="73"/>
      <c r="W592" s="73"/>
      <c r="X592" s="74"/>
      <c r="AA592" s="74"/>
      <c r="AD592" s="73"/>
      <c r="AF592" s="73"/>
      <c r="AM592" s="75"/>
    </row>
    <row r="593" spans="22:39" ht="15.75" customHeight="1" x14ac:dyDescent="0.2">
      <c r="V593" s="73"/>
      <c r="W593" s="73"/>
      <c r="X593" s="74"/>
      <c r="AA593" s="74"/>
      <c r="AD593" s="73"/>
      <c r="AF593" s="73"/>
      <c r="AM593" s="75"/>
    </row>
    <row r="594" spans="22:39" ht="15.75" customHeight="1" x14ac:dyDescent="0.2">
      <c r="V594" s="73"/>
      <c r="W594" s="73"/>
      <c r="X594" s="74"/>
      <c r="AA594" s="74"/>
      <c r="AD594" s="73"/>
      <c r="AF594" s="73"/>
      <c r="AM594" s="75"/>
    </row>
    <row r="595" spans="22:39" ht="15.75" customHeight="1" x14ac:dyDescent="0.2">
      <c r="V595" s="73"/>
      <c r="W595" s="73"/>
      <c r="X595" s="74"/>
      <c r="AA595" s="74"/>
      <c r="AD595" s="73"/>
      <c r="AF595" s="73"/>
      <c r="AM595" s="75"/>
    </row>
    <row r="596" spans="22:39" ht="15.75" customHeight="1" x14ac:dyDescent="0.2">
      <c r="V596" s="73"/>
      <c r="W596" s="73"/>
      <c r="X596" s="74"/>
      <c r="AA596" s="74"/>
      <c r="AD596" s="73"/>
      <c r="AF596" s="73"/>
      <c r="AM596" s="75"/>
    </row>
    <row r="597" spans="22:39" ht="15.75" customHeight="1" x14ac:dyDescent="0.2">
      <c r="V597" s="73"/>
      <c r="W597" s="73"/>
      <c r="X597" s="74"/>
      <c r="AA597" s="74"/>
      <c r="AD597" s="73"/>
      <c r="AF597" s="73"/>
      <c r="AM597" s="75"/>
    </row>
    <row r="598" spans="22:39" ht="15.75" customHeight="1" x14ac:dyDescent="0.2">
      <c r="V598" s="73"/>
      <c r="W598" s="73"/>
      <c r="X598" s="74"/>
      <c r="AA598" s="74"/>
      <c r="AD598" s="73"/>
      <c r="AF598" s="73"/>
      <c r="AM598" s="75"/>
    </row>
    <row r="599" spans="22:39" ht="15.75" customHeight="1" x14ac:dyDescent="0.2">
      <c r="V599" s="73"/>
      <c r="W599" s="73"/>
      <c r="X599" s="74"/>
      <c r="AA599" s="74"/>
      <c r="AD599" s="73"/>
      <c r="AF599" s="73"/>
      <c r="AM599" s="75"/>
    </row>
    <row r="600" spans="22:39" ht="15.75" customHeight="1" x14ac:dyDescent="0.2">
      <c r="V600" s="73"/>
      <c r="W600" s="73"/>
      <c r="X600" s="74"/>
      <c r="AA600" s="74"/>
      <c r="AD600" s="73"/>
      <c r="AF600" s="73"/>
      <c r="AM600" s="75"/>
    </row>
    <row r="601" spans="22:39" ht="15.75" customHeight="1" x14ac:dyDescent="0.2">
      <c r="V601" s="73"/>
      <c r="W601" s="73"/>
      <c r="X601" s="74"/>
      <c r="AA601" s="74"/>
      <c r="AD601" s="73"/>
      <c r="AF601" s="73"/>
      <c r="AM601" s="75"/>
    </row>
    <row r="602" spans="22:39" ht="15.75" customHeight="1" x14ac:dyDescent="0.2">
      <c r="V602" s="73"/>
      <c r="W602" s="73"/>
      <c r="X602" s="74"/>
      <c r="AA602" s="74"/>
      <c r="AD602" s="73"/>
      <c r="AF602" s="73"/>
      <c r="AM602" s="75"/>
    </row>
    <row r="603" spans="22:39" ht="15.75" customHeight="1" x14ac:dyDescent="0.2">
      <c r="V603" s="73"/>
      <c r="W603" s="73"/>
      <c r="X603" s="74"/>
      <c r="AA603" s="74"/>
      <c r="AD603" s="73"/>
      <c r="AF603" s="73"/>
      <c r="AM603" s="75"/>
    </row>
    <row r="604" spans="22:39" ht="15.75" customHeight="1" x14ac:dyDescent="0.2">
      <c r="V604" s="73"/>
      <c r="W604" s="73"/>
      <c r="X604" s="74"/>
      <c r="AA604" s="74"/>
      <c r="AD604" s="73"/>
      <c r="AF604" s="73"/>
      <c r="AM604" s="75"/>
    </row>
    <row r="605" spans="22:39" ht="15.75" customHeight="1" x14ac:dyDescent="0.2">
      <c r="V605" s="73"/>
      <c r="W605" s="73"/>
      <c r="X605" s="74"/>
      <c r="AA605" s="74"/>
      <c r="AD605" s="73"/>
      <c r="AF605" s="73"/>
      <c r="AM605" s="75"/>
    </row>
    <row r="606" spans="22:39" ht="15.75" customHeight="1" x14ac:dyDescent="0.2">
      <c r="V606" s="73"/>
      <c r="W606" s="73"/>
      <c r="X606" s="74"/>
      <c r="AA606" s="74"/>
      <c r="AD606" s="73"/>
      <c r="AF606" s="73"/>
      <c r="AM606" s="75"/>
    </row>
    <row r="607" spans="22:39" ht="15.75" customHeight="1" x14ac:dyDescent="0.2">
      <c r="V607" s="73"/>
      <c r="W607" s="73"/>
      <c r="X607" s="74"/>
      <c r="AA607" s="74"/>
      <c r="AD607" s="73"/>
      <c r="AF607" s="73"/>
      <c r="AM607" s="75"/>
    </row>
    <row r="608" spans="22:39" ht="15.75" customHeight="1" x14ac:dyDescent="0.2">
      <c r="V608" s="73"/>
      <c r="W608" s="73"/>
      <c r="X608" s="74"/>
      <c r="AA608" s="74"/>
      <c r="AD608" s="73"/>
      <c r="AF608" s="73"/>
      <c r="AM608" s="75"/>
    </row>
    <row r="609" spans="22:39" ht="15.75" customHeight="1" x14ac:dyDescent="0.2">
      <c r="V609" s="73"/>
      <c r="W609" s="73"/>
      <c r="X609" s="74"/>
      <c r="AA609" s="74"/>
      <c r="AD609" s="73"/>
      <c r="AF609" s="73"/>
      <c r="AM609" s="75"/>
    </row>
    <row r="610" spans="22:39" ht="15.75" customHeight="1" x14ac:dyDescent="0.2">
      <c r="V610" s="73"/>
      <c r="W610" s="73"/>
      <c r="X610" s="74"/>
      <c r="AA610" s="74"/>
      <c r="AD610" s="73"/>
      <c r="AF610" s="73"/>
      <c r="AM610" s="75"/>
    </row>
    <row r="611" spans="22:39" ht="15.75" customHeight="1" x14ac:dyDescent="0.2">
      <c r="V611" s="73"/>
      <c r="W611" s="73"/>
      <c r="X611" s="74"/>
      <c r="AA611" s="74"/>
      <c r="AD611" s="73"/>
      <c r="AF611" s="73"/>
      <c r="AM611" s="75"/>
    </row>
    <row r="612" spans="22:39" ht="15.75" customHeight="1" x14ac:dyDescent="0.2">
      <c r="V612" s="73"/>
      <c r="W612" s="73"/>
      <c r="X612" s="74"/>
      <c r="AA612" s="74"/>
      <c r="AD612" s="73"/>
      <c r="AF612" s="73"/>
      <c r="AM612" s="75"/>
    </row>
    <row r="613" spans="22:39" ht="15.75" customHeight="1" x14ac:dyDescent="0.2">
      <c r="V613" s="73"/>
      <c r="W613" s="73"/>
      <c r="X613" s="74"/>
      <c r="AA613" s="74"/>
      <c r="AD613" s="73"/>
      <c r="AF613" s="73"/>
      <c r="AM613" s="75"/>
    </row>
    <row r="614" spans="22:39" ht="15.75" customHeight="1" x14ac:dyDescent="0.2">
      <c r="V614" s="73"/>
      <c r="W614" s="73"/>
      <c r="X614" s="74"/>
      <c r="AA614" s="74"/>
      <c r="AD614" s="73"/>
      <c r="AF614" s="73"/>
      <c r="AM614" s="75"/>
    </row>
    <row r="615" spans="22:39" ht="15.75" customHeight="1" x14ac:dyDescent="0.2">
      <c r="V615" s="73"/>
      <c r="W615" s="73"/>
      <c r="X615" s="74"/>
      <c r="AA615" s="74"/>
      <c r="AD615" s="73"/>
      <c r="AF615" s="73"/>
      <c r="AM615" s="75"/>
    </row>
    <row r="616" spans="22:39" ht="15.75" customHeight="1" x14ac:dyDescent="0.2">
      <c r="V616" s="73"/>
      <c r="W616" s="73"/>
      <c r="X616" s="74"/>
      <c r="AA616" s="74"/>
      <c r="AD616" s="73"/>
      <c r="AF616" s="73"/>
      <c r="AM616" s="75"/>
    </row>
    <row r="617" spans="22:39" ht="15.75" customHeight="1" x14ac:dyDescent="0.2">
      <c r="V617" s="73"/>
      <c r="W617" s="73"/>
      <c r="X617" s="74"/>
      <c r="AA617" s="74"/>
      <c r="AD617" s="73"/>
      <c r="AF617" s="73"/>
      <c r="AM617" s="75"/>
    </row>
    <row r="618" spans="22:39" ht="15.75" customHeight="1" x14ac:dyDescent="0.2">
      <c r="V618" s="73"/>
      <c r="W618" s="73"/>
      <c r="X618" s="74"/>
      <c r="AA618" s="74"/>
      <c r="AD618" s="73"/>
      <c r="AF618" s="73"/>
      <c r="AM618" s="75"/>
    </row>
    <row r="619" spans="22:39" ht="15.75" customHeight="1" x14ac:dyDescent="0.2">
      <c r="V619" s="73"/>
      <c r="W619" s="73"/>
      <c r="X619" s="74"/>
      <c r="AA619" s="74"/>
      <c r="AD619" s="73"/>
      <c r="AF619" s="73"/>
      <c r="AM619" s="75"/>
    </row>
    <row r="620" spans="22:39" ht="15.75" customHeight="1" x14ac:dyDescent="0.2">
      <c r="V620" s="73"/>
      <c r="W620" s="73"/>
      <c r="X620" s="74"/>
      <c r="AA620" s="74"/>
      <c r="AD620" s="73"/>
      <c r="AF620" s="73"/>
      <c r="AM620" s="75"/>
    </row>
    <row r="621" spans="22:39" ht="15.75" customHeight="1" x14ac:dyDescent="0.2">
      <c r="V621" s="73"/>
      <c r="W621" s="73"/>
      <c r="X621" s="74"/>
      <c r="AA621" s="74"/>
      <c r="AD621" s="73"/>
      <c r="AF621" s="73"/>
      <c r="AM621" s="75"/>
    </row>
    <row r="622" spans="22:39" ht="15.75" customHeight="1" x14ac:dyDescent="0.2">
      <c r="V622" s="73"/>
      <c r="W622" s="73"/>
      <c r="X622" s="74"/>
      <c r="AA622" s="74"/>
      <c r="AD622" s="73"/>
      <c r="AF622" s="73"/>
      <c r="AM622" s="75"/>
    </row>
    <row r="623" spans="22:39" ht="15.75" customHeight="1" x14ac:dyDescent="0.2">
      <c r="V623" s="73"/>
      <c r="W623" s="73"/>
      <c r="X623" s="74"/>
      <c r="AA623" s="74"/>
      <c r="AD623" s="73"/>
      <c r="AF623" s="73"/>
      <c r="AM623" s="75"/>
    </row>
    <row r="624" spans="22:39" ht="15.75" customHeight="1" x14ac:dyDescent="0.2">
      <c r="V624" s="73"/>
      <c r="W624" s="73"/>
      <c r="X624" s="74"/>
      <c r="AA624" s="74"/>
      <c r="AD624" s="73"/>
      <c r="AF624" s="73"/>
      <c r="AM624" s="75"/>
    </row>
    <row r="625" spans="22:39" ht="15.75" customHeight="1" x14ac:dyDescent="0.2">
      <c r="V625" s="73"/>
      <c r="W625" s="73"/>
      <c r="X625" s="74"/>
      <c r="AA625" s="74"/>
      <c r="AD625" s="73"/>
      <c r="AF625" s="73"/>
      <c r="AM625" s="75"/>
    </row>
    <row r="626" spans="22:39" ht="15.75" customHeight="1" x14ac:dyDescent="0.2">
      <c r="V626" s="73"/>
      <c r="W626" s="73"/>
      <c r="X626" s="74"/>
      <c r="AA626" s="74"/>
      <c r="AD626" s="73"/>
      <c r="AF626" s="73"/>
      <c r="AM626" s="75"/>
    </row>
    <row r="627" spans="22:39" ht="15.75" customHeight="1" x14ac:dyDescent="0.2">
      <c r="V627" s="73"/>
      <c r="W627" s="73"/>
      <c r="X627" s="74"/>
      <c r="AA627" s="74"/>
      <c r="AD627" s="73"/>
      <c r="AF627" s="73"/>
      <c r="AM627" s="75"/>
    </row>
    <row r="628" spans="22:39" ht="15.75" customHeight="1" x14ac:dyDescent="0.2">
      <c r="V628" s="73"/>
      <c r="W628" s="73"/>
      <c r="X628" s="74"/>
      <c r="AA628" s="74"/>
      <c r="AD628" s="73"/>
      <c r="AF628" s="73"/>
      <c r="AM628" s="75"/>
    </row>
    <row r="629" spans="22:39" ht="15.75" customHeight="1" x14ac:dyDescent="0.2">
      <c r="V629" s="73"/>
      <c r="W629" s="73"/>
      <c r="X629" s="74"/>
      <c r="AA629" s="74"/>
      <c r="AD629" s="73"/>
      <c r="AF629" s="73"/>
      <c r="AM629" s="75"/>
    </row>
    <row r="630" spans="22:39" ht="15.75" customHeight="1" x14ac:dyDescent="0.2">
      <c r="V630" s="73"/>
      <c r="W630" s="73"/>
      <c r="X630" s="74"/>
      <c r="AA630" s="74"/>
      <c r="AD630" s="73"/>
      <c r="AF630" s="73"/>
      <c r="AM630" s="75"/>
    </row>
    <row r="631" spans="22:39" ht="15.75" customHeight="1" x14ac:dyDescent="0.2">
      <c r="V631" s="73"/>
      <c r="W631" s="73"/>
      <c r="X631" s="74"/>
      <c r="AA631" s="74"/>
      <c r="AD631" s="73"/>
      <c r="AF631" s="73"/>
      <c r="AM631" s="75"/>
    </row>
    <row r="632" spans="22:39" ht="15.75" customHeight="1" x14ac:dyDescent="0.2">
      <c r="V632" s="73"/>
      <c r="W632" s="73"/>
      <c r="X632" s="74"/>
      <c r="AA632" s="74"/>
      <c r="AD632" s="73"/>
      <c r="AF632" s="73"/>
      <c r="AM632" s="75"/>
    </row>
    <row r="633" spans="22:39" ht="15.75" customHeight="1" x14ac:dyDescent="0.2">
      <c r="V633" s="73"/>
      <c r="W633" s="73"/>
      <c r="X633" s="74"/>
      <c r="AA633" s="74"/>
      <c r="AD633" s="73"/>
      <c r="AF633" s="73"/>
      <c r="AM633" s="75"/>
    </row>
    <row r="634" spans="22:39" ht="15.75" customHeight="1" x14ac:dyDescent="0.2">
      <c r="V634" s="73"/>
      <c r="W634" s="73"/>
      <c r="X634" s="74"/>
      <c r="AA634" s="74"/>
      <c r="AD634" s="73"/>
      <c r="AF634" s="73"/>
      <c r="AM634" s="75"/>
    </row>
    <row r="635" spans="22:39" ht="15.75" customHeight="1" x14ac:dyDescent="0.2">
      <c r="V635" s="73"/>
      <c r="W635" s="73"/>
      <c r="X635" s="74"/>
      <c r="AA635" s="74"/>
      <c r="AD635" s="73"/>
      <c r="AF635" s="73"/>
      <c r="AM635" s="75"/>
    </row>
    <row r="636" spans="22:39" ht="15.75" customHeight="1" x14ac:dyDescent="0.2">
      <c r="V636" s="73"/>
      <c r="W636" s="73"/>
      <c r="X636" s="74"/>
      <c r="AA636" s="74"/>
      <c r="AD636" s="73"/>
      <c r="AF636" s="73"/>
      <c r="AM636" s="75"/>
    </row>
    <row r="637" spans="22:39" ht="15.75" customHeight="1" x14ac:dyDescent="0.2">
      <c r="V637" s="73"/>
      <c r="W637" s="73"/>
      <c r="X637" s="74"/>
      <c r="AA637" s="74"/>
      <c r="AD637" s="73"/>
      <c r="AF637" s="73"/>
      <c r="AM637" s="75"/>
    </row>
    <row r="638" spans="22:39" ht="15.75" customHeight="1" x14ac:dyDescent="0.2">
      <c r="V638" s="73"/>
      <c r="W638" s="73"/>
      <c r="X638" s="74"/>
      <c r="AA638" s="74"/>
      <c r="AD638" s="73"/>
      <c r="AF638" s="73"/>
      <c r="AM638" s="75"/>
    </row>
    <row r="639" spans="22:39" ht="15.75" customHeight="1" x14ac:dyDescent="0.2">
      <c r="V639" s="73"/>
      <c r="W639" s="73"/>
      <c r="X639" s="74"/>
      <c r="AA639" s="74"/>
      <c r="AD639" s="73"/>
      <c r="AF639" s="73"/>
      <c r="AM639" s="75"/>
    </row>
    <row r="640" spans="22:39" ht="15.75" customHeight="1" x14ac:dyDescent="0.2">
      <c r="V640" s="73"/>
      <c r="W640" s="73"/>
      <c r="X640" s="74"/>
      <c r="AA640" s="74"/>
      <c r="AD640" s="73"/>
      <c r="AF640" s="73"/>
      <c r="AM640" s="75"/>
    </row>
    <row r="641" spans="22:39" ht="15.75" customHeight="1" x14ac:dyDescent="0.2">
      <c r="V641" s="73"/>
      <c r="W641" s="73"/>
      <c r="X641" s="74"/>
      <c r="AA641" s="74"/>
      <c r="AD641" s="73"/>
      <c r="AF641" s="73"/>
      <c r="AM641" s="75"/>
    </row>
    <row r="642" spans="22:39" ht="15.75" customHeight="1" x14ac:dyDescent="0.2">
      <c r="V642" s="73"/>
      <c r="W642" s="73"/>
      <c r="X642" s="74"/>
      <c r="AA642" s="74"/>
      <c r="AD642" s="73"/>
      <c r="AF642" s="73"/>
      <c r="AM642" s="75"/>
    </row>
    <row r="643" spans="22:39" ht="15.75" customHeight="1" x14ac:dyDescent="0.2">
      <c r="V643" s="73"/>
      <c r="W643" s="73"/>
      <c r="X643" s="74"/>
      <c r="AA643" s="74"/>
      <c r="AD643" s="73"/>
      <c r="AF643" s="73"/>
      <c r="AM643" s="75"/>
    </row>
    <row r="644" spans="22:39" ht="15.75" customHeight="1" x14ac:dyDescent="0.2">
      <c r="V644" s="73"/>
      <c r="W644" s="73"/>
      <c r="X644" s="74"/>
      <c r="AA644" s="74"/>
      <c r="AD644" s="73"/>
      <c r="AF644" s="73"/>
      <c r="AM644" s="75"/>
    </row>
    <row r="645" spans="22:39" ht="15.75" customHeight="1" x14ac:dyDescent="0.2">
      <c r="V645" s="73"/>
      <c r="W645" s="73"/>
      <c r="X645" s="74"/>
      <c r="AA645" s="74"/>
      <c r="AD645" s="73"/>
      <c r="AF645" s="73"/>
      <c r="AM645" s="75"/>
    </row>
    <row r="646" spans="22:39" ht="15.75" customHeight="1" x14ac:dyDescent="0.2">
      <c r="V646" s="73"/>
      <c r="W646" s="73"/>
      <c r="X646" s="74"/>
      <c r="AA646" s="74"/>
      <c r="AD646" s="73"/>
      <c r="AF646" s="73"/>
      <c r="AM646" s="75"/>
    </row>
    <row r="647" spans="22:39" ht="15.75" customHeight="1" x14ac:dyDescent="0.2">
      <c r="V647" s="73"/>
      <c r="W647" s="73"/>
      <c r="X647" s="74"/>
      <c r="AA647" s="74"/>
      <c r="AD647" s="73"/>
      <c r="AF647" s="73"/>
      <c r="AM647" s="75"/>
    </row>
    <row r="648" spans="22:39" ht="15.75" customHeight="1" x14ac:dyDescent="0.2">
      <c r="V648" s="73"/>
      <c r="W648" s="73"/>
      <c r="X648" s="74"/>
      <c r="AA648" s="74"/>
      <c r="AD648" s="73"/>
      <c r="AF648" s="73"/>
      <c r="AM648" s="75"/>
    </row>
    <row r="649" spans="22:39" ht="15.75" customHeight="1" x14ac:dyDescent="0.2">
      <c r="V649" s="73"/>
      <c r="W649" s="73"/>
      <c r="X649" s="74"/>
      <c r="AA649" s="74"/>
      <c r="AD649" s="73"/>
      <c r="AF649" s="73"/>
      <c r="AM649" s="75"/>
    </row>
    <row r="650" spans="22:39" ht="15.75" customHeight="1" x14ac:dyDescent="0.2">
      <c r="V650" s="73"/>
      <c r="W650" s="73"/>
      <c r="X650" s="74"/>
      <c r="AA650" s="74"/>
      <c r="AD650" s="73"/>
      <c r="AF650" s="73"/>
      <c r="AM650" s="75"/>
    </row>
    <row r="651" spans="22:39" ht="15.75" customHeight="1" x14ac:dyDescent="0.2">
      <c r="V651" s="73"/>
      <c r="W651" s="73"/>
      <c r="X651" s="74"/>
      <c r="AA651" s="74"/>
      <c r="AD651" s="73"/>
      <c r="AF651" s="73"/>
      <c r="AM651" s="75"/>
    </row>
    <row r="652" spans="22:39" ht="15.75" customHeight="1" x14ac:dyDescent="0.2">
      <c r="V652" s="73"/>
      <c r="W652" s="73"/>
      <c r="X652" s="74"/>
      <c r="AA652" s="74"/>
      <c r="AD652" s="73"/>
      <c r="AF652" s="73"/>
      <c r="AM652" s="75"/>
    </row>
    <row r="653" spans="22:39" ht="15.75" customHeight="1" x14ac:dyDescent="0.2">
      <c r="V653" s="73"/>
      <c r="W653" s="73"/>
      <c r="X653" s="74"/>
      <c r="AA653" s="74"/>
      <c r="AD653" s="73"/>
      <c r="AF653" s="73"/>
      <c r="AM653" s="75"/>
    </row>
    <row r="654" spans="22:39" ht="15.75" customHeight="1" x14ac:dyDescent="0.2">
      <c r="V654" s="73"/>
      <c r="W654" s="73"/>
      <c r="X654" s="74"/>
      <c r="AA654" s="74"/>
      <c r="AD654" s="73"/>
      <c r="AF654" s="73"/>
      <c r="AM654" s="75"/>
    </row>
    <row r="655" spans="22:39" ht="15.75" customHeight="1" x14ac:dyDescent="0.2">
      <c r="V655" s="73"/>
      <c r="W655" s="73"/>
      <c r="X655" s="74"/>
      <c r="AA655" s="74"/>
      <c r="AD655" s="73"/>
      <c r="AF655" s="73"/>
      <c r="AM655" s="75"/>
    </row>
    <row r="656" spans="22:39" ht="15.75" customHeight="1" x14ac:dyDescent="0.2">
      <c r="V656" s="73"/>
      <c r="W656" s="73"/>
      <c r="X656" s="74"/>
      <c r="AA656" s="74"/>
      <c r="AD656" s="73"/>
      <c r="AF656" s="73"/>
      <c r="AM656" s="75"/>
    </row>
    <row r="657" spans="22:39" ht="15.75" customHeight="1" x14ac:dyDescent="0.2">
      <c r="V657" s="73"/>
      <c r="W657" s="73"/>
      <c r="X657" s="74"/>
      <c r="AA657" s="74"/>
      <c r="AD657" s="73"/>
      <c r="AF657" s="73"/>
      <c r="AM657" s="75"/>
    </row>
    <row r="658" spans="22:39" ht="15.75" customHeight="1" x14ac:dyDescent="0.2">
      <c r="V658" s="73"/>
      <c r="W658" s="73"/>
      <c r="X658" s="74"/>
      <c r="AA658" s="74"/>
      <c r="AD658" s="73"/>
      <c r="AF658" s="73"/>
      <c r="AM658" s="75"/>
    </row>
    <row r="659" spans="22:39" ht="15.75" customHeight="1" x14ac:dyDescent="0.2">
      <c r="V659" s="73"/>
      <c r="W659" s="73"/>
      <c r="X659" s="74"/>
      <c r="AA659" s="74"/>
      <c r="AD659" s="73"/>
      <c r="AF659" s="73"/>
      <c r="AM659" s="75"/>
    </row>
    <row r="660" spans="22:39" ht="15.75" customHeight="1" x14ac:dyDescent="0.2">
      <c r="V660" s="73"/>
      <c r="W660" s="73"/>
      <c r="X660" s="74"/>
      <c r="AA660" s="74"/>
      <c r="AD660" s="73"/>
      <c r="AF660" s="73"/>
      <c r="AM660" s="75"/>
    </row>
    <row r="661" spans="22:39" ht="15.75" customHeight="1" x14ac:dyDescent="0.2">
      <c r="V661" s="73"/>
      <c r="W661" s="73"/>
      <c r="X661" s="74"/>
      <c r="AA661" s="74"/>
      <c r="AD661" s="73"/>
      <c r="AF661" s="73"/>
      <c r="AM661" s="75"/>
    </row>
    <row r="662" spans="22:39" ht="15.75" customHeight="1" x14ac:dyDescent="0.2">
      <c r="V662" s="73"/>
      <c r="W662" s="73"/>
      <c r="X662" s="74"/>
      <c r="AA662" s="74"/>
      <c r="AD662" s="73"/>
      <c r="AF662" s="73"/>
      <c r="AM662" s="75"/>
    </row>
    <row r="663" spans="22:39" ht="15.75" customHeight="1" x14ac:dyDescent="0.2">
      <c r="V663" s="73"/>
      <c r="W663" s="73"/>
      <c r="X663" s="74"/>
      <c r="AA663" s="74"/>
      <c r="AD663" s="73"/>
      <c r="AF663" s="73"/>
      <c r="AM663" s="75"/>
    </row>
    <row r="664" spans="22:39" ht="15.75" customHeight="1" x14ac:dyDescent="0.2">
      <c r="V664" s="73"/>
      <c r="W664" s="73"/>
      <c r="X664" s="74"/>
      <c r="AA664" s="74"/>
      <c r="AD664" s="73"/>
      <c r="AF664" s="73"/>
      <c r="AM664" s="75"/>
    </row>
    <row r="665" spans="22:39" ht="15.75" customHeight="1" x14ac:dyDescent="0.2">
      <c r="V665" s="73"/>
      <c r="W665" s="73"/>
      <c r="X665" s="74"/>
      <c r="AA665" s="74"/>
      <c r="AD665" s="73"/>
      <c r="AF665" s="73"/>
      <c r="AM665" s="75"/>
    </row>
    <row r="666" spans="22:39" ht="15.75" customHeight="1" x14ac:dyDescent="0.2">
      <c r="V666" s="73"/>
      <c r="W666" s="73"/>
      <c r="X666" s="74"/>
      <c r="AA666" s="74"/>
      <c r="AD666" s="73"/>
      <c r="AF666" s="73"/>
      <c r="AM666" s="75"/>
    </row>
    <row r="667" spans="22:39" ht="15.75" customHeight="1" x14ac:dyDescent="0.2">
      <c r="V667" s="73"/>
      <c r="W667" s="73"/>
      <c r="X667" s="74"/>
      <c r="AA667" s="74"/>
      <c r="AD667" s="73"/>
      <c r="AF667" s="73"/>
      <c r="AM667" s="75"/>
    </row>
    <row r="668" spans="22:39" ht="15.75" customHeight="1" x14ac:dyDescent="0.2">
      <c r="V668" s="73"/>
      <c r="W668" s="73"/>
      <c r="X668" s="74"/>
      <c r="AA668" s="74"/>
      <c r="AD668" s="73"/>
      <c r="AF668" s="73"/>
      <c r="AM668" s="75"/>
    </row>
    <row r="669" spans="22:39" ht="15.75" customHeight="1" x14ac:dyDescent="0.2">
      <c r="V669" s="73"/>
      <c r="W669" s="73"/>
      <c r="X669" s="74"/>
      <c r="AA669" s="74"/>
      <c r="AD669" s="73"/>
      <c r="AF669" s="73"/>
      <c r="AM669" s="75"/>
    </row>
    <row r="670" spans="22:39" ht="15.75" customHeight="1" x14ac:dyDescent="0.2">
      <c r="V670" s="73"/>
      <c r="W670" s="73"/>
      <c r="X670" s="74"/>
      <c r="AA670" s="74"/>
      <c r="AD670" s="73"/>
      <c r="AF670" s="73"/>
      <c r="AM670" s="75"/>
    </row>
    <row r="671" spans="22:39" ht="15.75" customHeight="1" x14ac:dyDescent="0.2">
      <c r="V671" s="73"/>
      <c r="W671" s="73"/>
      <c r="X671" s="74"/>
      <c r="AA671" s="74"/>
      <c r="AD671" s="73"/>
      <c r="AF671" s="73"/>
      <c r="AM671" s="75"/>
    </row>
    <row r="672" spans="22:39" ht="15.75" customHeight="1" x14ac:dyDescent="0.2">
      <c r="V672" s="73"/>
      <c r="W672" s="73"/>
      <c r="X672" s="74"/>
      <c r="AA672" s="74"/>
      <c r="AD672" s="73"/>
      <c r="AF672" s="73"/>
      <c r="AM672" s="75"/>
    </row>
    <row r="673" spans="22:39" ht="15.75" customHeight="1" x14ac:dyDescent="0.2">
      <c r="V673" s="73"/>
      <c r="W673" s="73"/>
      <c r="X673" s="74"/>
      <c r="AA673" s="74"/>
      <c r="AD673" s="73"/>
      <c r="AF673" s="73"/>
      <c r="AM673" s="75"/>
    </row>
    <row r="674" spans="22:39" ht="15.75" customHeight="1" x14ac:dyDescent="0.2">
      <c r="V674" s="73"/>
      <c r="W674" s="73"/>
      <c r="X674" s="74"/>
      <c r="AA674" s="74"/>
      <c r="AD674" s="73"/>
      <c r="AF674" s="73"/>
      <c r="AM674" s="75"/>
    </row>
    <row r="675" spans="22:39" ht="15.75" customHeight="1" x14ac:dyDescent="0.2">
      <c r="V675" s="73"/>
      <c r="W675" s="73"/>
      <c r="X675" s="74"/>
      <c r="AA675" s="74"/>
      <c r="AD675" s="73"/>
      <c r="AF675" s="73"/>
      <c r="AM675" s="75"/>
    </row>
    <row r="676" spans="22:39" ht="15.75" customHeight="1" x14ac:dyDescent="0.2">
      <c r="V676" s="73"/>
      <c r="W676" s="73"/>
      <c r="X676" s="74"/>
      <c r="AA676" s="74"/>
      <c r="AD676" s="73"/>
      <c r="AF676" s="73"/>
      <c r="AM676" s="75"/>
    </row>
    <row r="677" spans="22:39" ht="15.75" customHeight="1" x14ac:dyDescent="0.2">
      <c r="V677" s="73"/>
      <c r="W677" s="73"/>
      <c r="X677" s="74"/>
      <c r="AA677" s="74"/>
      <c r="AD677" s="73"/>
      <c r="AF677" s="73"/>
      <c r="AM677" s="75"/>
    </row>
    <row r="678" spans="22:39" ht="15.75" customHeight="1" x14ac:dyDescent="0.2">
      <c r="V678" s="73"/>
      <c r="W678" s="73"/>
      <c r="X678" s="74"/>
      <c r="AA678" s="74"/>
      <c r="AD678" s="73"/>
      <c r="AF678" s="73"/>
      <c r="AM678" s="75"/>
    </row>
    <row r="679" spans="22:39" ht="15.75" customHeight="1" x14ac:dyDescent="0.2">
      <c r="V679" s="73"/>
      <c r="W679" s="73"/>
      <c r="X679" s="74"/>
      <c r="AA679" s="74"/>
      <c r="AD679" s="73"/>
      <c r="AF679" s="73"/>
      <c r="AM679" s="75"/>
    </row>
    <row r="680" spans="22:39" ht="15.75" customHeight="1" x14ac:dyDescent="0.2">
      <c r="V680" s="73"/>
      <c r="W680" s="73"/>
      <c r="X680" s="74"/>
      <c r="AA680" s="74"/>
      <c r="AD680" s="73"/>
      <c r="AF680" s="73"/>
      <c r="AM680" s="75"/>
    </row>
    <row r="681" spans="22:39" ht="15.75" customHeight="1" x14ac:dyDescent="0.2">
      <c r="V681" s="73"/>
      <c r="W681" s="73"/>
      <c r="X681" s="74"/>
      <c r="AA681" s="74"/>
      <c r="AD681" s="73"/>
      <c r="AF681" s="73"/>
      <c r="AM681" s="75"/>
    </row>
    <row r="682" spans="22:39" ht="15.75" customHeight="1" x14ac:dyDescent="0.2">
      <c r="V682" s="73"/>
      <c r="W682" s="73"/>
      <c r="X682" s="74"/>
      <c r="AA682" s="74"/>
      <c r="AD682" s="73"/>
      <c r="AF682" s="73"/>
      <c r="AM682" s="75"/>
    </row>
    <row r="683" spans="22:39" ht="15.75" customHeight="1" x14ac:dyDescent="0.2">
      <c r="V683" s="73"/>
      <c r="W683" s="73"/>
      <c r="X683" s="74"/>
      <c r="AA683" s="74"/>
      <c r="AD683" s="73"/>
      <c r="AF683" s="73"/>
      <c r="AM683" s="75"/>
    </row>
    <row r="684" spans="22:39" ht="15.75" customHeight="1" x14ac:dyDescent="0.2">
      <c r="V684" s="73"/>
      <c r="W684" s="73"/>
      <c r="X684" s="74"/>
      <c r="AA684" s="74"/>
      <c r="AD684" s="73"/>
      <c r="AF684" s="73"/>
      <c r="AM684" s="75"/>
    </row>
    <row r="685" spans="22:39" ht="15.75" customHeight="1" x14ac:dyDescent="0.2">
      <c r="V685" s="73"/>
      <c r="W685" s="73"/>
      <c r="X685" s="74"/>
      <c r="AA685" s="74"/>
      <c r="AD685" s="73"/>
      <c r="AF685" s="73"/>
      <c r="AM685" s="75"/>
    </row>
    <row r="686" spans="22:39" ht="15.75" customHeight="1" x14ac:dyDescent="0.2">
      <c r="V686" s="73"/>
      <c r="W686" s="73"/>
      <c r="X686" s="74"/>
      <c r="AA686" s="74"/>
      <c r="AD686" s="73"/>
      <c r="AF686" s="73"/>
      <c r="AM686" s="75"/>
    </row>
    <row r="687" spans="22:39" ht="15.75" customHeight="1" x14ac:dyDescent="0.2">
      <c r="V687" s="73"/>
      <c r="W687" s="73"/>
      <c r="X687" s="74"/>
      <c r="AA687" s="74"/>
      <c r="AD687" s="73"/>
      <c r="AF687" s="73"/>
      <c r="AM687" s="75"/>
    </row>
    <row r="688" spans="22:39" ht="15.75" customHeight="1" x14ac:dyDescent="0.2">
      <c r="V688" s="73"/>
      <c r="W688" s="73"/>
      <c r="X688" s="74"/>
      <c r="AA688" s="74"/>
      <c r="AD688" s="73"/>
      <c r="AF688" s="73"/>
      <c r="AM688" s="75"/>
    </row>
    <row r="689" spans="22:39" ht="15.75" customHeight="1" x14ac:dyDescent="0.2">
      <c r="V689" s="73"/>
      <c r="W689" s="73"/>
      <c r="X689" s="74"/>
      <c r="AA689" s="74"/>
      <c r="AD689" s="73"/>
      <c r="AF689" s="73"/>
      <c r="AM689" s="75"/>
    </row>
    <row r="690" spans="22:39" ht="15.75" customHeight="1" x14ac:dyDescent="0.2">
      <c r="V690" s="73"/>
      <c r="W690" s="73"/>
      <c r="X690" s="74"/>
      <c r="AA690" s="74"/>
      <c r="AD690" s="73"/>
      <c r="AF690" s="73"/>
      <c r="AM690" s="75"/>
    </row>
    <row r="691" spans="22:39" ht="15.75" customHeight="1" x14ac:dyDescent="0.2">
      <c r="V691" s="73"/>
      <c r="W691" s="73"/>
      <c r="X691" s="74"/>
      <c r="AA691" s="74"/>
      <c r="AD691" s="73"/>
      <c r="AF691" s="73"/>
      <c r="AM691" s="75"/>
    </row>
    <row r="692" spans="22:39" ht="15.75" customHeight="1" x14ac:dyDescent="0.2">
      <c r="V692" s="73"/>
      <c r="W692" s="73"/>
      <c r="X692" s="74"/>
      <c r="AA692" s="74"/>
      <c r="AD692" s="73"/>
      <c r="AF692" s="73"/>
      <c r="AM692" s="75"/>
    </row>
    <row r="693" spans="22:39" ht="15.75" customHeight="1" x14ac:dyDescent="0.2">
      <c r="V693" s="73"/>
      <c r="W693" s="73"/>
      <c r="X693" s="74"/>
      <c r="AA693" s="74"/>
      <c r="AD693" s="73"/>
      <c r="AF693" s="73"/>
      <c r="AM693" s="75"/>
    </row>
    <row r="694" spans="22:39" ht="15.75" customHeight="1" x14ac:dyDescent="0.2">
      <c r="V694" s="73"/>
      <c r="W694" s="73"/>
      <c r="X694" s="74"/>
      <c r="AA694" s="74"/>
      <c r="AD694" s="73"/>
      <c r="AF694" s="73"/>
      <c r="AM694" s="75"/>
    </row>
    <row r="695" spans="22:39" ht="15.75" customHeight="1" x14ac:dyDescent="0.2">
      <c r="V695" s="73"/>
      <c r="W695" s="73"/>
      <c r="X695" s="74"/>
      <c r="AA695" s="74"/>
      <c r="AD695" s="73"/>
      <c r="AF695" s="73"/>
      <c r="AM695" s="75"/>
    </row>
    <row r="696" spans="22:39" ht="15.75" customHeight="1" x14ac:dyDescent="0.2">
      <c r="V696" s="73"/>
      <c r="W696" s="73"/>
      <c r="X696" s="74"/>
      <c r="AA696" s="74"/>
      <c r="AD696" s="73"/>
      <c r="AF696" s="73"/>
      <c r="AM696" s="75"/>
    </row>
    <row r="697" spans="22:39" ht="15.75" customHeight="1" x14ac:dyDescent="0.2">
      <c r="V697" s="73"/>
      <c r="W697" s="73"/>
      <c r="X697" s="74"/>
      <c r="AA697" s="74"/>
      <c r="AD697" s="73"/>
      <c r="AF697" s="73"/>
      <c r="AM697" s="75"/>
    </row>
    <row r="698" spans="22:39" ht="15.75" customHeight="1" x14ac:dyDescent="0.2">
      <c r="V698" s="73"/>
      <c r="W698" s="73"/>
      <c r="X698" s="74"/>
      <c r="AA698" s="74"/>
      <c r="AD698" s="73"/>
      <c r="AF698" s="73"/>
      <c r="AM698" s="75"/>
    </row>
    <row r="699" spans="22:39" ht="15.75" customHeight="1" x14ac:dyDescent="0.2">
      <c r="V699" s="73"/>
      <c r="W699" s="73"/>
      <c r="X699" s="74"/>
      <c r="AA699" s="74"/>
      <c r="AD699" s="73"/>
      <c r="AF699" s="73"/>
      <c r="AM699" s="75"/>
    </row>
    <row r="700" spans="22:39" ht="15.75" customHeight="1" x14ac:dyDescent="0.2">
      <c r="V700" s="73"/>
      <c r="W700" s="73"/>
      <c r="X700" s="74"/>
      <c r="AA700" s="74"/>
      <c r="AD700" s="73"/>
      <c r="AF700" s="73"/>
      <c r="AM700" s="75"/>
    </row>
    <row r="701" spans="22:39" ht="15.75" customHeight="1" x14ac:dyDescent="0.2">
      <c r="V701" s="73"/>
      <c r="W701" s="73"/>
      <c r="X701" s="74"/>
      <c r="AA701" s="74"/>
      <c r="AD701" s="73"/>
      <c r="AF701" s="73"/>
      <c r="AM701" s="75"/>
    </row>
    <row r="702" spans="22:39" ht="15.75" customHeight="1" x14ac:dyDescent="0.2">
      <c r="V702" s="73"/>
      <c r="W702" s="73"/>
      <c r="X702" s="74"/>
      <c r="AA702" s="74"/>
      <c r="AD702" s="73"/>
      <c r="AF702" s="73"/>
      <c r="AM702" s="75"/>
    </row>
    <row r="703" spans="22:39" ht="15.75" customHeight="1" x14ac:dyDescent="0.2">
      <c r="V703" s="73"/>
      <c r="W703" s="73"/>
      <c r="X703" s="74"/>
      <c r="AA703" s="74"/>
      <c r="AD703" s="73"/>
      <c r="AF703" s="73"/>
      <c r="AM703" s="75"/>
    </row>
    <row r="704" spans="22:39" ht="15.75" customHeight="1" x14ac:dyDescent="0.2">
      <c r="V704" s="73"/>
      <c r="W704" s="73"/>
      <c r="X704" s="74"/>
      <c r="AA704" s="74"/>
      <c r="AD704" s="73"/>
      <c r="AF704" s="73"/>
      <c r="AM704" s="75"/>
    </row>
    <row r="705" spans="22:39" ht="15.75" customHeight="1" x14ac:dyDescent="0.2">
      <c r="V705" s="73"/>
      <c r="W705" s="73"/>
      <c r="X705" s="74"/>
      <c r="AA705" s="74"/>
      <c r="AD705" s="73"/>
      <c r="AF705" s="73"/>
      <c r="AM705" s="75"/>
    </row>
    <row r="706" spans="22:39" ht="15.75" customHeight="1" x14ac:dyDescent="0.2">
      <c r="V706" s="73"/>
      <c r="W706" s="73"/>
      <c r="X706" s="74"/>
      <c r="AA706" s="74"/>
      <c r="AD706" s="73"/>
      <c r="AF706" s="73"/>
      <c r="AM706" s="75"/>
    </row>
    <row r="707" spans="22:39" ht="15.75" customHeight="1" x14ac:dyDescent="0.2">
      <c r="V707" s="73"/>
      <c r="W707" s="73"/>
      <c r="X707" s="74"/>
      <c r="AA707" s="74"/>
      <c r="AD707" s="73"/>
      <c r="AF707" s="73"/>
      <c r="AM707" s="75"/>
    </row>
    <row r="708" spans="22:39" ht="15.75" customHeight="1" x14ac:dyDescent="0.2">
      <c r="V708" s="73"/>
      <c r="W708" s="73"/>
      <c r="X708" s="74"/>
      <c r="AA708" s="74"/>
      <c r="AD708" s="73"/>
      <c r="AF708" s="73"/>
      <c r="AM708" s="75"/>
    </row>
    <row r="709" spans="22:39" ht="15.75" customHeight="1" x14ac:dyDescent="0.2">
      <c r="V709" s="73"/>
      <c r="W709" s="73"/>
      <c r="X709" s="74"/>
      <c r="AA709" s="74"/>
      <c r="AD709" s="73"/>
      <c r="AF709" s="73"/>
      <c r="AM709" s="75"/>
    </row>
    <row r="710" spans="22:39" ht="15.75" customHeight="1" x14ac:dyDescent="0.2">
      <c r="V710" s="73"/>
      <c r="W710" s="73"/>
      <c r="X710" s="74"/>
      <c r="AA710" s="74"/>
      <c r="AD710" s="73"/>
      <c r="AF710" s="73"/>
      <c r="AM710" s="75"/>
    </row>
    <row r="711" spans="22:39" ht="15.75" customHeight="1" x14ac:dyDescent="0.2">
      <c r="V711" s="73"/>
      <c r="W711" s="73"/>
      <c r="X711" s="74"/>
      <c r="AA711" s="74"/>
      <c r="AD711" s="73"/>
      <c r="AF711" s="73"/>
      <c r="AM711" s="75"/>
    </row>
    <row r="712" spans="22:39" ht="15.75" customHeight="1" x14ac:dyDescent="0.2">
      <c r="V712" s="73"/>
      <c r="W712" s="73"/>
      <c r="X712" s="74"/>
      <c r="AA712" s="74"/>
      <c r="AD712" s="73"/>
      <c r="AF712" s="73"/>
      <c r="AM712" s="75"/>
    </row>
    <row r="713" spans="22:39" ht="15.75" customHeight="1" x14ac:dyDescent="0.2">
      <c r="V713" s="73"/>
      <c r="W713" s="73"/>
      <c r="X713" s="74"/>
      <c r="AA713" s="74"/>
      <c r="AD713" s="73"/>
      <c r="AF713" s="73"/>
      <c r="AM713" s="75"/>
    </row>
    <row r="714" spans="22:39" ht="15.75" customHeight="1" x14ac:dyDescent="0.2">
      <c r="V714" s="73"/>
      <c r="W714" s="73"/>
      <c r="X714" s="74"/>
      <c r="AA714" s="74"/>
      <c r="AD714" s="73"/>
      <c r="AF714" s="73"/>
      <c r="AM714" s="75"/>
    </row>
    <row r="715" spans="22:39" ht="15.75" customHeight="1" x14ac:dyDescent="0.2">
      <c r="V715" s="73"/>
      <c r="W715" s="73"/>
      <c r="X715" s="74"/>
      <c r="AA715" s="74"/>
      <c r="AD715" s="73"/>
      <c r="AF715" s="73"/>
      <c r="AM715" s="75"/>
    </row>
    <row r="716" spans="22:39" ht="15.75" customHeight="1" x14ac:dyDescent="0.2">
      <c r="V716" s="73"/>
      <c r="W716" s="73"/>
      <c r="X716" s="74"/>
      <c r="AA716" s="74"/>
      <c r="AD716" s="73"/>
      <c r="AF716" s="73"/>
      <c r="AM716" s="75"/>
    </row>
    <row r="717" spans="22:39" ht="15.75" customHeight="1" x14ac:dyDescent="0.2">
      <c r="V717" s="73"/>
      <c r="W717" s="73"/>
      <c r="X717" s="74"/>
      <c r="AA717" s="74"/>
      <c r="AD717" s="73"/>
      <c r="AF717" s="73"/>
      <c r="AM717" s="75"/>
    </row>
    <row r="718" spans="22:39" ht="15.75" customHeight="1" x14ac:dyDescent="0.2">
      <c r="V718" s="73"/>
      <c r="W718" s="73"/>
      <c r="X718" s="74"/>
      <c r="AA718" s="74"/>
      <c r="AD718" s="73"/>
      <c r="AF718" s="73"/>
      <c r="AM718" s="75"/>
    </row>
    <row r="719" spans="22:39" ht="15.75" customHeight="1" x14ac:dyDescent="0.2">
      <c r="V719" s="73"/>
      <c r="W719" s="73"/>
      <c r="X719" s="74"/>
      <c r="AA719" s="74"/>
      <c r="AD719" s="73"/>
      <c r="AF719" s="73"/>
      <c r="AM719" s="75"/>
    </row>
    <row r="720" spans="22:39" ht="15.75" customHeight="1" x14ac:dyDescent="0.2">
      <c r="V720" s="73"/>
      <c r="W720" s="73"/>
      <c r="X720" s="74"/>
      <c r="AA720" s="74"/>
      <c r="AD720" s="73"/>
      <c r="AF720" s="73"/>
      <c r="AM720" s="75"/>
    </row>
    <row r="721" spans="22:39" ht="15.75" customHeight="1" x14ac:dyDescent="0.2">
      <c r="V721" s="73"/>
      <c r="W721" s="73"/>
      <c r="X721" s="74"/>
      <c r="AA721" s="74"/>
      <c r="AD721" s="73"/>
      <c r="AF721" s="73"/>
      <c r="AM721" s="75"/>
    </row>
    <row r="722" spans="22:39" ht="15.75" customHeight="1" x14ac:dyDescent="0.2">
      <c r="V722" s="73"/>
      <c r="W722" s="73"/>
      <c r="X722" s="74"/>
      <c r="AA722" s="74"/>
      <c r="AD722" s="73"/>
      <c r="AF722" s="73"/>
      <c r="AM722" s="75"/>
    </row>
    <row r="723" spans="22:39" ht="15.75" customHeight="1" x14ac:dyDescent="0.2">
      <c r="V723" s="73"/>
      <c r="W723" s="73"/>
      <c r="X723" s="74"/>
      <c r="AA723" s="74"/>
      <c r="AD723" s="73"/>
      <c r="AF723" s="73"/>
      <c r="AM723" s="75"/>
    </row>
    <row r="724" spans="22:39" ht="15.75" customHeight="1" x14ac:dyDescent="0.2">
      <c r="V724" s="73"/>
      <c r="W724" s="73"/>
      <c r="X724" s="74"/>
      <c r="AA724" s="74"/>
      <c r="AD724" s="73"/>
      <c r="AF724" s="73"/>
      <c r="AM724" s="75"/>
    </row>
    <row r="725" spans="22:39" ht="15.75" customHeight="1" x14ac:dyDescent="0.2">
      <c r="V725" s="73"/>
      <c r="W725" s="73"/>
      <c r="X725" s="74"/>
      <c r="AA725" s="74"/>
      <c r="AD725" s="73"/>
      <c r="AF725" s="73"/>
      <c r="AM725" s="75"/>
    </row>
    <row r="726" spans="22:39" ht="15.75" customHeight="1" x14ac:dyDescent="0.2">
      <c r="V726" s="73"/>
      <c r="W726" s="73"/>
      <c r="X726" s="74"/>
      <c r="AA726" s="74"/>
      <c r="AD726" s="73"/>
      <c r="AF726" s="73"/>
      <c r="AM726" s="75"/>
    </row>
    <row r="727" spans="22:39" ht="15.75" customHeight="1" x14ac:dyDescent="0.2">
      <c r="V727" s="73"/>
      <c r="W727" s="73"/>
      <c r="X727" s="74"/>
      <c r="AA727" s="74"/>
      <c r="AD727" s="73"/>
      <c r="AF727" s="73"/>
      <c r="AM727" s="75"/>
    </row>
    <row r="728" spans="22:39" ht="15.75" customHeight="1" x14ac:dyDescent="0.2">
      <c r="V728" s="73"/>
      <c r="W728" s="73"/>
      <c r="X728" s="74"/>
      <c r="AA728" s="74"/>
      <c r="AD728" s="73"/>
      <c r="AF728" s="73"/>
      <c r="AM728" s="75"/>
    </row>
    <row r="729" spans="22:39" ht="15.75" customHeight="1" x14ac:dyDescent="0.2">
      <c r="V729" s="73"/>
      <c r="W729" s="73"/>
      <c r="X729" s="74"/>
      <c r="AA729" s="74"/>
      <c r="AD729" s="73"/>
      <c r="AF729" s="73"/>
      <c r="AM729" s="75"/>
    </row>
    <row r="730" spans="22:39" ht="15.75" customHeight="1" x14ac:dyDescent="0.2">
      <c r="V730" s="73"/>
      <c r="W730" s="73"/>
      <c r="X730" s="74"/>
      <c r="AA730" s="74"/>
      <c r="AD730" s="73"/>
      <c r="AF730" s="73"/>
      <c r="AM730" s="75"/>
    </row>
    <row r="731" spans="22:39" ht="15.75" customHeight="1" x14ac:dyDescent="0.2">
      <c r="V731" s="73"/>
      <c r="W731" s="73"/>
      <c r="X731" s="74"/>
      <c r="AA731" s="74"/>
      <c r="AD731" s="73"/>
      <c r="AF731" s="73"/>
      <c r="AM731" s="75"/>
    </row>
    <row r="732" spans="22:39" ht="15.75" customHeight="1" x14ac:dyDescent="0.2">
      <c r="V732" s="73"/>
      <c r="W732" s="73"/>
      <c r="X732" s="74"/>
      <c r="AA732" s="74"/>
      <c r="AD732" s="73"/>
      <c r="AF732" s="73"/>
      <c r="AM732" s="75"/>
    </row>
    <row r="733" spans="22:39" ht="15.75" customHeight="1" x14ac:dyDescent="0.2">
      <c r="V733" s="73"/>
      <c r="W733" s="73"/>
      <c r="X733" s="74"/>
      <c r="AA733" s="74"/>
      <c r="AD733" s="73"/>
      <c r="AF733" s="73"/>
      <c r="AM733" s="75"/>
    </row>
    <row r="734" spans="22:39" ht="15.75" customHeight="1" x14ac:dyDescent="0.2">
      <c r="V734" s="73"/>
      <c r="W734" s="73"/>
      <c r="X734" s="74"/>
      <c r="AA734" s="74"/>
      <c r="AD734" s="73"/>
      <c r="AF734" s="73"/>
      <c r="AM734" s="75"/>
    </row>
    <row r="735" spans="22:39" ht="15.75" customHeight="1" x14ac:dyDescent="0.2">
      <c r="V735" s="73"/>
      <c r="W735" s="73"/>
      <c r="X735" s="74"/>
      <c r="AA735" s="74"/>
      <c r="AD735" s="73"/>
      <c r="AF735" s="73"/>
      <c r="AM735" s="75"/>
    </row>
    <row r="736" spans="22:39" ht="15.75" customHeight="1" x14ac:dyDescent="0.2">
      <c r="V736" s="73"/>
      <c r="W736" s="73"/>
      <c r="X736" s="74"/>
      <c r="AA736" s="74"/>
      <c r="AD736" s="73"/>
      <c r="AF736" s="73"/>
      <c r="AM736" s="75"/>
    </row>
    <row r="737" spans="22:39" ht="15.75" customHeight="1" x14ac:dyDescent="0.2">
      <c r="V737" s="73"/>
      <c r="W737" s="73"/>
      <c r="X737" s="74"/>
      <c r="AA737" s="74"/>
      <c r="AD737" s="73"/>
      <c r="AF737" s="73"/>
      <c r="AM737" s="75"/>
    </row>
    <row r="738" spans="22:39" ht="15.75" customHeight="1" x14ac:dyDescent="0.2">
      <c r="V738" s="73"/>
      <c r="W738" s="73"/>
      <c r="X738" s="74"/>
      <c r="AA738" s="74"/>
      <c r="AD738" s="73"/>
      <c r="AF738" s="73"/>
      <c r="AM738" s="75"/>
    </row>
    <row r="739" spans="22:39" ht="15.75" customHeight="1" x14ac:dyDescent="0.2">
      <c r="V739" s="73"/>
      <c r="W739" s="73"/>
      <c r="X739" s="74"/>
      <c r="AA739" s="74"/>
      <c r="AD739" s="73"/>
      <c r="AF739" s="73"/>
      <c r="AM739" s="75"/>
    </row>
    <row r="740" spans="22:39" ht="15.75" customHeight="1" x14ac:dyDescent="0.2">
      <c r="V740" s="73"/>
      <c r="W740" s="73"/>
      <c r="X740" s="74"/>
      <c r="AA740" s="74"/>
      <c r="AD740" s="73"/>
      <c r="AF740" s="73"/>
      <c r="AM740" s="75"/>
    </row>
    <row r="741" spans="22:39" ht="15.75" customHeight="1" x14ac:dyDescent="0.2">
      <c r="V741" s="73"/>
      <c r="W741" s="73"/>
      <c r="X741" s="74"/>
      <c r="AA741" s="74"/>
      <c r="AD741" s="73"/>
      <c r="AF741" s="73"/>
      <c r="AM741" s="75"/>
    </row>
    <row r="742" spans="22:39" ht="15.75" customHeight="1" x14ac:dyDescent="0.2">
      <c r="V742" s="73"/>
      <c r="W742" s="73"/>
      <c r="X742" s="74"/>
      <c r="AA742" s="74"/>
      <c r="AD742" s="73"/>
      <c r="AF742" s="73"/>
      <c r="AM742" s="75"/>
    </row>
    <row r="743" spans="22:39" ht="15.75" customHeight="1" x14ac:dyDescent="0.2">
      <c r="V743" s="73"/>
      <c r="W743" s="73"/>
      <c r="X743" s="74"/>
      <c r="AA743" s="74"/>
      <c r="AD743" s="73"/>
      <c r="AF743" s="73"/>
      <c r="AM743" s="75"/>
    </row>
    <row r="744" spans="22:39" ht="15.75" customHeight="1" x14ac:dyDescent="0.2">
      <c r="V744" s="73"/>
      <c r="W744" s="73"/>
      <c r="X744" s="74"/>
      <c r="AA744" s="74"/>
      <c r="AD744" s="73"/>
      <c r="AF744" s="73"/>
      <c r="AM744" s="75"/>
    </row>
    <row r="745" spans="22:39" ht="15.75" customHeight="1" x14ac:dyDescent="0.2">
      <c r="V745" s="73"/>
      <c r="W745" s="73"/>
      <c r="X745" s="74"/>
      <c r="AA745" s="74"/>
      <c r="AD745" s="73"/>
      <c r="AF745" s="73"/>
      <c r="AM745" s="75"/>
    </row>
    <row r="746" spans="22:39" ht="15.75" customHeight="1" x14ac:dyDescent="0.2">
      <c r="V746" s="73"/>
      <c r="W746" s="73"/>
      <c r="X746" s="74"/>
      <c r="AA746" s="74"/>
      <c r="AD746" s="73"/>
      <c r="AF746" s="73"/>
      <c r="AM746" s="75"/>
    </row>
    <row r="747" spans="22:39" ht="15.75" customHeight="1" x14ac:dyDescent="0.2">
      <c r="V747" s="73"/>
      <c r="W747" s="73"/>
      <c r="X747" s="74"/>
      <c r="AA747" s="74"/>
      <c r="AD747" s="73"/>
      <c r="AF747" s="73"/>
      <c r="AM747" s="75"/>
    </row>
    <row r="748" spans="22:39" ht="15.75" customHeight="1" x14ac:dyDescent="0.2">
      <c r="V748" s="73"/>
      <c r="W748" s="73"/>
      <c r="X748" s="74"/>
      <c r="AA748" s="74"/>
      <c r="AD748" s="73"/>
      <c r="AF748" s="73"/>
      <c r="AM748" s="75"/>
    </row>
    <row r="749" spans="22:39" ht="15.75" customHeight="1" x14ac:dyDescent="0.2">
      <c r="V749" s="73"/>
      <c r="W749" s="73"/>
      <c r="X749" s="74"/>
      <c r="AA749" s="74"/>
      <c r="AD749" s="73"/>
      <c r="AF749" s="73"/>
      <c r="AM749" s="75"/>
    </row>
    <row r="750" spans="22:39" ht="15.75" customHeight="1" x14ac:dyDescent="0.2">
      <c r="V750" s="73"/>
      <c r="W750" s="73"/>
      <c r="X750" s="74"/>
      <c r="AA750" s="74"/>
      <c r="AD750" s="73"/>
      <c r="AF750" s="73"/>
      <c r="AM750" s="75"/>
    </row>
    <row r="751" spans="22:39" ht="15.75" customHeight="1" x14ac:dyDescent="0.2">
      <c r="V751" s="73"/>
      <c r="W751" s="73"/>
      <c r="X751" s="74"/>
      <c r="AA751" s="74"/>
      <c r="AD751" s="73"/>
      <c r="AF751" s="73"/>
      <c r="AM751" s="75"/>
    </row>
    <row r="752" spans="22:39" ht="15.75" customHeight="1" x14ac:dyDescent="0.2">
      <c r="V752" s="73"/>
      <c r="W752" s="73"/>
      <c r="X752" s="74"/>
      <c r="AA752" s="74"/>
      <c r="AD752" s="73"/>
      <c r="AF752" s="73"/>
      <c r="AM752" s="75"/>
    </row>
    <row r="753" spans="22:39" ht="15.75" customHeight="1" x14ac:dyDescent="0.2">
      <c r="V753" s="73"/>
      <c r="W753" s="73"/>
      <c r="X753" s="74"/>
      <c r="AA753" s="74"/>
      <c r="AD753" s="73"/>
      <c r="AF753" s="73"/>
      <c r="AM753" s="75"/>
    </row>
    <row r="754" spans="22:39" ht="15.75" customHeight="1" x14ac:dyDescent="0.2">
      <c r="V754" s="73"/>
      <c r="W754" s="73"/>
      <c r="X754" s="74"/>
      <c r="AA754" s="74"/>
      <c r="AD754" s="73"/>
      <c r="AF754" s="73"/>
      <c r="AM754" s="75"/>
    </row>
    <row r="755" spans="22:39" ht="15.75" customHeight="1" x14ac:dyDescent="0.2">
      <c r="V755" s="73"/>
      <c r="W755" s="73"/>
      <c r="X755" s="74"/>
      <c r="AA755" s="74"/>
      <c r="AD755" s="73"/>
      <c r="AF755" s="73"/>
      <c r="AM755" s="75"/>
    </row>
    <row r="756" spans="22:39" ht="15.75" customHeight="1" x14ac:dyDescent="0.2">
      <c r="V756" s="73"/>
      <c r="W756" s="73"/>
      <c r="X756" s="74"/>
      <c r="AA756" s="74"/>
      <c r="AD756" s="73"/>
      <c r="AF756" s="73"/>
      <c r="AM756" s="75"/>
    </row>
    <row r="757" spans="22:39" ht="15.75" customHeight="1" x14ac:dyDescent="0.2">
      <c r="V757" s="73"/>
      <c r="W757" s="73"/>
      <c r="X757" s="74"/>
      <c r="AA757" s="74"/>
      <c r="AD757" s="73"/>
      <c r="AF757" s="73"/>
      <c r="AM757" s="75"/>
    </row>
    <row r="758" spans="22:39" ht="15.75" customHeight="1" x14ac:dyDescent="0.2">
      <c r="V758" s="73"/>
      <c r="W758" s="73"/>
      <c r="X758" s="74"/>
      <c r="AA758" s="74"/>
      <c r="AD758" s="73"/>
      <c r="AF758" s="73"/>
      <c r="AM758" s="75"/>
    </row>
    <row r="759" spans="22:39" ht="15.75" customHeight="1" x14ac:dyDescent="0.2">
      <c r="V759" s="73"/>
      <c r="W759" s="73"/>
      <c r="X759" s="74"/>
      <c r="AA759" s="74"/>
      <c r="AD759" s="73"/>
      <c r="AF759" s="73"/>
      <c r="AM759" s="75"/>
    </row>
    <row r="760" spans="22:39" ht="15.75" customHeight="1" x14ac:dyDescent="0.2">
      <c r="V760" s="73"/>
      <c r="W760" s="73"/>
      <c r="X760" s="74"/>
      <c r="AA760" s="74"/>
      <c r="AD760" s="73"/>
      <c r="AF760" s="73"/>
      <c r="AM760" s="75"/>
    </row>
    <row r="761" spans="22:39" ht="15.75" customHeight="1" x14ac:dyDescent="0.2">
      <c r="V761" s="73"/>
      <c r="W761" s="73"/>
      <c r="X761" s="74"/>
      <c r="AA761" s="74"/>
      <c r="AD761" s="73"/>
      <c r="AF761" s="73"/>
      <c r="AM761" s="75"/>
    </row>
    <row r="762" spans="22:39" ht="15.75" customHeight="1" x14ac:dyDescent="0.2">
      <c r="V762" s="73"/>
      <c r="W762" s="73"/>
      <c r="X762" s="74"/>
      <c r="AA762" s="74"/>
      <c r="AD762" s="73"/>
      <c r="AF762" s="73"/>
      <c r="AM762" s="75"/>
    </row>
    <row r="763" spans="22:39" ht="15.75" customHeight="1" x14ac:dyDescent="0.2">
      <c r="V763" s="73"/>
      <c r="W763" s="73"/>
      <c r="X763" s="74"/>
      <c r="AA763" s="74"/>
      <c r="AD763" s="73"/>
      <c r="AF763" s="73"/>
      <c r="AM763" s="75"/>
    </row>
    <row r="764" spans="22:39" ht="15.75" customHeight="1" x14ac:dyDescent="0.2">
      <c r="V764" s="73"/>
      <c r="W764" s="73"/>
      <c r="X764" s="74"/>
      <c r="AA764" s="74"/>
      <c r="AD764" s="73"/>
      <c r="AF764" s="73"/>
      <c r="AM764" s="75"/>
    </row>
    <row r="765" spans="22:39" ht="15.75" customHeight="1" x14ac:dyDescent="0.2">
      <c r="V765" s="73"/>
      <c r="W765" s="73"/>
      <c r="X765" s="74"/>
      <c r="AA765" s="74"/>
      <c r="AD765" s="73"/>
      <c r="AF765" s="73"/>
      <c r="AM765" s="75"/>
    </row>
    <row r="766" spans="22:39" ht="15.75" customHeight="1" x14ac:dyDescent="0.2">
      <c r="V766" s="73"/>
      <c r="W766" s="73"/>
      <c r="X766" s="74"/>
      <c r="AA766" s="74"/>
      <c r="AD766" s="73"/>
      <c r="AF766" s="73"/>
      <c r="AM766" s="75"/>
    </row>
    <row r="767" spans="22:39" ht="15.75" customHeight="1" x14ac:dyDescent="0.2">
      <c r="V767" s="73"/>
      <c r="W767" s="73"/>
      <c r="X767" s="74"/>
      <c r="AA767" s="74"/>
      <c r="AD767" s="73"/>
      <c r="AF767" s="73"/>
      <c r="AM767" s="75"/>
    </row>
    <row r="768" spans="22:39" ht="15.75" customHeight="1" x14ac:dyDescent="0.2">
      <c r="V768" s="73"/>
      <c r="W768" s="73"/>
      <c r="X768" s="74"/>
      <c r="AA768" s="74"/>
      <c r="AD768" s="73"/>
      <c r="AF768" s="73"/>
      <c r="AM768" s="75"/>
    </row>
    <row r="769" spans="22:39" ht="15.75" customHeight="1" x14ac:dyDescent="0.2">
      <c r="V769" s="73"/>
      <c r="W769" s="73"/>
      <c r="X769" s="74"/>
      <c r="AA769" s="74"/>
      <c r="AD769" s="73"/>
      <c r="AF769" s="73"/>
      <c r="AM769" s="75"/>
    </row>
    <row r="770" spans="22:39" ht="15.75" customHeight="1" x14ac:dyDescent="0.2">
      <c r="V770" s="73"/>
      <c r="W770" s="73"/>
      <c r="X770" s="74"/>
      <c r="AA770" s="74"/>
      <c r="AD770" s="73"/>
      <c r="AF770" s="73"/>
      <c r="AM770" s="75"/>
    </row>
    <row r="771" spans="22:39" ht="15.75" customHeight="1" x14ac:dyDescent="0.2">
      <c r="V771" s="73"/>
      <c r="W771" s="73"/>
      <c r="X771" s="74"/>
      <c r="AA771" s="74"/>
      <c r="AD771" s="73"/>
      <c r="AF771" s="73"/>
      <c r="AM771" s="75"/>
    </row>
    <row r="772" spans="22:39" ht="15.75" customHeight="1" x14ac:dyDescent="0.2">
      <c r="V772" s="73"/>
      <c r="W772" s="73"/>
      <c r="X772" s="74"/>
      <c r="AA772" s="74"/>
      <c r="AD772" s="73"/>
      <c r="AF772" s="73"/>
      <c r="AM772" s="75"/>
    </row>
    <row r="773" spans="22:39" ht="15.75" customHeight="1" x14ac:dyDescent="0.2">
      <c r="V773" s="73"/>
      <c r="W773" s="73"/>
      <c r="X773" s="74"/>
      <c r="AA773" s="74"/>
      <c r="AD773" s="73"/>
      <c r="AF773" s="73"/>
      <c r="AM773" s="75"/>
    </row>
    <row r="774" spans="22:39" ht="15.75" customHeight="1" x14ac:dyDescent="0.2">
      <c r="V774" s="73"/>
      <c r="W774" s="73"/>
      <c r="X774" s="74"/>
      <c r="AA774" s="74"/>
      <c r="AD774" s="73"/>
      <c r="AF774" s="73"/>
      <c r="AM774" s="75"/>
    </row>
    <row r="775" spans="22:39" ht="15.75" customHeight="1" x14ac:dyDescent="0.2">
      <c r="V775" s="73"/>
      <c r="W775" s="73"/>
      <c r="X775" s="74"/>
      <c r="AA775" s="74"/>
      <c r="AD775" s="73"/>
      <c r="AF775" s="73"/>
      <c r="AM775" s="75"/>
    </row>
    <row r="776" spans="22:39" ht="15.75" customHeight="1" x14ac:dyDescent="0.2">
      <c r="V776" s="73"/>
      <c r="W776" s="73"/>
      <c r="X776" s="74"/>
      <c r="AA776" s="74"/>
      <c r="AD776" s="73"/>
      <c r="AF776" s="73"/>
      <c r="AM776" s="75"/>
    </row>
    <row r="777" spans="22:39" ht="15.75" customHeight="1" x14ac:dyDescent="0.2">
      <c r="V777" s="73"/>
      <c r="W777" s="73"/>
      <c r="X777" s="74"/>
      <c r="AA777" s="74"/>
      <c r="AD777" s="73"/>
      <c r="AF777" s="73"/>
      <c r="AM777" s="75"/>
    </row>
    <row r="778" spans="22:39" ht="15.75" customHeight="1" x14ac:dyDescent="0.2">
      <c r="V778" s="73"/>
      <c r="W778" s="73"/>
      <c r="X778" s="74"/>
      <c r="AA778" s="74"/>
      <c r="AD778" s="73"/>
      <c r="AF778" s="73"/>
      <c r="AM778" s="75"/>
    </row>
    <row r="779" spans="22:39" ht="15.75" customHeight="1" x14ac:dyDescent="0.2">
      <c r="V779" s="73"/>
      <c r="W779" s="73"/>
      <c r="X779" s="74"/>
      <c r="AA779" s="74"/>
      <c r="AD779" s="73"/>
      <c r="AF779" s="73"/>
      <c r="AM779" s="75"/>
    </row>
    <row r="780" spans="22:39" ht="15.75" customHeight="1" x14ac:dyDescent="0.2">
      <c r="V780" s="73"/>
      <c r="W780" s="73"/>
      <c r="X780" s="74"/>
      <c r="AA780" s="74"/>
      <c r="AD780" s="73"/>
      <c r="AF780" s="73"/>
      <c r="AM780" s="75"/>
    </row>
    <row r="781" spans="22:39" ht="15.75" customHeight="1" x14ac:dyDescent="0.2">
      <c r="V781" s="73"/>
      <c r="W781" s="73"/>
      <c r="X781" s="74"/>
      <c r="AA781" s="74"/>
      <c r="AD781" s="73"/>
      <c r="AF781" s="73"/>
      <c r="AM781" s="75"/>
    </row>
    <row r="782" spans="22:39" ht="15.75" customHeight="1" x14ac:dyDescent="0.2">
      <c r="V782" s="73"/>
      <c r="W782" s="73"/>
      <c r="X782" s="74"/>
      <c r="AA782" s="74"/>
      <c r="AD782" s="73"/>
      <c r="AF782" s="73"/>
      <c r="AM782" s="75"/>
    </row>
    <row r="783" spans="22:39" ht="15.75" customHeight="1" x14ac:dyDescent="0.2">
      <c r="V783" s="73"/>
      <c r="W783" s="73"/>
      <c r="X783" s="74"/>
      <c r="AA783" s="74"/>
      <c r="AD783" s="73"/>
      <c r="AF783" s="73"/>
      <c r="AM783" s="75"/>
    </row>
    <row r="784" spans="22:39" ht="15.75" customHeight="1" x14ac:dyDescent="0.2">
      <c r="V784" s="73"/>
      <c r="W784" s="73"/>
      <c r="X784" s="74"/>
      <c r="AA784" s="74"/>
      <c r="AD784" s="73"/>
      <c r="AF784" s="73"/>
      <c r="AM784" s="75"/>
    </row>
    <row r="785" spans="22:39" ht="15.75" customHeight="1" x14ac:dyDescent="0.2">
      <c r="V785" s="73"/>
      <c r="W785" s="73"/>
      <c r="X785" s="74"/>
      <c r="AA785" s="74"/>
      <c r="AD785" s="73"/>
      <c r="AF785" s="73"/>
      <c r="AM785" s="75"/>
    </row>
    <row r="786" spans="22:39" ht="15.75" customHeight="1" x14ac:dyDescent="0.2">
      <c r="V786" s="73"/>
      <c r="W786" s="73"/>
      <c r="X786" s="74"/>
      <c r="AA786" s="74"/>
      <c r="AD786" s="73"/>
      <c r="AF786" s="73"/>
      <c r="AM786" s="75"/>
    </row>
    <row r="787" spans="22:39" ht="15.75" customHeight="1" x14ac:dyDescent="0.2">
      <c r="V787" s="73"/>
      <c r="W787" s="73"/>
      <c r="X787" s="74"/>
      <c r="AA787" s="74"/>
      <c r="AD787" s="73"/>
      <c r="AF787" s="73"/>
      <c r="AM787" s="75"/>
    </row>
    <row r="788" spans="22:39" ht="15.75" customHeight="1" x14ac:dyDescent="0.2">
      <c r="V788" s="73"/>
      <c r="W788" s="73"/>
      <c r="X788" s="74"/>
      <c r="AA788" s="74"/>
      <c r="AD788" s="73"/>
      <c r="AF788" s="73"/>
      <c r="AM788" s="75"/>
    </row>
    <row r="789" spans="22:39" ht="15.75" customHeight="1" x14ac:dyDescent="0.2">
      <c r="V789" s="73"/>
      <c r="W789" s="73"/>
      <c r="X789" s="74"/>
      <c r="AA789" s="74"/>
      <c r="AD789" s="73"/>
      <c r="AF789" s="73"/>
      <c r="AM789" s="75"/>
    </row>
    <row r="790" spans="22:39" ht="15.75" customHeight="1" x14ac:dyDescent="0.2">
      <c r="V790" s="73"/>
      <c r="W790" s="73"/>
      <c r="X790" s="74"/>
      <c r="AA790" s="74"/>
      <c r="AD790" s="73"/>
      <c r="AF790" s="73"/>
      <c r="AM790" s="75"/>
    </row>
    <row r="791" spans="22:39" ht="15.75" customHeight="1" x14ac:dyDescent="0.2">
      <c r="V791" s="73"/>
      <c r="W791" s="73"/>
      <c r="X791" s="74"/>
      <c r="AA791" s="74"/>
      <c r="AD791" s="73"/>
      <c r="AF791" s="73"/>
      <c r="AM791" s="75"/>
    </row>
    <row r="792" spans="22:39" ht="15.75" customHeight="1" x14ac:dyDescent="0.2">
      <c r="V792" s="73"/>
      <c r="W792" s="73"/>
      <c r="X792" s="74"/>
      <c r="AA792" s="74"/>
      <c r="AD792" s="73"/>
      <c r="AF792" s="73"/>
      <c r="AM792" s="75"/>
    </row>
    <row r="793" spans="22:39" ht="15.75" customHeight="1" x14ac:dyDescent="0.2">
      <c r="V793" s="73"/>
      <c r="W793" s="73"/>
      <c r="X793" s="74"/>
      <c r="AA793" s="74"/>
      <c r="AD793" s="73"/>
      <c r="AF793" s="73"/>
      <c r="AM793" s="75"/>
    </row>
    <row r="794" spans="22:39" ht="15.75" customHeight="1" x14ac:dyDescent="0.2">
      <c r="V794" s="73"/>
      <c r="W794" s="73"/>
      <c r="X794" s="74"/>
      <c r="AA794" s="74"/>
      <c r="AD794" s="73"/>
      <c r="AF794" s="73"/>
      <c r="AM794" s="75"/>
    </row>
    <row r="795" spans="22:39" ht="15.75" customHeight="1" x14ac:dyDescent="0.2">
      <c r="V795" s="73"/>
      <c r="W795" s="73"/>
      <c r="X795" s="74"/>
      <c r="AA795" s="74"/>
      <c r="AD795" s="73"/>
      <c r="AF795" s="73"/>
      <c r="AM795" s="75"/>
    </row>
    <row r="796" spans="22:39" ht="15.75" customHeight="1" x14ac:dyDescent="0.2">
      <c r="V796" s="73"/>
      <c r="W796" s="73"/>
      <c r="X796" s="74"/>
      <c r="AA796" s="74"/>
      <c r="AD796" s="73"/>
      <c r="AF796" s="73"/>
      <c r="AM796" s="75"/>
    </row>
    <row r="797" spans="22:39" ht="15.75" customHeight="1" x14ac:dyDescent="0.2">
      <c r="V797" s="73"/>
      <c r="W797" s="73"/>
      <c r="X797" s="74"/>
      <c r="AA797" s="74"/>
      <c r="AD797" s="73"/>
      <c r="AF797" s="73"/>
      <c r="AM797" s="75"/>
    </row>
    <row r="798" spans="22:39" ht="15.75" customHeight="1" x14ac:dyDescent="0.2">
      <c r="V798" s="73"/>
      <c r="W798" s="73"/>
      <c r="X798" s="74"/>
      <c r="AA798" s="74"/>
      <c r="AD798" s="73"/>
      <c r="AF798" s="73"/>
      <c r="AM798" s="75"/>
    </row>
    <row r="799" spans="22:39" ht="15.75" customHeight="1" x14ac:dyDescent="0.2">
      <c r="V799" s="73"/>
      <c r="W799" s="73"/>
      <c r="X799" s="74"/>
      <c r="AA799" s="74"/>
      <c r="AD799" s="73"/>
      <c r="AF799" s="73"/>
      <c r="AM799" s="75"/>
    </row>
    <row r="800" spans="22:39" ht="15.75" customHeight="1" x14ac:dyDescent="0.2">
      <c r="V800" s="73"/>
      <c r="W800" s="73"/>
      <c r="X800" s="74"/>
      <c r="AA800" s="74"/>
      <c r="AD800" s="73"/>
      <c r="AF800" s="73"/>
      <c r="AM800" s="75"/>
    </row>
    <row r="801" spans="22:39" ht="15.75" customHeight="1" x14ac:dyDescent="0.2">
      <c r="V801" s="73"/>
      <c r="W801" s="73"/>
      <c r="X801" s="74"/>
      <c r="AA801" s="74"/>
      <c r="AD801" s="73"/>
      <c r="AF801" s="73"/>
      <c r="AM801" s="75"/>
    </row>
    <row r="802" spans="22:39" ht="15.75" customHeight="1" x14ac:dyDescent="0.2">
      <c r="V802" s="73"/>
      <c r="W802" s="73"/>
      <c r="X802" s="74"/>
      <c r="AA802" s="74"/>
      <c r="AD802" s="73"/>
      <c r="AF802" s="73"/>
      <c r="AM802" s="75"/>
    </row>
    <row r="803" spans="22:39" ht="15.75" customHeight="1" x14ac:dyDescent="0.2">
      <c r="V803" s="73"/>
      <c r="W803" s="73"/>
      <c r="X803" s="74"/>
      <c r="AA803" s="74"/>
      <c r="AD803" s="73"/>
      <c r="AF803" s="73"/>
      <c r="AM803" s="75"/>
    </row>
    <row r="804" spans="22:39" ht="15.75" customHeight="1" x14ac:dyDescent="0.2">
      <c r="V804" s="73"/>
      <c r="W804" s="73"/>
      <c r="X804" s="74"/>
      <c r="AA804" s="74"/>
      <c r="AD804" s="73"/>
      <c r="AF804" s="73"/>
      <c r="AM804" s="75"/>
    </row>
    <row r="805" spans="22:39" ht="15.75" customHeight="1" x14ac:dyDescent="0.2">
      <c r="V805" s="73"/>
      <c r="W805" s="73"/>
      <c r="X805" s="74"/>
      <c r="AA805" s="74"/>
      <c r="AD805" s="73"/>
      <c r="AF805" s="73"/>
      <c r="AM805" s="75"/>
    </row>
    <row r="806" spans="22:39" ht="15.75" customHeight="1" x14ac:dyDescent="0.2">
      <c r="V806" s="73"/>
      <c r="W806" s="73"/>
      <c r="X806" s="74"/>
      <c r="AA806" s="74"/>
      <c r="AD806" s="73"/>
      <c r="AF806" s="73"/>
      <c r="AM806" s="75"/>
    </row>
    <row r="807" spans="22:39" ht="15.75" customHeight="1" x14ac:dyDescent="0.2">
      <c r="V807" s="73"/>
      <c r="W807" s="73"/>
      <c r="X807" s="74"/>
      <c r="AA807" s="74"/>
      <c r="AD807" s="73"/>
      <c r="AF807" s="73"/>
      <c r="AM807" s="75"/>
    </row>
    <row r="808" spans="22:39" ht="15.75" customHeight="1" x14ac:dyDescent="0.2">
      <c r="V808" s="73"/>
      <c r="W808" s="73"/>
      <c r="X808" s="74"/>
      <c r="AA808" s="74"/>
      <c r="AD808" s="73"/>
      <c r="AF808" s="73"/>
      <c r="AM808" s="75"/>
    </row>
    <row r="809" spans="22:39" ht="15.75" customHeight="1" x14ac:dyDescent="0.2">
      <c r="V809" s="73"/>
      <c r="W809" s="73"/>
      <c r="X809" s="74"/>
      <c r="AA809" s="74"/>
      <c r="AD809" s="73"/>
      <c r="AF809" s="73"/>
      <c r="AM809" s="75"/>
    </row>
    <row r="810" spans="22:39" ht="15.75" customHeight="1" x14ac:dyDescent="0.2">
      <c r="V810" s="73"/>
      <c r="W810" s="73"/>
      <c r="X810" s="74"/>
      <c r="AA810" s="74"/>
      <c r="AD810" s="73"/>
      <c r="AF810" s="73"/>
      <c r="AM810" s="75"/>
    </row>
    <row r="811" spans="22:39" ht="15.75" customHeight="1" x14ac:dyDescent="0.2">
      <c r="V811" s="73"/>
      <c r="W811" s="73"/>
      <c r="X811" s="74"/>
      <c r="AA811" s="74"/>
      <c r="AD811" s="73"/>
      <c r="AF811" s="73"/>
      <c r="AM811" s="75"/>
    </row>
    <row r="812" spans="22:39" ht="15.75" customHeight="1" x14ac:dyDescent="0.2">
      <c r="V812" s="73"/>
      <c r="W812" s="73"/>
      <c r="X812" s="74"/>
      <c r="AA812" s="74"/>
      <c r="AD812" s="73"/>
      <c r="AF812" s="73"/>
      <c r="AM812" s="75"/>
    </row>
    <row r="813" spans="22:39" ht="15.75" customHeight="1" x14ac:dyDescent="0.2">
      <c r="V813" s="73"/>
      <c r="W813" s="73"/>
      <c r="X813" s="74"/>
      <c r="AA813" s="74"/>
      <c r="AD813" s="73"/>
      <c r="AF813" s="73"/>
      <c r="AM813" s="75"/>
    </row>
    <row r="814" spans="22:39" ht="15.75" customHeight="1" x14ac:dyDescent="0.2">
      <c r="V814" s="73"/>
      <c r="W814" s="73"/>
      <c r="X814" s="74"/>
      <c r="AA814" s="74"/>
      <c r="AD814" s="73"/>
      <c r="AF814" s="73"/>
      <c r="AM814" s="75"/>
    </row>
    <row r="815" spans="22:39" ht="15.75" customHeight="1" x14ac:dyDescent="0.2">
      <c r="V815" s="73"/>
      <c r="W815" s="73"/>
      <c r="X815" s="74"/>
      <c r="AA815" s="74"/>
      <c r="AD815" s="73"/>
      <c r="AF815" s="73"/>
      <c r="AM815" s="75"/>
    </row>
    <row r="816" spans="22:39" ht="15.75" customHeight="1" x14ac:dyDescent="0.2">
      <c r="V816" s="73"/>
      <c r="W816" s="73"/>
      <c r="X816" s="74"/>
      <c r="AA816" s="74"/>
      <c r="AD816" s="73"/>
      <c r="AF816" s="73"/>
      <c r="AM816" s="75"/>
    </row>
    <row r="817" spans="22:39" ht="15.75" customHeight="1" x14ac:dyDescent="0.2">
      <c r="V817" s="73"/>
      <c r="W817" s="73"/>
      <c r="X817" s="74"/>
      <c r="AA817" s="74"/>
      <c r="AD817" s="73"/>
      <c r="AF817" s="73"/>
      <c r="AM817" s="75"/>
    </row>
    <row r="818" spans="22:39" ht="15.75" customHeight="1" x14ac:dyDescent="0.2">
      <c r="V818" s="73"/>
      <c r="W818" s="73"/>
      <c r="X818" s="74"/>
      <c r="AA818" s="74"/>
      <c r="AD818" s="73"/>
      <c r="AF818" s="73"/>
      <c r="AM818" s="75"/>
    </row>
    <row r="819" spans="22:39" ht="15.75" customHeight="1" x14ac:dyDescent="0.2">
      <c r="V819" s="73"/>
      <c r="W819" s="73"/>
      <c r="X819" s="74"/>
      <c r="AA819" s="74"/>
      <c r="AD819" s="73"/>
      <c r="AF819" s="73"/>
      <c r="AM819" s="75"/>
    </row>
    <row r="820" spans="22:39" ht="15.75" customHeight="1" x14ac:dyDescent="0.2">
      <c r="V820" s="73"/>
      <c r="W820" s="73"/>
      <c r="X820" s="74"/>
      <c r="AA820" s="74"/>
      <c r="AD820" s="73"/>
      <c r="AF820" s="73"/>
      <c r="AM820" s="75"/>
    </row>
    <row r="821" spans="22:39" ht="15.75" customHeight="1" x14ac:dyDescent="0.2">
      <c r="V821" s="73"/>
      <c r="W821" s="73"/>
      <c r="X821" s="74"/>
      <c r="AA821" s="74"/>
      <c r="AD821" s="73"/>
      <c r="AF821" s="73"/>
      <c r="AM821" s="75"/>
    </row>
    <row r="822" spans="22:39" ht="15.75" customHeight="1" x14ac:dyDescent="0.2">
      <c r="V822" s="73"/>
      <c r="W822" s="73"/>
      <c r="X822" s="74"/>
      <c r="AA822" s="74"/>
      <c r="AD822" s="73"/>
      <c r="AF822" s="73"/>
      <c r="AM822" s="75"/>
    </row>
    <row r="823" spans="22:39" ht="15.75" customHeight="1" x14ac:dyDescent="0.2">
      <c r="V823" s="73"/>
      <c r="W823" s="73"/>
      <c r="X823" s="74"/>
      <c r="AA823" s="74"/>
      <c r="AD823" s="73"/>
      <c r="AF823" s="73"/>
      <c r="AM823" s="75"/>
    </row>
    <row r="824" spans="22:39" ht="15.75" customHeight="1" x14ac:dyDescent="0.2">
      <c r="V824" s="73"/>
      <c r="W824" s="73"/>
      <c r="X824" s="74"/>
      <c r="AA824" s="74"/>
      <c r="AD824" s="73"/>
      <c r="AF824" s="73"/>
      <c r="AM824" s="75"/>
    </row>
    <row r="825" spans="22:39" ht="15.75" customHeight="1" x14ac:dyDescent="0.2">
      <c r="V825" s="73"/>
      <c r="W825" s="73"/>
      <c r="X825" s="74"/>
      <c r="AA825" s="74"/>
      <c r="AD825" s="73"/>
      <c r="AF825" s="73"/>
      <c r="AM825" s="75"/>
    </row>
    <row r="826" spans="22:39" ht="15.75" customHeight="1" x14ac:dyDescent="0.2">
      <c r="V826" s="73"/>
      <c r="W826" s="73"/>
      <c r="X826" s="74"/>
      <c r="AA826" s="74"/>
      <c r="AD826" s="73"/>
      <c r="AF826" s="73"/>
      <c r="AM826" s="75"/>
    </row>
    <row r="827" spans="22:39" ht="15.75" customHeight="1" x14ac:dyDescent="0.2">
      <c r="V827" s="73"/>
      <c r="W827" s="73"/>
      <c r="X827" s="74"/>
      <c r="AA827" s="74"/>
      <c r="AD827" s="73"/>
      <c r="AF827" s="73"/>
      <c r="AM827" s="75"/>
    </row>
    <row r="828" spans="22:39" ht="15.75" customHeight="1" x14ac:dyDescent="0.2">
      <c r="V828" s="73"/>
      <c r="W828" s="73"/>
      <c r="X828" s="74"/>
      <c r="AA828" s="74"/>
      <c r="AD828" s="73"/>
      <c r="AF828" s="73"/>
      <c r="AM828" s="75"/>
    </row>
    <row r="829" spans="22:39" ht="15.75" customHeight="1" x14ac:dyDescent="0.2">
      <c r="V829" s="73"/>
      <c r="W829" s="73"/>
      <c r="X829" s="74"/>
      <c r="AA829" s="74"/>
      <c r="AD829" s="73"/>
      <c r="AF829" s="73"/>
      <c r="AM829" s="75"/>
    </row>
    <row r="830" spans="22:39" ht="15.75" customHeight="1" x14ac:dyDescent="0.2">
      <c r="V830" s="73"/>
      <c r="W830" s="73"/>
      <c r="X830" s="74"/>
      <c r="AA830" s="74"/>
      <c r="AD830" s="73"/>
      <c r="AF830" s="73"/>
      <c r="AM830" s="75"/>
    </row>
    <row r="831" spans="22:39" ht="15.75" customHeight="1" x14ac:dyDescent="0.2">
      <c r="V831" s="73"/>
      <c r="W831" s="73"/>
      <c r="X831" s="74"/>
      <c r="AA831" s="74"/>
      <c r="AD831" s="73"/>
      <c r="AF831" s="73"/>
      <c r="AM831" s="75"/>
    </row>
    <row r="832" spans="22:39" ht="15.75" customHeight="1" x14ac:dyDescent="0.2">
      <c r="V832" s="73"/>
      <c r="W832" s="73"/>
      <c r="X832" s="74"/>
      <c r="AA832" s="74"/>
      <c r="AD832" s="73"/>
      <c r="AF832" s="73"/>
      <c r="AM832" s="75"/>
    </row>
    <row r="833" spans="22:39" ht="15.75" customHeight="1" x14ac:dyDescent="0.2">
      <c r="V833" s="73"/>
      <c r="W833" s="73"/>
      <c r="X833" s="74"/>
      <c r="AA833" s="74"/>
      <c r="AD833" s="73"/>
      <c r="AF833" s="73"/>
      <c r="AM833" s="75"/>
    </row>
    <row r="834" spans="22:39" ht="15.75" customHeight="1" x14ac:dyDescent="0.2">
      <c r="V834" s="73"/>
      <c r="W834" s="73"/>
      <c r="X834" s="74"/>
      <c r="AA834" s="74"/>
      <c r="AD834" s="73"/>
      <c r="AF834" s="73"/>
      <c r="AM834" s="75"/>
    </row>
    <row r="835" spans="22:39" ht="15.75" customHeight="1" x14ac:dyDescent="0.2">
      <c r="V835" s="73"/>
      <c r="W835" s="73"/>
      <c r="X835" s="74"/>
      <c r="AA835" s="74"/>
      <c r="AD835" s="73"/>
      <c r="AF835" s="73"/>
      <c r="AM835" s="75"/>
    </row>
    <row r="836" spans="22:39" ht="15.75" customHeight="1" x14ac:dyDescent="0.2">
      <c r="V836" s="73"/>
      <c r="W836" s="73"/>
      <c r="X836" s="74"/>
      <c r="AA836" s="74"/>
      <c r="AD836" s="73"/>
      <c r="AF836" s="73"/>
      <c r="AM836" s="75"/>
    </row>
    <row r="837" spans="22:39" ht="15.75" customHeight="1" x14ac:dyDescent="0.2">
      <c r="V837" s="73"/>
      <c r="W837" s="73"/>
      <c r="X837" s="74"/>
      <c r="AA837" s="74"/>
      <c r="AD837" s="73"/>
      <c r="AF837" s="73"/>
      <c r="AM837" s="75"/>
    </row>
    <row r="838" spans="22:39" ht="15.75" customHeight="1" x14ac:dyDescent="0.2">
      <c r="V838" s="73"/>
      <c r="W838" s="73"/>
      <c r="X838" s="74"/>
      <c r="AA838" s="74"/>
      <c r="AD838" s="73"/>
      <c r="AF838" s="73"/>
      <c r="AM838" s="75"/>
    </row>
    <row r="839" spans="22:39" ht="15.75" customHeight="1" x14ac:dyDescent="0.2">
      <c r="V839" s="73"/>
      <c r="W839" s="73"/>
      <c r="X839" s="74"/>
      <c r="AA839" s="74"/>
      <c r="AD839" s="73"/>
      <c r="AF839" s="73"/>
      <c r="AM839" s="75"/>
    </row>
    <row r="840" spans="22:39" ht="15.75" customHeight="1" x14ac:dyDescent="0.2">
      <c r="V840" s="73"/>
      <c r="W840" s="73"/>
      <c r="X840" s="74"/>
      <c r="AA840" s="74"/>
      <c r="AD840" s="73"/>
      <c r="AF840" s="73"/>
      <c r="AM840" s="75"/>
    </row>
    <row r="841" spans="22:39" ht="15.75" customHeight="1" x14ac:dyDescent="0.2">
      <c r="V841" s="73"/>
      <c r="W841" s="73"/>
      <c r="X841" s="74"/>
      <c r="AA841" s="74"/>
      <c r="AD841" s="73"/>
      <c r="AF841" s="73"/>
      <c r="AM841" s="75"/>
    </row>
    <row r="842" spans="22:39" ht="15.75" customHeight="1" x14ac:dyDescent="0.2">
      <c r="V842" s="73"/>
      <c r="W842" s="73"/>
      <c r="X842" s="74"/>
      <c r="AA842" s="74"/>
      <c r="AD842" s="73"/>
      <c r="AF842" s="73"/>
      <c r="AM842" s="75"/>
    </row>
    <row r="843" spans="22:39" ht="15.75" customHeight="1" x14ac:dyDescent="0.2">
      <c r="V843" s="73"/>
      <c r="W843" s="73"/>
      <c r="X843" s="74"/>
      <c r="AA843" s="74"/>
      <c r="AD843" s="73"/>
      <c r="AF843" s="73"/>
      <c r="AM843" s="75"/>
    </row>
    <row r="844" spans="22:39" ht="15.75" customHeight="1" x14ac:dyDescent="0.2">
      <c r="V844" s="73"/>
      <c r="W844" s="73"/>
      <c r="X844" s="74"/>
      <c r="AA844" s="74"/>
      <c r="AD844" s="73"/>
      <c r="AF844" s="73"/>
      <c r="AM844" s="75"/>
    </row>
    <row r="845" spans="22:39" ht="15.75" customHeight="1" x14ac:dyDescent="0.2">
      <c r="V845" s="73"/>
      <c r="W845" s="73"/>
      <c r="X845" s="74"/>
      <c r="AA845" s="74"/>
      <c r="AD845" s="73"/>
      <c r="AF845" s="73"/>
      <c r="AM845" s="75"/>
    </row>
    <row r="846" spans="22:39" ht="15.75" customHeight="1" x14ac:dyDescent="0.2">
      <c r="V846" s="73"/>
      <c r="W846" s="73"/>
      <c r="X846" s="74"/>
      <c r="AA846" s="74"/>
      <c r="AD846" s="73"/>
      <c r="AF846" s="73"/>
      <c r="AM846" s="75"/>
    </row>
    <row r="847" spans="22:39" ht="15.75" customHeight="1" x14ac:dyDescent="0.2">
      <c r="V847" s="73"/>
      <c r="W847" s="73"/>
      <c r="X847" s="74"/>
      <c r="AA847" s="74"/>
      <c r="AD847" s="73"/>
      <c r="AF847" s="73"/>
      <c r="AM847" s="75"/>
    </row>
    <row r="848" spans="22:39" ht="15.75" customHeight="1" x14ac:dyDescent="0.2">
      <c r="V848" s="73"/>
      <c r="W848" s="73"/>
      <c r="X848" s="74"/>
      <c r="AA848" s="74"/>
      <c r="AD848" s="73"/>
      <c r="AF848" s="73"/>
      <c r="AM848" s="75"/>
    </row>
    <row r="849" spans="22:39" ht="15.75" customHeight="1" x14ac:dyDescent="0.2">
      <c r="V849" s="73"/>
      <c r="W849" s="73"/>
      <c r="X849" s="74"/>
      <c r="AA849" s="74"/>
      <c r="AD849" s="73"/>
      <c r="AF849" s="73"/>
      <c r="AM849" s="75"/>
    </row>
    <row r="850" spans="22:39" ht="15.75" customHeight="1" x14ac:dyDescent="0.2">
      <c r="V850" s="73"/>
      <c r="W850" s="73"/>
      <c r="X850" s="74"/>
      <c r="AA850" s="74"/>
      <c r="AD850" s="73"/>
      <c r="AF850" s="73"/>
      <c r="AM850" s="75"/>
    </row>
    <row r="851" spans="22:39" ht="15.75" customHeight="1" x14ac:dyDescent="0.2">
      <c r="V851" s="73"/>
      <c r="W851" s="73"/>
      <c r="X851" s="74"/>
      <c r="AA851" s="74"/>
      <c r="AD851" s="73"/>
      <c r="AF851" s="73"/>
      <c r="AM851" s="75"/>
    </row>
    <row r="852" spans="22:39" ht="15.75" customHeight="1" x14ac:dyDescent="0.2">
      <c r="V852" s="73"/>
      <c r="W852" s="73"/>
      <c r="X852" s="74"/>
      <c r="AA852" s="74"/>
      <c r="AD852" s="73"/>
      <c r="AF852" s="73"/>
      <c r="AM852" s="75"/>
    </row>
    <row r="853" spans="22:39" ht="15.75" customHeight="1" x14ac:dyDescent="0.2">
      <c r="V853" s="73"/>
      <c r="W853" s="73"/>
      <c r="X853" s="74"/>
      <c r="AA853" s="74"/>
      <c r="AD853" s="73"/>
      <c r="AF853" s="73"/>
      <c r="AM853" s="75"/>
    </row>
    <row r="854" spans="22:39" ht="15.75" customHeight="1" x14ac:dyDescent="0.2">
      <c r="V854" s="73"/>
      <c r="W854" s="73"/>
      <c r="X854" s="74"/>
      <c r="AA854" s="74"/>
      <c r="AD854" s="73"/>
      <c r="AF854" s="73"/>
      <c r="AM854" s="75"/>
    </row>
    <row r="855" spans="22:39" ht="15.75" customHeight="1" x14ac:dyDescent="0.2">
      <c r="V855" s="73"/>
      <c r="W855" s="73"/>
      <c r="X855" s="74"/>
      <c r="AA855" s="74"/>
      <c r="AD855" s="73"/>
      <c r="AF855" s="73"/>
      <c r="AM855" s="75"/>
    </row>
    <row r="856" spans="22:39" ht="15.75" customHeight="1" x14ac:dyDescent="0.2">
      <c r="V856" s="73"/>
      <c r="W856" s="73"/>
      <c r="X856" s="74"/>
      <c r="AA856" s="74"/>
      <c r="AD856" s="73"/>
      <c r="AF856" s="73"/>
      <c r="AM856" s="75"/>
    </row>
    <row r="857" spans="22:39" ht="15.75" customHeight="1" x14ac:dyDescent="0.2">
      <c r="V857" s="73"/>
      <c r="W857" s="73"/>
      <c r="X857" s="74"/>
      <c r="AA857" s="74"/>
      <c r="AD857" s="73"/>
      <c r="AF857" s="73"/>
      <c r="AM857" s="75"/>
    </row>
    <row r="858" spans="22:39" ht="15.75" customHeight="1" x14ac:dyDescent="0.2">
      <c r="V858" s="73"/>
      <c r="W858" s="73"/>
      <c r="X858" s="74"/>
      <c r="AA858" s="74"/>
      <c r="AD858" s="73"/>
      <c r="AF858" s="73"/>
      <c r="AM858" s="75"/>
    </row>
    <row r="859" spans="22:39" ht="15.75" customHeight="1" x14ac:dyDescent="0.2">
      <c r="V859" s="73"/>
      <c r="W859" s="73"/>
      <c r="X859" s="74"/>
      <c r="AA859" s="74"/>
      <c r="AD859" s="73"/>
      <c r="AF859" s="73"/>
      <c r="AM859" s="75"/>
    </row>
    <row r="860" spans="22:39" ht="15.75" customHeight="1" x14ac:dyDescent="0.2">
      <c r="V860" s="73"/>
      <c r="W860" s="73"/>
      <c r="X860" s="74"/>
      <c r="AA860" s="74"/>
      <c r="AD860" s="73"/>
      <c r="AF860" s="73"/>
      <c r="AM860" s="75"/>
    </row>
    <row r="861" spans="22:39" ht="15.75" customHeight="1" x14ac:dyDescent="0.2">
      <c r="V861" s="73"/>
      <c r="W861" s="73"/>
      <c r="X861" s="74"/>
      <c r="AA861" s="74"/>
      <c r="AD861" s="73"/>
      <c r="AF861" s="73"/>
      <c r="AM861" s="75"/>
    </row>
    <row r="862" spans="22:39" ht="15.75" customHeight="1" x14ac:dyDescent="0.2">
      <c r="V862" s="73"/>
      <c r="W862" s="73"/>
      <c r="X862" s="74"/>
      <c r="AA862" s="74"/>
      <c r="AD862" s="73"/>
      <c r="AF862" s="73"/>
      <c r="AM862" s="75"/>
    </row>
    <row r="863" spans="22:39" ht="15.75" customHeight="1" x14ac:dyDescent="0.2">
      <c r="V863" s="73"/>
      <c r="W863" s="73"/>
      <c r="X863" s="74"/>
      <c r="AA863" s="74"/>
      <c r="AD863" s="73"/>
      <c r="AF863" s="73"/>
      <c r="AM863" s="75"/>
    </row>
    <row r="864" spans="22:39" ht="15.75" customHeight="1" x14ac:dyDescent="0.2">
      <c r="V864" s="73"/>
      <c r="W864" s="73"/>
      <c r="X864" s="74"/>
      <c r="AA864" s="74"/>
      <c r="AD864" s="73"/>
      <c r="AF864" s="73"/>
      <c r="AM864" s="75"/>
    </row>
    <row r="865" spans="22:39" ht="15.75" customHeight="1" x14ac:dyDescent="0.2">
      <c r="V865" s="73"/>
      <c r="W865" s="73"/>
      <c r="X865" s="74"/>
      <c r="AA865" s="74"/>
      <c r="AD865" s="73"/>
      <c r="AF865" s="73"/>
      <c r="AM865" s="75"/>
    </row>
    <row r="866" spans="22:39" ht="15.75" customHeight="1" x14ac:dyDescent="0.2">
      <c r="V866" s="73"/>
      <c r="W866" s="73"/>
      <c r="X866" s="74"/>
      <c r="AA866" s="74"/>
      <c r="AD866" s="73"/>
      <c r="AF866" s="73"/>
      <c r="AM866" s="75"/>
    </row>
    <row r="867" spans="22:39" ht="15.75" customHeight="1" x14ac:dyDescent="0.2">
      <c r="V867" s="73"/>
      <c r="W867" s="73"/>
      <c r="X867" s="74"/>
      <c r="AA867" s="74"/>
      <c r="AD867" s="73"/>
      <c r="AF867" s="73"/>
      <c r="AM867" s="75"/>
    </row>
    <row r="868" spans="22:39" ht="15.75" customHeight="1" x14ac:dyDescent="0.2">
      <c r="V868" s="73"/>
      <c r="W868" s="73"/>
      <c r="X868" s="74"/>
      <c r="AA868" s="74"/>
      <c r="AD868" s="73"/>
      <c r="AF868" s="73"/>
      <c r="AM868" s="75"/>
    </row>
    <row r="869" spans="22:39" ht="15.75" customHeight="1" x14ac:dyDescent="0.2">
      <c r="V869" s="73"/>
      <c r="W869" s="73"/>
      <c r="X869" s="74"/>
      <c r="AA869" s="74"/>
      <c r="AD869" s="73"/>
      <c r="AF869" s="73"/>
      <c r="AM869" s="75"/>
    </row>
    <row r="870" spans="22:39" ht="15.75" customHeight="1" x14ac:dyDescent="0.2">
      <c r="V870" s="73"/>
      <c r="W870" s="73"/>
      <c r="X870" s="74"/>
      <c r="AA870" s="74"/>
      <c r="AD870" s="73"/>
      <c r="AF870" s="73"/>
      <c r="AM870" s="75"/>
    </row>
    <row r="871" spans="22:39" ht="15.75" customHeight="1" x14ac:dyDescent="0.2">
      <c r="V871" s="73"/>
      <c r="W871" s="73"/>
      <c r="X871" s="74"/>
      <c r="AA871" s="74"/>
      <c r="AD871" s="73"/>
      <c r="AF871" s="73"/>
      <c r="AM871" s="75"/>
    </row>
    <row r="872" spans="22:39" ht="15.75" customHeight="1" x14ac:dyDescent="0.2">
      <c r="V872" s="73"/>
      <c r="W872" s="73"/>
      <c r="X872" s="74"/>
      <c r="AA872" s="74"/>
      <c r="AD872" s="73"/>
      <c r="AF872" s="73"/>
      <c r="AM872" s="75"/>
    </row>
    <row r="873" spans="22:39" ht="15.75" customHeight="1" x14ac:dyDescent="0.2">
      <c r="V873" s="73"/>
      <c r="W873" s="73"/>
      <c r="X873" s="74"/>
      <c r="AA873" s="74"/>
      <c r="AD873" s="73"/>
      <c r="AF873" s="73"/>
      <c r="AM873" s="75"/>
    </row>
    <row r="874" spans="22:39" ht="15.75" customHeight="1" x14ac:dyDescent="0.2">
      <c r="V874" s="73"/>
      <c r="W874" s="73"/>
      <c r="X874" s="74"/>
      <c r="AA874" s="74"/>
      <c r="AD874" s="73"/>
      <c r="AF874" s="73"/>
      <c r="AM874" s="75"/>
    </row>
    <row r="875" spans="22:39" ht="15.75" customHeight="1" x14ac:dyDescent="0.2">
      <c r="V875" s="73"/>
      <c r="W875" s="73"/>
      <c r="X875" s="74"/>
      <c r="AA875" s="74"/>
      <c r="AD875" s="73"/>
      <c r="AF875" s="73"/>
      <c r="AM875" s="75"/>
    </row>
    <row r="876" spans="22:39" ht="15.75" customHeight="1" x14ac:dyDescent="0.2">
      <c r="V876" s="73"/>
      <c r="W876" s="73"/>
      <c r="X876" s="74"/>
      <c r="AA876" s="74"/>
      <c r="AD876" s="73"/>
      <c r="AF876" s="73"/>
      <c r="AM876" s="75"/>
    </row>
    <row r="877" spans="22:39" ht="15.75" customHeight="1" x14ac:dyDescent="0.2">
      <c r="V877" s="73"/>
      <c r="W877" s="73"/>
      <c r="X877" s="74"/>
      <c r="AA877" s="74"/>
      <c r="AD877" s="73"/>
      <c r="AF877" s="73"/>
      <c r="AM877" s="75"/>
    </row>
    <row r="878" spans="22:39" ht="15.75" customHeight="1" x14ac:dyDescent="0.2">
      <c r="V878" s="73"/>
      <c r="W878" s="73"/>
      <c r="X878" s="74"/>
      <c r="AA878" s="74"/>
      <c r="AD878" s="73"/>
      <c r="AF878" s="73"/>
      <c r="AM878" s="75"/>
    </row>
    <row r="879" spans="22:39" ht="15.75" customHeight="1" x14ac:dyDescent="0.2">
      <c r="V879" s="73"/>
      <c r="W879" s="73"/>
      <c r="X879" s="74"/>
      <c r="AA879" s="74"/>
      <c r="AD879" s="73"/>
      <c r="AF879" s="73"/>
      <c r="AM879" s="75"/>
    </row>
    <row r="880" spans="22:39" ht="15.75" customHeight="1" x14ac:dyDescent="0.2">
      <c r="V880" s="73"/>
      <c r="W880" s="73"/>
      <c r="X880" s="74"/>
      <c r="AA880" s="74"/>
      <c r="AD880" s="73"/>
      <c r="AF880" s="73"/>
      <c r="AM880" s="75"/>
    </row>
    <row r="881" spans="22:39" ht="15.75" customHeight="1" x14ac:dyDescent="0.2">
      <c r="V881" s="73"/>
      <c r="W881" s="73"/>
      <c r="X881" s="74"/>
      <c r="AA881" s="74"/>
      <c r="AD881" s="73"/>
      <c r="AF881" s="73"/>
      <c r="AM881" s="75"/>
    </row>
    <row r="882" spans="22:39" ht="15.75" customHeight="1" x14ac:dyDescent="0.2">
      <c r="V882" s="73"/>
      <c r="W882" s="73"/>
      <c r="X882" s="74"/>
      <c r="AA882" s="74"/>
      <c r="AD882" s="73"/>
      <c r="AF882" s="73"/>
      <c r="AM882" s="75"/>
    </row>
    <row r="883" spans="22:39" ht="15.75" customHeight="1" x14ac:dyDescent="0.2">
      <c r="V883" s="73"/>
      <c r="W883" s="73"/>
      <c r="X883" s="74"/>
      <c r="AA883" s="74"/>
      <c r="AD883" s="73"/>
      <c r="AF883" s="73"/>
      <c r="AM883" s="75"/>
    </row>
    <row r="884" spans="22:39" ht="15.75" customHeight="1" x14ac:dyDescent="0.2">
      <c r="V884" s="73"/>
      <c r="W884" s="73"/>
      <c r="X884" s="74"/>
      <c r="AA884" s="74"/>
      <c r="AD884" s="73"/>
      <c r="AF884" s="73"/>
      <c r="AM884" s="75"/>
    </row>
    <row r="885" spans="22:39" ht="15.75" customHeight="1" x14ac:dyDescent="0.2">
      <c r="V885" s="73"/>
      <c r="W885" s="73"/>
      <c r="X885" s="74"/>
      <c r="AA885" s="74"/>
      <c r="AD885" s="73"/>
      <c r="AF885" s="73"/>
      <c r="AM885" s="75"/>
    </row>
    <row r="886" spans="22:39" ht="15.75" customHeight="1" x14ac:dyDescent="0.2">
      <c r="V886" s="73"/>
      <c r="W886" s="73"/>
      <c r="X886" s="74"/>
      <c r="AA886" s="74"/>
      <c r="AD886" s="73"/>
      <c r="AF886" s="73"/>
      <c r="AM886" s="75"/>
    </row>
    <row r="887" spans="22:39" ht="15.75" customHeight="1" x14ac:dyDescent="0.2">
      <c r="V887" s="73"/>
      <c r="W887" s="73"/>
      <c r="X887" s="74"/>
      <c r="AA887" s="74"/>
      <c r="AD887" s="73"/>
      <c r="AF887" s="73"/>
      <c r="AM887" s="75"/>
    </row>
    <row r="888" spans="22:39" ht="15.75" customHeight="1" x14ac:dyDescent="0.2">
      <c r="V888" s="73"/>
      <c r="W888" s="73"/>
      <c r="X888" s="74"/>
      <c r="AA888" s="74"/>
      <c r="AD888" s="73"/>
      <c r="AF888" s="73"/>
      <c r="AM888" s="75"/>
    </row>
    <row r="889" spans="22:39" ht="15.75" customHeight="1" x14ac:dyDescent="0.2">
      <c r="V889" s="73"/>
      <c r="W889" s="73"/>
      <c r="X889" s="74"/>
      <c r="AA889" s="74"/>
      <c r="AD889" s="73"/>
      <c r="AF889" s="73"/>
      <c r="AM889" s="75"/>
    </row>
    <row r="890" spans="22:39" ht="15.75" customHeight="1" x14ac:dyDescent="0.2">
      <c r="V890" s="73"/>
      <c r="W890" s="73"/>
      <c r="X890" s="74"/>
      <c r="AA890" s="74"/>
      <c r="AD890" s="73"/>
      <c r="AF890" s="73"/>
      <c r="AM890" s="75"/>
    </row>
    <row r="891" spans="22:39" ht="15.75" customHeight="1" x14ac:dyDescent="0.2">
      <c r="V891" s="73"/>
      <c r="W891" s="73"/>
      <c r="X891" s="74"/>
      <c r="AA891" s="74"/>
      <c r="AD891" s="73"/>
      <c r="AF891" s="73"/>
      <c r="AM891" s="75"/>
    </row>
    <row r="892" spans="22:39" ht="15.75" customHeight="1" x14ac:dyDescent="0.2">
      <c r="V892" s="73"/>
      <c r="W892" s="73"/>
      <c r="X892" s="74"/>
      <c r="AA892" s="74"/>
      <c r="AD892" s="73"/>
      <c r="AF892" s="73"/>
      <c r="AM892" s="75"/>
    </row>
    <row r="893" spans="22:39" ht="15.75" customHeight="1" x14ac:dyDescent="0.2">
      <c r="V893" s="73"/>
      <c r="W893" s="73"/>
      <c r="X893" s="74"/>
      <c r="AA893" s="74"/>
      <c r="AD893" s="73"/>
      <c r="AF893" s="73"/>
      <c r="AM893" s="75"/>
    </row>
    <row r="894" spans="22:39" ht="15.75" customHeight="1" x14ac:dyDescent="0.2">
      <c r="V894" s="73"/>
      <c r="W894" s="73"/>
      <c r="X894" s="74"/>
      <c r="AA894" s="74"/>
      <c r="AD894" s="73"/>
      <c r="AF894" s="73"/>
      <c r="AM894" s="75"/>
    </row>
    <row r="895" spans="22:39" ht="15.75" customHeight="1" x14ac:dyDescent="0.2">
      <c r="V895" s="73"/>
      <c r="W895" s="73"/>
      <c r="X895" s="74"/>
      <c r="AA895" s="74"/>
      <c r="AD895" s="73"/>
      <c r="AF895" s="73"/>
      <c r="AM895" s="75"/>
    </row>
    <row r="896" spans="22:39" ht="15.75" customHeight="1" x14ac:dyDescent="0.2">
      <c r="V896" s="73"/>
      <c r="W896" s="73"/>
      <c r="X896" s="74"/>
      <c r="AA896" s="74"/>
      <c r="AD896" s="73"/>
      <c r="AF896" s="73"/>
      <c r="AM896" s="75"/>
    </row>
    <row r="897" spans="22:39" ht="15.75" customHeight="1" x14ac:dyDescent="0.2">
      <c r="V897" s="73"/>
      <c r="W897" s="73"/>
      <c r="X897" s="74"/>
      <c r="AA897" s="74"/>
      <c r="AD897" s="73"/>
      <c r="AF897" s="73"/>
      <c r="AM897" s="75"/>
    </row>
    <row r="898" spans="22:39" ht="15.75" customHeight="1" x14ac:dyDescent="0.2">
      <c r="V898" s="73"/>
      <c r="W898" s="73"/>
      <c r="X898" s="74"/>
      <c r="AA898" s="74"/>
      <c r="AD898" s="73"/>
      <c r="AF898" s="73"/>
      <c r="AM898" s="75"/>
    </row>
    <row r="899" spans="22:39" ht="15.75" customHeight="1" x14ac:dyDescent="0.2">
      <c r="V899" s="73"/>
      <c r="W899" s="73"/>
      <c r="X899" s="74"/>
      <c r="AA899" s="74"/>
      <c r="AD899" s="73"/>
      <c r="AF899" s="73"/>
      <c r="AM899" s="75"/>
    </row>
    <row r="900" spans="22:39" ht="15.75" customHeight="1" x14ac:dyDescent="0.2">
      <c r="V900" s="73"/>
      <c r="W900" s="73"/>
      <c r="X900" s="74"/>
      <c r="AA900" s="74"/>
      <c r="AD900" s="73"/>
      <c r="AF900" s="73"/>
      <c r="AM900" s="75"/>
    </row>
    <row r="901" spans="22:39" ht="15.75" customHeight="1" x14ac:dyDescent="0.2">
      <c r="V901" s="73"/>
      <c r="W901" s="73"/>
      <c r="X901" s="74"/>
      <c r="AA901" s="74"/>
      <c r="AD901" s="73"/>
      <c r="AF901" s="73"/>
      <c r="AM901" s="75"/>
    </row>
    <row r="902" spans="22:39" ht="15.75" customHeight="1" x14ac:dyDescent="0.2">
      <c r="V902" s="73"/>
      <c r="W902" s="73"/>
      <c r="X902" s="74"/>
      <c r="AA902" s="74"/>
      <c r="AD902" s="73"/>
      <c r="AF902" s="73"/>
      <c r="AM902" s="75"/>
    </row>
    <row r="903" spans="22:39" ht="15.75" customHeight="1" x14ac:dyDescent="0.2">
      <c r="V903" s="73"/>
      <c r="W903" s="73"/>
      <c r="X903" s="74"/>
      <c r="AA903" s="74"/>
      <c r="AD903" s="73"/>
      <c r="AF903" s="73"/>
      <c r="AM903" s="75"/>
    </row>
    <row r="904" spans="22:39" ht="15.75" customHeight="1" x14ac:dyDescent="0.2">
      <c r="V904" s="73"/>
      <c r="W904" s="73"/>
      <c r="X904" s="74"/>
      <c r="AA904" s="74"/>
      <c r="AD904" s="73"/>
      <c r="AF904" s="73"/>
      <c r="AM904" s="75"/>
    </row>
    <row r="905" spans="22:39" ht="15.75" customHeight="1" x14ac:dyDescent="0.2">
      <c r="V905" s="73"/>
      <c r="W905" s="73"/>
      <c r="X905" s="74"/>
      <c r="AA905" s="74"/>
      <c r="AD905" s="73"/>
      <c r="AF905" s="73"/>
      <c r="AM905" s="75"/>
    </row>
    <row r="906" spans="22:39" ht="15.75" customHeight="1" x14ac:dyDescent="0.2">
      <c r="V906" s="73"/>
      <c r="W906" s="73"/>
      <c r="X906" s="74"/>
      <c r="AA906" s="74"/>
      <c r="AD906" s="73"/>
      <c r="AF906" s="73"/>
      <c r="AM906" s="75"/>
    </row>
    <row r="907" spans="22:39" ht="15.75" customHeight="1" x14ac:dyDescent="0.2">
      <c r="V907" s="73"/>
      <c r="W907" s="73"/>
      <c r="X907" s="74"/>
      <c r="AA907" s="74"/>
      <c r="AD907" s="73"/>
      <c r="AF907" s="73"/>
      <c r="AM907" s="75"/>
    </row>
    <row r="908" spans="22:39" ht="15.75" customHeight="1" x14ac:dyDescent="0.2">
      <c r="V908" s="73"/>
      <c r="W908" s="73"/>
      <c r="X908" s="74"/>
      <c r="AA908" s="74"/>
      <c r="AD908" s="73"/>
      <c r="AF908" s="73"/>
      <c r="AM908" s="75"/>
    </row>
    <row r="909" spans="22:39" ht="15.75" customHeight="1" x14ac:dyDescent="0.2">
      <c r="V909" s="73"/>
      <c r="W909" s="73"/>
      <c r="X909" s="74"/>
      <c r="AA909" s="74"/>
      <c r="AD909" s="73"/>
      <c r="AF909" s="73"/>
      <c r="AM909" s="75"/>
    </row>
    <row r="910" spans="22:39" ht="15.75" customHeight="1" x14ac:dyDescent="0.2">
      <c r="V910" s="73"/>
      <c r="W910" s="73"/>
      <c r="X910" s="74"/>
      <c r="AA910" s="74"/>
      <c r="AD910" s="73"/>
      <c r="AF910" s="73"/>
      <c r="AM910" s="75"/>
    </row>
    <row r="911" spans="22:39" ht="15.75" customHeight="1" x14ac:dyDescent="0.2">
      <c r="V911" s="73"/>
      <c r="W911" s="73"/>
      <c r="X911" s="74"/>
      <c r="AA911" s="74"/>
      <c r="AD911" s="73"/>
      <c r="AF911" s="73"/>
      <c r="AM911" s="75"/>
    </row>
    <row r="912" spans="22:39" ht="15.75" customHeight="1" x14ac:dyDescent="0.2">
      <c r="V912" s="73"/>
      <c r="W912" s="73"/>
      <c r="X912" s="74"/>
      <c r="AA912" s="74"/>
      <c r="AD912" s="73"/>
      <c r="AF912" s="73"/>
      <c r="AM912" s="75"/>
    </row>
    <row r="913" spans="22:39" ht="15.75" customHeight="1" x14ac:dyDescent="0.2">
      <c r="V913" s="73"/>
      <c r="W913" s="73"/>
      <c r="X913" s="74"/>
      <c r="AA913" s="74"/>
      <c r="AD913" s="73"/>
      <c r="AF913" s="73"/>
      <c r="AM913" s="75"/>
    </row>
    <row r="914" spans="22:39" ht="15.75" customHeight="1" x14ac:dyDescent="0.2">
      <c r="V914" s="73"/>
      <c r="W914" s="73"/>
      <c r="X914" s="74"/>
      <c r="AA914" s="74"/>
      <c r="AD914" s="73"/>
      <c r="AF914" s="73"/>
      <c r="AM914" s="75"/>
    </row>
    <row r="915" spans="22:39" ht="15.75" customHeight="1" x14ac:dyDescent="0.2">
      <c r="V915" s="73"/>
      <c r="W915" s="73"/>
      <c r="X915" s="74"/>
      <c r="AA915" s="74"/>
      <c r="AD915" s="73"/>
      <c r="AF915" s="73"/>
      <c r="AM915" s="75"/>
    </row>
    <row r="916" spans="22:39" ht="15.75" customHeight="1" x14ac:dyDescent="0.2">
      <c r="V916" s="73"/>
      <c r="W916" s="73"/>
      <c r="X916" s="74"/>
      <c r="AA916" s="74"/>
      <c r="AD916" s="73"/>
      <c r="AF916" s="73"/>
      <c r="AM916" s="75"/>
    </row>
    <row r="917" spans="22:39" ht="15.75" customHeight="1" x14ac:dyDescent="0.2">
      <c r="V917" s="73"/>
      <c r="W917" s="73"/>
      <c r="X917" s="74"/>
      <c r="AA917" s="74"/>
      <c r="AD917" s="73"/>
      <c r="AF917" s="73"/>
      <c r="AM917" s="75"/>
    </row>
    <row r="918" spans="22:39" ht="15.75" customHeight="1" x14ac:dyDescent="0.2">
      <c r="V918" s="73"/>
      <c r="W918" s="73"/>
      <c r="X918" s="74"/>
      <c r="AA918" s="74"/>
      <c r="AD918" s="73"/>
      <c r="AF918" s="73"/>
      <c r="AM918" s="75"/>
    </row>
    <row r="919" spans="22:39" ht="15.75" customHeight="1" x14ac:dyDescent="0.2">
      <c r="V919" s="73"/>
      <c r="W919" s="73"/>
      <c r="X919" s="74"/>
      <c r="AA919" s="74"/>
      <c r="AD919" s="73"/>
      <c r="AF919" s="73"/>
      <c r="AM919" s="75"/>
    </row>
    <row r="920" spans="22:39" ht="15.75" customHeight="1" x14ac:dyDescent="0.2">
      <c r="V920" s="73"/>
      <c r="W920" s="73"/>
      <c r="X920" s="74"/>
      <c r="AA920" s="74"/>
      <c r="AD920" s="73"/>
      <c r="AF920" s="73"/>
      <c r="AM920" s="75"/>
    </row>
    <row r="921" spans="22:39" ht="15.75" customHeight="1" x14ac:dyDescent="0.2">
      <c r="V921" s="73"/>
      <c r="W921" s="73"/>
      <c r="X921" s="74"/>
      <c r="AA921" s="74"/>
      <c r="AD921" s="73"/>
      <c r="AF921" s="73"/>
      <c r="AM921" s="75"/>
    </row>
    <row r="922" spans="22:39" ht="15.75" customHeight="1" x14ac:dyDescent="0.2">
      <c r="V922" s="73"/>
      <c r="W922" s="73"/>
      <c r="X922" s="74"/>
      <c r="AA922" s="74"/>
      <c r="AD922" s="73"/>
      <c r="AF922" s="73"/>
      <c r="AM922" s="75"/>
    </row>
    <row r="923" spans="22:39" ht="15.75" customHeight="1" x14ac:dyDescent="0.2">
      <c r="V923" s="73"/>
      <c r="W923" s="73"/>
      <c r="X923" s="74"/>
      <c r="AA923" s="74"/>
      <c r="AD923" s="73"/>
      <c r="AF923" s="73"/>
      <c r="AM923" s="75"/>
    </row>
    <row r="924" spans="22:39" ht="15.75" customHeight="1" x14ac:dyDescent="0.2">
      <c r="V924" s="73"/>
      <c r="W924" s="73"/>
      <c r="X924" s="74"/>
      <c r="AA924" s="74"/>
      <c r="AD924" s="73"/>
      <c r="AF924" s="73"/>
      <c r="AM924" s="75"/>
    </row>
    <row r="925" spans="22:39" ht="15.75" customHeight="1" x14ac:dyDescent="0.2">
      <c r="V925" s="73"/>
      <c r="W925" s="73"/>
      <c r="X925" s="74"/>
      <c r="AA925" s="74"/>
      <c r="AD925" s="73"/>
      <c r="AF925" s="73"/>
      <c r="AM925" s="75"/>
    </row>
    <row r="926" spans="22:39" ht="15.75" customHeight="1" x14ac:dyDescent="0.2">
      <c r="V926" s="73"/>
      <c r="W926" s="73"/>
      <c r="X926" s="74"/>
      <c r="AA926" s="74"/>
      <c r="AD926" s="73"/>
      <c r="AF926" s="73"/>
      <c r="AM926" s="75"/>
    </row>
    <row r="927" spans="22:39" ht="15.75" customHeight="1" x14ac:dyDescent="0.2">
      <c r="V927" s="73"/>
      <c r="W927" s="73"/>
      <c r="X927" s="74"/>
      <c r="AA927" s="74"/>
      <c r="AD927" s="73"/>
      <c r="AF927" s="73"/>
      <c r="AM927" s="75"/>
    </row>
    <row r="928" spans="22:39" ht="15.75" customHeight="1" x14ac:dyDescent="0.2">
      <c r="V928" s="73"/>
      <c r="W928" s="73"/>
      <c r="X928" s="74"/>
      <c r="AA928" s="74"/>
      <c r="AD928" s="73"/>
      <c r="AF928" s="73"/>
      <c r="AM928" s="75"/>
    </row>
    <row r="929" spans="22:39" ht="15.75" customHeight="1" x14ac:dyDescent="0.2">
      <c r="V929" s="73"/>
      <c r="W929" s="73"/>
      <c r="X929" s="74"/>
      <c r="AA929" s="74"/>
      <c r="AD929" s="73"/>
      <c r="AF929" s="73"/>
      <c r="AM929" s="75"/>
    </row>
    <row r="930" spans="22:39" ht="15.75" customHeight="1" x14ac:dyDescent="0.2">
      <c r="V930" s="73"/>
      <c r="W930" s="73"/>
      <c r="X930" s="74"/>
      <c r="AA930" s="74"/>
      <c r="AD930" s="73"/>
      <c r="AF930" s="73"/>
      <c r="AM930" s="75"/>
    </row>
    <row r="931" spans="22:39" ht="15.75" customHeight="1" x14ac:dyDescent="0.2">
      <c r="V931" s="73"/>
      <c r="W931" s="73"/>
      <c r="X931" s="74"/>
      <c r="AA931" s="74"/>
      <c r="AD931" s="73"/>
      <c r="AF931" s="73"/>
      <c r="AM931" s="75"/>
    </row>
    <row r="932" spans="22:39" ht="15.75" customHeight="1" x14ac:dyDescent="0.2">
      <c r="V932" s="73"/>
      <c r="W932" s="73"/>
      <c r="X932" s="74"/>
      <c r="AA932" s="74"/>
      <c r="AD932" s="73"/>
      <c r="AF932" s="73"/>
      <c r="AM932" s="75"/>
    </row>
    <row r="933" spans="22:39" ht="15.75" customHeight="1" x14ac:dyDescent="0.2">
      <c r="V933" s="73"/>
      <c r="W933" s="73"/>
      <c r="X933" s="74"/>
      <c r="AA933" s="74"/>
      <c r="AD933" s="73"/>
      <c r="AF933" s="73"/>
      <c r="AM933" s="75"/>
    </row>
    <row r="934" spans="22:39" ht="15.75" customHeight="1" x14ac:dyDescent="0.2">
      <c r="V934" s="73"/>
      <c r="W934" s="73"/>
      <c r="X934" s="74"/>
      <c r="AA934" s="74"/>
      <c r="AD934" s="73"/>
      <c r="AF934" s="73"/>
      <c r="AM934" s="75"/>
    </row>
    <row r="935" spans="22:39" ht="15.75" customHeight="1" x14ac:dyDescent="0.2">
      <c r="V935" s="73"/>
      <c r="W935" s="73"/>
      <c r="X935" s="74"/>
      <c r="AA935" s="74"/>
      <c r="AD935" s="73"/>
      <c r="AF935" s="73"/>
      <c r="AM935" s="75"/>
    </row>
    <row r="936" spans="22:39" ht="15.75" customHeight="1" x14ac:dyDescent="0.2">
      <c r="V936" s="73"/>
      <c r="W936" s="73"/>
      <c r="X936" s="74"/>
      <c r="AA936" s="74"/>
      <c r="AD936" s="73"/>
      <c r="AF936" s="73"/>
      <c r="AM936" s="75"/>
    </row>
    <row r="937" spans="22:39" ht="15.75" customHeight="1" x14ac:dyDescent="0.2">
      <c r="V937" s="73"/>
      <c r="W937" s="73"/>
      <c r="X937" s="74"/>
      <c r="AA937" s="74"/>
      <c r="AD937" s="73"/>
      <c r="AF937" s="73"/>
      <c r="AM937" s="75"/>
    </row>
    <row r="938" spans="22:39" ht="15.75" customHeight="1" x14ac:dyDescent="0.2">
      <c r="V938" s="73"/>
      <c r="W938" s="73"/>
      <c r="X938" s="74"/>
      <c r="AA938" s="74"/>
      <c r="AD938" s="73"/>
      <c r="AF938" s="73"/>
      <c r="AM938" s="75"/>
    </row>
    <row r="939" spans="22:39" ht="15.75" customHeight="1" x14ac:dyDescent="0.2">
      <c r="V939" s="73"/>
      <c r="W939" s="73"/>
      <c r="X939" s="74"/>
      <c r="AA939" s="74"/>
      <c r="AD939" s="73"/>
      <c r="AF939" s="73"/>
      <c r="AM939" s="75"/>
    </row>
    <row r="940" spans="22:39" ht="15.75" customHeight="1" x14ac:dyDescent="0.2">
      <c r="V940" s="73"/>
      <c r="W940" s="73"/>
      <c r="X940" s="74"/>
      <c r="AA940" s="74"/>
      <c r="AD940" s="73"/>
      <c r="AF940" s="73"/>
      <c r="AM940" s="75"/>
    </row>
    <row r="941" spans="22:39" ht="15.75" customHeight="1" x14ac:dyDescent="0.2">
      <c r="V941" s="73"/>
      <c r="W941" s="73"/>
      <c r="X941" s="74"/>
      <c r="AA941" s="74"/>
      <c r="AD941" s="73"/>
      <c r="AF941" s="73"/>
      <c r="AM941" s="75"/>
    </row>
    <row r="942" spans="22:39" ht="15.75" customHeight="1" x14ac:dyDescent="0.2">
      <c r="V942" s="73"/>
      <c r="W942" s="73"/>
      <c r="X942" s="74"/>
      <c r="AA942" s="74"/>
      <c r="AD942" s="73"/>
      <c r="AF942" s="73"/>
      <c r="AM942" s="75"/>
    </row>
    <row r="943" spans="22:39" ht="15.75" customHeight="1" x14ac:dyDescent="0.2">
      <c r="V943" s="73"/>
      <c r="W943" s="73"/>
      <c r="X943" s="74"/>
      <c r="AA943" s="74"/>
      <c r="AD943" s="73"/>
      <c r="AF943" s="73"/>
      <c r="AM943" s="75"/>
    </row>
    <row r="944" spans="22:39" ht="15.75" customHeight="1" x14ac:dyDescent="0.2">
      <c r="V944" s="73"/>
      <c r="W944" s="73"/>
      <c r="X944" s="74"/>
      <c r="AA944" s="74"/>
      <c r="AD944" s="73"/>
      <c r="AF944" s="73"/>
      <c r="AM944" s="75"/>
    </row>
    <row r="945" spans="22:39" ht="15.75" customHeight="1" x14ac:dyDescent="0.2">
      <c r="V945" s="73"/>
      <c r="W945" s="73"/>
      <c r="X945" s="74"/>
      <c r="AA945" s="74"/>
      <c r="AD945" s="73"/>
      <c r="AF945" s="73"/>
      <c r="AM945" s="75"/>
    </row>
    <row r="946" spans="22:39" ht="15.75" customHeight="1" x14ac:dyDescent="0.2">
      <c r="V946" s="73"/>
      <c r="W946" s="73"/>
      <c r="X946" s="74"/>
      <c r="AA946" s="74"/>
      <c r="AD946" s="73"/>
      <c r="AF946" s="73"/>
      <c r="AM946" s="75"/>
    </row>
    <row r="947" spans="22:39" ht="15.75" customHeight="1" x14ac:dyDescent="0.2">
      <c r="V947" s="73"/>
      <c r="W947" s="73"/>
      <c r="X947" s="74"/>
      <c r="AA947" s="74"/>
      <c r="AD947" s="73"/>
      <c r="AF947" s="73"/>
      <c r="AM947" s="75"/>
    </row>
    <row r="948" spans="22:39" ht="15.75" customHeight="1" x14ac:dyDescent="0.2">
      <c r="V948" s="73"/>
      <c r="W948" s="73"/>
      <c r="X948" s="74"/>
      <c r="AA948" s="74"/>
      <c r="AD948" s="73"/>
      <c r="AF948" s="73"/>
      <c r="AM948" s="75"/>
    </row>
    <row r="949" spans="22:39" ht="15.75" customHeight="1" x14ac:dyDescent="0.2">
      <c r="V949" s="73"/>
      <c r="W949" s="73"/>
      <c r="X949" s="74"/>
      <c r="AA949" s="74"/>
      <c r="AD949" s="73"/>
      <c r="AF949" s="73"/>
      <c r="AM949" s="75"/>
    </row>
    <row r="950" spans="22:39" ht="15.75" customHeight="1" x14ac:dyDescent="0.2">
      <c r="V950" s="73"/>
      <c r="W950" s="73"/>
      <c r="X950" s="74"/>
      <c r="AA950" s="74"/>
      <c r="AD950" s="73"/>
      <c r="AF950" s="73"/>
      <c r="AM950" s="75"/>
    </row>
    <row r="951" spans="22:39" ht="15.75" customHeight="1" x14ac:dyDescent="0.2">
      <c r="V951" s="73"/>
      <c r="W951" s="73"/>
      <c r="X951" s="74"/>
      <c r="AA951" s="74"/>
      <c r="AD951" s="73"/>
      <c r="AF951" s="73"/>
      <c r="AM951" s="75"/>
    </row>
    <row r="952" spans="22:39" ht="15.75" customHeight="1" x14ac:dyDescent="0.2">
      <c r="V952" s="73"/>
      <c r="W952" s="73"/>
      <c r="X952" s="74"/>
      <c r="AA952" s="74"/>
      <c r="AD952" s="73"/>
      <c r="AF952" s="73"/>
      <c r="AM952" s="75"/>
    </row>
    <row r="953" spans="22:39" ht="15.75" customHeight="1" x14ac:dyDescent="0.2">
      <c r="V953" s="73"/>
      <c r="W953" s="73"/>
      <c r="X953" s="74"/>
      <c r="AA953" s="74"/>
      <c r="AD953" s="73"/>
      <c r="AF953" s="73"/>
      <c r="AM953" s="75"/>
    </row>
    <row r="954" spans="22:39" ht="15.75" customHeight="1" x14ac:dyDescent="0.2">
      <c r="V954" s="73"/>
      <c r="W954" s="73"/>
      <c r="X954" s="74"/>
      <c r="AA954" s="74"/>
      <c r="AD954" s="73"/>
      <c r="AF954" s="73"/>
      <c r="AM954" s="75"/>
    </row>
    <row r="955" spans="22:39" ht="15.75" customHeight="1" x14ac:dyDescent="0.2">
      <c r="V955" s="73"/>
      <c r="W955" s="73"/>
      <c r="X955" s="74"/>
      <c r="AA955" s="74"/>
      <c r="AD955" s="73"/>
      <c r="AF955" s="73"/>
      <c r="AM955" s="75"/>
    </row>
    <row r="956" spans="22:39" ht="15.75" customHeight="1" x14ac:dyDescent="0.2">
      <c r="V956" s="73"/>
      <c r="W956" s="73"/>
      <c r="X956" s="74"/>
      <c r="AA956" s="74"/>
      <c r="AD956" s="73"/>
      <c r="AF956" s="73"/>
      <c r="AM956" s="75"/>
    </row>
    <row r="957" spans="22:39" ht="15.75" customHeight="1" x14ac:dyDescent="0.2">
      <c r="V957" s="73"/>
      <c r="W957" s="73"/>
      <c r="X957" s="74"/>
      <c r="AA957" s="74"/>
      <c r="AD957" s="73"/>
      <c r="AF957" s="73"/>
      <c r="AM957" s="75"/>
    </row>
    <row r="958" spans="22:39" ht="15.75" customHeight="1" x14ac:dyDescent="0.2">
      <c r="V958" s="73"/>
      <c r="W958" s="73"/>
      <c r="X958" s="74"/>
      <c r="AA958" s="74"/>
      <c r="AD958" s="73"/>
      <c r="AF958" s="73"/>
      <c r="AM958" s="75"/>
    </row>
    <row r="959" spans="22:39" ht="15.75" customHeight="1" x14ac:dyDescent="0.2">
      <c r="V959" s="73"/>
      <c r="W959" s="73"/>
      <c r="X959" s="74"/>
      <c r="AA959" s="74"/>
      <c r="AD959" s="73"/>
      <c r="AF959" s="73"/>
      <c r="AM959" s="75"/>
    </row>
    <row r="960" spans="22:39" ht="15.75" customHeight="1" x14ac:dyDescent="0.2">
      <c r="V960" s="73"/>
      <c r="W960" s="73"/>
      <c r="X960" s="74"/>
      <c r="AA960" s="74"/>
      <c r="AD960" s="73"/>
      <c r="AF960" s="73"/>
      <c r="AM960" s="75"/>
    </row>
    <row r="961" spans="22:39" ht="15.75" customHeight="1" x14ac:dyDescent="0.2">
      <c r="V961" s="73"/>
      <c r="W961" s="73"/>
      <c r="X961" s="74"/>
      <c r="AA961" s="74"/>
      <c r="AD961" s="73"/>
      <c r="AF961" s="73"/>
      <c r="AM961" s="75"/>
    </row>
    <row r="962" spans="22:39" ht="15.75" customHeight="1" x14ac:dyDescent="0.2">
      <c r="V962" s="73"/>
      <c r="W962" s="73"/>
      <c r="X962" s="74"/>
      <c r="AA962" s="74"/>
      <c r="AD962" s="73"/>
      <c r="AF962" s="73"/>
      <c r="AM962" s="75"/>
    </row>
    <row r="963" spans="22:39" ht="15.75" customHeight="1" x14ac:dyDescent="0.2">
      <c r="V963" s="73"/>
      <c r="W963" s="73"/>
      <c r="X963" s="74"/>
      <c r="AA963" s="74"/>
      <c r="AD963" s="73"/>
      <c r="AF963" s="73"/>
      <c r="AM963" s="75"/>
    </row>
    <row r="964" spans="22:39" ht="15.75" customHeight="1" x14ac:dyDescent="0.2">
      <c r="V964" s="73"/>
      <c r="W964" s="73"/>
      <c r="X964" s="74"/>
      <c r="AA964" s="74"/>
      <c r="AD964" s="73"/>
      <c r="AF964" s="73"/>
      <c r="AM964" s="75"/>
    </row>
    <row r="965" spans="22:39" ht="15.75" customHeight="1" x14ac:dyDescent="0.2">
      <c r="V965" s="73"/>
      <c r="W965" s="73"/>
      <c r="X965" s="74"/>
      <c r="AA965" s="74"/>
      <c r="AD965" s="73"/>
      <c r="AF965" s="73"/>
      <c r="AM965" s="75"/>
    </row>
    <row r="966" spans="22:39" ht="15.75" customHeight="1" x14ac:dyDescent="0.2">
      <c r="V966" s="73"/>
      <c r="W966" s="73"/>
      <c r="X966" s="74"/>
      <c r="AA966" s="74"/>
      <c r="AD966" s="73"/>
      <c r="AF966" s="73"/>
      <c r="AM966" s="75"/>
    </row>
    <row r="967" spans="22:39" ht="15.75" customHeight="1" x14ac:dyDescent="0.2">
      <c r="V967" s="73"/>
      <c r="W967" s="73"/>
      <c r="X967" s="74"/>
      <c r="AA967" s="74"/>
      <c r="AD967" s="73"/>
      <c r="AF967" s="73"/>
      <c r="AM967" s="75"/>
    </row>
    <row r="968" spans="22:39" ht="15.75" customHeight="1" x14ac:dyDescent="0.2">
      <c r="V968" s="73"/>
      <c r="W968" s="73"/>
      <c r="X968" s="74"/>
      <c r="AA968" s="74"/>
      <c r="AD968" s="73"/>
      <c r="AF968" s="73"/>
      <c r="AM968" s="75"/>
    </row>
    <row r="969" spans="22:39" ht="15.75" customHeight="1" x14ac:dyDescent="0.2">
      <c r="V969" s="73"/>
      <c r="W969" s="73"/>
      <c r="X969" s="74"/>
      <c r="AA969" s="74"/>
      <c r="AD969" s="73"/>
      <c r="AF969" s="73"/>
      <c r="AM969" s="75"/>
    </row>
    <row r="970" spans="22:39" ht="15.75" customHeight="1" x14ac:dyDescent="0.2">
      <c r="V970" s="73"/>
      <c r="W970" s="73"/>
      <c r="X970" s="74"/>
      <c r="AA970" s="74"/>
      <c r="AD970" s="73"/>
      <c r="AF970" s="73"/>
      <c r="AM970" s="75"/>
    </row>
    <row r="971" spans="22:39" ht="15.75" customHeight="1" x14ac:dyDescent="0.2">
      <c r="V971" s="73"/>
      <c r="W971" s="73"/>
      <c r="X971" s="74"/>
      <c r="AA971" s="74"/>
      <c r="AD971" s="73"/>
      <c r="AF971" s="73"/>
      <c r="AM971" s="75"/>
    </row>
    <row r="972" spans="22:39" ht="15.75" customHeight="1" x14ac:dyDescent="0.2">
      <c r="V972" s="73"/>
      <c r="W972" s="73"/>
      <c r="X972" s="74"/>
      <c r="AA972" s="74"/>
      <c r="AD972" s="73"/>
      <c r="AF972" s="73"/>
      <c r="AM972" s="75"/>
    </row>
    <row r="973" spans="22:39" ht="15.75" customHeight="1" x14ac:dyDescent="0.2">
      <c r="V973" s="73"/>
      <c r="W973" s="73"/>
      <c r="X973" s="74"/>
      <c r="AA973" s="74"/>
      <c r="AD973" s="73"/>
      <c r="AF973" s="73"/>
      <c r="AM973" s="75"/>
    </row>
    <row r="974" spans="22:39" ht="15.75" customHeight="1" x14ac:dyDescent="0.2">
      <c r="V974" s="73"/>
      <c r="W974" s="73"/>
      <c r="X974" s="74"/>
      <c r="AA974" s="74"/>
      <c r="AD974" s="73"/>
      <c r="AF974" s="73"/>
      <c r="AM974" s="75"/>
    </row>
    <row r="975" spans="22:39" ht="15.75" customHeight="1" x14ac:dyDescent="0.2">
      <c r="V975" s="73"/>
      <c r="W975" s="73"/>
      <c r="X975" s="74"/>
      <c r="AA975" s="74"/>
      <c r="AD975" s="73"/>
      <c r="AF975" s="73"/>
      <c r="AM975" s="75"/>
    </row>
    <row r="976" spans="22:39" ht="15.75" customHeight="1" x14ac:dyDescent="0.2">
      <c r="V976" s="73"/>
      <c r="W976" s="73"/>
      <c r="X976" s="74"/>
      <c r="AA976" s="74"/>
      <c r="AD976" s="73"/>
      <c r="AF976" s="73"/>
      <c r="AM976" s="75"/>
    </row>
    <row r="977" spans="22:39" ht="15.75" customHeight="1" x14ac:dyDescent="0.2">
      <c r="V977" s="73"/>
      <c r="W977" s="73"/>
      <c r="X977" s="74"/>
      <c r="AA977" s="74"/>
      <c r="AD977" s="73"/>
      <c r="AF977" s="73"/>
      <c r="AM977" s="75"/>
    </row>
    <row r="978" spans="22:39" ht="15.75" customHeight="1" x14ac:dyDescent="0.2">
      <c r="V978" s="73"/>
      <c r="W978" s="73"/>
      <c r="X978" s="74"/>
      <c r="AA978" s="74"/>
      <c r="AD978" s="73"/>
      <c r="AF978" s="73"/>
      <c r="AM978" s="75"/>
    </row>
    <row r="979" spans="22:39" ht="15.75" customHeight="1" x14ac:dyDescent="0.2">
      <c r="V979" s="73"/>
      <c r="W979" s="73"/>
      <c r="X979" s="74"/>
      <c r="AA979" s="74"/>
      <c r="AD979" s="73"/>
      <c r="AF979" s="73"/>
      <c r="AM979" s="75"/>
    </row>
    <row r="980" spans="22:39" ht="15.75" customHeight="1" x14ac:dyDescent="0.2">
      <c r="V980" s="73"/>
      <c r="W980" s="73"/>
      <c r="X980" s="74"/>
      <c r="AA980" s="74"/>
      <c r="AD980" s="73"/>
      <c r="AF980" s="73"/>
      <c r="AM980" s="75"/>
    </row>
    <row r="981" spans="22:39" ht="15.75" customHeight="1" x14ac:dyDescent="0.2">
      <c r="V981" s="73"/>
      <c r="W981" s="73"/>
      <c r="X981" s="74"/>
      <c r="AA981" s="74"/>
      <c r="AD981" s="73"/>
      <c r="AF981" s="73"/>
      <c r="AM981" s="75"/>
    </row>
    <row r="982" spans="22:39" ht="15.75" customHeight="1" x14ac:dyDescent="0.2">
      <c r="V982" s="73"/>
      <c r="W982" s="73"/>
      <c r="X982" s="74"/>
      <c r="AA982" s="74"/>
      <c r="AD982" s="73"/>
      <c r="AF982" s="73"/>
      <c r="AM982" s="75"/>
    </row>
    <row r="983" spans="22:39" ht="15.75" customHeight="1" x14ac:dyDescent="0.2">
      <c r="V983" s="73"/>
      <c r="W983" s="73"/>
      <c r="X983" s="74"/>
      <c r="AA983" s="74"/>
      <c r="AD983" s="73"/>
      <c r="AF983" s="73"/>
      <c r="AM983" s="75"/>
    </row>
    <row r="984" spans="22:39" ht="15.75" customHeight="1" x14ac:dyDescent="0.2">
      <c r="V984" s="73"/>
      <c r="W984" s="73"/>
      <c r="X984" s="74"/>
      <c r="AA984" s="74"/>
      <c r="AD984" s="73"/>
      <c r="AF984" s="73"/>
      <c r="AM984" s="75"/>
    </row>
    <row r="985" spans="22:39" ht="15.75" customHeight="1" x14ac:dyDescent="0.2">
      <c r="V985" s="73"/>
      <c r="W985" s="73"/>
      <c r="X985" s="74"/>
      <c r="AA985" s="74"/>
      <c r="AD985" s="73"/>
      <c r="AF985" s="73"/>
      <c r="AM985" s="75"/>
    </row>
    <row r="986" spans="22:39" ht="15.75" customHeight="1" x14ac:dyDescent="0.2">
      <c r="V986" s="73"/>
      <c r="W986" s="73"/>
      <c r="X986" s="74"/>
      <c r="AA986" s="74"/>
      <c r="AD986" s="73"/>
      <c r="AF986" s="73"/>
      <c r="AM986" s="75"/>
    </row>
    <row r="987" spans="22:39" ht="15.75" customHeight="1" x14ac:dyDescent="0.2">
      <c r="V987" s="73"/>
      <c r="W987" s="73"/>
      <c r="X987" s="74"/>
      <c r="AA987" s="74"/>
      <c r="AD987" s="73"/>
      <c r="AF987" s="73"/>
      <c r="AM987" s="75"/>
    </row>
    <row r="988" spans="22:39" ht="15.75" customHeight="1" x14ac:dyDescent="0.2">
      <c r="V988" s="73"/>
      <c r="W988" s="73"/>
      <c r="X988" s="74"/>
      <c r="AA988" s="74"/>
      <c r="AD988" s="73"/>
      <c r="AF988" s="73"/>
      <c r="AM988" s="75"/>
    </row>
    <row r="989" spans="22:39" ht="15.75" customHeight="1" x14ac:dyDescent="0.2">
      <c r="V989" s="73"/>
      <c r="W989" s="73"/>
      <c r="X989" s="74"/>
      <c r="AA989" s="74"/>
      <c r="AD989" s="73"/>
      <c r="AF989" s="73"/>
      <c r="AM989" s="75"/>
    </row>
    <row r="990" spans="22:39" ht="15.75" customHeight="1" x14ac:dyDescent="0.2">
      <c r="V990" s="73"/>
      <c r="W990" s="73"/>
      <c r="X990" s="74"/>
      <c r="AA990" s="74"/>
      <c r="AD990" s="73"/>
      <c r="AF990" s="73"/>
      <c r="AM990" s="75"/>
    </row>
    <row r="991" spans="22:39" ht="15.75" customHeight="1" x14ac:dyDescent="0.2">
      <c r="V991" s="73"/>
      <c r="W991" s="73"/>
      <c r="X991" s="74"/>
      <c r="AA991" s="74"/>
      <c r="AD991" s="73"/>
      <c r="AF991" s="73"/>
      <c r="AM991" s="75"/>
    </row>
    <row r="992" spans="22:39" ht="15.75" customHeight="1" x14ac:dyDescent="0.2">
      <c r="V992" s="73"/>
      <c r="W992" s="73"/>
      <c r="X992" s="74"/>
      <c r="AA992" s="74"/>
      <c r="AD992" s="73"/>
      <c r="AF992" s="73"/>
      <c r="AM992" s="75"/>
    </row>
    <row r="993" spans="22:39" ht="15.75" customHeight="1" x14ac:dyDescent="0.2">
      <c r="V993" s="73"/>
      <c r="W993" s="73"/>
      <c r="X993" s="74"/>
      <c r="AA993" s="74"/>
      <c r="AD993" s="73"/>
      <c r="AF993" s="73"/>
      <c r="AM993" s="75"/>
    </row>
    <row r="994" spans="22:39" ht="15.75" customHeight="1" x14ac:dyDescent="0.2">
      <c r="V994" s="73"/>
      <c r="W994" s="73"/>
      <c r="X994" s="74"/>
      <c r="AA994" s="74"/>
      <c r="AD994" s="73"/>
      <c r="AF994" s="73"/>
      <c r="AM994" s="75"/>
    </row>
    <row r="995" spans="22:39" ht="15.75" customHeight="1" x14ac:dyDescent="0.2">
      <c r="V995" s="73"/>
      <c r="W995" s="73"/>
      <c r="X995" s="74"/>
      <c r="AA995" s="74"/>
      <c r="AD995" s="73"/>
      <c r="AF995" s="73"/>
      <c r="AM995" s="75"/>
    </row>
    <row r="996" spans="22:39" ht="15.75" customHeight="1" x14ac:dyDescent="0.2">
      <c r="V996" s="73"/>
      <c r="W996" s="73"/>
      <c r="X996" s="74"/>
      <c r="AA996" s="74"/>
      <c r="AD996" s="73"/>
      <c r="AF996" s="73"/>
      <c r="AM996" s="75"/>
    </row>
    <row r="997" spans="22:39" ht="15.75" customHeight="1" x14ac:dyDescent="0.2">
      <c r="V997" s="73"/>
      <c r="W997" s="73"/>
      <c r="X997" s="74"/>
      <c r="AA997" s="74"/>
      <c r="AD997" s="73"/>
      <c r="AF997" s="73"/>
      <c r="AM997" s="75"/>
    </row>
    <row r="998" spans="22:39" ht="15.75" customHeight="1" x14ac:dyDescent="0.2">
      <c r="V998" s="73"/>
      <c r="W998" s="73"/>
      <c r="X998" s="74"/>
      <c r="AA998" s="74"/>
      <c r="AD998" s="73"/>
      <c r="AF998" s="73"/>
      <c r="AM998" s="75"/>
    </row>
    <row r="999" spans="22:39" ht="15.75" customHeight="1" x14ac:dyDescent="0.2">
      <c r="V999" s="73"/>
      <c r="W999" s="73"/>
      <c r="X999" s="74"/>
      <c r="AA999" s="74"/>
      <c r="AD999" s="73"/>
      <c r="AF999" s="73"/>
      <c r="AM999" s="75"/>
    </row>
    <row r="1000" spans="22:39" ht="15.75" customHeight="1" x14ac:dyDescent="0.2">
      <c r="V1000" s="73"/>
      <c r="W1000" s="73"/>
      <c r="X1000" s="74"/>
      <c r="AA1000" s="74"/>
      <c r="AD1000" s="73"/>
      <c r="AF1000" s="73"/>
      <c r="AM1000" s="75"/>
    </row>
    <row r="1001" spans="22:39" ht="15.75" customHeight="1" x14ac:dyDescent="0.2">
      <c r="V1001" s="73"/>
      <c r="W1001" s="73"/>
      <c r="X1001" s="74"/>
      <c r="AA1001" s="74"/>
      <c r="AD1001" s="73"/>
      <c r="AF1001" s="73"/>
      <c r="AM1001" s="75"/>
    </row>
  </sheetData>
  <mergeCells count="1">
    <mergeCell ref="AM1:AP1"/>
  </mergeCells>
  <conditionalFormatting sqref="AM3:AM9 B3:K123 M3:S123 U3:X123 AA3:AB123 AD3:AJ123 AL3:AL123 AN3:AN123 L3:L124 Y3:Z124 AC3:AC124 AK3:AK124 AO3:AP124 T3:T125 AM13:AM14 AM17:AM18 AM20:AM22 AM25:AM33 AM37:AM38 AM41:AM43 AM46:AM48 AM50:AM63 AM67:AM68 AM71:AM74 AM78:AM81 AM84:AM87 AM89 AM91:AM99 AM102:AM106 AM108 AM110:AM111 AM113:AM117 AM119:AM121 AM123">
    <cfRule type="expression" dxfId="2" priority="1">
      <formula>$B3="Y"</formula>
    </cfRule>
  </conditionalFormatting>
  <dataValidations count="1">
    <dataValidation type="decimal" allowBlank="1" showErrorMessage="1" sqref="AM3 X44:X48 AM85 AM111 AM114 AM119:AM120" xr:uid="{00000000-0002-0000-0100-000000000000}">
      <formula1>0</formula1>
      <formula2>150000</formula2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000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3" width="8.6640625" hidden="1" customWidth="1"/>
    <col min="4" max="4" width="19.1640625" hidden="1" customWidth="1"/>
    <col min="5" max="5" width="10.5" customWidth="1"/>
    <col min="6" max="6" width="65" customWidth="1"/>
    <col min="7" max="7" width="16.5" customWidth="1"/>
    <col min="8" max="8" width="6.83203125" customWidth="1"/>
    <col min="9" max="11" width="8.33203125" customWidth="1"/>
    <col min="12" max="12" width="15.33203125" customWidth="1"/>
    <col min="13" max="13" width="19" customWidth="1"/>
    <col min="14" max="14" width="13.6640625" customWidth="1"/>
    <col min="15" max="15" width="8.83203125" customWidth="1"/>
    <col min="16" max="16" width="16.33203125" customWidth="1"/>
    <col min="17" max="17" width="14.5" customWidth="1"/>
    <col min="18" max="18" width="9.83203125" customWidth="1"/>
    <col min="19" max="19" width="14" customWidth="1"/>
    <col min="20" max="20" width="15.33203125" customWidth="1"/>
    <col min="21" max="21" width="12.83203125" customWidth="1"/>
    <col min="22" max="22" width="13.83203125" customWidth="1"/>
    <col min="23" max="26" width="10.83203125" customWidth="1"/>
    <col min="27" max="27" width="18.5" customWidth="1"/>
    <col min="28" max="28" width="17.5" customWidth="1"/>
    <col min="29" max="29" width="14.33203125" customWidth="1"/>
    <col min="30" max="30" width="19.5" customWidth="1"/>
    <col min="31" max="31" width="16.33203125" customWidth="1"/>
    <col min="32" max="32" width="16.1640625" customWidth="1"/>
    <col min="33" max="33" width="20.5" customWidth="1"/>
    <col min="34" max="34" width="10" customWidth="1"/>
    <col min="35" max="35" width="9.83203125" customWidth="1"/>
    <col min="37" max="37" width="10.33203125" customWidth="1"/>
    <col min="38" max="38" width="35.6640625" customWidth="1"/>
    <col min="39" max="39" width="16" customWidth="1"/>
    <col min="40" max="41" width="8.6640625" customWidth="1"/>
    <col min="42" max="42" width="10.5" customWidth="1"/>
    <col min="43" max="43" width="11.33203125" customWidth="1"/>
    <col min="44" max="44" width="8.5" customWidth="1"/>
    <col min="45" max="45" width="13.1640625" customWidth="1"/>
    <col min="46" max="52" width="4.5" customWidth="1"/>
  </cols>
  <sheetData>
    <row r="1" spans="1:63" ht="51.75" customHeight="1" x14ac:dyDescent="0.2">
      <c r="A1" s="151"/>
      <c r="B1" s="12" t="s">
        <v>10</v>
      </c>
      <c r="C1" s="12" t="s">
        <v>11</v>
      </c>
      <c r="D1" s="12" t="s">
        <v>12</v>
      </c>
      <c r="E1" s="93" t="s">
        <v>13</v>
      </c>
      <c r="F1" s="93" t="s">
        <v>14</v>
      </c>
      <c r="G1" s="93" t="s">
        <v>15</v>
      </c>
      <c r="H1" s="94" t="s">
        <v>16</v>
      </c>
      <c r="I1" s="94" t="s">
        <v>17</v>
      </c>
      <c r="J1" s="94" t="s">
        <v>18</v>
      </c>
      <c r="K1" s="94" t="s">
        <v>19</v>
      </c>
      <c r="L1" s="95" t="s">
        <v>20</v>
      </c>
      <c r="M1" s="97" t="s">
        <v>21</v>
      </c>
      <c r="N1" s="97" t="s">
        <v>22</v>
      </c>
      <c r="O1" s="97" t="s">
        <v>23</v>
      </c>
      <c r="P1" s="97" t="s">
        <v>24</v>
      </c>
      <c r="Q1" s="98" t="s">
        <v>3</v>
      </c>
      <c r="R1" s="99" t="s">
        <v>26</v>
      </c>
      <c r="S1" s="100" t="s">
        <v>27</v>
      </c>
      <c r="T1" s="101" t="s">
        <v>28</v>
      </c>
      <c r="U1" s="102" t="s">
        <v>29</v>
      </c>
      <c r="V1" s="103" t="s">
        <v>30</v>
      </c>
      <c r="W1" s="104" t="s">
        <v>196</v>
      </c>
      <c r="X1" s="105" t="s">
        <v>32</v>
      </c>
      <c r="Y1" s="106" t="s">
        <v>33</v>
      </c>
      <c r="Z1" s="106" t="s">
        <v>34</v>
      </c>
      <c r="AA1" s="103" t="s">
        <v>35</v>
      </c>
      <c r="AB1" s="107" t="s">
        <v>36</v>
      </c>
      <c r="AC1" s="108" t="s">
        <v>5</v>
      </c>
      <c r="AD1" s="109" t="s">
        <v>37</v>
      </c>
      <c r="AE1" s="110" t="s">
        <v>38</v>
      </c>
      <c r="AF1" s="109" t="s">
        <v>39</v>
      </c>
      <c r="AG1" s="111" t="s">
        <v>40</v>
      </c>
      <c r="AH1" s="111" t="s">
        <v>41</v>
      </c>
      <c r="AI1" s="112" t="s">
        <v>42</v>
      </c>
      <c r="AJ1" s="113" t="s">
        <v>43</v>
      </c>
      <c r="AK1" s="114" t="s">
        <v>44</v>
      </c>
      <c r="AL1" s="152" t="s">
        <v>197</v>
      </c>
      <c r="AM1" s="153" t="s">
        <v>9</v>
      </c>
      <c r="AN1" s="154" t="s">
        <v>45</v>
      </c>
      <c r="AO1" s="155" t="s">
        <v>46</v>
      </c>
      <c r="AP1" s="156" t="s">
        <v>47</v>
      </c>
      <c r="AQ1" s="157" t="s">
        <v>48</v>
      </c>
      <c r="AR1" s="47"/>
      <c r="AS1" s="47"/>
      <c r="AT1" s="47"/>
      <c r="AU1" s="47"/>
      <c r="AV1" s="47"/>
      <c r="AW1" s="47"/>
      <c r="AX1" s="47"/>
      <c r="AY1" s="47"/>
      <c r="AZ1" s="47"/>
      <c r="BA1" s="47"/>
    </row>
    <row r="2" spans="1:63" ht="14.25" customHeight="1" x14ac:dyDescent="0.2">
      <c r="A2" s="158"/>
      <c r="B2" s="159"/>
      <c r="C2" s="159"/>
      <c r="D2" s="159"/>
      <c r="E2" s="160">
        <v>49</v>
      </c>
      <c r="F2" s="159" t="s">
        <v>98</v>
      </c>
      <c r="G2" s="159" t="s">
        <v>51</v>
      </c>
      <c r="H2" s="159">
        <v>15</v>
      </c>
      <c r="I2" s="159">
        <v>15</v>
      </c>
      <c r="J2" s="159">
        <v>15</v>
      </c>
      <c r="K2" s="159">
        <v>15</v>
      </c>
      <c r="L2" s="161">
        <f t="shared" ref="L2:L123" si="0">SUM(H2:K2)</f>
        <v>60</v>
      </c>
      <c r="M2" s="160">
        <v>5</v>
      </c>
      <c r="N2" s="162">
        <v>20</v>
      </c>
      <c r="O2" s="162">
        <v>34.67</v>
      </c>
      <c r="P2" s="162">
        <v>140</v>
      </c>
      <c r="Q2" s="163">
        <v>194.7</v>
      </c>
      <c r="R2" s="162">
        <v>108</v>
      </c>
      <c r="S2" s="159">
        <v>112</v>
      </c>
      <c r="T2" s="163">
        <f t="shared" ref="T2:T115" si="1">SUM(R2:S2)</f>
        <v>220</v>
      </c>
      <c r="U2" s="164">
        <v>45462</v>
      </c>
      <c r="V2" s="160">
        <v>50</v>
      </c>
      <c r="W2" s="160">
        <f t="shared" ref="W2:W14" si="2">IF(LEFT(G2,2)="10",10000,30000)</f>
        <v>10000</v>
      </c>
      <c r="X2" s="165">
        <v>9810</v>
      </c>
      <c r="Y2" s="162">
        <f t="shared" ref="Y2:Y123" si="3">IF(X2&gt;0,350-((350/(0.3*W2))*ABS(X2-W2)),0)</f>
        <v>327.83333333333331</v>
      </c>
      <c r="Z2" s="162">
        <f t="shared" ref="Z2:Z123" si="4">IF(Y2&lt;0,0,Y2)</f>
        <v>327.83333333333331</v>
      </c>
      <c r="AA2" s="166">
        <v>150</v>
      </c>
      <c r="AB2" s="159" t="s">
        <v>63</v>
      </c>
      <c r="AC2" s="163">
        <f t="shared" ref="AC2:AC123" si="5">SUM(Z2:AA2)</f>
        <v>477.83333333333331</v>
      </c>
      <c r="AD2" s="160">
        <v>45</v>
      </c>
      <c r="AE2" s="159">
        <v>50</v>
      </c>
      <c r="AF2" s="167">
        <f t="shared" ref="AF2:AF71" si="6">SUM(V2,AD2,AE2)</f>
        <v>145</v>
      </c>
      <c r="AG2" s="160"/>
      <c r="AH2" s="160"/>
      <c r="AI2" s="167">
        <f t="shared" ref="AI2:AI110" si="7">SUM(M2,AG2,AH2)</f>
        <v>5</v>
      </c>
      <c r="AJ2" s="168">
        <f t="shared" ref="AJ2:AJ123" si="8">SUM(L2,Q2,T2,AC2,AF2)-AI2</f>
        <v>1092.5333333333333</v>
      </c>
      <c r="AK2" s="169">
        <f t="shared" ref="AK2:AK122" si="9">_xlfn.RANK.AVG(AJ2,$AJ$2:$AJ$123,0)</f>
        <v>2</v>
      </c>
      <c r="AL2" s="159"/>
      <c r="AM2" s="159"/>
      <c r="AN2" s="170">
        <v>10153</v>
      </c>
      <c r="AO2" s="159">
        <f t="shared" ref="AO2:AO53" si="10">ABS(X2-AN2)</f>
        <v>343</v>
      </c>
      <c r="AP2" s="171">
        <f t="shared" ref="AP2:AP53" si="11">ABS(AO2/AN2)</f>
        <v>3.3783118290160542E-2</v>
      </c>
      <c r="AQ2" s="161">
        <f t="shared" ref="AQ2:AQ123" si="12">_xlfn.RANK.AVG(AP2,$AP$2:$AP$123,1)</f>
        <v>22</v>
      </c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</row>
    <row r="3" spans="1:63" ht="14.25" customHeight="1" x14ac:dyDescent="0.2">
      <c r="A3" s="158"/>
      <c r="B3" s="159"/>
      <c r="C3" s="159"/>
      <c r="D3" s="159" t="s">
        <v>49</v>
      </c>
      <c r="E3" s="160">
        <v>11</v>
      </c>
      <c r="F3" s="159" t="s">
        <v>58</v>
      </c>
      <c r="G3" s="159" t="s">
        <v>51</v>
      </c>
      <c r="H3" s="159">
        <v>15</v>
      </c>
      <c r="I3" s="159">
        <v>15</v>
      </c>
      <c r="J3" s="159">
        <v>15</v>
      </c>
      <c r="K3" s="159">
        <v>15</v>
      </c>
      <c r="L3" s="161">
        <f t="shared" si="0"/>
        <v>60</v>
      </c>
      <c r="M3" s="160">
        <v>0</v>
      </c>
      <c r="N3" s="162">
        <v>20</v>
      </c>
      <c r="O3" s="172">
        <v>38.33</v>
      </c>
      <c r="P3" s="162">
        <v>128.33000000000001</v>
      </c>
      <c r="Q3" s="163">
        <v>186.7</v>
      </c>
      <c r="R3" s="162">
        <v>111</v>
      </c>
      <c r="S3" s="159">
        <v>120</v>
      </c>
      <c r="T3" s="163">
        <f t="shared" si="1"/>
        <v>231</v>
      </c>
      <c r="U3" s="164">
        <v>45462</v>
      </c>
      <c r="V3" s="160">
        <v>50</v>
      </c>
      <c r="W3" s="160">
        <f t="shared" si="2"/>
        <v>10000</v>
      </c>
      <c r="X3" s="173">
        <v>10111</v>
      </c>
      <c r="Y3" s="162">
        <f t="shared" si="3"/>
        <v>337.05</v>
      </c>
      <c r="Z3" s="162">
        <f t="shared" si="4"/>
        <v>337.05</v>
      </c>
      <c r="AA3" s="166">
        <v>150</v>
      </c>
      <c r="AB3" s="174" t="s">
        <v>59</v>
      </c>
      <c r="AC3" s="163">
        <f t="shared" si="5"/>
        <v>487.05</v>
      </c>
      <c r="AD3" s="160">
        <v>15</v>
      </c>
      <c r="AE3" s="159">
        <v>50</v>
      </c>
      <c r="AF3" s="167">
        <f t="shared" si="6"/>
        <v>115</v>
      </c>
      <c r="AG3" s="160"/>
      <c r="AH3" s="160"/>
      <c r="AI3" s="167">
        <f t="shared" si="7"/>
        <v>0</v>
      </c>
      <c r="AJ3" s="168">
        <f t="shared" si="8"/>
        <v>1079.75</v>
      </c>
      <c r="AK3" s="169">
        <f t="shared" si="9"/>
        <v>5</v>
      </c>
      <c r="AL3" s="159"/>
      <c r="AM3" s="159"/>
      <c r="AN3" s="175">
        <v>10000</v>
      </c>
      <c r="AO3" s="159">
        <f t="shared" si="10"/>
        <v>111</v>
      </c>
      <c r="AP3" s="171">
        <f t="shared" si="11"/>
        <v>1.11E-2</v>
      </c>
      <c r="AQ3" s="161">
        <f t="shared" si="12"/>
        <v>9</v>
      </c>
      <c r="AR3" s="172"/>
      <c r="AS3" s="172"/>
      <c r="AT3" s="172"/>
      <c r="AU3" s="172"/>
      <c r="AV3" s="172"/>
      <c r="AW3" s="172"/>
      <c r="AX3" s="172"/>
      <c r="AY3" s="172"/>
      <c r="AZ3" s="172"/>
      <c r="BA3" s="172"/>
      <c r="BB3" s="172"/>
      <c r="BC3" s="172"/>
      <c r="BD3" s="172"/>
      <c r="BE3" s="172"/>
      <c r="BF3" s="172"/>
      <c r="BG3" s="172"/>
      <c r="BH3" s="172"/>
      <c r="BI3" s="172"/>
      <c r="BJ3" s="172"/>
      <c r="BK3" s="172"/>
    </row>
    <row r="4" spans="1:63" ht="14.25" customHeight="1" x14ac:dyDescent="0.2">
      <c r="A4" s="35"/>
      <c r="B4" s="36"/>
      <c r="C4" s="36"/>
      <c r="D4" s="36"/>
      <c r="E4" s="66">
        <v>109</v>
      </c>
      <c r="F4" s="36" t="s">
        <v>149</v>
      </c>
      <c r="G4" s="36" t="s">
        <v>51</v>
      </c>
      <c r="H4" s="36">
        <v>15</v>
      </c>
      <c r="I4" s="36">
        <v>15</v>
      </c>
      <c r="J4" s="36">
        <v>15</v>
      </c>
      <c r="K4" s="36">
        <v>15</v>
      </c>
      <c r="L4" s="38">
        <f t="shared" si="0"/>
        <v>60</v>
      </c>
      <c r="M4" s="66">
        <v>0</v>
      </c>
      <c r="N4" s="65">
        <v>20</v>
      </c>
      <c r="O4" s="65">
        <v>34</v>
      </c>
      <c r="P4" s="65">
        <v>100.5</v>
      </c>
      <c r="Q4" s="39">
        <v>154.5</v>
      </c>
      <c r="R4" s="65">
        <v>107</v>
      </c>
      <c r="S4" s="36">
        <v>109</v>
      </c>
      <c r="T4" s="39">
        <f t="shared" si="1"/>
        <v>216</v>
      </c>
      <c r="U4" s="120">
        <v>45462</v>
      </c>
      <c r="V4" s="66">
        <v>50</v>
      </c>
      <c r="W4" s="66">
        <f t="shared" si="2"/>
        <v>10000</v>
      </c>
      <c r="X4" s="124">
        <v>9964</v>
      </c>
      <c r="Y4" s="65">
        <f t="shared" si="3"/>
        <v>345.8</v>
      </c>
      <c r="Z4" s="65">
        <f t="shared" si="4"/>
        <v>345.8</v>
      </c>
      <c r="AA4" s="67">
        <v>150</v>
      </c>
      <c r="AB4" s="36" t="s">
        <v>52</v>
      </c>
      <c r="AC4" s="39">
        <f t="shared" si="5"/>
        <v>495.8</v>
      </c>
      <c r="AD4" s="66">
        <v>15</v>
      </c>
      <c r="AE4" s="36">
        <v>50</v>
      </c>
      <c r="AF4" s="37">
        <f t="shared" si="6"/>
        <v>115</v>
      </c>
      <c r="AG4" s="66"/>
      <c r="AH4" s="66"/>
      <c r="AI4" s="37">
        <f t="shared" si="7"/>
        <v>0</v>
      </c>
      <c r="AJ4" s="43">
        <f t="shared" si="8"/>
        <v>1041.3</v>
      </c>
      <c r="AK4" s="70">
        <f t="shared" si="9"/>
        <v>6</v>
      </c>
      <c r="AL4" s="36"/>
      <c r="AM4" s="36"/>
      <c r="AN4" s="123">
        <v>10000</v>
      </c>
      <c r="AO4" s="36">
        <f t="shared" si="10"/>
        <v>36</v>
      </c>
      <c r="AP4" s="72">
        <f t="shared" si="11"/>
        <v>3.5999999999999999E-3</v>
      </c>
      <c r="AQ4" s="38">
        <f t="shared" si="12"/>
        <v>3</v>
      </c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</row>
    <row r="5" spans="1:63" ht="14.25" customHeight="1" x14ac:dyDescent="0.2">
      <c r="A5" s="35"/>
      <c r="B5" s="36"/>
      <c r="C5" s="36"/>
      <c r="D5" s="36" t="s">
        <v>49</v>
      </c>
      <c r="E5" s="66">
        <v>144</v>
      </c>
      <c r="F5" s="36" t="s">
        <v>184</v>
      </c>
      <c r="G5" s="36" t="s">
        <v>51</v>
      </c>
      <c r="H5" s="36">
        <v>15</v>
      </c>
      <c r="I5" s="36">
        <v>15</v>
      </c>
      <c r="J5" s="36">
        <v>15</v>
      </c>
      <c r="K5" s="36">
        <v>15</v>
      </c>
      <c r="L5" s="38">
        <f t="shared" si="0"/>
        <v>60</v>
      </c>
      <c r="M5" s="36">
        <v>0</v>
      </c>
      <c r="N5" s="65">
        <v>20</v>
      </c>
      <c r="O5" s="65">
        <v>35.67</v>
      </c>
      <c r="P5" s="47">
        <v>126</v>
      </c>
      <c r="Q5" s="39">
        <v>181.7</v>
      </c>
      <c r="R5" s="65">
        <v>118</v>
      </c>
      <c r="S5" s="36">
        <v>120</v>
      </c>
      <c r="T5" s="39">
        <f t="shared" si="1"/>
        <v>238</v>
      </c>
      <c r="U5" s="120">
        <v>45464</v>
      </c>
      <c r="V5" s="66">
        <v>0</v>
      </c>
      <c r="W5" s="66">
        <f t="shared" si="2"/>
        <v>10000</v>
      </c>
      <c r="X5" s="124">
        <v>9962</v>
      </c>
      <c r="Y5" s="65">
        <f t="shared" si="3"/>
        <v>345.56666666666666</v>
      </c>
      <c r="Z5" s="65">
        <f t="shared" si="4"/>
        <v>345.56666666666666</v>
      </c>
      <c r="AA5" s="67">
        <v>150</v>
      </c>
      <c r="AB5" s="36" t="s">
        <v>52</v>
      </c>
      <c r="AC5" s="39">
        <f t="shared" si="5"/>
        <v>495.56666666666666</v>
      </c>
      <c r="AD5" s="66">
        <v>15</v>
      </c>
      <c r="AE5" s="65">
        <v>50</v>
      </c>
      <c r="AF5" s="37">
        <f t="shared" si="6"/>
        <v>65</v>
      </c>
      <c r="AG5" s="66"/>
      <c r="AH5" s="66"/>
      <c r="AI5" s="37">
        <f t="shared" si="7"/>
        <v>0</v>
      </c>
      <c r="AJ5" s="43">
        <f t="shared" si="8"/>
        <v>1040.2666666666667</v>
      </c>
      <c r="AK5" s="70">
        <f t="shared" si="9"/>
        <v>7</v>
      </c>
      <c r="AL5" s="36"/>
      <c r="AM5" s="36"/>
      <c r="AN5" s="126">
        <v>10013</v>
      </c>
      <c r="AO5" s="36">
        <f t="shared" si="10"/>
        <v>51</v>
      </c>
      <c r="AP5" s="72">
        <f t="shared" si="11"/>
        <v>5.0933786078098476E-3</v>
      </c>
      <c r="AQ5" s="38">
        <f t="shared" si="12"/>
        <v>6</v>
      </c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</row>
    <row r="6" spans="1:63" ht="12.75" customHeight="1" x14ac:dyDescent="0.2">
      <c r="A6" s="35"/>
      <c r="B6" s="36"/>
      <c r="C6" s="36"/>
      <c r="D6" s="36" t="s">
        <v>49</v>
      </c>
      <c r="E6" s="66">
        <v>55</v>
      </c>
      <c r="F6" s="36" t="s">
        <v>101</v>
      </c>
      <c r="G6" s="36" t="s">
        <v>51</v>
      </c>
      <c r="H6" s="36">
        <v>15</v>
      </c>
      <c r="I6" s="36">
        <v>15</v>
      </c>
      <c r="J6" s="36">
        <v>15</v>
      </c>
      <c r="K6" s="36">
        <v>15</v>
      </c>
      <c r="L6" s="38">
        <f t="shared" si="0"/>
        <v>60</v>
      </c>
      <c r="M6" s="66">
        <v>0</v>
      </c>
      <c r="N6" s="65">
        <v>20</v>
      </c>
      <c r="O6" s="65">
        <v>36</v>
      </c>
      <c r="P6" s="65">
        <v>128.66999999999999</v>
      </c>
      <c r="Q6" s="39">
        <v>184.7</v>
      </c>
      <c r="R6" s="65">
        <v>85</v>
      </c>
      <c r="S6" s="36">
        <v>106</v>
      </c>
      <c r="T6" s="39">
        <f t="shared" si="1"/>
        <v>191</v>
      </c>
      <c r="U6" s="120">
        <v>45462</v>
      </c>
      <c r="V6" s="66">
        <v>50</v>
      </c>
      <c r="W6" s="66">
        <f t="shared" si="2"/>
        <v>10000</v>
      </c>
      <c r="X6" s="121">
        <v>10446</v>
      </c>
      <c r="Y6" s="65">
        <f t="shared" si="3"/>
        <v>297.9666666666667</v>
      </c>
      <c r="Z6" s="65">
        <f t="shared" si="4"/>
        <v>297.9666666666667</v>
      </c>
      <c r="AA6" s="67">
        <v>150</v>
      </c>
      <c r="AB6" s="36" t="s">
        <v>63</v>
      </c>
      <c r="AC6" s="39">
        <f t="shared" si="5"/>
        <v>447.9666666666667</v>
      </c>
      <c r="AD6" s="66">
        <v>30</v>
      </c>
      <c r="AE6" s="36">
        <v>50</v>
      </c>
      <c r="AF6" s="37">
        <f t="shared" si="6"/>
        <v>130</v>
      </c>
      <c r="AG6" s="66"/>
      <c r="AH6" s="66"/>
      <c r="AI6" s="37">
        <f t="shared" si="7"/>
        <v>0</v>
      </c>
      <c r="AJ6" s="43">
        <f t="shared" si="8"/>
        <v>1013.6666666666667</v>
      </c>
      <c r="AK6" s="70">
        <f t="shared" si="9"/>
        <v>9</v>
      </c>
      <c r="AL6" s="36"/>
      <c r="AM6" s="36"/>
      <c r="AN6" s="123">
        <v>9922</v>
      </c>
      <c r="AO6" s="36">
        <f t="shared" si="10"/>
        <v>524</v>
      </c>
      <c r="AP6" s="72">
        <f t="shared" si="11"/>
        <v>5.2811933078008466E-2</v>
      </c>
      <c r="AQ6" s="38">
        <f t="shared" si="12"/>
        <v>31</v>
      </c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</row>
    <row r="7" spans="1:63" ht="14.25" customHeight="1" x14ac:dyDescent="0.2">
      <c r="A7" s="35"/>
      <c r="B7" s="36"/>
      <c r="C7" s="36"/>
      <c r="D7" s="36"/>
      <c r="E7" s="66">
        <v>90</v>
      </c>
      <c r="F7" s="36" t="s">
        <v>132</v>
      </c>
      <c r="G7" s="36" t="s">
        <v>51</v>
      </c>
      <c r="H7" s="36">
        <v>15</v>
      </c>
      <c r="I7" s="36">
        <v>15</v>
      </c>
      <c r="J7" s="36">
        <v>15</v>
      </c>
      <c r="K7" s="36">
        <v>15</v>
      </c>
      <c r="L7" s="38">
        <f t="shared" si="0"/>
        <v>60</v>
      </c>
      <c r="M7" s="66">
        <v>0</v>
      </c>
      <c r="N7" s="65">
        <v>20</v>
      </c>
      <c r="O7" s="65">
        <v>39.67</v>
      </c>
      <c r="P7" s="65">
        <v>139</v>
      </c>
      <c r="Q7" s="39">
        <v>198.7</v>
      </c>
      <c r="R7" s="65">
        <v>115</v>
      </c>
      <c r="S7" s="36">
        <v>117</v>
      </c>
      <c r="T7" s="39">
        <f t="shared" si="1"/>
        <v>232</v>
      </c>
      <c r="U7" s="120">
        <v>45464</v>
      </c>
      <c r="V7" s="66">
        <v>0</v>
      </c>
      <c r="W7" s="66">
        <f t="shared" si="2"/>
        <v>10000</v>
      </c>
      <c r="X7" s="124">
        <v>10458</v>
      </c>
      <c r="Y7" s="65">
        <f t="shared" si="3"/>
        <v>296.56666666666666</v>
      </c>
      <c r="Z7" s="65">
        <f t="shared" si="4"/>
        <v>296.56666666666666</v>
      </c>
      <c r="AA7" s="67">
        <v>150</v>
      </c>
      <c r="AB7" s="36" t="s">
        <v>52</v>
      </c>
      <c r="AC7" s="39">
        <f t="shared" si="5"/>
        <v>446.56666666666666</v>
      </c>
      <c r="AD7" s="66"/>
      <c r="AE7" s="36">
        <v>50</v>
      </c>
      <c r="AF7" s="37">
        <f t="shared" si="6"/>
        <v>50</v>
      </c>
      <c r="AG7" s="66"/>
      <c r="AH7" s="66"/>
      <c r="AI7" s="37">
        <f t="shared" si="7"/>
        <v>0</v>
      </c>
      <c r="AJ7" s="43">
        <f t="shared" si="8"/>
        <v>987.26666666666665</v>
      </c>
      <c r="AK7" s="70">
        <f t="shared" si="9"/>
        <v>10</v>
      </c>
      <c r="AL7" s="65"/>
      <c r="AM7" s="65"/>
      <c r="AN7" s="123">
        <v>10200</v>
      </c>
      <c r="AO7" s="36">
        <f t="shared" si="10"/>
        <v>258</v>
      </c>
      <c r="AP7" s="72">
        <f t="shared" si="11"/>
        <v>2.5294117647058825E-2</v>
      </c>
      <c r="AQ7" s="38">
        <f t="shared" si="12"/>
        <v>17</v>
      </c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</row>
    <row r="8" spans="1:63" ht="14.25" customHeight="1" x14ac:dyDescent="0.2">
      <c r="A8" s="35"/>
      <c r="B8" s="36"/>
      <c r="C8" s="36"/>
      <c r="D8" s="36"/>
      <c r="E8" s="66">
        <v>132</v>
      </c>
      <c r="F8" s="36" t="s">
        <v>174</v>
      </c>
      <c r="G8" s="36" t="s">
        <v>51</v>
      </c>
      <c r="H8" s="36">
        <v>15</v>
      </c>
      <c r="I8" s="36">
        <v>0</v>
      </c>
      <c r="J8" s="36">
        <v>15</v>
      </c>
      <c r="K8" s="36">
        <v>15</v>
      </c>
      <c r="L8" s="38">
        <f t="shared" si="0"/>
        <v>45</v>
      </c>
      <c r="M8" s="36">
        <v>5</v>
      </c>
      <c r="N8" s="36">
        <v>20</v>
      </c>
      <c r="O8" s="36">
        <v>38.33</v>
      </c>
      <c r="P8" s="36">
        <v>126</v>
      </c>
      <c r="Q8" s="39">
        <v>184.3</v>
      </c>
      <c r="R8" s="65">
        <v>114</v>
      </c>
      <c r="S8" s="36">
        <v>113</v>
      </c>
      <c r="T8" s="39">
        <f t="shared" si="1"/>
        <v>227</v>
      </c>
      <c r="U8" s="120">
        <v>45464</v>
      </c>
      <c r="V8" s="66">
        <v>0</v>
      </c>
      <c r="W8" s="66">
        <f t="shared" si="2"/>
        <v>10000</v>
      </c>
      <c r="X8" s="124">
        <v>10425</v>
      </c>
      <c r="Y8" s="65">
        <f t="shared" si="3"/>
        <v>300.41666666666669</v>
      </c>
      <c r="Z8" s="65">
        <f t="shared" si="4"/>
        <v>300.41666666666669</v>
      </c>
      <c r="AA8" s="67">
        <v>150</v>
      </c>
      <c r="AB8" s="36" t="s">
        <v>173</v>
      </c>
      <c r="AC8" s="39">
        <f t="shared" si="5"/>
        <v>450.41666666666669</v>
      </c>
      <c r="AD8" s="66">
        <v>15</v>
      </c>
      <c r="AE8" s="36">
        <v>50</v>
      </c>
      <c r="AF8" s="37">
        <f t="shared" si="6"/>
        <v>65</v>
      </c>
      <c r="AG8" s="36"/>
      <c r="AH8" s="36"/>
      <c r="AI8" s="37">
        <f t="shared" si="7"/>
        <v>5</v>
      </c>
      <c r="AJ8" s="43">
        <f t="shared" si="8"/>
        <v>966.7166666666667</v>
      </c>
      <c r="AK8" s="70">
        <f t="shared" si="9"/>
        <v>12</v>
      </c>
      <c r="AL8" s="36"/>
      <c r="AM8" s="36"/>
      <c r="AN8" s="126">
        <v>10488</v>
      </c>
      <c r="AO8" s="36">
        <f t="shared" si="10"/>
        <v>63</v>
      </c>
      <c r="AP8" s="72">
        <f t="shared" si="11"/>
        <v>6.0068649885583521E-3</v>
      </c>
      <c r="AQ8" s="38">
        <f t="shared" si="12"/>
        <v>7</v>
      </c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</row>
    <row r="9" spans="1:63" ht="14.25" customHeight="1" x14ac:dyDescent="0.2">
      <c r="A9" s="35"/>
      <c r="B9" s="36"/>
      <c r="C9" s="36"/>
      <c r="D9" s="36"/>
      <c r="E9" s="66">
        <v>30</v>
      </c>
      <c r="F9" s="36" t="s">
        <v>82</v>
      </c>
      <c r="G9" s="36" t="s">
        <v>51</v>
      </c>
      <c r="H9" s="36">
        <v>15</v>
      </c>
      <c r="I9" s="36">
        <v>15</v>
      </c>
      <c r="J9" s="36">
        <v>15</v>
      </c>
      <c r="K9" s="36">
        <v>15</v>
      </c>
      <c r="L9" s="38">
        <f t="shared" si="0"/>
        <v>60</v>
      </c>
      <c r="M9" s="66">
        <v>30</v>
      </c>
      <c r="N9" s="65">
        <v>19.329999999999998</v>
      </c>
      <c r="O9" s="65">
        <v>35.67</v>
      </c>
      <c r="P9" s="65">
        <v>130</v>
      </c>
      <c r="Q9" s="39">
        <v>185</v>
      </c>
      <c r="R9" s="65">
        <v>107</v>
      </c>
      <c r="S9" s="36">
        <v>109</v>
      </c>
      <c r="T9" s="39">
        <f t="shared" si="1"/>
        <v>216</v>
      </c>
      <c r="U9" s="120">
        <v>45462</v>
      </c>
      <c r="V9" s="66">
        <v>50</v>
      </c>
      <c r="W9" s="66">
        <f t="shared" si="2"/>
        <v>10000</v>
      </c>
      <c r="X9" s="124">
        <v>9378</v>
      </c>
      <c r="Y9" s="65">
        <f t="shared" si="3"/>
        <v>277.43333333333334</v>
      </c>
      <c r="Z9" s="65">
        <f t="shared" si="4"/>
        <v>277.43333333333334</v>
      </c>
      <c r="AA9" s="67">
        <v>150</v>
      </c>
      <c r="AB9" s="36" t="s">
        <v>63</v>
      </c>
      <c r="AC9" s="39">
        <f t="shared" si="5"/>
        <v>427.43333333333334</v>
      </c>
      <c r="AD9" s="66"/>
      <c r="AE9" s="36">
        <v>50</v>
      </c>
      <c r="AF9" s="37">
        <f t="shared" si="6"/>
        <v>100</v>
      </c>
      <c r="AG9" s="66"/>
      <c r="AH9" s="66">
        <v>20</v>
      </c>
      <c r="AI9" s="37">
        <f t="shared" si="7"/>
        <v>50</v>
      </c>
      <c r="AJ9" s="43">
        <f t="shared" si="8"/>
        <v>938.43333333333339</v>
      </c>
      <c r="AK9" s="70">
        <f t="shared" si="9"/>
        <v>15</v>
      </c>
      <c r="AL9" s="36"/>
      <c r="AM9" s="36"/>
      <c r="AN9" s="123">
        <v>10333</v>
      </c>
      <c r="AO9" s="36">
        <f t="shared" si="10"/>
        <v>955</v>
      </c>
      <c r="AP9" s="72">
        <f t="shared" si="11"/>
        <v>9.242233620439369E-2</v>
      </c>
      <c r="AQ9" s="38">
        <f t="shared" si="12"/>
        <v>42</v>
      </c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</row>
    <row r="10" spans="1:63" ht="14.25" customHeight="1" x14ac:dyDescent="0.2">
      <c r="A10" s="35"/>
      <c r="B10" s="36"/>
      <c r="C10" s="36"/>
      <c r="D10" s="36"/>
      <c r="E10" s="66">
        <v>134</v>
      </c>
      <c r="F10" s="36" t="s">
        <v>176</v>
      </c>
      <c r="G10" s="36" t="s">
        <v>51</v>
      </c>
      <c r="H10" s="36">
        <v>15</v>
      </c>
      <c r="I10" s="36">
        <v>15</v>
      </c>
      <c r="J10" s="36">
        <v>15</v>
      </c>
      <c r="K10" s="36">
        <v>15</v>
      </c>
      <c r="L10" s="38">
        <f t="shared" si="0"/>
        <v>60</v>
      </c>
      <c r="M10" s="36">
        <v>0</v>
      </c>
      <c r="N10" s="36">
        <v>20</v>
      </c>
      <c r="O10" s="36">
        <v>30</v>
      </c>
      <c r="P10" s="36">
        <v>95</v>
      </c>
      <c r="Q10" s="39">
        <v>145</v>
      </c>
      <c r="R10" s="65">
        <v>118</v>
      </c>
      <c r="S10" s="36">
        <v>98</v>
      </c>
      <c r="T10" s="39">
        <f t="shared" si="1"/>
        <v>216</v>
      </c>
      <c r="U10" s="120">
        <v>45464</v>
      </c>
      <c r="V10" s="66">
        <v>0</v>
      </c>
      <c r="W10" s="66">
        <f t="shared" si="2"/>
        <v>10000</v>
      </c>
      <c r="X10" s="124">
        <v>9334</v>
      </c>
      <c r="Y10" s="65">
        <f t="shared" si="3"/>
        <v>272.3</v>
      </c>
      <c r="Z10" s="65">
        <f t="shared" si="4"/>
        <v>272.3</v>
      </c>
      <c r="AA10" s="67">
        <v>150</v>
      </c>
      <c r="AB10" s="36" t="s">
        <v>52</v>
      </c>
      <c r="AC10" s="39">
        <f t="shared" si="5"/>
        <v>422.3</v>
      </c>
      <c r="AD10" s="66">
        <v>30</v>
      </c>
      <c r="AE10" s="36">
        <v>50</v>
      </c>
      <c r="AF10" s="37">
        <f t="shared" si="6"/>
        <v>80</v>
      </c>
      <c r="AG10" s="36"/>
      <c r="AH10" s="36"/>
      <c r="AI10" s="37">
        <f t="shared" si="7"/>
        <v>0</v>
      </c>
      <c r="AJ10" s="43">
        <f t="shared" si="8"/>
        <v>923.3</v>
      </c>
      <c r="AK10" s="70">
        <f t="shared" si="9"/>
        <v>18</v>
      </c>
      <c r="AL10" s="36"/>
      <c r="AM10" s="36"/>
      <c r="AN10" s="123">
        <v>10082</v>
      </c>
      <c r="AO10" s="36">
        <f t="shared" si="10"/>
        <v>748</v>
      </c>
      <c r="AP10" s="72">
        <f t="shared" si="11"/>
        <v>7.41916286451101E-2</v>
      </c>
      <c r="AQ10" s="38">
        <f t="shared" si="12"/>
        <v>39</v>
      </c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</row>
    <row r="11" spans="1:63" ht="14.25" customHeight="1" x14ac:dyDescent="0.2">
      <c r="A11" s="35"/>
      <c r="B11" s="36"/>
      <c r="C11" s="36"/>
      <c r="D11" s="36"/>
      <c r="E11" s="66">
        <v>117</v>
      </c>
      <c r="F11" s="36" t="s">
        <v>157</v>
      </c>
      <c r="G11" s="36" t="s">
        <v>51</v>
      </c>
      <c r="H11" s="36">
        <v>15</v>
      </c>
      <c r="I11" s="36">
        <v>15</v>
      </c>
      <c r="J11" s="36">
        <v>15</v>
      </c>
      <c r="K11" s="36">
        <v>15</v>
      </c>
      <c r="L11" s="38">
        <f t="shared" si="0"/>
        <v>60</v>
      </c>
      <c r="M11" s="66">
        <v>20</v>
      </c>
      <c r="N11" s="65">
        <v>13</v>
      </c>
      <c r="O11" s="47">
        <v>34</v>
      </c>
      <c r="P11" s="65">
        <v>126.33</v>
      </c>
      <c r="Q11" s="39">
        <v>173.3</v>
      </c>
      <c r="R11" s="65">
        <v>105</v>
      </c>
      <c r="S11" s="36">
        <v>115</v>
      </c>
      <c r="T11" s="39">
        <f t="shared" si="1"/>
        <v>220</v>
      </c>
      <c r="U11" s="120">
        <v>45462</v>
      </c>
      <c r="V11" s="66">
        <v>50</v>
      </c>
      <c r="W11" s="66">
        <f t="shared" si="2"/>
        <v>10000</v>
      </c>
      <c r="X11" s="121">
        <v>9053</v>
      </c>
      <c r="Y11" s="65">
        <f t="shared" si="3"/>
        <v>239.51666666666665</v>
      </c>
      <c r="Z11" s="65">
        <f t="shared" si="4"/>
        <v>239.51666666666665</v>
      </c>
      <c r="AA11" s="67">
        <v>150</v>
      </c>
      <c r="AB11" s="36" t="s">
        <v>63</v>
      </c>
      <c r="AC11" s="39">
        <f t="shared" si="5"/>
        <v>389.51666666666665</v>
      </c>
      <c r="AD11" s="66"/>
      <c r="AE11" s="36">
        <v>50</v>
      </c>
      <c r="AF11" s="37">
        <f t="shared" si="6"/>
        <v>100</v>
      </c>
      <c r="AG11" s="66"/>
      <c r="AH11" s="66"/>
      <c r="AI11" s="37">
        <f t="shared" si="7"/>
        <v>20</v>
      </c>
      <c r="AJ11" s="43">
        <f t="shared" si="8"/>
        <v>922.81666666666661</v>
      </c>
      <c r="AK11" s="70">
        <f t="shared" si="9"/>
        <v>19</v>
      </c>
      <c r="AL11" s="36"/>
      <c r="AM11" s="36"/>
      <c r="AN11" s="123">
        <v>10000</v>
      </c>
      <c r="AO11" s="36">
        <f t="shared" si="10"/>
        <v>947</v>
      </c>
      <c r="AP11" s="72">
        <f t="shared" si="11"/>
        <v>9.4700000000000006E-2</v>
      </c>
      <c r="AQ11" s="38">
        <f t="shared" si="12"/>
        <v>45</v>
      </c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</row>
    <row r="12" spans="1:63" ht="14.25" customHeight="1" x14ac:dyDescent="0.2">
      <c r="A12" s="35"/>
      <c r="B12" s="36"/>
      <c r="C12" s="36"/>
      <c r="D12" s="36" t="s">
        <v>49</v>
      </c>
      <c r="E12" s="66">
        <v>43</v>
      </c>
      <c r="F12" s="36" t="s">
        <v>90</v>
      </c>
      <c r="G12" s="36" t="s">
        <v>51</v>
      </c>
      <c r="H12" s="36">
        <v>15</v>
      </c>
      <c r="I12" s="36">
        <v>15</v>
      </c>
      <c r="J12" s="36">
        <v>15</v>
      </c>
      <c r="K12" s="36">
        <v>15</v>
      </c>
      <c r="L12" s="38">
        <f t="shared" si="0"/>
        <v>60</v>
      </c>
      <c r="M12" s="66">
        <v>0</v>
      </c>
      <c r="N12" s="65">
        <v>10</v>
      </c>
      <c r="O12" s="65">
        <v>32.5</v>
      </c>
      <c r="P12" s="65">
        <v>114</v>
      </c>
      <c r="Q12" s="39">
        <v>156.5</v>
      </c>
      <c r="R12" s="65">
        <v>92</v>
      </c>
      <c r="S12" s="36">
        <v>96</v>
      </c>
      <c r="T12" s="39">
        <f t="shared" si="1"/>
        <v>188</v>
      </c>
      <c r="U12" s="120">
        <v>45465</v>
      </c>
      <c r="V12" s="66">
        <v>0</v>
      </c>
      <c r="W12" s="66">
        <f t="shared" si="2"/>
        <v>10000</v>
      </c>
      <c r="X12" s="124">
        <v>10375</v>
      </c>
      <c r="Y12" s="65">
        <f t="shared" si="3"/>
        <v>306.25</v>
      </c>
      <c r="Z12" s="65">
        <f t="shared" si="4"/>
        <v>306.25</v>
      </c>
      <c r="AA12" s="67">
        <v>150</v>
      </c>
      <c r="AB12" s="36" t="s">
        <v>52</v>
      </c>
      <c r="AC12" s="39">
        <f t="shared" si="5"/>
        <v>456.25</v>
      </c>
      <c r="AD12" s="66"/>
      <c r="AE12" s="36">
        <v>50</v>
      </c>
      <c r="AF12" s="37">
        <f t="shared" si="6"/>
        <v>50</v>
      </c>
      <c r="AG12" s="66"/>
      <c r="AH12" s="66"/>
      <c r="AI12" s="37">
        <f t="shared" si="7"/>
        <v>0</v>
      </c>
      <c r="AJ12" s="43">
        <f t="shared" si="8"/>
        <v>910.75</v>
      </c>
      <c r="AK12" s="70">
        <f t="shared" si="9"/>
        <v>20</v>
      </c>
      <c r="AL12" s="36"/>
      <c r="AM12" s="36"/>
      <c r="AN12" s="122">
        <v>10042</v>
      </c>
      <c r="AO12" s="36">
        <f t="shared" si="10"/>
        <v>333</v>
      </c>
      <c r="AP12" s="72">
        <f t="shared" si="11"/>
        <v>3.3160724955188209E-2</v>
      </c>
      <c r="AQ12" s="38">
        <f t="shared" si="12"/>
        <v>21</v>
      </c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</row>
    <row r="13" spans="1:63" ht="14.25" customHeight="1" x14ac:dyDescent="0.2">
      <c r="A13" s="35"/>
      <c r="B13" s="36"/>
      <c r="C13" s="36"/>
      <c r="D13" s="36"/>
      <c r="E13" s="66">
        <v>127</v>
      </c>
      <c r="F13" s="36" t="s">
        <v>168</v>
      </c>
      <c r="G13" s="36" t="s">
        <v>51</v>
      </c>
      <c r="H13" s="36">
        <v>15</v>
      </c>
      <c r="I13" s="36">
        <v>15</v>
      </c>
      <c r="J13" s="36">
        <v>15</v>
      </c>
      <c r="K13" s="36">
        <v>15</v>
      </c>
      <c r="L13" s="38">
        <f t="shared" si="0"/>
        <v>60</v>
      </c>
      <c r="M13" s="36">
        <v>30</v>
      </c>
      <c r="N13" s="36">
        <v>0</v>
      </c>
      <c r="O13" s="36">
        <v>26.67</v>
      </c>
      <c r="P13" s="36">
        <v>71.67</v>
      </c>
      <c r="Q13" s="39">
        <v>98.3</v>
      </c>
      <c r="R13" s="65">
        <v>81</v>
      </c>
      <c r="S13" s="36">
        <v>182</v>
      </c>
      <c r="T13" s="39">
        <f t="shared" si="1"/>
        <v>263</v>
      </c>
      <c r="U13" s="120">
        <v>45462</v>
      </c>
      <c r="V13" s="66">
        <v>50</v>
      </c>
      <c r="W13" s="66">
        <f t="shared" si="2"/>
        <v>10000</v>
      </c>
      <c r="X13" s="121">
        <v>9300</v>
      </c>
      <c r="Y13" s="65">
        <f t="shared" si="3"/>
        <v>268.33333333333331</v>
      </c>
      <c r="Z13" s="65">
        <f t="shared" si="4"/>
        <v>268.33333333333331</v>
      </c>
      <c r="AA13" s="67">
        <v>150</v>
      </c>
      <c r="AB13" s="36" t="s">
        <v>63</v>
      </c>
      <c r="AC13" s="39">
        <f t="shared" si="5"/>
        <v>418.33333333333331</v>
      </c>
      <c r="AD13" s="66"/>
      <c r="AE13" s="36">
        <v>50</v>
      </c>
      <c r="AF13" s="37">
        <f t="shared" si="6"/>
        <v>100</v>
      </c>
      <c r="AG13" s="36"/>
      <c r="AH13" s="36"/>
      <c r="AI13" s="37">
        <f t="shared" si="7"/>
        <v>30</v>
      </c>
      <c r="AJ13" s="43">
        <f t="shared" si="8"/>
        <v>909.63333333333333</v>
      </c>
      <c r="AK13" s="70">
        <f t="shared" si="9"/>
        <v>21</v>
      </c>
      <c r="AL13" s="65"/>
      <c r="AM13" s="65"/>
      <c r="AN13" s="123">
        <v>10250</v>
      </c>
      <c r="AO13" s="36">
        <f t="shared" si="10"/>
        <v>950</v>
      </c>
      <c r="AP13" s="72">
        <f t="shared" si="11"/>
        <v>9.2682926829268292E-2</v>
      </c>
      <c r="AQ13" s="38">
        <f t="shared" si="12"/>
        <v>43</v>
      </c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</row>
    <row r="14" spans="1:63" ht="14.25" customHeight="1" x14ac:dyDescent="0.2">
      <c r="A14" s="35"/>
      <c r="B14" s="36"/>
      <c r="C14" s="36"/>
      <c r="D14" s="36"/>
      <c r="E14" s="66">
        <v>54</v>
      </c>
      <c r="F14" s="36" t="s">
        <v>100</v>
      </c>
      <c r="G14" s="36" t="s">
        <v>51</v>
      </c>
      <c r="H14" s="36">
        <v>15</v>
      </c>
      <c r="I14" s="36">
        <v>15</v>
      </c>
      <c r="J14" s="36">
        <v>15</v>
      </c>
      <c r="K14" s="36">
        <v>15</v>
      </c>
      <c r="L14" s="38">
        <f t="shared" si="0"/>
        <v>60</v>
      </c>
      <c r="M14" s="66">
        <v>5</v>
      </c>
      <c r="N14" s="65">
        <v>20</v>
      </c>
      <c r="O14" s="65">
        <v>34.33</v>
      </c>
      <c r="P14" s="65">
        <v>84.67</v>
      </c>
      <c r="Q14" s="39">
        <v>139</v>
      </c>
      <c r="R14" s="65">
        <v>80</v>
      </c>
      <c r="S14" s="36">
        <v>100</v>
      </c>
      <c r="T14" s="39">
        <f t="shared" si="1"/>
        <v>180</v>
      </c>
      <c r="U14" s="120">
        <v>45463</v>
      </c>
      <c r="V14" s="66">
        <v>25</v>
      </c>
      <c r="W14" s="66">
        <f t="shared" si="2"/>
        <v>10000</v>
      </c>
      <c r="X14" s="121">
        <v>9833</v>
      </c>
      <c r="Y14" s="65">
        <f t="shared" si="3"/>
        <v>330.51666666666665</v>
      </c>
      <c r="Z14" s="65">
        <f t="shared" si="4"/>
        <v>330.51666666666665</v>
      </c>
      <c r="AA14" s="67">
        <v>150</v>
      </c>
      <c r="AB14" s="36" t="s">
        <v>63</v>
      </c>
      <c r="AC14" s="39">
        <f t="shared" si="5"/>
        <v>480.51666666666665</v>
      </c>
      <c r="AD14" s="66"/>
      <c r="AE14" s="36">
        <v>0</v>
      </c>
      <c r="AF14" s="37">
        <f t="shared" si="6"/>
        <v>25</v>
      </c>
      <c r="AG14" s="66"/>
      <c r="AH14" s="66"/>
      <c r="AI14" s="37">
        <f t="shared" si="7"/>
        <v>5</v>
      </c>
      <c r="AJ14" s="43">
        <f t="shared" si="8"/>
        <v>879.51666666666665</v>
      </c>
      <c r="AK14" s="70">
        <f t="shared" si="9"/>
        <v>27</v>
      </c>
      <c r="AL14" s="36"/>
      <c r="AM14" s="36"/>
      <c r="AN14" s="123">
        <v>9242</v>
      </c>
      <c r="AO14" s="36">
        <f t="shared" si="10"/>
        <v>591</v>
      </c>
      <c r="AP14" s="72">
        <f t="shared" si="11"/>
        <v>6.3947197576282186E-2</v>
      </c>
      <c r="AQ14" s="38">
        <f t="shared" si="12"/>
        <v>36</v>
      </c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</row>
    <row r="15" spans="1:63" ht="14.25" customHeight="1" x14ac:dyDescent="0.2">
      <c r="A15" s="35"/>
      <c r="B15" s="36"/>
      <c r="C15" s="36"/>
      <c r="D15" s="36"/>
      <c r="E15" s="66">
        <v>156</v>
      </c>
      <c r="F15" s="36" t="s">
        <v>193</v>
      </c>
      <c r="G15" s="36" t="s">
        <v>51</v>
      </c>
      <c r="H15" s="36">
        <v>15</v>
      </c>
      <c r="I15" s="36">
        <v>15</v>
      </c>
      <c r="J15" s="36">
        <v>15</v>
      </c>
      <c r="K15" s="36">
        <v>0</v>
      </c>
      <c r="L15" s="38">
        <f t="shared" si="0"/>
        <v>45</v>
      </c>
      <c r="M15" s="36">
        <v>5</v>
      </c>
      <c r="N15" s="65">
        <v>6.67</v>
      </c>
      <c r="O15" s="65">
        <v>24</v>
      </c>
      <c r="P15" s="65">
        <v>76.67</v>
      </c>
      <c r="Q15" s="39">
        <v>107.3</v>
      </c>
      <c r="R15" s="65">
        <v>110</v>
      </c>
      <c r="S15" s="36">
        <v>115</v>
      </c>
      <c r="T15" s="39">
        <f t="shared" si="1"/>
        <v>225</v>
      </c>
      <c r="U15" s="120">
        <v>45465</v>
      </c>
      <c r="V15" s="66">
        <v>0</v>
      </c>
      <c r="W15" s="66">
        <v>10000</v>
      </c>
      <c r="X15" s="124">
        <v>10372</v>
      </c>
      <c r="Y15" s="65">
        <f t="shared" si="3"/>
        <v>306.60000000000002</v>
      </c>
      <c r="Z15" s="65">
        <f t="shared" si="4"/>
        <v>306.60000000000002</v>
      </c>
      <c r="AA15" s="67">
        <v>150</v>
      </c>
      <c r="AB15" s="36" t="s">
        <v>63</v>
      </c>
      <c r="AC15" s="39">
        <f t="shared" si="5"/>
        <v>456.6</v>
      </c>
      <c r="AD15" s="66"/>
      <c r="AE15" s="65">
        <v>50</v>
      </c>
      <c r="AF15" s="37">
        <f t="shared" si="6"/>
        <v>50</v>
      </c>
      <c r="AG15" s="66"/>
      <c r="AH15" s="66"/>
      <c r="AI15" s="37">
        <f t="shared" si="7"/>
        <v>5</v>
      </c>
      <c r="AJ15" s="43">
        <f t="shared" si="8"/>
        <v>878.90000000000009</v>
      </c>
      <c r="AK15" s="70">
        <f t="shared" si="9"/>
        <v>28</v>
      </c>
      <c r="AL15" s="36"/>
      <c r="AM15" s="36"/>
      <c r="AN15" s="126">
        <v>10603</v>
      </c>
      <c r="AO15" s="36">
        <f t="shared" si="10"/>
        <v>231</v>
      </c>
      <c r="AP15" s="72">
        <f t="shared" si="11"/>
        <v>2.178628689993398E-2</v>
      </c>
      <c r="AQ15" s="38">
        <f t="shared" si="12"/>
        <v>15</v>
      </c>
      <c r="BB15" s="47"/>
      <c r="BC15" s="47"/>
      <c r="BD15" s="47"/>
      <c r="BE15" s="47"/>
      <c r="BF15" s="47"/>
      <c r="BG15" s="47"/>
      <c r="BH15" s="47"/>
      <c r="BI15" s="47"/>
      <c r="BJ15" s="47"/>
      <c r="BK15" s="47"/>
    </row>
    <row r="16" spans="1:63" ht="14.25" customHeight="1" x14ac:dyDescent="0.2">
      <c r="A16" s="35"/>
      <c r="B16" s="36"/>
      <c r="C16" s="36"/>
      <c r="D16" s="36"/>
      <c r="E16" s="66">
        <v>150</v>
      </c>
      <c r="F16" s="36" t="s">
        <v>189</v>
      </c>
      <c r="G16" s="36" t="s">
        <v>51</v>
      </c>
      <c r="H16" s="36">
        <v>15</v>
      </c>
      <c r="I16" s="36">
        <v>15</v>
      </c>
      <c r="J16" s="36">
        <v>15</v>
      </c>
      <c r="K16" s="36">
        <v>15</v>
      </c>
      <c r="L16" s="38">
        <f t="shared" si="0"/>
        <v>60</v>
      </c>
      <c r="M16" s="36">
        <v>20</v>
      </c>
      <c r="N16" s="65">
        <v>0</v>
      </c>
      <c r="O16" s="65">
        <v>18</v>
      </c>
      <c r="P16" s="65">
        <v>50</v>
      </c>
      <c r="Q16" s="39">
        <v>68</v>
      </c>
      <c r="R16" s="65">
        <v>66</v>
      </c>
      <c r="S16" s="36">
        <v>87</v>
      </c>
      <c r="T16" s="39">
        <f t="shared" si="1"/>
        <v>153</v>
      </c>
      <c r="U16" s="120">
        <v>45462</v>
      </c>
      <c r="V16" s="66">
        <v>50</v>
      </c>
      <c r="W16" s="66">
        <f t="shared" ref="W16:W44" si="13">IF(LEFT(G16,2)="10",10000,30000)</f>
        <v>10000</v>
      </c>
      <c r="X16" s="121">
        <v>10019</v>
      </c>
      <c r="Y16" s="65">
        <f t="shared" si="3"/>
        <v>347.78333333333336</v>
      </c>
      <c r="Z16" s="65">
        <f t="shared" si="4"/>
        <v>347.78333333333336</v>
      </c>
      <c r="AA16" s="67">
        <v>150</v>
      </c>
      <c r="AB16" s="36" t="s">
        <v>63</v>
      </c>
      <c r="AC16" s="39">
        <f t="shared" si="5"/>
        <v>497.78333333333336</v>
      </c>
      <c r="AD16" s="66"/>
      <c r="AE16" s="65">
        <v>50</v>
      </c>
      <c r="AF16" s="37">
        <f t="shared" si="6"/>
        <v>100</v>
      </c>
      <c r="AG16" s="66"/>
      <c r="AH16" s="66"/>
      <c r="AI16" s="37">
        <f t="shared" si="7"/>
        <v>20</v>
      </c>
      <c r="AJ16" s="43">
        <f t="shared" si="8"/>
        <v>858.7833333333333</v>
      </c>
      <c r="AK16" s="70">
        <f t="shared" si="9"/>
        <v>30</v>
      </c>
      <c r="AL16" s="36"/>
      <c r="AM16" s="36"/>
      <c r="AN16" s="122">
        <v>10000</v>
      </c>
      <c r="AO16" s="36">
        <f t="shared" si="10"/>
        <v>19</v>
      </c>
      <c r="AP16" s="72">
        <f t="shared" si="11"/>
        <v>1.9E-3</v>
      </c>
      <c r="AQ16" s="38">
        <f t="shared" si="12"/>
        <v>2</v>
      </c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</row>
    <row r="17" spans="1:63" ht="14.25" customHeight="1" x14ac:dyDescent="0.2">
      <c r="A17" s="35"/>
      <c r="B17" s="36"/>
      <c r="C17" s="36"/>
      <c r="D17" s="36"/>
      <c r="E17" s="66">
        <v>128</v>
      </c>
      <c r="F17" s="36" t="s">
        <v>169</v>
      </c>
      <c r="G17" s="36" t="s">
        <v>51</v>
      </c>
      <c r="H17" s="36">
        <v>15</v>
      </c>
      <c r="I17" s="36">
        <v>15</v>
      </c>
      <c r="J17" s="36">
        <v>15</v>
      </c>
      <c r="K17" s="36">
        <v>15</v>
      </c>
      <c r="L17" s="38">
        <f t="shared" si="0"/>
        <v>60</v>
      </c>
      <c r="M17" s="36">
        <v>0</v>
      </c>
      <c r="N17" s="36">
        <v>13.33</v>
      </c>
      <c r="O17" s="36">
        <v>27.67</v>
      </c>
      <c r="P17" s="36">
        <v>91</v>
      </c>
      <c r="Q17" s="39">
        <v>132</v>
      </c>
      <c r="R17" s="65">
        <v>105</v>
      </c>
      <c r="S17" s="36">
        <v>108</v>
      </c>
      <c r="T17" s="39">
        <f t="shared" si="1"/>
        <v>213</v>
      </c>
      <c r="U17" s="120">
        <v>45462</v>
      </c>
      <c r="V17" s="66">
        <v>50</v>
      </c>
      <c r="W17" s="66">
        <f t="shared" si="13"/>
        <v>10000</v>
      </c>
      <c r="X17" s="121">
        <v>9009</v>
      </c>
      <c r="Y17" s="65">
        <f t="shared" si="3"/>
        <v>234.38333333333333</v>
      </c>
      <c r="Z17" s="65">
        <f t="shared" si="4"/>
        <v>234.38333333333333</v>
      </c>
      <c r="AA17" s="67">
        <v>150</v>
      </c>
      <c r="AB17" s="36" t="s">
        <v>63</v>
      </c>
      <c r="AC17" s="39">
        <f t="shared" si="5"/>
        <v>384.38333333333333</v>
      </c>
      <c r="AD17" s="66">
        <v>15</v>
      </c>
      <c r="AE17" s="36">
        <v>0</v>
      </c>
      <c r="AF17" s="37">
        <f t="shared" si="6"/>
        <v>65</v>
      </c>
      <c r="AG17" s="36"/>
      <c r="AH17" s="36"/>
      <c r="AI17" s="37">
        <f t="shared" si="7"/>
        <v>0</v>
      </c>
      <c r="AJ17" s="43">
        <f t="shared" si="8"/>
        <v>854.38333333333333</v>
      </c>
      <c r="AK17" s="70">
        <f t="shared" si="9"/>
        <v>31</v>
      </c>
      <c r="AL17" s="36"/>
      <c r="AM17" s="36"/>
      <c r="AN17" s="123">
        <v>10320</v>
      </c>
      <c r="AO17" s="36">
        <f t="shared" si="10"/>
        <v>1311</v>
      </c>
      <c r="AP17" s="72">
        <f t="shared" si="11"/>
        <v>0.12703488372093022</v>
      </c>
      <c r="AQ17" s="38">
        <f t="shared" si="12"/>
        <v>52</v>
      </c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</row>
    <row r="18" spans="1:63" ht="14.25" customHeight="1" x14ac:dyDescent="0.2">
      <c r="A18" s="35"/>
      <c r="B18" s="36"/>
      <c r="C18" s="36"/>
      <c r="D18" s="36"/>
      <c r="E18" s="66">
        <v>101</v>
      </c>
      <c r="F18" s="36" t="s">
        <v>142</v>
      </c>
      <c r="G18" s="36" t="s">
        <v>51</v>
      </c>
      <c r="H18" s="36">
        <v>15</v>
      </c>
      <c r="I18" s="36">
        <v>15</v>
      </c>
      <c r="J18" s="36">
        <v>15</v>
      </c>
      <c r="K18" s="36">
        <v>15</v>
      </c>
      <c r="L18" s="38">
        <f t="shared" si="0"/>
        <v>60</v>
      </c>
      <c r="M18" s="66">
        <v>5</v>
      </c>
      <c r="N18" s="65">
        <v>20</v>
      </c>
      <c r="O18" s="65">
        <v>32.67</v>
      </c>
      <c r="P18" s="65">
        <v>107.67</v>
      </c>
      <c r="Q18" s="39">
        <v>160.30000000000001</v>
      </c>
      <c r="R18" s="65">
        <v>70</v>
      </c>
      <c r="S18" s="36">
        <v>94</v>
      </c>
      <c r="T18" s="39">
        <f t="shared" si="1"/>
        <v>164</v>
      </c>
      <c r="U18" s="120">
        <v>45463</v>
      </c>
      <c r="V18" s="66">
        <v>25</v>
      </c>
      <c r="W18" s="66">
        <f t="shared" si="13"/>
        <v>10000</v>
      </c>
      <c r="X18" s="121">
        <v>9386</v>
      </c>
      <c r="Y18" s="65">
        <f t="shared" si="3"/>
        <v>278.36666666666667</v>
      </c>
      <c r="Z18" s="65">
        <f t="shared" si="4"/>
        <v>278.36666666666667</v>
      </c>
      <c r="AA18" s="67">
        <v>150</v>
      </c>
      <c r="AB18" s="36" t="s">
        <v>52</v>
      </c>
      <c r="AC18" s="39">
        <f t="shared" si="5"/>
        <v>428.36666666666667</v>
      </c>
      <c r="AD18" s="66">
        <v>15</v>
      </c>
      <c r="AE18" s="36">
        <v>0</v>
      </c>
      <c r="AF18" s="37">
        <f t="shared" si="6"/>
        <v>40</v>
      </c>
      <c r="AG18" s="66"/>
      <c r="AH18" s="66"/>
      <c r="AI18" s="37">
        <f t="shared" si="7"/>
        <v>5</v>
      </c>
      <c r="AJ18" s="43">
        <f t="shared" si="8"/>
        <v>847.66666666666674</v>
      </c>
      <c r="AK18" s="70">
        <f t="shared" si="9"/>
        <v>32</v>
      </c>
      <c r="AL18" s="36"/>
      <c r="AM18" s="36"/>
      <c r="AN18" s="123">
        <v>9900</v>
      </c>
      <c r="AO18" s="36">
        <f t="shared" si="10"/>
        <v>514</v>
      </c>
      <c r="AP18" s="72">
        <f t="shared" si="11"/>
        <v>5.191919191919192E-2</v>
      </c>
      <c r="AQ18" s="38">
        <f t="shared" si="12"/>
        <v>30</v>
      </c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</row>
    <row r="19" spans="1:63" ht="14.25" customHeight="1" x14ac:dyDescent="0.2">
      <c r="A19" s="35"/>
      <c r="B19" s="36"/>
      <c r="C19" s="36"/>
      <c r="D19" s="36"/>
      <c r="E19" s="66">
        <v>103</v>
      </c>
      <c r="F19" s="36" t="s">
        <v>144</v>
      </c>
      <c r="G19" s="36" t="s">
        <v>51</v>
      </c>
      <c r="H19" s="36">
        <v>15</v>
      </c>
      <c r="I19" s="36">
        <v>15</v>
      </c>
      <c r="J19" s="36">
        <v>15</v>
      </c>
      <c r="K19" s="36">
        <v>15</v>
      </c>
      <c r="L19" s="38">
        <f t="shared" si="0"/>
        <v>60</v>
      </c>
      <c r="M19" s="66">
        <v>20</v>
      </c>
      <c r="N19" s="65">
        <v>20</v>
      </c>
      <c r="O19" s="65">
        <v>34.5</v>
      </c>
      <c r="P19" s="65">
        <v>106.5</v>
      </c>
      <c r="Q19" s="39">
        <v>161</v>
      </c>
      <c r="R19" s="65">
        <v>68</v>
      </c>
      <c r="S19" s="36">
        <v>81</v>
      </c>
      <c r="T19" s="39">
        <f t="shared" si="1"/>
        <v>149</v>
      </c>
      <c r="U19" s="120">
        <v>45464</v>
      </c>
      <c r="V19" s="66">
        <v>0</v>
      </c>
      <c r="W19" s="66">
        <f t="shared" si="13"/>
        <v>10000</v>
      </c>
      <c r="X19" s="124">
        <v>9462</v>
      </c>
      <c r="Y19" s="65">
        <f t="shared" si="3"/>
        <v>287.23333333333335</v>
      </c>
      <c r="Z19" s="65">
        <f t="shared" si="4"/>
        <v>287.23333333333335</v>
      </c>
      <c r="AA19" s="127">
        <v>150</v>
      </c>
      <c r="AB19" s="36" t="s">
        <v>63</v>
      </c>
      <c r="AC19" s="39">
        <f t="shared" si="5"/>
        <v>437.23333333333335</v>
      </c>
      <c r="AD19" s="66"/>
      <c r="AE19" s="36">
        <v>50</v>
      </c>
      <c r="AF19" s="37">
        <f t="shared" si="6"/>
        <v>50</v>
      </c>
      <c r="AG19" s="66"/>
      <c r="AH19" s="66"/>
      <c r="AI19" s="37">
        <f t="shared" si="7"/>
        <v>20</v>
      </c>
      <c r="AJ19" s="43">
        <f t="shared" si="8"/>
        <v>837.23333333333335</v>
      </c>
      <c r="AK19" s="70">
        <f t="shared" si="9"/>
        <v>34</v>
      </c>
      <c r="AL19" s="36"/>
      <c r="AM19" s="36"/>
      <c r="AN19" s="123">
        <v>9041</v>
      </c>
      <c r="AO19" s="36">
        <f t="shared" si="10"/>
        <v>421</v>
      </c>
      <c r="AP19" s="72">
        <f t="shared" si="11"/>
        <v>4.6565645393208718E-2</v>
      </c>
      <c r="AQ19" s="38">
        <f t="shared" si="12"/>
        <v>25</v>
      </c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</row>
    <row r="20" spans="1:63" ht="14.25" customHeight="1" x14ac:dyDescent="0.2">
      <c r="A20" s="35"/>
      <c r="B20" s="36"/>
      <c r="C20" s="36"/>
      <c r="D20" s="36"/>
      <c r="E20" s="66">
        <v>44</v>
      </c>
      <c r="F20" s="36" t="s">
        <v>91</v>
      </c>
      <c r="G20" s="36" t="s">
        <v>51</v>
      </c>
      <c r="H20" s="36">
        <v>15</v>
      </c>
      <c r="I20" s="36">
        <v>15</v>
      </c>
      <c r="J20" s="36">
        <v>15</v>
      </c>
      <c r="K20" s="36">
        <v>15</v>
      </c>
      <c r="L20" s="38">
        <f t="shared" si="0"/>
        <v>60</v>
      </c>
      <c r="M20" s="66">
        <v>0</v>
      </c>
      <c r="N20" s="65">
        <v>10</v>
      </c>
      <c r="O20" s="65">
        <v>34.5</v>
      </c>
      <c r="P20" s="65">
        <v>122.5</v>
      </c>
      <c r="Q20" s="39">
        <v>167</v>
      </c>
      <c r="R20" s="65">
        <v>71</v>
      </c>
      <c r="S20" s="36">
        <v>81</v>
      </c>
      <c r="T20" s="39">
        <f t="shared" si="1"/>
        <v>152</v>
      </c>
      <c r="U20" s="120">
        <v>45465</v>
      </c>
      <c r="V20" s="66">
        <v>0</v>
      </c>
      <c r="W20" s="66">
        <f t="shared" si="13"/>
        <v>10000</v>
      </c>
      <c r="X20" s="124">
        <v>9210</v>
      </c>
      <c r="Y20" s="65">
        <f t="shared" si="3"/>
        <v>257.83333333333331</v>
      </c>
      <c r="Z20" s="65">
        <f t="shared" si="4"/>
        <v>257.83333333333331</v>
      </c>
      <c r="AA20" s="67">
        <v>150</v>
      </c>
      <c r="AB20" s="36" t="s">
        <v>63</v>
      </c>
      <c r="AC20" s="39">
        <f t="shared" si="5"/>
        <v>407.83333333333331</v>
      </c>
      <c r="AD20" s="66"/>
      <c r="AE20" s="36">
        <v>50</v>
      </c>
      <c r="AF20" s="37">
        <f t="shared" si="6"/>
        <v>50</v>
      </c>
      <c r="AG20" s="66"/>
      <c r="AH20" s="66"/>
      <c r="AI20" s="37">
        <f t="shared" si="7"/>
        <v>0</v>
      </c>
      <c r="AJ20" s="43">
        <f t="shared" si="8"/>
        <v>836.83333333333326</v>
      </c>
      <c r="AK20" s="70">
        <f t="shared" si="9"/>
        <v>35</v>
      </c>
      <c r="AL20" s="36"/>
      <c r="AM20" s="36"/>
      <c r="AN20" s="122">
        <v>10408</v>
      </c>
      <c r="AO20" s="36">
        <f t="shared" si="10"/>
        <v>1198</v>
      </c>
      <c r="AP20" s="72">
        <f t="shared" si="11"/>
        <v>0.11510376633358954</v>
      </c>
      <c r="AQ20" s="38">
        <f t="shared" si="12"/>
        <v>48</v>
      </c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</row>
    <row r="21" spans="1:63" ht="14.25" customHeight="1" x14ac:dyDescent="0.2">
      <c r="A21" s="35"/>
      <c r="B21" s="36"/>
      <c r="C21" s="36"/>
      <c r="D21" s="36" t="s">
        <v>49</v>
      </c>
      <c r="E21" s="66">
        <v>151</v>
      </c>
      <c r="F21" s="36" t="s">
        <v>190</v>
      </c>
      <c r="G21" s="36" t="s">
        <v>51</v>
      </c>
      <c r="H21" s="36">
        <v>15</v>
      </c>
      <c r="I21" s="36">
        <v>15</v>
      </c>
      <c r="J21" s="36">
        <v>15</v>
      </c>
      <c r="K21" s="36">
        <v>15</v>
      </c>
      <c r="L21" s="38">
        <f t="shared" si="0"/>
        <v>60</v>
      </c>
      <c r="M21" s="36">
        <v>5</v>
      </c>
      <c r="N21" s="65">
        <v>20</v>
      </c>
      <c r="O21" s="65">
        <v>31</v>
      </c>
      <c r="P21" s="65">
        <v>110</v>
      </c>
      <c r="Q21" s="39">
        <v>161</v>
      </c>
      <c r="R21" s="65">
        <v>110</v>
      </c>
      <c r="S21" s="36">
        <v>117</v>
      </c>
      <c r="T21" s="39">
        <f t="shared" si="1"/>
        <v>227</v>
      </c>
      <c r="U21" s="120">
        <v>45463</v>
      </c>
      <c r="V21" s="66">
        <v>25</v>
      </c>
      <c r="W21" s="66">
        <f t="shared" si="13"/>
        <v>10000</v>
      </c>
      <c r="X21" s="121">
        <v>10311</v>
      </c>
      <c r="Y21" s="65">
        <f t="shared" si="3"/>
        <v>313.7166666666667</v>
      </c>
      <c r="Z21" s="65">
        <f t="shared" si="4"/>
        <v>313.7166666666667</v>
      </c>
      <c r="AA21" s="67">
        <v>0</v>
      </c>
      <c r="AB21" s="36" t="s">
        <v>55</v>
      </c>
      <c r="AC21" s="39">
        <f t="shared" si="5"/>
        <v>313.7166666666667</v>
      </c>
      <c r="AD21" s="66"/>
      <c r="AE21" s="65">
        <v>50</v>
      </c>
      <c r="AF21" s="37">
        <f t="shared" si="6"/>
        <v>75</v>
      </c>
      <c r="AG21" s="66"/>
      <c r="AH21" s="66"/>
      <c r="AI21" s="37">
        <f t="shared" si="7"/>
        <v>5</v>
      </c>
      <c r="AJ21" s="43">
        <f t="shared" si="8"/>
        <v>831.7166666666667</v>
      </c>
      <c r="AK21" s="70">
        <f t="shared" si="9"/>
        <v>36</v>
      </c>
      <c r="AL21" s="36"/>
      <c r="AM21" s="36"/>
      <c r="AN21" s="122">
        <v>10350</v>
      </c>
      <c r="AO21" s="36">
        <f t="shared" si="10"/>
        <v>39</v>
      </c>
      <c r="AP21" s="72">
        <f t="shared" si="11"/>
        <v>3.7681159420289855E-3</v>
      </c>
      <c r="AQ21" s="38">
        <f t="shared" si="12"/>
        <v>5</v>
      </c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</row>
    <row r="22" spans="1:63" ht="14.25" customHeight="1" x14ac:dyDescent="0.2">
      <c r="A22" s="35"/>
      <c r="B22" s="36"/>
      <c r="C22" s="36"/>
      <c r="D22" s="36" t="s">
        <v>49</v>
      </c>
      <c r="E22" s="66">
        <v>45</v>
      </c>
      <c r="F22" s="36" t="s">
        <v>92</v>
      </c>
      <c r="G22" s="36" t="s">
        <v>51</v>
      </c>
      <c r="H22" s="36">
        <v>15</v>
      </c>
      <c r="I22" s="36">
        <v>15</v>
      </c>
      <c r="J22" s="36">
        <v>15</v>
      </c>
      <c r="K22" s="36">
        <v>15</v>
      </c>
      <c r="L22" s="38">
        <f t="shared" si="0"/>
        <v>60</v>
      </c>
      <c r="M22" s="66">
        <v>0</v>
      </c>
      <c r="N22" s="65">
        <v>20</v>
      </c>
      <c r="O22" s="65">
        <v>32.5</v>
      </c>
      <c r="P22" s="65">
        <v>135.5</v>
      </c>
      <c r="Q22" s="39">
        <v>188</v>
      </c>
      <c r="R22" s="65">
        <v>107</v>
      </c>
      <c r="S22" s="36">
        <v>92</v>
      </c>
      <c r="T22" s="39">
        <f t="shared" si="1"/>
        <v>199</v>
      </c>
      <c r="U22" s="120">
        <v>45464</v>
      </c>
      <c r="V22" s="66">
        <v>0</v>
      </c>
      <c r="W22" s="66">
        <f t="shared" si="13"/>
        <v>10000</v>
      </c>
      <c r="X22" s="124">
        <v>8568</v>
      </c>
      <c r="Y22" s="65">
        <f t="shared" si="3"/>
        <v>182.93333333333334</v>
      </c>
      <c r="Z22" s="65">
        <f t="shared" si="4"/>
        <v>182.93333333333334</v>
      </c>
      <c r="AA22" s="67">
        <v>150</v>
      </c>
      <c r="AB22" s="36" t="s">
        <v>93</v>
      </c>
      <c r="AC22" s="39">
        <f t="shared" si="5"/>
        <v>332.93333333333334</v>
      </c>
      <c r="AD22" s="66"/>
      <c r="AE22" s="36">
        <v>50</v>
      </c>
      <c r="AF22" s="37">
        <f t="shared" si="6"/>
        <v>50</v>
      </c>
      <c r="AG22" s="66"/>
      <c r="AH22" s="66"/>
      <c r="AI22" s="37">
        <f t="shared" si="7"/>
        <v>0</v>
      </c>
      <c r="AJ22" s="43">
        <f t="shared" si="8"/>
        <v>829.93333333333339</v>
      </c>
      <c r="AK22" s="70">
        <f t="shared" si="9"/>
        <v>37</v>
      </c>
      <c r="AL22" s="36"/>
      <c r="AM22" s="36"/>
      <c r="AN22" s="122">
        <v>10070</v>
      </c>
      <c r="AO22" s="36">
        <f t="shared" si="10"/>
        <v>1502</v>
      </c>
      <c r="AP22" s="72">
        <f t="shared" si="11"/>
        <v>0.14915590863952333</v>
      </c>
      <c r="AQ22" s="38">
        <f t="shared" si="12"/>
        <v>61</v>
      </c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</row>
    <row r="23" spans="1:63" ht="14.25" customHeight="1" x14ac:dyDescent="0.2">
      <c r="A23" s="35"/>
      <c r="B23" s="36"/>
      <c r="C23" s="36"/>
      <c r="D23" s="36"/>
      <c r="E23" s="66">
        <v>104</v>
      </c>
      <c r="F23" s="36" t="s">
        <v>145</v>
      </c>
      <c r="G23" s="36" t="s">
        <v>51</v>
      </c>
      <c r="H23" s="36">
        <v>15</v>
      </c>
      <c r="I23" s="36">
        <v>15</v>
      </c>
      <c r="J23" s="36">
        <v>15</v>
      </c>
      <c r="K23" s="36">
        <v>15</v>
      </c>
      <c r="L23" s="38">
        <f t="shared" si="0"/>
        <v>60</v>
      </c>
      <c r="M23" s="66">
        <v>5</v>
      </c>
      <c r="N23" s="65">
        <v>20</v>
      </c>
      <c r="O23" s="65">
        <v>30.67</v>
      </c>
      <c r="P23" s="65">
        <v>118.67</v>
      </c>
      <c r="Q23" s="39">
        <v>169.3</v>
      </c>
      <c r="R23" s="65">
        <v>118</v>
      </c>
      <c r="S23" s="36">
        <v>118</v>
      </c>
      <c r="T23" s="39">
        <f t="shared" si="1"/>
        <v>236</v>
      </c>
      <c r="U23" s="120">
        <v>45465</v>
      </c>
      <c r="V23" s="66">
        <v>0</v>
      </c>
      <c r="W23" s="66">
        <f t="shared" si="13"/>
        <v>10000</v>
      </c>
      <c r="X23" s="124">
        <v>9929</v>
      </c>
      <c r="Y23" s="65">
        <f t="shared" si="3"/>
        <v>341.71666666666664</v>
      </c>
      <c r="Z23" s="65">
        <f t="shared" si="4"/>
        <v>341.71666666666664</v>
      </c>
      <c r="AA23" s="67">
        <v>0</v>
      </c>
      <c r="AB23" s="36" t="s">
        <v>55</v>
      </c>
      <c r="AC23" s="39">
        <f t="shared" si="5"/>
        <v>341.71666666666664</v>
      </c>
      <c r="AD23" s="66">
        <v>45</v>
      </c>
      <c r="AE23" s="36">
        <v>0</v>
      </c>
      <c r="AF23" s="37">
        <f t="shared" si="6"/>
        <v>45</v>
      </c>
      <c r="AG23" s="66"/>
      <c r="AH23" s="66">
        <v>20</v>
      </c>
      <c r="AI23" s="37">
        <f t="shared" si="7"/>
        <v>25</v>
      </c>
      <c r="AJ23" s="43">
        <f t="shared" si="8"/>
        <v>827.01666666666665</v>
      </c>
      <c r="AK23" s="70">
        <f t="shared" si="9"/>
        <v>38</v>
      </c>
      <c r="AL23" s="36"/>
      <c r="AM23" s="36"/>
      <c r="AN23" s="122">
        <v>10597</v>
      </c>
      <c r="AO23" s="36">
        <f t="shared" si="10"/>
        <v>668</v>
      </c>
      <c r="AP23" s="72">
        <f t="shared" si="11"/>
        <v>6.3036708502406336E-2</v>
      </c>
      <c r="AQ23" s="38">
        <f t="shared" si="12"/>
        <v>34</v>
      </c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</row>
    <row r="24" spans="1:63" ht="14.25" customHeight="1" x14ac:dyDescent="0.2">
      <c r="A24" s="35"/>
      <c r="B24" s="36"/>
      <c r="C24" s="36"/>
      <c r="D24" s="36"/>
      <c r="E24" s="66">
        <v>91</v>
      </c>
      <c r="F24" s="36" t="s">
        <v>133</v>
      </c>
      <c r="G24" s="36" t="s">
        <v>51</v>
      </c>
      <c r="H24" s="36">
        <v>15</v>
      </c>
      <c r="I24" s="36">
        <v>15</v>
      </c>
      <c r="J24" s="36">
        <v>15</v>
      </c>
      <c r="K24" s="36">
        <v>15</v>
      </c>
      <c r="L24" s="38">
        <f t="shared" si="0"/>
        <v>60</v>
      </c>
      <c r="M24" s="66">
        <v>0</v>
      </c>
      <c r="N24" s="65">
        <v>20</v>
      </c>
      <c r="O24" s="65">
        <v>38</v>
      </c>
      <c r="P24" s="65">
        <v>129</v>
      </c>
      <c r="Q24" s="39">
        <v>187</v>
      </c>
      <c r="R24" s="65">
        <v>106</v>
      </c>
      <c r="S24" s="36">
        <v>115</v>
      </c>
      <c r="T24" s="39">
        <f t="shared" si="1"/>
        <v>221</v>
      </c>
      <c r="U24" s="120">
        <v>45462</v>
      </c>
      <c r="V24" s="66">
        <v>50</v>
      </c>
      <c r="W24" s="66">
        <f t="shared" si="13"/>
        <v>10000</v>
      </c>
      <c r="X24" s="121">
        <v>7674</v>
      </c>
      <c r="Y24" s="65">
        <f t="shared" si="3"/>
        <v>78.633333333333326</v>
      </c>
      <c r="Z24" s="65">
        <f t="shared" si="4"/>
        <v>78.633333333333326</v>
      </c>
      <c r="AA24" s="67">
        <v>150</v>
      </c>
      <c r="AB24" s="36" t="s">
        <v>63</v>
      </c>
      <c r="AC24" s="39">
        <f t="shared" si="5"/>
        <v>228.63333333333333</v>
      </c>
      <c r="AD24" s="66">
        <v>15</v>
      </c>
      <c r="AE24" s="36">
        <v>50</v>
      </c>
      <c r="AF24" s="37">
        <f t="shared" si="6"/>
        <v>115</v>
      </c>
      <c r="AG24" s="66"/>
      <c r="AH24" s="66"/>
      <c r="AI24" s="37">
        <f t="shared" si="7"/>
        <v>0</v>
      </c>
      <c r="AJ24" s="43">
        <f t="shared" si="8"/>
        <v>811.63333333333333</v>
      </c>
      <c r="AK24" s="70">
        <f t="shared" si="9"/>
        <v>39</v>
      </c>
      <c r="AL24" s="36"/>
      <c r="AM24" s="36"/>
      <c r="AN24" s="123">
        <v>9981</v>
      </c>
      <c r="AO24" s="36">
        <f t="shared" si="10"/>
        <v>2307</v>
      </c>
      <c r="AP24" s="72">
        <f t="shared" si="11"/>
        <v>0.23113916441238352</v>
      </c>
      <c r="AQ24" s="38">
        <f t="shared" si="12"/>
        <v>80</v>
      </c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</row>
    <row r="25" spans="1:63" ht="14.25" customHeight="1" x14ac:dyDescent="0.2">
      <c r="A25" s="35"/>
      <c r="B25" s="36"/>
      <c r="C25" s="36"/>
      <c r="D25" s="36"/>
      <c r="E25" s="66">
        <v>26</v>
      </c>
      <c r="F25" s="36" t="s">
        <v>76</v>
      </c>
      <c r="G25" s="36" t="s">
        <v>51</v>
      </c>
      <c r="H25" s="36">
        <v>15</v>
      </c>
      <c r="I25" s="36">
        <v>15</v>
      </c>
      <c r="J25" s="36">
        <v>15</v>
      </c>
      <c r="K25" s="36">
        <v>15</v>
      </c>
      <c r="L25" s="38">
        <f t="shared" si="0"/>
        <v>60</v>
      </c>
      <c r="M25" s="66">
        <v>5</v>
      </c>
      <c r="N25" s="65">
        <v>18.3</v>
      </c>
      <c r="O25" s="65">
        <v>31.67</v>
      </c>
      <c r="P25" s="65">
        <v>113.3</v>
      </c>
      <c r="Q25" s="39">
        <v>163.30000000000001</v>
      </c>
      <c r="R25" s="65">
        <v>77</v>
      </c>
      <c r="S25" s="36">
        <v>103</v>
      </c>
      <c r="T25" s="39">
        <f t="shared" si="1"/>
        <v>180</v>
      </c>
      <c r="U25" s="120">
        <v>45464</v>
      </c>
      <c r="V25" s="66">
        <v>0</v>
      </c>
      <c r="W25" s="66">
        <f t="shared" si="13"/>
        <v>10000</v>
      </c>
      <c r="X25" s="124">
        <v>8826</v>
      </c>
      <c r="Y25" s="65">
        <f t="shared" si="3"/>
        <v>213.03333333333333</v>
      </c>
      <c r="Z25" s="65">
        <f t="shared" si="4"/>
        <v>213.03333333333333</v>
      </c>
      <c r="AA25" s="67">
        <v>150</v>
      </c>
      <c r="AB25" s="36" t="s">
        <v>52</v>
      </c>
      <c r="AC25" s="39">
        <f t="shared" si="5"/>
        <v>363.0333333333333</v>
      </c>
      <c r="AD25" s="66"/>
      <c r="AE25" s="36">
        <v>50</v>
      </c>
      <c r="AF25" s="37">
        <f t="shared" si="6"/>
        <v>50</v>
      </c>
      <c r="AG25" s="66"/>
      <c r="AH25" s="66"/>
      <c r="AI25" s="37">
        <f t="shared" si="7"/>
        <v>5</v>
      </c>
      <c r="AJ25" s="43">
        <f t="shared" si="8"/>
        <v>811.33333333333326</v>
      </c>
      <c r="AK25" s="70">
        <f t="shared" si="9"/>
        <v>40</v>
      </c>
      <c r="AL25" s="36"/>
      <c r="AM25" s="36"/>
      <c r="AN25" s="123">
        <v>10092</v>
      </c>
      <c r="AO25" s="36">
        <f t="shared" si="10"/>
        <v>1266</v>
      </c>
      <c r="AP25" s="72">
        <f t="shared" si="11"/>
        <v>0.12544589774078477</v>
      </c>
      <c r="AQ25" s="38">
        <f t="shared" si="12"/>
        <v>51</v>
      </c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</row>
    <row r="26" spans="1:63" ht="14.25" customHeight="1" x14ac:dyDescent="0.2">
      <c r="A26" s="35"/>
      <c r="B26" s="36"/>
      <c r="C26" s="36"/>
      <c r="D26" s="36" t="s">
        <v>49</v>
      </c>
      <c r="E26" s="66">
        <v>147</v>
      </c>
      <c r="F26" s="36" t="s">
        <v>187</v>
      </c>
      <c r="G26" s="36" t="s">
        <v>51</v>
      </c>
      <c r="H26" s="36">
        <v>15</v>
      </c>
      <c r="I26" s="36">
        <v>15</v>
      </c>
      <c r="J26" s="36">
        <v>0</v>
      </c>
      <c r="K26" s="36">
        <v>15</v>
      </c>
      <c r="L26" s="38">
        <f t="shared" si="0"/>
        <v>45</v>
      </c>
      <c r="M26" s="36">
        <v>0</v>
      </c>
      <c r="N26" s="65">
        <v>13.33</v>
      </c>
      <c r="O26" s="65">
        <v>31</v>
      </c>
      <c r="P26" s="65">
        <v>102.33</v>
      </c>
      <c r="Q26" s="39">
        <v>146.69999999999999</v>
      </c>
      <c r="R26" s="65">
        <v>105</v>
      </c>
      <c r="S26" s="36">
        <v>108</v>
      </c>
      <c r="T26" s="39">
        <f t="shared" si="1"/>
        <v>213</v>
      </c>
      <c r="U26" s="120">
        <v>45462</v>
      </c>
      <c r="V26" s="66">
        <v>50</v>
      </c>
      <c r="W26" s="66">
        <f t="shared" si="13"/>
        <v>10000</v>
      </c>
      <c r="X26" s="121">
        <v>11847</v>
      </c>
      <c r="Y26" s="65">
        <f t="shared" si="3"/>
        <v>134.51666666666665</v>
      </c>
      <c r="Z26" s="65">
        <f t="shared" si="4"/>
        <v>134.51666666666665</v>
      </c>
      <c r="AA26" s="67">
        <v>150</v>
      </c>
      <c r="AB26" s="36" t="s">
        <v>63</v>
      </c>
      <c r="AC26" s="39">
        <f t="shared" si="5"/>
        <v>284.51666666666665</v>
      </c>
      <c r="AD26" s="66">
        <v>15</v>
      </c>
      <c r="AE26" s="65">
        <v>50</v>
      </c>
      <c r="AF26" s="37">
        <f t="shared" si="6"/>
        <v>115</v>
      </c>
      <c r="AG26" s="66"/>
      <c r="AH26" s="66"/>
      <c r="AI26" s="37">
        <f t="shared" si="7"/>
        <v>0</v>
      </c>
      <c r="AJ26" s="43">
        <f t="shared" si="8"/>
        <v>804.2166666666667</v>
      </c>
      <c r="AK26" s="70">
        <f t="shared" si="9"/>
        <v>43</v>
      </c>
      <c r="AL26" s="36"/>
      <c r="AM26" s="36"/>
      <c r="AN26" s="123">
        <v>10000</v>
      </c>
      <c r="AO26" s="36">
        <f t="shared" si="10"/>
        <v>1847</v>
      </c>
      <c r="AP26" s="72">
        <f t="shared" si="11"/>
        <v>0.1847</v>
      </c>
      <c r="AQ26" s="38">
        <f t="shared" si="12"/>
        <v>68</v>
      </c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</row>
    <row r="27" spans="1:63" ht="14.25" customHeight="1" x14ac:dyDescent="0.2">
      <c r="A27" s="35"/>
      <c r="B27" s="36"/>
      <c r="C27" s="36"/>
      <c r="D27" s="36"/>
      <c r="E27" s="66">
        <v>141</v>
      </c>
      <c r="F27" s="36" t="s">
        <v>181</v>
      </c>
      <c r="G27" s="36" t="s">
        <v>51</v>
      </c>
      <c r="H27" s="36">
        <v>15</v>
      </c>
      <c r="I27" s="36">
        <v>15</v>
      </c>
      <c r="J27" s="36">
        <v>15</v>
      </c>
      <c r="K27" s="36">
        <v>15</v>
      </c>
      <c r="L27" s="38">
        <f t="shared" si="0"/>
        <v>60</v>
      </c>
      <c r="M27" s="36">
        <v>0</v>
      </c>
      <c r="N27" s="47">
        <v>20</v>
      </c>
      <c r="O27" s="36">
        <v>33.33</v>
      </c>
      <c r="P27" s="36">
        <v>113.33</v>
      </c>
      <c r="Q27" s="39">
        <v>166.7</v>
      </c>
      <c r="R27" s="65">
        <v>113</v>
      </c>
      <c r="S27" s="36">
        <v>112</v>
      </c>
      <c r="T27" s="39">
        <f t="shared" si="1"/>
        <v>225</v>
      </c>
      <c r="U27" s="120">
        <v>45463</v>
      </c>
      <c r="V27" s="66">
        <v>25</v>
      </c>
      <c r="W27" s="66">
        <f t="shared" si="13"/>
        <v>10000</v>
      </c>
      <c r="X27" s="121">
        <v>9494</v>
      </c>
      <c r="Y27" s="65">
        <f t="shared" si="3"/>
        <v>290.9666666666667</v>
      </c>
      <c r="Z27" s="65">
        <f t="shared" si="4"/>
        <v>290.9666666666667</v>
      </c>
      <c r="AA27" s="67">
        <v>0</v>
      </c>
      <c r="AB27" s="36" t="s">
        <v>55</v>
      </c>
      <c r="AC27" s="39">
        <f t="shared" si="5"/>
        <v>290.9666666666667</v>
      </c>
      <c r="AD27" s="66">
        <v>30</v>
      </c>
      <c r="AE27" s="36">
        <v>0</v>
      </c>
      <c r="AF27" s="37">
        <f t="shared" si="6"/>
        <v>55</v>
      </c>
      <c r="AG27" s="36"/>
      <c r="AH27" s="36"/>
      <c r="AI27" s="37">
        <f t="shared" si="7"/>
        <v>0</v>
      </c>
      <c r="AJ27" s="43">
        <f t="shared" si="8"/>
        <v>797.66666666666674</v>
      </c>
      <c r="AK27" s="70">
        <f t="shared" si="9"/>
        <v>46</v>
      </c>
      <c r="AL27" s="36"/>
      <c r="AM27" s="36"/>
      <c r="AN27" s="123">
        <v>11211</v>
      </c>
      <c r="AO27" s="36">
        <f t="shared" si="10"/>
        <v>1717</v>
      </c>
      <c r="AP27" s="72">
        <f t="shared" si="11"/>
        <v>0.15315315315315314</v>
      </c>
      <c r="AQ27" s="38">
        <f t="shared" si="12"/>
        <v>62</v>
      </c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14.25" customHeight="1" x14ac:dyDescent="0.2">
      <c r="A28" s="35"/>
      <c r="B28" s="36"/>
      <c r="C28" s="36"/>
      <c r="D28" s="36"/>
      <c r="E28" s="66">
        <v>21</v>
      </c>
      <c r="F28" s="36" t="s">
        <v>70</v>
      </c>
      <c r="G28" s="36" t="s">
        <v>51</v>
      </c>
      <c r="H28" s="36">
        <v>15</v>
      </c>
      <c r="I28" s="36">
        <v>0</v>
      </c>
      <c r="J28" s="36">
        <v>15</v>
      </c>
      <c r="K28" s="36">
        <v>15</v>
      </c>
      <c r="L28" s="38">
        <f t="shared" si="0"/>
        <v>45</v>
      </c>
      <c r="M28" s="66">
        <v>0</v>
      </c>
      <c r="N28" s="65">
        <v>20</v>
      </c>
      <c r="O28" s="65">
        <v>33.33</v>
      </c>
      <c r="P28" s="65">
        <v>114.67</v>
      </c>
      <c r="Q28" s="39">
        <v>168</v>
      </c>
      <c r="R28" s="65">
        <v>87</v>
      </c>
      <c r="S28" s="36">
        <v>98</v>
      </c>
      <c r="T28" s="39">
        <f t="shared" si="1"/>
        <v>185</v>
      </c>
      <c r="U28" s="120">
        <v>45463</v>
      </c>
      <c r="V28" s="66">
        <v>25</v>
      </c>
      <c r="W28" s="66">
        <f t="shared" si="13"/>
        <v>10000</v>
      </c>
      <c r="X28" s="121">
        <v>10271</v>
      </c>
      <c r="Y28" s="65">
        <f t="shared" si="3"/>
        <v>318.38333333333333</v>
      </c>
      <c r="Z28" s="65">
        <f t="shared" si="4"/>
        <v>318.38333333333333</v>
      </c>
      <c r="AA28" s="67">
        <v>0</v>
      </c>
      <c r="AB28" s="36" t="s">
        <v>71</v>
      </c>
      <c r="AC28" s="39">
        <f t="shared" si="5"/>
        <v>318.38333333333333</v>
      </c>
      <c r="AD28" s="66"/>
      <c r="AE28" s="36">
        <v>50</v>
      </c>
      <c r="AF28" s="37">
        <f t="shared" si="6"/>
        <v>75</v>
      </c>
      <c r="AG28" s="66"/>
      <c r="AH28" s="66"/>
      <c r="AI28" s="37">
        <f t="shared" si="7"/>
        <v>0</v>
      </c>
      <c r="AJ28" s="43">
        <f t="shared" si="8"/>
        <v>791.38333333333333</v>
      </c>
      <c r="AK28" s="70">
        <f t="shared" si="9"/>
        <v>47</v>
      </c>
      <c r="AL28" s="36"/>
      <c r="AM28" s="36"/>
      <c r="AN28" s="123">
        <v>9785</v>
      </c>
      <c r="AO28" s="36">
        <f t="shared" si="10"/>
        <v>486</v>
      </c>
      <c r="AP28" s="72">
        <f t="shared" si="11"/>
        <v>4.9667858967807871E-2</v>
      </c>
      <c r="AQ28" s="38">
        <f t="shared" si="12"/>
        <v>28</v>
      </c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</row>
    <row r="29" spans="1:63" ht="14.25" customHeight="1" x14ac:dyDescent="0.2">
      <c r="A29" s="35"/>
      <c r="B29" s="36"/>
      <c r="C29" s="36"/>
      <c r="D29" s="36"/>
      <c r="E29" s="66">
        <v>95</v>
      </c>
      <c r="F29" s="36" t="s">
        <v>137</v>
      </c>
      <c r="G29" s="36" t="s">
        <v>51</v>
      </c>
      <c r="H29" s="36">
        <v>15</v>
      </c>
      <c r="I29" s="36">
        <v>15</v>
      </c>
      <c r="J29" s="36">
        <v>15</v>
      </c>
      <c r="K29" s="36">
        <v>15</v>
      </c>
      <c r="L29" s="38">
        <f t="shared" si="0"/>
        <v>60</v>
      </c>
      <c r="M29" s="66">
        <v>60</v>
      </c>
      <c r="N29" s="65">
        <v>13.33</v>
      </c>
      <c r="O29" s="65">
        <v>35</v>
      </c>
      <c r="P29" s="65">
        <v>89.33</v>
      </c>
      <c r="Q29" s="39">
        <v>137.69999999999999</v>
      </c>
      <c r="R29" s="65">
        <v>78</v>
      </c>
      <c r="S29" s="36">
        <v>96</v>
      </c>
      <c r="T29" s="39">
        <f t="shared" si="1"/>
        <v>174</v>
      </c>
      <c r="U29" s="120">
        <v>45464</v>
      </c>
      <c r="V29" s="66">
        <v>0</v>
      </c>
      <c r="W29" s="66">
        <f t="shared" si="13"/>
        <v>10000</v>
      </c>
      <c r="X29" s="124">
        <v>9100</v>
      </c>
      <c r="Y29" s="65">
        <f t="shared" si="3"/>
        <v>245</v>
      </c>
      <c r="Z29" s="65">
        <f t="shared" si="4"/>
        <v>245</v>
      </c>
      <c r="AA29" s="67">
        <v>150</v>
      </c>
      <c r="AB29" s="36" t="s">
        <v>52</v>
      </c>
      <c r="AC29" s="39">
        <f t="shared" si="5"/>
        <v>395</v>
      </c>
      <c r="AD29" s="66"/>
      <c r="AE29" s="36">
        <v>50</v>
      </c>
      <c r="AF29" s="37">
        <f t="shared" si="6"/>
        <v>50</v>
      </c>
      <c r="AG29" s="66"/>
      <c r="AH29" s="66"/>
      <c r="AI29" s="37">
        <f t="shared" si="7"/>
        <v>60</v>
      </c>
      <c r="AJ29" s="43">
        <f t="shared" si="8"/>
        <v>756.7</v>
      </c>
      <c r="AK29" s="70">
        <f t="shared" si="9"/>
        <v>50</v>
      </c>
      <c r="AL29" s="36"/>
      <c r="AM29" s="36"/>
      <c r="AN29" s="123">
        <v>10500</v>
      </c>
      <c r="AO29" s="36">
        <f t="shared" si="10"/>
        <v>1400</v>
      </c>
      <c r="AP29" s="72">
        <f t="shared" si="11"/>
        <v>0.13333333333333333</v>
      </c>
      <c r="AQ29" s="38">
        <f t="shared" si="12"/>
        <v>55</v>
      </c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</row>
    <row r="30" spans="1:63" ht="14.25" customHeight="1" x14ac:dyDescent="0.2">
      <c r="A30" s="35"/>
      <c r="B30" s="36"/>
      <c r="C30" s="36"/>
      <c r="D30" s="36"/>
      <c r="E30" s="66">
        <v>27</v>
      </c>
      <c r="F30" s="36" t="s">
        <v>77</v>
      </c>
      <c r="G30" s="36" t="s">
        <v>51</v>
      </c>
      <c r="H30" s="36">
        <v>15</v>
      </c>
      <c r="I30" s="36">
        <v>15</v>
      </c>
      <c r="J30" s="36">
        <v>15</v>
      </c>
      <c r="K30" s="36">
        <v>15</v>
      </c>
      <c r="L30" s="38">
        <f t="shared" si="0"/>
        <v>60</v>
      </c>
      <c r="M30" s="66">
        <v>5</v>
      </c>
      <c r="N30" s="65">
        <v>11.33</v>
      </c>
      <c r="O30" s="65">
        <v>28.67</v>
      </c>
      <c r="P30" s="65">
        <v>120.67</v>
      </c>
      <c r="Q30" s="39">
        <v>160.69999999999999</v>
      </c>
      <c r="R30" s="65">
        <v>96</v>
      </c>
      <c r="S30" s="36">
        <v>117</v>
      </c>
      <c r="T30" s="39">
        <f t="shared" si="1"/>
        <v>213</v>
      </c>
      <c r="U30" s="120">
        <v>45464</v>
      </c>
      <c r="V30" s="66">
        <v>0</v>
      </c>
      <c r="W30" s="66">
        <f t="shared" si="13"/>
        <v>10000</v>
      </c>
      <c r="X30" s="124">
        <v>10023</v>
      </c>
      <c r="Y30" s="65">
        <f t="shared" si="3"/>
        <v>347.31666666666666</v>
      </c>
      <c r="Z30" s="65">
        <f t="shared" si="4"/>
        <v>347.31666666666666</v>
      </c>
      <c r="AA30" s="67">
        <v>0</v>
      </c>
      <c r="AB30" s="128" t="s">
        <v>68</v>
      </c>
      <c r="AC30" s="39">
        <f t="shared" si="5"/>
        <v>347.31666666666666</v>
      </c>
      <c r="AD30" s="129"/>
      <c r="AE30" s="130"/>
      <c r="AF30" s="55">
        <f t="shared" si="6"/>
        <v>0</v>
      </c>
      <c r="AG30" s="131"/>
      <c r="AH30" s="129">
        <v>20</v>
      </c>
      <c r="AI30" s="37">
        <f t="shared" si="7"/>
        <v>25</v>
      </c>
      <c r="AJ30" s="58">
        <f t="shared" si="8"/>
        <v>756.01666666666665</v>
      </c>
      <c r="AK30" s="70">
        <f t="shared" si="9"/>
        <v>51</v>
      </c>
      <c r="AL30" s="36"/>
      <c r="AM30" s="36"/>
      <c r="AN30" s="126">
        <v>10060</v>
      </c>
      <c r="AO30" s="36">
        <f t="shared" si="10"/>
        <v>37</v>
      </c>
      <c r="AP30" s="72">
        <f t="shared" si="11"/>
        <v>3.6779324055666003E-3</v>
      </c>
      <c r="AQ30" s="38">
        <f t="shared" si="12"/>
        <v>4</v>
      </c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</row>
    <row r="31" spans="1:63" ht="14.25" customHeight="1" x14ac:dyDescent="0.2">
      <c r="A31" s="35"/>
      <c r="B31" s="36"/>
      <c r="C31" s="36"/>
      <c r="D31" s="36"/>
      <c r="E31" s="66">
        <v>154</v>
      </c>
      <c r="F31" s="36" t="s">
        <v>192</v>
      </c>
      <c r="G31" s="36" t="s">
        <v>51</v>
      </c>
      <c r="H31" s="36">
        <v>15</v>
      </c>
      <c r="I31" s="36">
        <v>15</v>
      </c>
      <c r="J31" s="36">
        <v>15</v>
      </c>
      <c r="K31" s="36">
        <v>15</v>
      </c>
      <c r="L31" s="38">
        <f t="shared" si="0"/>
        <v>60</v>
      </c>
      <c r="M31" s="36">
        <v>20</v>
      </c>
      <c r="N31" s="65">
        <v>20</v>
      </c>
      <c r="O31" s="65">
        <v>32.33</v>
      </c>
      <c r="P31" s="65">
        <v>109.67</v>
      </c>
      <c r="Q31" s="39">
        <v>162</v>
      </c>
      <c r="R31" s="65">
        <v>84</v>
      </c>
      <c r="S31" s="36">
        <v>109</v>
      </c>
      <c r="T31" s="39">
        <f t="shared" si="1"/>
        <v>193</v>
      </c>
      <c r="U31" s="120">
        <v>45462</v>
      </c>
      <c r="V31" s="66">
        <v>50</v>
      </c>
      <c r="W31" s="66">
        <f t="shared" si="13"/>
        <v>10000</v>
      </c>
      <c r="X31" s="121">
        <v>7937</v>
      </c>
      <c r="Y31" s="65">
        <f t="shared" si="3"/>
        <v>109.31666666666666</v>
      </c>
      <c r="Z31" s="65">
        <f t="shared" si="4"/>
        <v>109.31666666666666</v>
      </c>
      <c r="AA31" s="67">
        <v>150</v>
      </c>
      <c r="AB31" s="36" t="s">
        <v>63</v>
      </c>
      <c r="AC31" s="39">
        <f t="shared" si="5"/>
        <v>259.31666666666666</v>
      </c>
      <c r="AD31" s="66"/>
      <c r="AE31" s="65">
        <v>50</v>
      </c>
      <c r="AF31" s="37">
        <f t="shared" si="6"/>
        <v>100</v>
      </c>
      <c r="AG31" s="66"/>
      <c r="AH31" s="66"/>
      <c r="AI31" s="37">
        <f t="shared" si="7"/>
        <v>20</v>
      </c>
      <c r="AJ31" s="43">
        <f t="shared" si="8"/>
        <v>754.31666666666661</v>
      </c>
      <c r="AK31" s="70">
        <f t="shared" si="9"/>
        <v>52</v>
      </c>
      <c r="AL31" s="36"/>
      <c r="AM31" s="36"/>
      <c r="AN31" s="147">
        <v>10240</v>
      </c>
      <c r="AO31" s="36">
        <f t="shared" si="10"/>
        <v>2303</v>
      </c>
      <c r="AP31" s="72">
        <f t="shared" si="11"/>
        <v>0.22490234375000001</v>
      </c>
      <c r="AQ31" s="38">
        <f t="shared" si="12"/>
        <v>77</v>
      </c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</row>
    <row r="32" spans="1:63" ht="14.25" customHeight="1" x14ac:dyDescent="0.2">
      <c r="A32" s="35"/>
      <c r="B32" s="36"/>
      <c r="C32" s="36"/>
      <c r="D32" s="36"/>
      <c r="E32" s="66">
        <v>100</v>
      </c>
      <c r="F32" s="36" t="s">
        <v>141</v>
      </c>
      <c r="G32" s="36" t="s">
        <v>51</v>
      </c>
      <c r="H32" s="36">
        <v>15</v>
      </c>
      <c r="I32" s="36">
        <v>15</v>
      </c>
      <c r="J32" s="36">
        <v>15</v>
      </c>
      <c r="K32" s="36">
        <v>0</v>
      </c>
      <c r="L32" s="38">
        <f t="shared" si="0"/>
        <v>45</v>
      </c>
      <c r="M32" s="66">
        <v>60</v>
      </c>
      <c r="N32" s="65">
        <v>20</v>
      </c>
      <c r="O32" s="65">
        <v>35.33</v>
      </c>
      <c r="P32" s="65">
        <v>118.33</v>
      </c>
      <c r="Q32" s="39">
        <v>173.7</v>
      </c>
      <c r="R32" s="65">
        <v>76</v>
      </c>
      <c r="S32" s="36">
        <v>98</v>
      </c>
      <c r="T32" s="39">
        <f t="shared" si="1"/>
        <v>174</v>
      </c>
      <c r="U32" s="120">
        <v>45464</v>
      </c>
      <c r="V32" s="66">
        <v>0</v>
      </c>
      <c r="W32" s="66">
        <f t="shared" si="13"/>
        <v>10000</v>
      </c>
      <c r="X32" s="124">
        <v>8790</v>
      </c>
      <c r="Y32" s="65">
        <f t="shared" si="3"/>
        <v>208.83333333333334</v>
      </c>
      <c r="Z32" s="65">
        <f t="shared" si="4"/>
        <v>208.83333333333334</v>
      </c>
      <c r="AA32" s="67">
        <v>150</v>
      </c>
      <c r="AB32" s="36" t="s">
        <v>52</v>
      </c>
      <c r="AC32" s="39">
        <f t="shared" si="5"/>
        <v>358.83333333333337</v>
      </c>
      <c r="AD32" s="66"/>
      <c r="AE32" s="36">
        <v>50</v>
      </c>
      <c r="AF32" s="37">
        <f t="shared" si="6"/>
        <v>50</v>
      </c>
      <c r="AG32" s="66"/>
      <c r="AH32" s="66"/>
      <c r="AI32" s="37">
        <f t="shared" si="7"/>
        <v>60</v>
      </c>
      <c r="AJ32" s="43">
        <f t="shared" si="8"/>
        <v>741.5333333333333</v>
      </c>
      <c r="AK32" s="70">
        <f t="shared" si="9"/>
        <v>53</v>
      </c>
      <c r="AL32" s="36"/>
      <c r="AM32" s="36"/>
      <c r="AN32" s="122">
        <v>9893</v>
      </c>
      <c r="AO32" s="36">
        <f t="shared" si="10"/>
        <v>1103</v>
      </c>
      <c r="AP32" s="72">
        <f t="shared" si="11"/>
        <v>0.11149297483068836</v>
      </c>
      <c r="AQ32" s="38">
        <f t="shared" si="12"/>
        <v>46</v>
      </c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</row>
    <row r="33" spans="1:63" ht="14.25" customHeight="1" x14ac:dyDescent="0.2">
      <c r="A33" s="35"/>
      <c r="B33" s="36"/>
      <c r="C33" s="36"/>
      <c r="D33" s="36"/>
      <c r="E33" s="66">
        <v>20</v>
      </c>
      <c r="F33" s="36" t="s">
        <v>69</v>
      </c>
      <c r="G33" s="36" t="s">
        <v>51</v>
      </c>
      <c r="H33" s="36">
        <v>15</v>
      </c>
      <c r="I33" s="36">
        <v>15</v>
      </c>
      <c r="J33" s="36">
        <v>15</v>
      </c>
      <c r="K33" s="36">
        <v>15</v>
      </c>
      <c r="L33" s="38">
        <f t="shared" si="0"/>
        <v>60</v>
      </c>
      <c r="M33" s="66">
        <v>0</v>
      </c>
      <c r="N33" s="65">
        <v>13.33</v>
      </c>
      <c r="O33" s="65">
        <v>36.33</v>
      </c>
      <c r="P33" s="65">
        <v>128</v>
      </c>
      <c r="Q33" s="39">
        <v>177.7</v>
      </c>
      <c r="R33" s="65">
        <v>99</v>
      </c>
      <c r="S33" s="36">
        <v>101</v>
      </c>
      <c r="T33" s="39">
        <f t="shared" si="1"/>
        <v>200</v>
      </c>
      <c r="U33" s="120">
        <v>45464</v>
      </c>
      <c r="V33" s="66">
        <v>0</v>
      </c>
      <c r="W33" s="66">
        <f t="shared" si="13"/>
        <v>10000</v>
      </c>
      <c r="X33" s="121">
        <v>8303</v>
      </c>
      <c r="Y33" s="65">
        <f t="shared" si="3"/>
        <v>152.01666666666665</v>
      </c>
      <c r="Z33" s="65">
        <f t="shared" si="4"/>
        <v>152.01666666666665</v>
      </c>
      <c r="AA33" s="67">
        <v>150</v>
      </c>
      <c r="AB33" s="36" t="s">
        <v>52</v>
      </c>
      <c r="AC33" s="39">
        <f t="shared" si="5"/>
        <v>302.01666666666665</v>
      </c>
      <c r="AD33" s="66"/>
      <c r="AE33" s="36">
        <v>0</v>
      </c>
      <c r="AF33" s="37">
        <f t="shared" si="6"/>
        <v>0</v>
      </c>
      <c r="AG33" s="66"/>
      <c r="AH33" s="66"/>
      <c r="AI33" s="37">
        <f t="shared" si="7"/>
        <v>0</v>
      </c>
      <c r="AJ33" s="43">
        <f t="shared" si="8"/>
        <v>739.7166666666667</v>
      </c>
      <c r="AK33" s="70">
        <f t="shared" si="9"/>
        <v>55</v>
      </c>
      <c r="AL33" s="36"/>
      <c r="AM33" s="36"/>
      <c r="AN33" s="122">
        <v>10007</v>
      </c>
      <c r="AO33" s="36">
        <f t="shared" si="10"/>
        <v>1704</v>
      </c>
      <c r="AP33" s="72">
        <f t="shared" si="11"/>
        <v>0.17028080343759369</v>
      </c>
      <c r="AQ33" s="38">
        <f t="shared" si="12"/>
        <v>65</v>
      </c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</row>
    <row r="34" spans="1:63" ht="14.25" customHeight="1" x14ac:dyDescent="0.2">
      <c r="A34" s="35"/>
      <c r="B34" s="36"/>
      <c r="C34" s="36"/>
      <c r="D34" s="36"/>
      <c r="E34" s="66">
        <v>12</v>
      </c>
      <c r="F34" s="36" t="s">
        <v>60</v>
      </c>
      <c r="G34" s="36" t="s">
        <v>51</v>
      </c>
      <c r="H34" s="36">
        <v>15</v>
      </c>
      <c r="I34" s="36">
        <v>15</v>
      </c>
      <c r="J34" s="36">
        <v>15</v>
      </c>
      <c r="K34" s="36">
        <v>15</v>
      </c>
      <c r="L34" s="38">
        <f t="shared" si="0"/>
        <v>60</v>
      </c>
      <c r="M34" s="66">
        <v>60</v>
      </c>
      <c r="N34" s="65">
        <v>20</v>
      </c>
      <c r="O34" s="65">
        <v>31.3</v>
      </c>
      <c r="P34" s="65">
        <v>69</v>
      </c>
      <c r="Q34" s="39">
        <v>120.3</v>
      </c>
      <c r="R34" s="65">
        <v>96</v>
      </c>
      <c r="S34" s="36">
        <v>105</v>
      </c>
      <c r="T34" s="39">
        <f t="shared" si="1"/>
        <v>201</v>
      </c>
      <c r="U34" s="120">
        <v>45464</v>
      </c>
      <c r="V34" s="66">
        <v>0</v>
      </c>
      <c r="W34" s="66">
        <f t="shared" si="13"/>
        <v>10000</v>
      </c>
      <c r="X34" s="121">
        <v>8562</v>
      </c>
      <c r="Y34" s="65">
        <f t="shared" si="3"/>
        <v>182.23333333333332</v>
      </c>
      <c r="Z34" s="65">
        <f t="shared" si="4"/>
        <v>182.23333333333332</v>
      </c>
      <c r="AA34" s="67">
        <v>150</v>
      </c>
      <c r="AB34" s="36" t="s">
        <v>59</v>
      </c>
      <c r="AC34" s="39">
        <f t="shared" si="5"/>
        <v>332.23333333333335</v>
      </c>
      <c r="AD34" s="66">
        <v>30</v>
      </c>
      <c r="AE34" s="36">
        <v>50</v>
      </c>
      <c r="AF34" s="37">
        <f t="shared" si="6"/>
        <v>80</v>
      </c>
      <c r="AG34" s="66"/>
      <c r="AH34" s="66"/>
      <c r="AI34" s="37">
        <f t="shared" si="7"/>
        <v>60</v>
      </c>
      <c r="AJ34" s="43">
        <f t="shared" si="8"/>
        <v>733.5333333333333</v>
      </c>
      <c r="AK34" s="70">
        <f t="shared" si="9"/>
        <v>56</v>
      </c>
      <c r="AL34" s="36"/>
      <c r="AM34" s="36"/>
      <c r="AN34" s="122">
        <v>9700</v>
      </c>
      <c r="AO34" s="36">
        <f t="shared" si="10"/>
        <v>1138</v>
      </c>
      <c r="AP34" s="72">
        <f t="shared" si="11"/>
        <v>0.11731958762886598</v>
      </c>
      <c r="AQ34" s="38">
        <f t="shared" si="12"/>
        <v>50</v>
      </c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3" ht="14.25" customHeight="1" x14ac:dyDescent="0.2">
      <c r="A35" s="35"/>
      <c r="B35" s="36"/>
      <c r="C35" s="36"/>
      <c r="D35" s="36"/>
      <c r="E35" s="66">
        <v>79</v>
      </c>
      <c r="F35" s="36" t="s">
        <v>126</v>
      </c>
      <c r="G35" s="36" t="s">
        <v>51</v>
      </c>
      <c r="H35" s="36">
        <v>15</v>
      </c>
      <c r="I35" s="36">
        <v>15</v>
      </c>
      <c r="J35" s="36">
        <v>15</v>
      </c>
      <c r="K35" s="36">
        <v>15</v>
      </c>
      <c r="L35" s="38">
        <f t="shared" si="0"/>
        <v>60</v>
      </c>
      <c r="M35" s="66">
        <v>25</v>
      </c>
      <c r="N35" s="65">
        <v>13</v>
      </c>
      <c r="O35" s="65">
        <v>32</v>
      </c>
      <c r="P35" s="65">
        <v>99.33</v>
      </c>
      <c r="Q35" s="39">
        <v>144.30000000000001</v>
      </c>
      <c r="R35" s="65">
        <v>70</v>
      </c>
      <c r="S35" s="36">
        <v>91</v>
      </c>
      <c r="T35" s="39">
        <f t="shared" si="1"/>
        <v>161</v>
      </c>
      <c r="U35" s="120">
        <v>45464</v>
      </c>
      <c r="V35" s="66">
        <v>0</v>
      </c>
      <c r="W35" s="66">
        <f t="shared" si="13"/>
        <v>10000</v>
      </c>
      <c r="X35" s="124">
        <v>8990</v>
      </c>
      <c r="Y35" s="65">
        <f t="shared" si="3"/>
        <v>232.16666666666669</v>
      </c>
      <c r="Z35" s="65">
        <f t="shared" si="4"/>
        <v>232.16666666666669</v>
      </c>
      <c r="AA35" s="67">
        <v>150</v>
      </c>
      <c r="AB35" s="36" t="s">
        <v>63</v>
      </c>
      <c r="AC35" s="39">
        <f t="shared" si="5"/>
        <v>382.16666666666669</v>
      </c>
      <c r="AD35" s="66"/>
      <c r="AE35" s="36">
        <v>0</v>
      </c>
      <c r="AF35" s="37">
        <f t="shared" si="6"/>
        <v>0</v>
      </c>
      <c r="AG35" s="66"/>
      <c r="AH35" s="66"/>
      <c r="AI35" s="37">
        <f t="shared" si="7"/>
        <v>25</v>
      </c>
      <c r="AJ35" s="43">
        <f t="shared" si="8"/>
        <v>722.4666666666667</v>
      </c>
      <c r="AK35" s="70">
        <f t="shared" si="9"/>
        <v>57</v>
      </c>
      <c r="AL35" s="36"/>
      <c r="AM35" s="36"/>
      <c r="AN35" s="126">
        <v>9600</v>
      </c>
      <c r="AO35" s="36">
        <f t="shared" si="10"/>
        <v>610</v>
      </c>
      <c r="AP35" s="72">
        <f t="shared" si="11"/>
        <v>6.3541666666666663E-2</v>
      </c>
      <c r="AQ35" s="38">
        <f t="shared" si="12"/>
        <v>35</v>
      </c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3" ht="14.25" customHeight="1" x14ac:dyDescent="0.2">
      <c r="A36" s="35"/>
      <c r="B36" s="36"/>
      <c r="C36" s="36"/>
      <c r="D36" s="36"/>
      <c r="E36" s="66">
        <v>143</v>
      </c>
      <c r="F36" s="36" t="s">
        <v>183</v>
      </c>
      <c r="G36" s="36" t="s">
        <v>51</v>
      </c>
      <c r="H36" s="36">
        <v>15</v>
      </c>
      <c r="I36" s="36">
        <v>15</v>
      </c>
      <c r="J36" s="36">
        <v>15</v>
      </c>
      <c r="K36" s="36">
        <v>15</v>
      </c>
      <c r="L36" s="38">
        <f t="shared" si="0"/>
        <v>60</v>
      </c>
      <c r="M36" s="36">
        <v>0</v>
      </c>
      <c r="N36" s="36">
        <v>13.33</v>
      </c>
      <c r="O36" s="36">
        <v>32</v>
      </c>
      <c r="P36" s="65">
        <v>102.67</v>
      </c>
      <c r="Q36" s="39">
        <v>148</v>
      </c>
      <c r="R36" s="65">
        <v>109</v>
      </c>
      <c r="S36" s="36">
        <v>110</v>
      </c>
      <c r="T36" s="39">
        <f t="shared" si="1"/>
        <v>219</v>
      </c>
      <c r="U36" s="120">
        <v>45462</v>
      </c>
      <c r="V36" s="66">
        <v>50</v>
      </c>
      <c r="W36" s="66">
        <f t="shared" si="13"/>
        <v>10000</v>
      </c>
      <c r="X36" s="121">
        <v>11417</v>
      </c>
      <c r="Y36" s="65">
        <f t="shared" si="3"/>
        <v>184.68333333333334</v>
      </c>
      <c r="Z36" s="65">
        <f t="shared" si="4"/>
        <v>184.68333333333334</v>
      </c>
      <c r="AA36" s="67">
        <v>0</v>
      </c>
      <c r="AB36" s="36" t="s">
        <v>55</v>
      </c>
      <c r="AC36" s="39">
        <f t="shared" si="5"/>
        <v>184.68333333333334</v>
      </c>
      <c r="AD36" s="66"/>
      <c r="AE36" s="36">
        <v>50</v>
      </c>
      <c r="AF36" s="37">
        <f t="shared" si="6"/>
        <v>100</v>
      </c>
      <c r="AG36" s="36"/>
      <c r="AH36" s="36"/>
      <c r="AI36" s="37">
        <f t="shared" si="7"/>
        <v>0</v>
      </c>
      <c r="AJ36" s="43">
        <f t="shared" si="8"/>
        <v>711.68333333333339</v>
      </c>
      <c r="AK36" s="70">
        <f t="shared" si="9"/>
        <v>58</v>
      </c>
      <c r="AL36" s="36"/>
      <c r="AM36" s="36"/>
      <c r="AN36" s="122">
        <v>10000</v>
      </c>
      <c r="AO36" s="36">
        <f t="shared" si="10"/>
        <v>1417</v>
      </c>
      <c r="AP36" s="72">
        <f t="shared" si="11"/>
        <v>0.14169999999999999</v>
      </c>
      <c r="AQ36" s="38">
        <f t="shared" si="12"/>
        <v>58</v>
      </c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4.25" customHeight="1" x14ac:dyDescent="0.2">
      <c r="A37" s="35"/>
      <c r="B37" s="36"/>
      <c r="C37" s="36"/>
      <c r="D37" s="36"/>
      <c r="E37" s="66">
        <v>142</v>
      </c>
      <c r="F37" s="36" t="s">
        <v>182</v>
      </c>
      <c r="G37" s="36" t="s">
        <v>51</v>
      </c>
      <c r="H37" s="36">
        <v>15</v>
      </c>
      <c r="I37" s="36">
        <v>15</v>
      </c>
      <c r="J37" s="36">
        <v>15</v>
      </c>
      <c r="K37" s="36">
        <v>15</v>
      </c>
      <c r="L37" s="38">
        <f t="shared" si="0"/>
        <v>60</v>
      </c>
      <c r="M37" s="36">
        <v>200</v>
      </c>
      <c r="N37" s="36">
        <v>20</v>
      </c>
      <c r="O37" s="36">
        <v>37.299999999999997</v>
      </c>
      <c r="P37" s="36">
        <v>125</v>
      </c>
      <c r="Q37" s="39">
        <v>182.3</v>
      </c>
      <c r="R37" s="65">
        <v>100</v>
      </c>
      <c r="S37" s="36">
        <v>101</v>
      </c>
      <c r="T37" s="39">
        <f t="shared" si="1"/>
        <v>201</v>
      </c>
      <c r="U37" s="120">
        <v>45464</v>
      </c>
      <c r="V37" s="66">
        <v>0</v>
      </c>
      <c r="W37" s="66">
        <f t="shared" si="13"/>
        <v>10000</v>
      </c>
      <c r="X37" s="124">
        <v>8785</v>
      </c>
      <c r="Y37" s="65">
        <f t="shared" si="3"/>
        <v>208.25</v>
      </c>
      <c r="Z37" s="65">
        <f t="shared" si="4"/>
        <v>208.25</v>
      </c>
      <c r="AA37" s="67">
        <v>150</v>
      </c>
      <c r="AB37" s="36" t="s">
        <v>63</v>
      </c>
      <c r="AC37" s="39">
        <f t="shared" si="5"/>
        <v>358.25</v>
      </c>
      <c r="AD37" s="66">
        <v>60</v>
      </c>
      <c r="AE37" s="36">
        <v>50</v>
      </c>
      <c r="AF37" s="37">
        <f t="shared" si="6"/>
        <v>110</v>
      </c>
      <c r="AG37" s="36"/>
      <c r="AH37" s="36"/>
      <c r="AI37" s="37">
        <f t="shared" si="7"/>
        <v>200</v>
      </c>
      <c r="AJ37" s="43">
        <f t="shared" si="8"/>
        <v>711.55</v>
      </c>
      <c r="AK37" s="70">
        <f t="shared" si="9"/>
        <v>59</v>
      </c>
      <c r="AL37" s="36"/>
      <c r="AM37" s="36"/>
      <c r="AN37" s="122">
        <v>10300</v>
      </c>
      <c r="AO37" s="36">
        <f t="shared" si="10"/>
        <v>1515</v>
      </c>
      <c r="AP37" s="72">
        <f t="shared" si="11"/>
        <v>0.1470873786407767</v>
      </c>
      <c r="AQ37" s="38">
        <f t="shared" si="12"/>
        <v>59</v>
      </c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</row>
    <row r="38" spans="1:63" ht="14.25" customHeight="1" x14ac:dyDescent="0.2">
      <c r="A38" s="35"/>
      <c r="B38" s="36"/>
      <c r="C38" s="36"/>
      <c r="D38" s="36"/>
      <c r="E38" s="66">
        <v>140</v>
      </c>
      <c r="F38" s="36" t="s">
        <v>180</v>
      </c>
      <c r="G38" s="36" t="s">
        <v>51</v>
      </c>
      <c r="H38" s="36">
        <v>15</v>
      </c>
      <c r="I38" s="36">
        <v>15</v>
      </c>
      <c r="J38" s="36">
        <v>15</v>
      </c>
      <c r="K38" s="36">
        <v>15</v>
      </c>
      <c r="L38" s="38">
        <f t="shared" si="0"/>
        <v>60</v>
      </c>
      <c r="M38" s="36">
        <v>5</v>
      </c>
      <c r="N38" s="36">
        <v>20</v>
      </c>
      <c r="O38" s="36">
        <v>32.67</v>
      </c>
      <c r="P38" s="36">
        <v>99.67</v>
      </c>
      <c r="Q38" s="39">
        <v>152.30000000000001</v>
      </c>
      <c r="R38" s="65">
        <v>82</v>
      </c>
      <c r="S38" s="36">
        <v>103</v>
      </c>
      <c r="T38" s="39">
        <f t="shared" si="1"/>
        <v>185</v>
      </c>
      <c r="U38" s="120">
        <v>45464</v>
      </c>
      <c r="V38" s="66">
        <v>0</v>
      </c>
      <c r="W38" s="66">
        <f t="shared" si="13"/>
        <v>10000</v>
      </c>
      <c r="X38" s="124">
        <v>8013</v>
      </c>
      <c r="Y38" s="65">
        <f t="shared" si="3"/>
        <v>118.18333333333334</v>
      </c>
      <c r="Z38" s="65">
        <f t="shared" si="4"/>
        <v>118.18333333333334</v>
      </c>
      <c r="AA38" s="67">
        <v>150</v>
      </c>
      <c r="AB38" s="36" t="s">
        <v>63</v>
      </c>
      <c r="AC38" s="39">
        <f t="shared" si="5"/>
        <v>268.18333333333334</v>
      </c>
      <c r="AD38" s="66"/>
      <c r="AE38" s="36">
        <v>50</v>
      </c>
      <c r="AF38" s="37">
        <f t="shared" si="6"/>
        <v>50</v>
      </c>
      <c r="AG38" s="36"/>
      <c r="AH38" s="36"/>
      <c r="AI38" s="37">
        <f t="shared" si="7"/>
        <v>5</v>
      </c>
      <c r="AJ38" s="43">
        <f t="shared" si="8"/>
        <v>710.48333333333335</v>
      </c>
      <c r="AK38" s="70">
        <f t="shared" si="9"/>
        <v>60</v>
      </c>
      <c r="AL38" s="36"/>
      <c r="AM38" s="36"/>
      <c r="AN38" s="126">
        <v>10262</v>
      </c>
      <c r="AO38" s="36">
        <f t="shared" si="10"/>
        <v>2249</v>
      </c>
      <c r="AP38" s="72">
        <f t="shared" si="11"/>
        <v>0.21915805885792244</v>
      </c>
      <c r="AQ38" s="38">
        <f t="shared" si="12"/>
        <v>75</v>
      </c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</row>
    <row r="39" spans="1:63" ht="14.25" customHeight="1" x14ac:dyDescent="0.2">
      <c r="A39" s="35"/>
      <c r="B39" s="36"/>
      <c r="C39" s="36"/>
      <c r="D39" s="36"/>
      <c r="E39" s="66">
        <v>50</v>
      </c>
      <c r="F39" s="36" t="s">
        <v>98</v>
      </c>
      <c r="G39" s="36" t="s">
        <v>51</v>
      </c>
      <c r="H39" s="36">
        <v>15</v>
      </c>
      <c r="I39" s="36">
        <v>15</v>
      </c>
      <c r="J39" s="36">
        <v>15</v>
      </c>
      <c r="K39" s="36">
        <v>15</v>
      </c>
      <c r="L39" s="38">
        <f t="shared" si="0"/>
        <v>60</v>
      </c>
      <c r="M39" s="66">
        <v>5</v>
      </c>
      <c r="N39" s="65">
        <v>20</v>
      </c>
      <c r="O39" s="65">
        <v>26.67</v>
      </c>
      <c r="P39" s="65">
        <v>103</v>
      </c>
      <c r="Q39" s="39">
        <v>149.69999999999999</v>
      </c>
      <c r="R39" s="65">
        <v>94</v>
      </c>
      <c r="S39" s="36">
        <v>101</v>
      </c>
      <c r="T39" s="39">
        <f t="shared" si="1"/>
        <v>195</v>
      </c>
      <c r="U39" s="120">
        <v>45464</v>
      </c>
      <c r="V39" s="66">
        <v>0</v>
      </c>
      <c r="W39" s="66">
        <f t="shared" si="13"/>
        <v>10000</v>
      </c>
      <c r="X39" s="124">
        <v>7787</v>
      </c>
      <c r="Y39" s="65">
        <f t="shared" si="3"/>
        <v>91.816666666666663</v>
      </c>
      <c r="Z39" s="65">
        <f t="shared" si="4"/>
        <v>91.816666666666663</v>
      </c>
      <c r="AA39" s="67">
        <v>150</v>
      </c>
      <c r="AB39" s="36" t="s">
        <v>52</v>
      </c>
      <c r="AC39" s="39">
        <f t="shared" si="5"/>
        <v>241.81666666666666</v>
      </c>
      <c r="AD39" s="66">
        <v>15</v>
      </c>
      <c r="AE39" s="36">
        <v>50</v>
      </c>
      <c r="AF39" s="37">
        <f t="shared" si="6"/>
        <v>65</v>
      </c>
      <c r="AG39" s="66"/>
      <c r="AH39" s="66"/>
      <c r="AI39" s="37">
        <f t="shared" si="7"/>
        <v>5</v>
      </c>
      <c r="AJ39" s="43">
        <f t="shared" si="8"/>
        <v>706.51666666666665</v>
      </c>
      <c r="AK39" s="70">
        <f t="shared" si="9"/>
        <v>61</v>
      </c>
      <c r="AL39" s="36"/>
      <c r="AM39" s="36"/>
      <c r="AN39" s="126">
        <v>9413</v>
      </c>
      <c r="AO39" s="36">
        <f t="shared" si="10"/>
        <v>1626</v>
      </c>
      <c r="AP39" s="72">
        <f t="shared" si="11"/>
        <v>0.17273982789758843</v>
      </c>
      <c r="AQ39" s="38">
        <f t="shared" si="12"/>
        <v>66</v>
      </c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</row>
    <row r="40" spans="1:63" ht="14.25" customHeight="1" x14ac:dyDescent="0.2">
      <c r="A40" s="35"/>
      <c r="B40" s="36"/>
      <c r="C40" s="36"/>
      <c r="D40" s="36"/>
      <c r="E40" s="66">
        <v>119</v>
      </c>
      <c r="F40" s="36" t="s">
        <v>159</v>
      </c>
      <c r="G40" s="36" t="s">
        <v>51</v>
      </c>
      <c r="H40" s="36">
        <v>15</v>
      </c>
      <c r="I40" s="36">
        <v>15</v>
      </c>
      <c r="J40" s="36">
        <v>15</v>
      </c>
      <c r="K40" s="36">
        <v>15</v>
      </c>
      <c r="L40" s="38">
        <f t="shared" si="0"/>
        <v>60</v>
      </c>
      <c r="M40" s="66">
        <v>0</v>
      </c>
      <c r="N40" s="65">
        <v>20</v>
      </c>
      <c r="O40" s="65">
        <v>33.33</v>
      </c>
      <c r="P40" s="65">
        <v>97.33</v>
      </c>
      <c r="Q40" s="39">
        <v>150.69999999999999</v>
      </c>
      <c r="R40" s="65">
        <v>49</v>
      </c>
      <c r="S40" s="36">
        <v>83</v>
      </c>
      <c r="T40" s="39">
        <f t="shared" si="1"/>
        <v>132</v>
      </c>
      <c r="U40" s="120">
        <v>45463</v>
      </c>
      <c r="V40" s="66">
        <v>25</v>
      </c>
      <c r="W40" s="66">
        <f t="shared" si="13"/>
        <v>10000</v>
      </c>
      <c r="X40" s="121">
        <v>10148</v>
      </c>
      <c r="Y40" s="65">
        <f t="shared" si="3"/>
        <v>332.73333333333335</v>
      </c>
      <c r="Z40" s="65">
        <f t="shared" si="4"/>
        <v>332.73333333333335</v>
      </c>
      <c r="AA40" s="67">
        <v>0</v>
      </c>
      <c r="AB40" s="36" t="s">
        <v>55</v>
      </c>
      <c r="AC40" s="39">
        <f t="shared" si="5"/>
        <v>332.73333333333335</v>
      </c>
      <c r="AD40" s="66"/>
      <c r="AE40" s="36">
        <v>0</v>
      </c>
      <c r="AF40" s="37">
        <f t="shared" si="6"/>
        <v>25</v>
      </c>
      <c r="AG40" s="66"/>
      <c r="AH40" s="66"/>
      <c r="AI40" s="37">
        <f t="shared" si="7"/>
        <v>0</v>
      </c>
      <c r="AJ40" s="43">
        <f t="shared" si="8"/>
        <v>700.43333333333339</v>
      </c>
      <c r="AK40" s="70">
        <f t="shared" si="9"/>
        <v>62</v>
      </c>
      <c r="AL40" s="36"/>
      <c r="AM40" s="36"/>
      <c r="AN40" s="122">
        <v>10150</v>
      </c>
      <c r="AO40" s="36">
        <f t="shared" si="10"/>
        <v>2</v>
      </c>
      <c r="AP40" s="72">
        <f t="shared" si="11"/>
        <v>1.9704433497536947E-4</v>
      </c>
      <c r="AQ40" s="38">
        <f t="shared" si="12"/>
        <v>1</v>
      </c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</row>
    <row r="41" spans="1:63" ht="14.25" customHeight="1" x14ac:dyDescent="0.2">
      <c r="A41" s="35"/>
      <c r="B41" s="36"/>
      <c r="C41" s="36"/>
      <c r="D41" s="36"/>
      <c r="E41" s="66">
        <v>82</v>
      </c>
      <c r="F41" s="36" t="s">
        <v>128</v>
      </c>
      <c r="G41" s="36" t="s">
        <v>51</v>
      </c>
      <c r="H41" s="36">
        <v>15</v>
      </c>
      <c r="I41" s="36">
        <v>15</v>
      </c>
      <c r="J41" s="36">
        <v>15</v>
      </c>
      <c r="K41" s="36">
        <v>15</v>
      </c>
      <c r="L41" s="38">
        <f t="shared" si="0"/>
        <v>60</v>
      </c>
      <c r="M41" s="66">
        <v>5</v>
      </c>
      <c r="N41" s="65">
        <v>13.33</v>
      </c>
      <c r="O41" s="65">
        <v>39.67</v>
      </c>
      <c r="P41" s="65">
        <v>132.33000000000001</v>
      </c>
      <c r="Q41" s="39">
        <v>185.3</v>
      </c>
      <c r="R41" s="65">
        <v>91</v>
      </c>
      <c r="S41" s="36">
        <v>109</v>
      </c>
      <c r="T41" s="39">
        <f t="shared" si="1"/>
        <v>200</v>
      </c>
      <c r="U41" s="120">
        <v>45464</v>
      </c>
      <c r="V41" s="66">
        <v>0</v>
      </c>
      <c r="W41" s="66">
        <f t="shared" si="13"/>
        <v>10000</v>
      </c>
      <c r="X41" s="124">
        <v>8794</v>
      </c>
      <c r="Y41" s="65">
        <f t="shared" si="3"/>
        <v>209.3</v>
      </c>
      <c r="Z41" s="65">
        <f t="shared" si="4"/>
        <v>209.3</v>
      </c>
      <c r="AA41" s="67">
        <v>0</v>
      </c>
      <c r="AB41" s="36" t="s">
        <v>55</v>
      </c>
      <c r="AC41" s="39">
        <f t="shared" si="5"/>
        <v>209.3</v>
      </c>
      <c r="AD41" s="66"/>
      <c r="AE41" s="36">
        <v>50</v>
      </c>
      <c r="AF41" s="37">
        <f t="shared" si="6"/>
        <v>50</v>
      </c>
      <c r="AG41" s="66"/>
      <c r="AH41" s="66"/>
      <c r="AI41" s="37">
        <f t="shared" si="7"/>
        <v>5</v>
      </c>
      <c r="AJ41" s="43">
        <f t="shared" si="8"/>
        <v>699.6</v>
      </c>
      <c r="AK41" s="70">
        <f t="shared" si="9"/>
        <v>63</v>
      </c>
      <c r="AL41" s="36"/>
      <c r="AM41" s="36"/>
      <c r="AN41" s="126">
        <v>10148</v>
      </c>
      <c r="AO41" s="36">
        <f t="shared" si="10"/>
        <v>1354</v>
      </c>
      <c r="AP41" s="72">
        <f t="shared" si="11"/>
        <v>0.1334253054789121</v>
      </c>
      <c r="AQ41" s="38">
        <f t="shared" si="12"/>
        <v>56</v>
      </c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</row>
    <row r="42" spans="1:63" ht="14.25" customHeight="1" x14ac:dyDescent="0.2">
      <c r="A42" s="35"/>
      <c r="B42" s="36"/>
      <c r="C42" s="36"/>
      <c r="D42" s="36" t="s">
        <v>49</v>
      </c>
      <c r="E42" s="66">
        <v>116</v>
      </c>
      <c r="F42" s="36" t="s">
        <v>156</v>
      </c>
      <c r="G42" s="36" t="s">
        <v>51</v>
      </c>
      <c r="H42" s="36">
        <v>15</v>
      </c>
      <c r="I42" s="36">
        <v>15</v>
      </c>
      <c r="J42" s="36">
        <v>15</v>
      </c>
      <c r="K42" s="36">
        <v>15</v>
      </c>
      <c r="L42" s="38">
        <f t="shared" si="0"/>
        <v>60</v>
      </c>
      <c r="M42" s="66">
        <v>0</v>
      </c>
      <c r="N42" s="65">
        <v>20</v>
      </c>
      <c r="O42" s="65">
        <v>36.5</v>
      </c>
      <c r="P42" s="65">
        <v>135.5</v>
      </c>
      <c r="Q42" s="39">
        <v>192</v>
      </c>
      <c r="R42" s="65">
        <v>109</v>
      </c>
      <c r="S42" s="36">
        <v>116</v>
      </c>
      <c r="T42" s="39">
        <f t="shared" si="1"/>
        <v>225</v>
      </c>
      <c r="U42" s="120">
        <v>45462</v>
      </c>
      <c r="V42" s="66">
        <v>50</v>
      </c>
      <c r="W42" s="66">
        <f t="shared" si="13"/>
        <v>10000</v>
      </c>
      <c r="X42" s="121">
        <v>7977</v>
      </c>
      <c r="Y42" s="65">
        <f t="shared" si="3"/>
        <v>113.98333333333332</v>
      </c>
      <c r="Z42" s="65">
        <f t="shared" si="4"/>
        <v>113.98333333333332</v>
      </c>
      <c r="AA42" s="67">
        <v>0</v>
      </c>
      <c r="AB42" s="36" t="s">
        <v>55</v>
      </c>
      <c r="AC42" s="39">
        <f t="shared" si="5"/>
        <v>113.98333333333332</v>
      </c>
      <c r="AD42" s="66"/>
      <c r="AE42" s="36">
        <v>50</v>
      </c>
      <c r="AF42" s="37">
        <f t="shared" si="6"/>
        <v>100</v>
      </c>
      <c r="AG42" s="66"/>
      <c r="AH42" s="66"/>
      <c r="AI42" s="37">
        <f t="shared" si="7"/>
        <v>0</v>
      </c>
      <c r="AJ42" s="43">
        <f t="shared" si="8"/>
        <v>690.98333333333335</v>
      </c>
      <c r="AK42" s="70">
        <f t="shared" si="9"/>
        <v>64</v>
      </c>
      <c r="AL42" s="36"/>
      <c r="AM42" s="36"/>
      <c r="AN42" s="122">
        <v>10000</v>
      </c>
      <c r="AO42" s="36">
        <f t="shared" si="10"/>
        <v>2023</v>
      </c>
      <c r="AP42" s="72">
        <f t="shared" si="11"/>
        <v>0.20230000000000001</v>
      </c>
      <c r="AQ42" s="38">
        <f t="shared" si="12"/>
        <v>72</v>
      </c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</row>
    <row r="43" spans="1:63" ht="14.25" customHeight="1" x14ac:dyDescent="0.2">
      <c r="A43" s="35"/>
      <c r="B43" s="36"/>
      <c r="C43" s="36" t="s">
        <v>49</v>
      </c>
      <c r="D43" s="36"/>
      <c r="E43" s="66">
        <v>2</v>
      </c>
      <c r="F43" s="36" t="s">
        <v>50</v>
      </c>
      <c r="G43" s="36" t="s">
        <v>51</v>
      </c>
      <c r="H43" s="36">
        <v>15</v>
      </c>
      <c r="I43" s="36">
        <v>15</v>
      </c>
      <c r="J43" s="36">
        <v>15</v>
      </c>
      <c r="K43" s="36">
        <v>0</v>
      </c>
      <c r="L43" s="38">
        <f t="shared" si="0"/>
        <v>45</v>
      </c>
      <c r="M43" s="66">
        <v>205</v>
      </c>
      <c r="N43" s="65">
        <v>13.3</v>
      </c>
      <c r="O43" s="65">
        <v>29</v>
      </c>
      <c r="P43" s="65">
        <v>108.3</v>
      </c>
      <c r="Q43" s="39">
        <v>150.69999999999999</v>
      </c>
      <c r="R43" s="65">
        <v>118</v>
      </c>
      <c r="S43" s="36">
        <v>118</v>
      </c>
      <c r="T43" s="39">
        <f t="shared" si="1"/>
        <v>236</v>
      </c>
      <c r="U43" s="120">
        <v>45463</v>
      </c>
      <c r="V43" s="66">
        <v>25</v>
      </c>
      <c r="W43" s="66">
        <f t="shared" si="13"/>
        <v>10000</v>
      </c>
      <c r="X43" s="121">
        <v>8813</v>
      </c>
      <c r="Y43" s="65">
        <f t="shared" si="3"/>
        <v>211.51666666666665</v>
      </c>
      <c r="Z43" s="65">
        <f t="shared" si="4"/>
        <v>211.51666666666665</v>
      </c>
      <c r="AA43" s="67">
        <v>150</v>
      </c>
      <c r="AB43" s="36" t="s">
        <v>52</v>
      </c>
      <c r="AC43" s="39">
        <f t="shared" si="5"/>
        <v>361.51666666666665</v>
      </c>
      <c r="AD43" s="66">
        <v>15</v>
      </c>
      <c r="AE43" s="36">
        <v>50</v>
      </c>
      <c r="AF43" s="37">
        <f t="shared" si="6"/>
        <v>90</v>
      </c>
      <c r="AG43" s="66"/>
      <c r="AH43" s="66"/>
      <c r="AI43" s="37">
        <f t="shared" si="7"/>
        <v>205</v>
      </c>
      <c r="AJ43" s="43">
        <f t="shared" si="8"/>
        <v>678.2166666666667</v>
      </c>
      <c r="AK43" s="70">
        <f t="shared" si="9"/>
        <v>66</v>
      </c>
      <c r="AL43" s="36"/>
      <c r="AM43" s="36"/>
      <c r="AN43" s="122">
        <v>10190</v>
      </c>
      <c r="AO43" s="36">
        <f t="shared" si="10"/>
        <v>1377</v>
      </c>
      <c r="AP43" s="72">
        <f t="shared" si="11"/>
        <v>0.1351324828263003</v>
      </c>
      <c r="AQ43" s="38">
        <f t="shared" si="12"/>
        <v>57</v>
      </c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</row>
    <row r="44" spans="1:63" ht="14.25" customHeight="1" x14ac:dyDescent="0.2">
      <c r="A44" s="35"/>
      <c r="B44" s="36"/>
      <c r="C44" s="36"/>
      <c r="D44" s="36"/>
      <c r="E44" s="66">
        <v>113</v>
      </c>
      <c r="F44" s="36" t="s">
        <v>153</v>
      </c>
      <c r="G44" s="36" t="s">
        <v>51</v>
      </c>
      <c r="H44" s="36">
        <v>15</v>
      </c>
      <c r="I44" s="36">
        <v>0</v>
      </c>
      <c r="J44" s="36">
        <v>15</v>
      </c>
      <c r="K44" s="36">
        <v>15</v>
      </c>
      <c r="L44" s="38">
        <f t="shared" si="0"/>
        <v>45</v>
      </c>
      <c r="M44" s="66">
        <v>0</v>
      </c>
      <c r="N44" s="65">
        <v>20</v>
      </c>
      <c r="O44" s="65">
        <v>31</v>
      </c>
      <c r="P44" s="65">
        <v>126</v>
      </c>
      <c r="Q44" s="39">
        <v>177</v>
      </c>
      <c r="R44" s="65">
        <v>90</v>
      </c>
      <c r="S44" s="36">
        <v>100</v>
      </c>
      <c r="T44" s="39">
        <f t="shared" si="1"/>
        <v>190</v>
      </c>
      <c r="U44" s="120">
        <v>45464</v>
      </c>
      <c r="V44" s="66">
        <v>0</v>
      </c>
      <c r="W44" s="66">
        <f t="shared" si="13"/>
        <v>10000</v>
      </c>
      <c r="X44" s="124">
        <v>7526</v>
      </c>
      <c r="Y44" s="65">
        <f t="shared" si="3"/>
        <v>61.366666666666674</v>
      </c>
      <c r="Z44" s="65">
        <f t="shared" si="4"/>
        <v>61.366666666666674</v>
      </c>
      <c r="AA44" s="67">
        <v>150</v>
      </c>
      <c r="AB44" s="36" t="s">
        <v>63</v>
      </c>
      <c r="AC44" s="39">
        <f t="shared" si="5"/>
        <v>211.36666666666667</v>
      </c>
      <c r="AD44" s="66"/>
      <c r="AE44" s="36">
        <v>50</v>
      </c>
      <c r="AF44" s="37">
        <f t="shared" si="6"/>
        <v>50</v>
      </c>
      <c r="AG44" s="66"/>
      <c r="AH44" s="66"/>
      <c r="AI44" s="37">
        <f t="shared" si="7"/>
        <v>0</v>
      </c>
      <c r="AJ44" s="43">
        <f t="shared" si="8"/>
        <v>673.36666666666667</v>
      </c>
      <c r="AK44" s="70">
        <f t="shared" si="9"/>
        <v>68</v>
      </c>
      <c r="AL44" s="36"/>
      <c r="AM44" s="36"/>
      <c r="AN44" s="122">
        <v>10073</v>
      </c>
      <c r="AO44" s="36">
        <f t="shared" si="10"/>
        <v>2547</v>
      </c>
      <c r="AP44" s="72">
        <f t="shared" si="11"/>
        <v>0.25285416459843146</v>
      </c>
      <c r="AQ44" s="38">
        <f t="shared" si="12"/>
        <v>83</v>
      </c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</row>
    <row r="45" spans="1:63" ht="14.25" customHeight="1" x14ac:dyDescent="0.2">
      <c r="A45" s="35"/>
      <c r="B45" s="36"/>
      <c r="C45" s="36"/>
      <c r="D45" s="36"/>
      <c r="E45" s="66">
        <v>87</v>
      </c>
      <c r="F45" s="36" t="s">
        <v>130</v>
      </c>
      <c r="G45" s="36" t="s">
        <v>51</v>
      </c>
      <c r="H45" s="36">
        <v>15</v>
      </c>
      <c r="I45" s="36">
        <v>15</v>
      </c>
      <c r="J45" s="36">
        <v>15</v>
      </c>
      <c r="K45" s="36">
        <v>15</v>
      </c>
      <c r="L45" s="38">
        <f t="shared" si="0"/>
        <v>60</v>
      </c>
      <c r="M45" s="66">
        <v>0</v>
      </c>
      <c r="N45" s="65">
        <v>12.33</v>
      </c>
      <c r="O45" s="65">
        <v>36.67</v>
      </c>
      <c r="P45" s="65">
        <v>126.33</v>
      </c>
      <c r="Q45" s="39">
        <v>175.3</v>
      </c>
      <c r="R45" s="65">
        <v>87</v>
      </c>
      <c r="S45" s="36">
        <v>107</v>
      </c>
      <c r="T45" s="39">
        <f t="shared" si="1"/>
        <v>194</v>
      </c>
      <c r="U45" s="120">
        <v>45462</v>
      </c>
      <c r="V45" s="66">
        <v>50</v>
      </c>
      <c r="W45" s="66">
        <v>10000</v>
      </c>
      <c r="X45" s="121">
        <v>12842</v>
      </c>
      <c r="Y45" s="65">
        <f t="shared" si="3"/>
        <v>18.433333333333337</v>
      </c>
      <c r="Z45" s="65">
        <f t="shared" si="4"/>
        <v>18.433333333333337</v>
      </c>
      <c r="AA45" s="67">
        <v>150</v>
      </c>
      <c r="AB45" s="36" t="s">
        <v>63</v>
      </c>
      <c r="AC45" s="39">
        <f t="shared" si="5"/>
        <v>168.43333333333334</v>
      </c>
      <c r="AD45" s="66">
        <v>15</v>
      </c>
      <c r="AE45" s="36">
        <v>0</v>
      </c>
      <c r="AF45" s="37">
        <f t="shared" si="6"/>
        <v>65</v>
      </c>
      <c r="AG45" s="66"/>
      <c r="AH45" s="66"/>
      <c r="AI45" s="37">
        <f t="shared" si="7"/>
        <v>0</v>
      </c>
      <c r="AJ45" s="43">
        <f t="shared" si="8"/>
        <v>662.73333333333335</v>
      </c>
      <c r="AK45" s="70">
        <f t="shared" si="9"/>
        <v>69</v>
      </c>
      <c r="AL45" s="36"/>
      <c r="AM45" s="36"/>
      <c r="AN45" s="126">
        <v>10400</v>
      </c>
      <c r="AO45" s="36">
        <f t="shared" si="10"/>
        <v>2442</v>
      </c>
      <c r="AP45" s="72">
        <f t="shared" si="11"/>
        <v>0.2348076923076923</v>
      </c>
      <c r="AQ45" s="38">
        <f t="shared" si="12"/>
        <v>81</v>
      </c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</row>
    <row r="46" spans="1:63" ht="14.25" customHeight="1" x14ac:dyDescent="0.2">
      <c r="A46" s="35"/>
      <c r="B46" s="36"/>
      <c r="C46" s="36"/>
      <c r="D46" s="36"/>
      <c r="E46" s="66">
        <v>29</v>
      </c>
      <c r="F46" s="36" t="s">
        <v>81</v>
      </c>
      <c r="G46" s="36" t="s">
        <v>51</v>
      </c>
      <c r="H46" s="36">
        <v>15</v>
      </c>
      <c r="I46" s="36">
        <v>15</v>
      </c>
      <c r="J46" s="36">
        <v>15</v>
      </c>
      <c r="K46" s="36">
        <v>0</v>
      </c>
      <c r="L46" s="38">
        <f t="shared" si="0"/>
        <v>45</v>
      </c>
      <c r="M46" s="66">
        <v>0</v>
      </c>
      <c r="N46" s="65">
        <v>20</v>
      </c>
      <c r="O46" s="65">
        <v>36.67</v>
      </c>
      <c r="P46" s="65">
        <v>125.33</v>
      </c>
      <c r="Q46" s="39">
        <v>182</v>
      </c>
      <c r="R46" s="65">
        <v>94</v>
      </c>
      <c r="S46" s="36">
        <v>99</v>
      </c>
      <c r="T46" s="39">
        <f t="shared" si="1"/>
        <v>193</v>
      </c>
      <c r="U46" s="120">
        <v>45465</v>
      </c>
      <c r="V46" s="66">
        <v>0</v>
      </c>
      <c r="W46" s="66">
        <f t="shared" ref="W46:W50" si="14">IF(LEFT(G46,2)="10",10000,30000)</f>
        <v>10000</v>
      </c>
      <c r="X46" s="124">
        <v>11577</v>
      </c>
      <c r="Y46" s="65">
        <f t="shared" si="3"/>
        <v>166.01666666666665</v>
      </c>
      <c r="Z46" s="65">
        <f t="shared" si="4"/>
        <v>166.01666666666665</v>
      </c>
      <c r="AA46" s="67">
        <v>0</v>
      </c>
      <c r="AB46" s="36" t="s">
        <v>71</v>
      </c>
      <c r="AC46" s="39">
        <f t="shared" si="5"/>
        <v>166.01666666666665</v>
      </c>
      <c r="AD46" s="66"/>
      <c r="AE46" s="36">
        <v>50</v>
      </c>
      <c r="AF46" s="37">
        <f t="shared" si="6"/>
        <v>50</v>
      </c>
      <c r="AG46" s="66"/>
      <c r="AH46" s="66"/>
      <c r="AI46" s="37">
        <f t="shared" si="7"/>
        <v>0</v>
      </c>
      <c r="AJ46" s="43">
        <f t="shared" si="8"/>
        <v>636.01666666666665</v>
      </c>
      <c r="AK46" s="70">
        <f t="shared" si="9"/>
        <v>71</v>
      </c>
      <c r="AL46" s="36"/>
      <c r="AM46" s="36"/>
      <c r="AN46" s="122">
        <v>10649</v>
      </c>
      <c r="AO46" s="36">
        <f t="shared" si="10"/>
        <v>928</v>
      </c>
      <c r="AP46" s="72">
        <f t="shared" si="11"/>
        <v>8.7144332801201985E-2</v>
      </c>
      <c r="AQ46" s="38">
        <f t="shared" si="12"/>
        <v>41</v>
      </c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</row>
    <row r="47" spans="1:63" ht="14.25" customHeight="1" x14ac:dyDescent="0.2">
      <c r="A47" s="35"/>
      <c r="B47" s="36"/>
      <c r="C47" s="36"/>
      <c r="D47" s="36"/>
      <c r="E47" s="66">
        <v>41</v>
      </c>
      <c r="F47" s="36" t="s">
        <v>89</v>
      </c>
      <c r="G47" s="36" t="s">
        <v>51</v>
      </c>
      <c r="H47" s="36">
        <v>15</v>
      </c>
      <c r="I47" s="36">
        <v>15</v>
      </c>
      <c r="J47" s="36">
        <v>15</v>
      </c>
      <c r="K47" s="36">
        <v>15</v>
      </c>
      <c r="L47" s="38">
        <f t="shared" si="0"/>
        <v>60</v>
      </c>
      <c r="M47" s="66">
        <v>40</v>
      </c>
      <c r="N47" s="65">
        <v>7.5</v>
      </c>
      <c r="O47" s="65">
        <v>32</v>
      </c>
      <c r="P47" s="65">
        <v>55</v>
      </c>
      <c r="Q47" s="39">
        <v>94.5</v>
      </c>
      <c r="R47" s="65">
        <v>60</v>
      </c>
      <c r="S47" s="36">
        <v>70</v>
      </c>
      <c r="T47" s="39">
        <f t="shared" si="1"/>
        <v>130</v>
      </c>
      <c r="U47" s="120">
        <v>45465</v>
      </c>
      <c r="V47" s="66">
        <v>0</v>
      </c>
      <c r="W47" s="66">
        <f t="shared" si="14"/>
        <v>10000</v>
      </c>
      <c r="X47" s="124">
        <v>9908</v>
      </c>
      <c r="Y47" s="65">
        <f t="shared" si="3"/>
        <v>339.26666666666665</v>
      </c>
      <c r="Z47" s="65">
        <f t="shared" si="4"/>
        <v>339.26666666666665</v>
      </c>
      <c r="AA47" s="67">
        <v>150</v>
      </c>
      <c r="AB47" s="36" t="s">
        <v>63</v>
      </c>
      <c r="AC47" s="39">
        <f t="shared" si="5"/>
        <v>489.26666666666665</v>
      </c>
      <c r="AD47" s="66"/>
      <c r="AE47" s="36"/>
      <c r="AF47" s="37">
        <f t="shared" si="6"/>
        <v>0</v>
      </c>
      <c r="AG47" s="66">
        <v>100</v>
      </c>
      <c r="AH47" s="66"/>
      <c r="AI47" s="37">
        <f t="shared" si="7"/>
        <v>140</v>
      </c>
      <c r="AJ47" s="43">
        <f t="shared" si="8"/>
        <v>633.76666666666665</v>
      </c>
      <c r="AK47" s="70">
        <f t="shared" si="9"/>
        <v>72</v>
      </c>
      <c r="AL47" s="36"/>
      <c r="AM47" s="36"/>
      <c r="AN47" s="126">
        <v>12050</v>
      </c>
      <c r="AO47" s="36">
        <f t="shared" si="10"/>
        <v>2142</v>
      </c>
      <c r="AP47" s="72">
        <f t="shared" si="11"/>
        <v>0.17775933609958505</v>
      </c>
      <c r="AQ47" s="38">
        <f t="shared" si="12"/>
        <v>67</v>
      </c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</row>
    <row r="48" spans="1:63" ht="14.25" customHeight="1" x14ac:dyDescent="0.2">
      <c r="A48" s="35"/>
      <c r="B48" s="36"/>
      <c r="C48" s="36"/>
      <c r="D48" s="36"/>
      <c r="E48" s="66">
        <v>38</v>
      </c>
      <c r="F48" s="36" t="s">
        <v>86</v>
      </c>
      <c r="G48" s="36" t="s">
        <v>51</v>
      </c>
      <c r="H48" s="36">
        <v>15</v>
      </c>
      <c r="I48" s="36">
        <v>15</v>
      </c>
      <c r="J48" s="36">
        <v>15</v>
      </c>
      <c r="K48" s="36">
        <v>15</v>
      </c>
      <c r="L48" s="38">
        <f t="shared" si="0"/>
        <v>60</v>
      </c>
      <c r="M48" s="66">
        <v>20</v>
      </c>
      <c r="N48" s="65">
        <v>20</v>
      </c>
      <c r="O48" s="65">
        <v>32</v>
      </c>
      <c r="P48" s="65">
        <v>93</v>
      </c>
      <c r="Q48" s="39">
        <v>145</v>
      </c>
      <c r="R48" s="65">
        <v>102</v>
      </c>
      <c r="S48" s="36">
        <v>110</v>
      </c>
      <c r="T48" s="39">
        <f t="shared" si="1"/>
        <v>212</v>
      </c>
      <c r="U48" s="120">
        <v>45465</v>
      </c>
      <c r="V48" s="66">
        <v>0</v>
      </c>
      <c r="W48" s="66">
        <f t="shared" si="14"/>
        <v>10000</v>
      </c>
      <c r="X48" s="124">
        <v>9865</v>
      </c>
      <c r="Y48" s="65">
        <f t="shared" si="3"/>
        <v>334.25</v>
      </c>
      <c r="Z48" s="65">
        <f t="shared" si="4"/>
        <v>334.25</v>
      </c>
      <c r="AA48" s="67">
        <v>0</v>
      </c>
      <c r="AB48" s="36" t="s">
        <v>55</v>
      </c>
      <c r="AC48" s="39">
        <f t="shared" si="5"/>
        <v>334.25</v>
      </c>
      <c r="AD48" s="66"/>
      <c r="AE48" s="36"/>
      <c r="AF48" s="37">
        <f t="shared" si="6"/>
        <v>0</v>
      </c>
      <c r="AG48" s="66">
        <v>100</v>
      </c>
      <c r="AH48" s="66"/>
      <c r="AI48" s="37">
        <f t="shared" si="7"/>
        <v>120</v>
      </c>
      <c r="AJ48" s="43">
        <f t="shared" si="8"/>
        <v>631.25</v>
      </c>
      <c r="AK48" s="70">
        <f t="shared" si="9"/>
        <v>73</v>
      </c>
      <c r="AL48" s="36"/>
      <c r="AM48" s="36"/>
      <c r="AN48" s="122">
        <v>11131</v>
      </c>
      <c r="AO48" s="36">
        <f t="shared" si="10"/>
        <v>1266</v>
      </c>
      <c r="AP48" s="72">
        <f t="shared" si="11"/>
        <v>0.11373641182283713</v>
      </c>
      <c r="AQ48" s="38">
        <f t="shared" si="12"/>
        <v>47</v>
      </c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</row>
    <row r="49" spans="1:63" ht="14.25" customHeight="1" x14ac:dyDescent="0.2">
      <c r="A49" s="35"/>
      <c r="B49" s="36"/>
      <c r="C49" s="36"/>
      <c r="D49" s="36"/>
      <c r="E49" s="66">
        <v>81</v>
      </c>
      <c r="F49" s="36" t="s">
        <v>127</v>
      </c>
      <c r="G49" s="36" t="s">
        <v>51</v>
      </c>
      <c r="H49" s="36">
        <v>15</v>
      </c>
      <c r="I49" s="36">
        <v>15</v>
      </c>
      <c r="J49" s="36">
        <v>15</v>
      </c>
      <c r="K49" s="36">
        <v>15</v>
      </c>
      <c r="L49" s="38">
        <f t="shared" si="0"/>
        <v>60</v>
      </c>
      <c r="M49" s="66">
        <v>20</v>
      </c>
      <c r="N49" s="65">
        <v>11</v>
      </c>
      <c r="O49" s="65">
        <v>33.67</v>
      </c>
      <c r="P49" s="65">
        <v>83.33</v>
      </c>
      <c r="Q49" s="39">
        <v>128</v>
      </c>
      <c r="R49" s="65">
        <v>75</v>
      </c>
      <c r="S49" s="36">
        <v>114</v>
      </c>
      <c r="T49" s="39">
        <f t="shared" si="1"/>
        <v>189</v>
      </c>
      <c r="U49" s="120">
        <v>45463</v>
      </c>
      <c r="V49" s="66">
        <v>25</v>
      </c>
      <c r="W49" s="66">
        <f t="shared" si="14"/>
        <v>10000</v>
      </c>
      <c r="X49" s="121">
        <v>8992</v>
      </c>
      <c r="Y49" s="65">
        <f t="shared" si="3"/>
        <v>232.39999999999998</v>
      </c>
      <c r="Z49" s="65">
        <f t="shared" si="4"/>
        <v>232.39999999999998</v>
      </c>
      <c r="AA49" s="67">
        <v>0</v>
      </c>
      <c r="AB49" s="36" t="s">
        <v>55</v>
      </c>
      <c r="AC49" s="39">
        <f t="shared" si="5"/>
        <v>232.39999999999998</v>
      </c>
      <c r="AD49" s="66"/>
      <c r="AE49" s="36"/>
      <c r="AF49" s="37">
        <f t="shared" si="6"/>
        <v>25</v>
      </c>
      <c r="AG49" s="66"/>
      <c r="AH49" s="66"/>
      <c r="AI49" s="37">
        <f t="shared" si="7"/>
        <v>20</v>
      </c>
      <c r="AJ49" s="43">
        <f t="shared" si="8"/>
        <v>614.4</v>
      </c>
      <c r="AK49" s="70">
        <f t="shared" si="9"/>
        <v>75</v>
      </c>
      <c r="AL49" s="36"/>
      <c r="AM49" s="36"/>
      <c r="AN49" s="126">
        <v>9250</v>
      </c>
      <c r="AO49" s="36">
        <f t="shared" si="10"/>
        <v>258</v>
      </c>
      <c r="AP49" s="72">
        <f t="shared" si="11"/>
        <v>2.7891891891891892E-2</v>
      </c>
      <c r="AQ49" s="38">
        <f t="shared" si="12"/>
        <v>18</v>
      </c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</row>
    <row r="50" spans="1:63" ht="14.25" customHeight="1" x14ac:dyDescent="0.2">
      <c r="A50" s="35"/>
      <c r="B50" s="36"/>
      <c r="C50" s="36"/>
      <c r="D50" s="36"/>
      <c r="E50" s="66">
        <v>76</v>
      </c>
      <c r="F50" s="36" t="s">
        <v>123</v>
      </c>
      <c r="G50" s="36" t="s">
        <v>51</v>
      </c>
      <c r="H50" s="36">
        <v>15</v>
      </c>
      <c r="I50" s="36">
        <v>15</v>
      </c>
      <c r="J50" s="36">
        <v>15</v>
      </c>
      <c r="K50" s="36">
        <v>15</v>
      </c>
      <c r="L50" s="38">
        <f t="shared" si="0"/>
        <v>60</v>
      </c>
      <c r="M50" s="66">
        <v>0</v>
      </c>
      <c r="N50" s="65">
        <v>20</v>
      </c>
      <c r="O50" s="65">
        <v>35.67</v>
      </c>
      <c r="P50" s="65">
        <v>118.67</v>
      </c>
      <c r="Q50" s="39">
        <v>174.3</v>
      </c>
      <c r="R50" s="65">
        <v>110</v>
      </c>
      <c r="S50" s="36">
        <v>111</v>
      </c>
      <c r="T50" s="39">
        <f t="shared" si="1"/>
        <v>221</v>
      </c>
      <c r="U50" s="120">
        <v>45464</v>
      </c>
      <c r="V50" s="66">
        <v>0</v>
      </c>
      <c r="W50" s="66">
        <f t="shared" si="14"/>
        <v>10000</v>
      </c>
      <c r="X50" s="124">
        <v>12151</v>
      </c>
      <c r="Y50" s="65">
        <f t="shared" si="3"/>
        <v>99.049999999999983</v>
      </c>
      <c r="Z50" s="65">
        <f t="shared" si="4"/>
        <v>99.049999999999983</v>
      </c>
      <c r="AA50" s="67">
        <v>0</v>
      </c>
      <c r="AB50" s="36" t="s">
        <v>55</v>
      </c>
      <c r="AC50" s="39">
        <f t="shared" si="5"/>
        <v>99.049999999999983</v>
      </c>
      <c r="AD50" s="66"/>
      <c r="AE50" s="36">
        <v>50</v>
      </c>
      <c r="AF50" s="37">
        <f t="shared" si="6"/>
        <v>50</v>
      </c>
      <c r="AG50" s="66"/>
      <c r="AH50" s="66"/>
      <c r="AI50" s="37">
        <f t="shared" si="7"/>
        <v>0</v>
      </c>
      <c r="AJ50" s="43">
        <f t="shared" si="8"/>
        <v>604.35</v>
      </c>
      <c r="AK50" s="70">
        <f t="shared" si="9"/>
        <v>76</v>
      </c>
      <c r="AL50" s="36"/>
      <c r="AM50" s="36"/>
      <c r="AN50" s="122">
        <v>11700</v>
      </c>
      <c r="AO50" s="36">
        <f t="shared" si="10"/>
        <v>451</v>
      </c>
      <c r="AP50" s="72">
        <f t="shared" si="11"/>
        <v>3.854700854700855E-2</v>
      </c>
      <c r="AQ50" s="38">
        <f t="shared" si="12"/>
        <v>23</v>
      </c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</row>
    <row r="51" spans="1:63" ht="14.25" customHeight="1" x14ac:dyDescent="0.2">
      <c r="A51" s="35"/>
      <c r="B51" s="36"/>
      <c r="C51" s="36"/>
      <c r="D51" s="36"/>
      <c r="E51" s="66">
        <v>92</v>
      </c>
      <c r="F51" s="36" t="s">
        <v>134</v>
      </c>
      <c r="G51" s="36" t="s">
        <v>51</v>
      </c>
      <c r="H51" s="36">
        <v>15</v>
      </c>
      <c r="I51" s="36">
        <v>15</v>
      </c>
      <c r="J51" s="36">
        <v>15</v>
      </c>
      <c r="K51" s="36">
        <v>15</v>
      </c>
      <c r="L51" s="38">
        <f t="shared" si="0"/>
        <v>60</v>
      </c>
      <c r="M51" s="66">
        <v>0</v>
      </c>
      <c r="N51" s="65">
        <v>20</v>
      </c>
      <c r="O51" s="65">
        <v>37</v>
      </c>
      <c r="P51" s="65">
        <v>132</v>
      </c>
      <c r="Q51" s="39">
        <f>SUM(N51:P51)</f>
        <v>189</v>
      </c>
      <c r="R51" s="65">
        <v>82</v>
      </c>
      <c r="S51" s="36">
        <v>109</v>
      </c>
      <c r="T51" s="39">
        <f t="shared" si="1"/>
        <v>191</v>
      </c>
      <c r="U51" s="120">
        <v>45462</v>
      </c>
      <c r="V51" s="66">
        <v>50</v>
      </c>
      <c r="W51" s="66">
        <v>10000</v>
      </c>
      <c r="X51" s="121">
        <v>12805</v>
      </c>
      <c r="Y51" s="65">
        <f t="shared" si="3"/>
        <v>22.75</v>
      </c>
      <c r="Z51" s="65">
        <f t="shared" si="4"/>
        <v>22.75</v>
      </c>
      <c r="AA51" s="67">
        <v>0</v>
      </c>
      <c r="AB51" s="36" t="s">
        <v>55</v>
      </c>
      <c r="AC51" s="39">
        <f t="shared" si="5"/>
        <v>22.75</v>
      </c>
      <c r="AD51" s="66">
        <v>30</v>
      </c>
      <c r="AE51" s="36">
        <v>50</v>
      </c>
      <c r="AF51" s="37">
        <f t="shared" si="6"/>
        <v>130</v>
      </c>
      <c r="AG51" s="66"/>
      <c r="AH51" s="66"/>
      <c r="AI51" s="37">
        <f t="shared" si="7"/>
        <v>0</v>
      </c>
      <c r="AJ51" s="43">
        <f t="shared" si="8"/>
        <v>592.75</v>
      </c>
      <c r="AK51" s="70">
        <f t="shared" si="9"/>
        <v>77</v>
      </c>
      <c r="AL51" s="36"/>
      <c r="AM51" s="36"/>
      <c r="AN51" s="126">
        <v>10000</v>
      </c>
      <c r="AO51" s="36">
        <f t="shared" si="10"/>
        <v>2805</v>
      </c>
      <c r="AP51" s="72">
        <f t="shared" si="11"/>
        <v>0.28050000000000003</v>
      </c>
      <c r="AQ51" s="38">
        <f t="shared" si="12"/>
        <v>84</v>
      </c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</row>
    <row r="52" spans="1:63" ht="14.25" customHeight="1" x14ac:dyDescent="0.2">
      <c r="A52" s="35"/>
      <c r="B52" s="36"/>
      <c r="C52" s="36"/>
      <c r="D52" s="36" t="s">
        <v>49</v>
      </c>
      <c r="E52" s="66">
        <v>66</v>
      </c>
      <c r="F52" s="36" t="s">
        <v>111</v>
      </c>
      <c r="G52" s="36" t="s">
        <v>51</v>
      </c>
      <c r="H52" s="36">
        <v>15</v>
      </c>
      <c r="I52" s="36">
        <v>15</v>
      </c>
      <c r="J52" s="36">
        <v>15</v>
      </c>
      <c r="K52" s="36">
        <v>15</v>
      </c>
      <c r="L52" s="38">
        <f t="shared" si="0"/>
        <v>60</v>
      </c>
      <c r="M52" s="66">
        <v>0</v>
      </c>
      <c r="N52" s="65">
        <v>13.33</v>
      </c>
      <c r="O52" s="65">
        <v>31</v>
      </c>
      <c r="P52" s="47">
        <v>117</v>
      </c>
      <c r="Q52" s="39">
        <v>161.30000000000001</v>
      </c>
      <c r="R52" s="65">
        <v>104</v>
      </c>
      <c r="S52" s="36">
        <v>104</v>
      </c>
      <c r="T52" s="39">
        <f t="shared" si="1"/>
        <v>208</v>
      </c>
      <c r="U52" s="120">
        <v>45464</v>
      </c>
      <c r="V52" s="66">
        <v>0</v>
      </c>
      <c r="W52" s="66">
        <f t="shared" ref="W52:W122" si="15">IF(LEFT(G52,2)="10",10000,30000)</f>
        <v>10000</v>
      </c>
      <c r="X52" s="124">
        <v>7783</v>
      </c>
      <c r="Y52" s="65">
        <f t="shared" si="3"/>
        <v>91.350000000000023</v>
      </c>
      <c r="Z52" s="65">
        <f t="shared" si="4"/>
        <v>91.350000000000023</v>
      </c>
      <c r="AA52" s="67">
        <v>0</v>
      </c>
      <c r="AB52" s="36" t="s">
        <v>55</v>
      </c>
      <c r="AC52" s="39">
        <f t="shared" si="5"/>
        <v>91.350000000000023</v>
      </c>
      <c r="AD52" s="66"/>
      <c r="AE52" s="36">
        <v>50</v>
      </c>
      <c r="AF52" s="37">
        <f t="shared" si="6"/>
        <v>50</v>
      </c>
      <c r="AG52" s="66"/>
      <c r="AH52" s="66"/>
      <c r="AI52" s="37">
        <f t="shared" si="7"/>
        <v>0</v>
      </c>
      <c r="AJ52" s="43">
        <f t="shared" si="8"/>
        <v>570.65000000000009</v>
      </c>
      <c r="AK52" s="70">
        <f t="shared" si="9"/>
        <v>79</v>
      </c>
      <c r="AL52" s="36"/>
      <c r="AM52" s="36"/>
      <c r="AN52" s="122">
        <v>9810</v>
      </c>
      <c r="AO52" s="36">
        <f t="shared" si="10"/>
        <v>2027</v>
      </c>
      <c r="AP52" s="72">
        <f t="shared" si="11"/>
        <v>0.20662589194699285</v>
      </c>
      <c r="AQ52" s="38">
        <f t="shared" si="12"/>
        <v>74</v>
      </c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</row>
    <row r="53" spans="1:63" ht="14.25" customHeight="1" x14ac:dyDescent="0.2">
      <c r="A53" s="35"/>
      <c r="B53" s="36"/>
      <c r="C53" s="36" t="s">
        <v>49</v>
      </c>
      <c r="D53" s="36"/>
      <c r="E53" s="66">
        <v>146</v>
      </c>
      <c r="F53" s="36" t="s">
        <v>186</v>
      </c>
      <c r="G53" s="36" t="s">
        <v>51</v>
      </c>
      <c r="H53" s="36">
        <v>15</v>
      </c>
      <c r="I53" s="36">
        <v>15</v>
      </c>
      <c r="J53" s="36">
        <v>15</v>
      </c>
      <c r="K53" s="36">
        <v>15</v>
      </c>
      <c r="L53" s="38">
        <f t="shared" si="0"/>
        <v>60</v>
      </c>
      <c r="M53" s="36">
        <v>205</v>
      </c>
      <c r="N53" s="65">
        <v>20</v>
      </c>
      <c r="O53" s="65">
        <v>37</v>
      </c>
      <c r="P53" s="65">
        <v>84</v>
      </c>
      <c r="Q53" s="39">
        <v>141</v>
      </c>
      <c r="R53" s="65">
        <v>90</v>
      </c>
      <c r="S53" s="36">
        <v>101</v>
      </c>
      <c r="T53" s="39">
        <f t="shared" si="1"/>
        <v>191</v>
      </c>
      <c r="U53" s="120">
        <v>45463</v>
      </c>
      <c r="V53" s="66">
        <v>25</v>
      </c>
      <c r="W53" s="66">
        <f t="shared" si="15"/>
        <v>10000</v>
      </c>
      <c r="X53" s="121">
        <v>8708</v>
      </c>
      <c r="Y53" s="65">
        <f t="shared" si="3"/>
        <v>199.26666666666665</v>
      </c>
      <c r="Z53" s="65">
        <f t="shared" si="4"/>
        <v>199.26666666666665</v>
      </c>
      <c r="AA53" s="67">
        <v>150</v>
      </c>
      <c r="AB53" s="36" t="s">
        <v>63</v>
      </c>
      <c r="AC53" s="39">
        <f t="shared" si="5"/>
        <v>349.26666666666665</v>
      </c>
      <c r="AD53" s="66"/>
      <c r="AE53" s="65">
        <v>0</v>
      </c>
      <c r="AF53" s="37">
        <f t="shared" si="6"/>
        <v>25</v>
      </c>
      <c r="AG53" s="66"/>
      <c r="AH53" s="66"/>
      <c r="AI53" s="37">
        <f t="shared" si="7"/>
        <v>205</v>
      </c>
      <c r="AJ53" s="43">
        <f t="shared" si="8"/>
        <v>561.26666666666665</v>
      </c>
      <c r="AK53" s="70">
        <f t="shared" si="9"/>
        <v>80</v>
      </c>
      <c r="AL53" s="36"/>
      <c r="AM53" s="36"/>
      <c r="AN53" s="126">
        <v>10800</v>
      </c>
      <c r="AO53" s="36">
        <f t="shared" si="10"/>
        <v>2092</v>
      </c>
      <c r="AP53" s="72">
        <f t="shared" si="11"/>
        <v>0.19370370370370371</v>
      </c>
      <c r="AQ53" s="38">
        <f t="shared" si="12"/>
        <v>71</v>
      </c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</row>
    <row r="54" spans="1:63" ht="14.25" customHeight="1" x14ac:dyDescent="0.2">
      <c r="A54" s="35"/>
      <c r="B54" s="36"/>
      <c r="C54" s="36"/>
      <c r="D54" s="36"/>
      <c r="E54" s="66">
        <v>106</v>
      </c>
      <c r="F54" s="36" t="s">
        <v>146</v>
      </c>
      <c r="G54" s="36" t="s">
        <v>51</v>
      </c>
      <c r="H54" s="36">
        <v>15</v>
      </c>
      <c r="I54" s="36">
        <v>15</v>
      </c>
      <c r="J54" s="36">
        <v>15</v>
      </c>
      <c r="K54" s="36">
        <v>15</v>
      </c>
      <c r="L54" s="38">
        <f t="shared" si="0"/>
        <v>60</v>
      </c>
      <c r="M54" s="66">
        <v>40</v>
      </c>
      <c r="N54" s="65">
        <v>20</v>
      </c>
      <c r="O54" s="65">
        <v>36.67</v>
      </c>
      <c r="P54" s="65">
        <v>66</v>
      </c>
      <c r="Q54" s="39">
        <v>122.7</v>
      </c>
      <c r="R54" s="65">
        <v>0</v>
      </c>
      <c r="S54" s="36">
        <v>0</v>
      </c>
      <c r="T54" s="39">
        <f t="shared" si="1"/>
        <v>0</v>
      </c>
      <c r="U54" s="120">
        <v>45464</v>
      </c>
      <c r="V54" s="66">
        <v>0</v>
      </c>
      <c r="W54" s="66">
        <f t="shared" si="15"/>
        <v>10000</v>
      </c>
      <c r="X54" s="124">
        <v>9784</v>
      </c>
      <c r="Y54" s="65">
        <f t="shared" si="3"/>
        <v>324.8</v>
      </c>
      <c r="Z54" s="65">
        <f t="shared" si="4"/>
        <v>324.8</v>
      </c>
      <c r="AA54" s="67">
        <v>150</v>
      </c>
      <c r="AB54" s="36" t="s">
        <v>63</v>
      </c>
      <c r="AC54" s="39">
        <f t="shared" si="5"/>
        <v>474.8</v>
      </c>
      <c r="AD54" s="66"/>
      <c r="AE54" s="36">
        <v>0</v>
      </c>
      <c r="AF54" s="37">
        <f t="shared" si="6"/>
        <v>0</v>
      </c>
      <c r="AG54" s="66">
        <v>100</v>
      </c>
      <c r="AH54" s="66"/>
      <c r="AI54" s="37">
        <f t="shared" si="7"/>
        <v>140</v>
      </c>
      <c r="AJ54" s="43">
        <f t="shared" si="8"/>
        <v>517.5</v>
      </c>
      <c r="AK54" s="70">
        <f t="shared" si="9"/>
        <v>85</v>
      </c>
      <c r="AL54" s="36"/>
      <c r="AM54" s="36"/>
      <c r="AN54" s="122">
        <v>10000</v>
      </c>
      <c r="AO54" s="36">
        <f>ABS(X54-AN53)</f>
        <v>1016</v>
      </c>
      <c r="AP54" s="72">
        <f>ABS(AO54/AN53)</f>
        <v>9.4074074074074074E-2</v>
      </c>
      <c r="AQ54" s="38">
        <f t="shared" si="12"/>
        <v>44</v>
      </c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</row>
    <row r="55" spans="1:63" ht="14.25" customHeight="1" x14ac:dyDescent="0.2">
      <c r="A55" s="35"/>
      <c r="B55" s="36"/>
      <c r="C55" s="36"/>
      <c r="D55" s="36"/>
      <c r="E55" s="66">
        <v>77</v>
      </c>
      <c r="F55" s="36" t="s">
        <v>124</v>
      </c>
      <c r="G55" s="36" t="s">
        <v>51</v>
      </c>
      <c r="H55" s="36">
        <v>15</v>
      </c>
      <c r="I55" s="36">
        <v>15</v>
      </c>
      <c r="J55" s="36">
        <v>15</v>
      </c>
      <c r="K55" s="36">
        <v>15</v>
      </c>
      <c r="L55" s="38">
        <f t="shared" si="0"/>
        <v>60</v>
      </c>
      <c r="M55" s="66">
        <v>40</v>
      </c>
      <c r="N55" s="65">
        <v>6.67</v>
      </c>
      <c r="O55" s="65">
        <v>26.33</v>
      </c>
      <c r="P55" s="65">
        <v>80.33</v>
      </c>
      <c r="Q55" s="39">
        <v>113.3</v>
      </c>
      <c r="R55" s="65">
        <v>81</v>
      </c>
      <c r="S55" s="36">
        <v>101</v>
      </c>
      <c r="T55" s="39">
        <f t="shared" si="1"/>
        <v>182</v>
      </c>
      <c r="U55" s="120">
        <v>45465</v>
      </c>
      <c r="V55" s="66">
        <v>0</v>
      </c>
      <c r="W55" s="66">
        <f t="shared" si="15"/>
        <v>10000</v>
      </c>
      <c r="X55" s="124">
        <v>6527</v>
      </c>
      <c r="Y55" s="65">
        <f t="shared" si="3"/>
        <v>-55.183333333333337</v>
      </c>
      <c r="Z55" s="65">
        <f t="shared" si="4"/>
        <v>0</v>
      </c>
      <c r="AA55" s="67">
        <v>150</v>
      </c>
      <c r="AB55" s="36" t="s">
        <v>63</v>
      </c>
      <c r="AC55" s="39">
        <f t="shared" si="5"/>
        <v>150</v>
      </c>
      <c r="AD55" s="66"/>
      <c r="AE55" s="36">
        <v>50</v>
      </c>
      <c r="AF55" s="37">
        <f t="shared" si="6"/>
        <v>50</v>
      </c>
      <c r="AG55" s="66"/>
      <c r="AH55" s="66"/>
      <c r="AI55" s="37">
        <f t="shared" si="7"/>
        <v>40</v>
      </c>
      <c r="AJ55" s="43">
        <f t="shared" si="8"/>
        <v>515.29999999999995</v>
      </c>
      <c r="AK55" s="70">
        <f t="shared" si="9"/>
        <v>86</v>
      </c>
      <c r="AL55" s="36"/>
      <c r="AM55" s="36"/>
      <c r="AN55" s="122">
        <v>8400</v>
      </c>
      <c r="AO55" s="36">
        <f t="shared" ref="AO55:AO80" si="16">ABS(X55-AN55)</f>
        <v>1873</v>
      </c>
      <c r="AP55" s="72">
        <f t="shared" ref="AP55:AP123" si="17">ABS(AO55/AN55)</f>
        <v>0.22297619047619047</v>
      </c>
      <c r="AQ55" s="38">
        <f t="shared" si="12"/>
        <v>76</v>
      </c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</row>
    <row r="56" spans="1:63" ht="14.25" customHeight="1" x14ac:dyDescent="0.2">
      <c r="A56" s="35"/>
      <c r="B56" s="36"/>
      <c r="C56" s="36"/>
      <c r="D56" s="36"/>
      <c r="E56" s="66">
        <v>64</v>
      </c>
      <c r="F56" s="36" t="s">
        <v>108</v>
      </c>
      <c r="G56" s="36" t="s">
        <v>51</v>
      </c>
      <c r="H56" s="36">
        <v>15</v>
      </c>
      <c r="I56" s="36">
        <v>0</v>
      </c>
      <c r="J56" s="36">
        <v>15</v>
      </c>
      <c r="K56" s="36">
        <v>15</v>
      </c>
      <c r="L56" s="38">
        <f t="shared" si="0"/>
        <v>45</v>
      </c>
      <c r="M56" s="66">
        <v>45</v>
      </c>
      <c r="N56" s="65">
        <v>11.67</v>
      </c>
      <c r="O56" s="65">
        <v>30.68</v>
      </c>
      <c r="P56" s="65">
        <v>108.67</v>
      </c>
      <c r="Q56" s="39">
        <v>151</v>
      </c>
      <c r="R56" s="65">
        <v>78</v>
      </c>
      <c r="S56" s="36">
        <v>78</v>
      </c>
      <c r="T56" s="39">
        <f t="shared" si="1"/>
        <v>156</v>
      </c>
      <c r="U56" s="120">
        <v>45464</v>
      </c>
      <c r="V56" s="66">
        <v>0</v>
      </c>
      <c r="W56" s="66">
        <f t="shared" si="15"/>
        <v>10000</v>
      </c>
      <c r="X56" s="124">
        <v>9320</v>
      </c>
      <c r="Y56" s="65">
        <f t="shared" si="3"/>
        <v>270.66666666666669</v>
      </c>
      <c r="Z56" s="65">
        <f t="shared" si="4"/>
        <v>270.66666666666669</v>
      </c>
      <c r="AA56" s="67">
        <v>0</v>
      </c>
      <c r="AB56" s="36" t="s">
        <v>55</v>
      </c>
      <c r="AC56" s="39">
        <f t="shared" si="5"/>
        <v>270.66666666666669</v>
      </c>
      <c r="AD56" s="66"/>
      <c r="AE56" s="36"/>
      <c r="AF56" s="37">
        <f t="shared" si="6"/>
        <v>0</v>
      </c>
      <c r="AG56" s="66">
        <v>100</v>
      </c>
      <c r="AH56" s="66"/>
      <c r="AI56" s="37">
        <f t="shared" si="7"/>
        <v>145</v>
      </c>
      <c r="AJ56" s="43">
        <f t="shared" si="8"/>
        <v>477.66666666666674</v>
      </c>
      <c r="AK56" s="70">
        <f t="shared" si="9"/>
        <v>92</v>
      </c>
      <c r="AL56" s="36"/>
      <c r="AM56" s="36"/>
      <c r="AN56" s="126">
        <v>9534</v>
      </c>
      <c r="AO56" s="36">
        <f t="shared" si="16"/>
        <v>214</v>
      </c>
      <c r="AP56" s="72">
        <f t="shared" si="17"/>
        <v>2.2445982798405706E-2</v>
      </c>
      <c r="AQ56" s="38">
        <f t="shared" si="12"/>
        <v>16</v>
      </c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</row>
    <row r="57" spans="1:63" ht="14.25" customHeight="1" x14ac:dyDescent="0.2">
      <c r="A57" s="35"/>
      <c r="B57" s="36"/>
      <c r="C57" s="36"/>
      <c r="D57" s="36"/>
      <c r="E57" s="66">
        <v>130</v>
      </c>
      <c r="F57" s="36" t="s">
        <v>171</v>
      </c>
      <c r="G57" s="36" t="s">
        <v>51</v>
      </c>
      <c r="H57" s="36">
        <v>15</v>
      </c>
      <c r="I57" s="36">
        <v>15</v>
      </c>
      <c r="J57" s="36">
        <v>15</v>
      </c>
      <c r="K57" s="36">
        <v>15</v>
      </c>
      <c r="L57" s="38">
        <f t="shared" si="0"/>
        <v>60</v>
      </c>
      <c r="M57" s="36">
        <v>25</v>
      </c>
      <c r="N57" s="36">
        <v>10.33</v>
      </c>
      <c r="O57" s="36">
        <v>23.67</v>
      </c>
      <c r="P57" s="36">
        <v>84</v>
      </c>
      <c r="Q57" s="39">
        <v>118</v>
      </c>
      <c r="R57" s="65">
        <v>76</v>
      </c>
      <c r="S57" s="36">
        <v>89</v>
      </c>
      <c r="T57" s="39">
        <f t="shared" si="1"/>
        <v>165</v>
      </c>
      <c r="U57" s="120">
        <v>45463</v>
      </c>
      <c r="V57" s="66">
        <v>25</v>
      </c>
      <c r="W57" s="66">
        <f t="shared" si="15"/>
        <v>10000</v>
      </c>
      <c r="X57" s="121">
        <v>12489</v>
      </c>
      <c r="Y57" s="65">
        <f t="shared" si="3"/>
        <v>59.616666666666674</v>
      </c>
      <c r="Z57" s="65">
        <f t="shared" si="4"/>
        <v>59.616666666666674</v>
      </c>
      <c r="AA57" s="67">
        <v>150</v>
      </c>
      <c r="AB57" s="36" t="s">
        <v>63</v>
      </c>
      <c r="AC57" s="39">
        <f t="shared" si="5"/>
        <v>209.61666666666667</v>
      </c>
      <c r="AD57" s="66">
        <v>15</v>
      </c>
      <c r="AE57" s="36"/>
      <c r="AF57" s="37">
        <f t="shared" si="6"/>
        <v>40</v>
      </c>
      <c r="AG57" s="36">
        <v>100</v>
      </c>
      <c r="AH57" s="36"/>
      <c r="AI57" s="37">
        <f t="shared" si="7"/>
        <v>125</v>
      </c>
      <c r="AJ57" s="43">
        <f t="shared" si="8"/>
        <v>467.61666666666667</v>
      </c>
      <c r="AK57" s="70">
        <f t="shared" si="9"/>
        <v>93</v>
      </c>
      <c r="AL57" s="36"/>
      <c r="AM57" s="36"/>
      <c r="AN57" s="126">
        <v>10876</v>
      </c>
      <c r="AO57" s="36">
        <f t="shared" si="16"/>
        <v>1613</v>
      </c>
      <c r="AP57" s="72">
        <f t="shared" si="17"/>
        <v>0.14830820154468555</v>
      </c>
      <c r="AQ57" s="38">
        <f t="shared" si="12"/>
        <v>60</v>
      </c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</row>
    <row r="58" spans="1:63" ht="14.25" customHeight="1" x14ac:dyDescent="0.2">
      <c r="A58" s="35"/>
      <c r="B58" s="36"/>
      <c r="C58" s="36"/>
      <c r="D58" s="36"/>
      <c r="E58" s="66">
        <v>58</v>
      </c>
      <c r="F58" s="36" t="s">
        <v>103</v>
      </c>
      <c r="G58" s="36" t="s">
        <v>51</v>
      </c>
      <c r="H58" s="36">
        <v>15</v>
      </c>
      <c r="I58" s="36">
        <v>15</v>
      </c>
      <c r="J58" s="36">
        <v>15</v>
      </c>
      <c r="K58" s="36">
        <v>15</v>
      </c>
      <c r="L58" s="38">
        <f t="shared" si="0"/>
        <v>60</v>
      </c>
      <c r="M58" s="66">
        <v>25</v>
      </c>
      <c r="N58" s="65">
        <v>20</v>
      </c>
      <c r="O58" s="65">
        <v>32</v>
      </c>
      <c r="P58" s="65">
        <v>76</v>
      </c>
      <c r="Q58" s="39">
        <v>128</v>
      </c>
      <c r="R58" s="65">
        <v>87</v>
      </c>
      <c r="S58" s="36">
        <v>96</v>
      </c>
      <c r="T58" s="39">
        <f t="shared" si="1"/>
        <v>183</v>
      </c>
      <c r="U58" s="120">
        <v>45464</v>
      </c>
      <c r="V58" s="66">
        <v>0</v>
      </c>
      <c r="W58" s="66">
        <f t="shared" si="15"/>
        <v>10000</v>
      </c>
      <c r="X58" s="124">
        <v>8879</v>
      </c>
      <c r="Y58" s="65">
        <f t="shared" si="3"/>
        <v>219.21666666666667</v>
      </c>
      <c r="Z58" s="65">
        <f t="shared" si="4"/>
        <v>219.21666666666667</v>
      </c>
      <c r="AA58" s="67">
        <v>0</v>
      </c>
      <c r="AB58" s="36" t="s">
        <v>88</v>
      </c>
      <c r="AC58" s="39">
        <f t="shared" si="5"/>
        <v>219.21666666666667</v>
      </c>
      <c r="AD58" s="66"/>
      <c r="AE58" s="36">
        <v>0</v>
      </c>
      <c r="AF58" s="37">
        <f t="shared" si="6"/>
        <v>0</v>
      </c>
      <c r="AG58" s="66">
        <v>100</v>
      </c>
      <c r="AH58" s="66"/>
      <c r="AI58" s="37">
        <f t="shared" si="7"/>
        <v>125</v>
      </c>
      <c r="AJ58" s="43">
        <f t="shared" si="8"/>
        <v>465.2166666666667</v>
      </c>
      <c r="AK58" s="70">
        <f t="shared" si="9"/>
        <v>94</v>
      </c>
      <c r="AL58" s="36"/>
      <c r="AM58" s="36"/>
      <c r="AN58" s="126">
        <v>9350</v>
      </c>
      <c r="AO58" s="36">
        <f t="shared" si="16"/>
        <v>471</v>
      </c>
      <c r="AP58" s="72">
        <f t="shared" si="17"/>
        <v>5.0374331550802141E-2</v>
      </c>
      <c r="AQ58" s="38">
        <f t="shared" si="12"/>
        <v>29</v>
      </c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</row>
    <row r="59" spans="1:63" ht="14.25" customHeight="1" x14ac:dyDescent="0.2">
      <c r="A59" s="35"/>
      <c r="B59" s="36"/>
      <c r="C59" s="36"/>
      <c r="D59" s="36"/>
      <c r="E59" s="66">
        <v>145</v>
      </c>
      <c r="F59" s="36" t="s">
        <v>185</v>
      </c>
      <c r="G59" s="36" t="s">
        <v>51</v>
      </c>
      <c r="H59" s="36">
        <v>15</v>
      </c>
      <c r="I59" s="36">
        <v>15</v>
      </c>
      <c r="J59" s="36">
        <v>15</v>
      </c>
      <c r="K59" s="36">
        <v>15</v>
      </c>
      <c r="L59" s="38">
        <f t="shared" si="0"/>
        <v>60</v>
      </c>
      <c r="M59" s="36">
        <v>0</v>
      </c>
      <c r="N59" s="65">
        <v>20</v>
      </c>
      <c r="O59" s="65">
        <v>32.33</v>
      </c>
      <c r="P59" s="65">
        <v>102.33</v>
      </c>
      <c r="Q59" s="39">
        <v>154.69999999999999</v>
      </c>
      <c r="R59" s="65">
        <v>107</v>
      </c>
      <c r="S59" s="36">
        <v>94</v>
      </c>
      <c r="T59" s="39">
        <f t="shared" si="1"/>
        <v>201</v>
      </c>
      <c r="U59" s="120">
        <v>45465</v>
      </c>
      <c r="V59" s="66">
        <v>0</v>
      </c>
      <c r="W59" s="66">
        <f t="shared" si="15"/>
        <v>10000</v>
      </c>
      <c r="X59" s="121">
        <v>6272</v>
      </c>
      <c r="Y59" s="65">
        <f t="shared" si="3"/>
        <v>-84.933333333333337</v>
      </c>
      <c r="Z59" s="65">
        <f t="shared" si="4"/>
        <v>0</v>
      </c>
      <c r="AA59" s="67">
        <v>0</v>
      </c>
      <c r="AB59" s="36" t="s">
        <v>55</v>
      </c>
      <c r="AC59" s="39">
        <f t="shared" si="5"/>
        <v>0</v>
      </c>
      <c r="AD59" s="66"/>
      <c r="AE59" s="65">
        <v>50</v>
      </c>
      <c r="AF59" s="37">
        <f t="shared" si="6"/>
        <v>50</v>
      </c>
      <c r="AG59" s="66"/>
      <c r="AH59" s="66">
        <v>20</v>
      </c>
      <c r="AI59" s="37">
        <f t="shared" si="7"/>
        <v>20</v>
      </c>
      <c r="AJ59" s="43">
        <f t="shared" si="8"/>
        <v>445.7</v>
      </c>
      <c r="AK59" s="70">
        <f t="shared" si="9"/>
        <v>97</v>
      </c>
      <c r="AL59" s="36"/>
      <c r="AM59" s="36"/>
      <c r="AN59" s="126">
        <v>9520</v>
      </c>
      <c r="AO59" s="36">
        <f t="shared" si="16"/>
        <v>3248</v>
      </c>
      <c r="AP59" s="72">
        <f t="shared" si="17"/>
        <v>0.3411764705882353</v>
      </c>
      <c r="AQ59" s="38">
        <f t="shared" si="12"/>
        <v>89</v>
      </c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</row>
    <row r="60" spans="1:63" ht="14.25" customHeight="1" x14ac:dyDescent="0.2">
      <c r="A60" s="35"/>
      <c r="B60" s="36"/>
      <c r="C60" s="36"/>
      <c r="D60" s="36" t="s">
        <v>49</v>
      </c>
      <c r="E60" s="66">
        <v>46</v>
      </c>
      <c r="F60" s="36" t="s">
        <v>94</v>
      </c>
      <c r="G60" s="36" t="s">
        <v>51</v>
      </c>
      <c r="H60" s="36">
        <v>15</v>
      </c>
      <c r="I60" s="36">
        <v>15</v>
      </c>
      <c r="J60" s="36">
        <v>15</v>
      </c>
      <c r="K60" s="36">
        <v>15</v>
      </c>
      <c r="L60" s="38">
        <f t="shared" si="0"/>
        <v>60</v>
      </c>
      <c r="M60" s="66">
        <v>5</v>
      </c>
      <c r="N60" s="65">
        <v>13.33</v>
      </c>
      <c r="O60" s="65">
        <v>23.67</v>
      </c>
      <c r="P60" s="65">
        <v>114</v>
      </c>
      <c r="Q60" s="39">
        <v>151</v>
      </c>
      <c r="R60" s="65">
        <v>95</v>
      </c>
      <c r="S60" s="36">
        <v>90</v>
      </c>
      <c r="T60" s="39">
        <f t="shared" si="1"/>
        <v>185</v>
      </c>
      <c r="U60" s="120">
        <v>45465</v>
      </c>
      <c r="V60" s="66">
        <v>0</v>
      </c>
      <c r="W60" s="66">
        <f t="shared" si="15"/>
        <v>10000</v>
      </c>
      <c r="X60" s="124">
        <v>4511</v>
      </c>
      <c r="Y60" s="65">
        <f t="shared" si="3"/>
        <v>-290.38333333333333</v>
      </c>
      <c r="Z60" s="65">
        <f t="shared" si="4"/>
        <v>0</v>
      </c>
      <c r="AA60" s="67">
        <v>0</v>
      </c>
      <c r="AB60" s="36" t="s">
        <v>71</v>
      </c>
      <c r="AC60" s="39">
        <f t="shared" si="5"/>
        <v>0</v>
      </c>
      <c r="AD60" s="66"/>
      <c r="AE60" s="36">
        <v>50</v>
      </c>
      <c r="AF60" s="37">
        <f t="shared" si="6"/>
        <v>50</v>
      </c>
      <c r="AG60" s="66"/>
      <c r="AH60" s="66"/>
      <c r="AI60" s="37">
        <f t="shared" si="7"/>
        <v>5</v>
      </c>
      <c r="AJ60" s="43">
        <f t="shared" si="8"/>
        <v>441</v>
      </c>
      <c r="AK60" s="70">
        <f t="shared" si="9"/>
        <v>99</v>
      </c>
      <c r="AL60" s="36"/>
      <c r="AM60" s="36"/>
      <c r="AN60" s="126">
        <v>10318</v>
      </c>
      <c r="AO60" s="36">
        <f t="shared" si="16"/>
        <v>5807</v>
      </c>
      <c r="AP60" s="72">
        <f t="shared" si="17"/>
        <v>0.56280286877301799</v>
      </c>
      <c r="AQ60" s="38">
        <f t="shared" si="12"/>
        <v>92</v>
      </c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</row>
    <row r="61" spans="1:63" ht="14.25" customHeight="1" x14ac:dyDescent="0.2">
      <c r="A61" s="35"/>
      <c r="B61" s="36"/>
      <c r="C61" s="36"/>
      <c r="D61" s="36"/>
      <c r="E61" s="66">
        <v>86</v>
      </c>
      <c r="F61" s="36" t="s">
        <v>129</v>
      </c>
      <c r="G61" s="36" t="s">
        <v>51</v>
      </c>
      <c r="H61" s="36">
        <v>15</v>
      </c>
      <c r="I61" s="36">
        <v>15</v>
      </c>
      <c r="J61" s="36">
        <v>15</v>
      </c>
      <c r="K61" s="36">
        <v>15</v>
      </c>
      <c r="L61" s="38">
        <f t="shared" si="0"/>
        <v>60</v>
      </c>
      <c r="M61" s="66">
        <v>240</v>
      </c>
      <c r="N61" s="65">
        <v>5</v>
      </c>
      <c r="O61" s="65">
        <v>27.67</v>
      </c>
      <c r="P61" s="65">
        <v>75.67</v>
      </c>
      <c r="Q61" s="39">
        <v>108.3</v>
      </c>
      <c r="R61" s="65">
        <v>75</v>
      </c>
      <c r="S61" s="36">
        <v>111</v>
      </c>
      <c r="T61" s="39">
        <f t="shared" si="1"/>
        <v>186</v>
      </c>
      <c r="U61" s="120">
        <v>45464</v>
      </c>
      <c r="V61" s="66">
        <v>0</v>
      </c>
      <c r="W61" s="66">
        <f t="shared" si="15"/>
        <v>10000</v>
      </c>
      <c r="X61" s="124">
        <v>8453</v>
      </c>
      <c r="Y61" s="65">
        <f t="shared" si="3"/>
        <v>169.51666666666665</v>
      </c>
      <c r="Z61" s="65">
        <f t="shared" si="4"/>
        <v>169.51666666666665</v>
      </c>
      <c r="AA61" s="67">
        <v>150</v>
      </c>
      <c r="AB61" s="36" t="s">
        <v>63</v>
      </c>
      <c r="AC61" s="39">
        <f t="shared" si="5"/>
        <v>319.51666666666665</v>
      </c>
      <c r="AD61" s="66"/>
      <c r="AE61" s="36">
        <v>0</v>
      </c>
      <c r="AF61" s="37">
        <f t="shared" si="6"/>
        <v>0</v>
      </c>
      <c r="AG61" s="66"/>
      <c r="AH61" s="66"/>
      <c r="AI61" s="37">
        <f t="shared" si="7"/>
        <v>240</v>
      </c>
      <c r="AJ61" s="43">
        <f t="shared" si="8"/>
        <v>433.81666666666661</v>
      </c>
      <c r="AK61" s="70">
        <f t="shared" si="9"/>
        <v>100</v>
      </c>
      <c r="AL61" s="36"/>
      <c r="AM61" s="36"/>
      <c r="AN61" s="126">
        <v>10970</v>
      </c>
      <c r="AO61" s="36">
        <f t="shared" si="16"/>
        <v>2517</v>
      </c>
      <c r="AP61" s="72">
        <f t="shared" si="17"/>
        <v>0.22944393801276208</v>
      </c>
      <c r="AQ61" s="38">
        <f t="shared" si="12"/>
        <v>79</v>
      </c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</row>
    <row r="62" spans="1:63" ht="14.25" customHeight="1" x14ac:dyDescent="0.2">
      <c r="A62" s="35"/>
      <c r="B62" s="36"/>
      <c r="C62" s="36"/>
      <c r="D62" s="36"/>
      <c r="E62" s="66">
        <v>8</v>
      </c>
      <c r="F62" s="36" t="s">
        <v>56</v>
      </c>
      <c r="G62" s="36" t="s">
        <v>51</v>
      </c>
      <c r="H62" s="36">
        <v>15</v>
      </c>
      <c r="I62" s="36">
        <v>15</v>
      </c>
      <c r="J62" s="36">
        <v>15</v>
      </c>
      <c r="K62" s="36">
        <v>15</v>
      </c>
      <c r="L62" s="38">
        <f t="shared" si="0"/>
        <v>60</v>
      </c>
      <c r="M62" s="66">
        <v>80</v>
      </c>
      <c r="N62" s="65">
        <v>6.67</v>
      </c>
      <c r="O62" s="65">
        <v>33.299999999999997</v>
      </c>
      <c r="P62" s="65">
        <v>90.33</v>
      </c>
      <c r="Q62" s="39">
        <v>130.30000000000001</v>
      </c>
      <c r="R62" s="65">
        <v>83</v>
      </c>
      <c r="S62" s="36">
        <v>101</v>
      </c>
      <c r="T62" s="39">
        <f t="shared" si="1"/>
        <v>184</v>
      </c>
      <c r="U62" s="120">
        <v>45463</v>
      </c>
      <c r="V62" s="66">
        <v>25</v>
      </c>
      <c r="W62" s="66">
        <f t="shared" si="15"/>
        <v>10000</v>
      </c>
      <c r="X62" s="124">
        <v>0</v>
      </c>
      <c r="Y62" s="65">
        <f t="shared" si="3"/>
        <v>0</v>
      </c>
      <c r="Z62" s="65">
        <f t="shared" si="4"/>
        <v>0</v>
      </c>
      <c r="AA62" s="67">
        <v>0</v>
      </c>
      <c r="AB62" s="149" t="s">
        <v>55</v>
      </c>
      <c r="AC62" s="39">
        <f t="shared" si="5"/>
        <v>0</v>
      </c>
      <c r="AD62" s="66">
        <v>30</v>
      </c>
      <c r="AE62" s="36">
        <v>50</v>
      </c>
      <c r="AF62" s="37">
        <f t="shared" si="6"/>
        <v>105</v>
      </c>
      <c r="AG62" s="66"/>
      <c r="AH62" s="66"/>
      <c r="AI62" s="37">
        <f t="shared" si="7"/>
        <v>80</v>
      </c>
      <c r="AJ62" s="43">
        <f t="shared" si="8"/>
        <v>399.3</v>
      </c>
      <c r="AK62" s="70">
        <f t="shared" si="9"/>
        <v>105</v>
      </c>
      <c r="AL62" s="36"/>
      <c r="AM62" s="36"/>
      <c r="AN62" s="122">
        <v>10500</v>
      </c>
      <c r="AO62" s="36">
        <f t="shared" si="16"/>
        <v>10500</v>
      </c>
      <c r="AP62" s="72">
        <f t="shared" si="17"/>
        <v>1</v>
      </c>
      <c r="AQ62" s="38">
        <f t="shared" si="12"/>
        <v>112</v>
      </c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</row>
    <row r="63" spans="1:63" ht="14.25" customHeight="1" x14ac:dyDescent="0.2">
      <c r="A63" s="35"/>
      <c r="B63" s="36"/>
      <c r="C63" s="36"/>
      <c r="D63" s="36"/>
      <c r="E63" s="66">
        <v>120</v>
      </c>
      <c r="F63" s="36" t="s">
        <v>160</v>
      </c>
      <c r="G63" s="36" t="s">
        <v>51</v>
      </c>
      <c r="H63" s="36">
        <v>15</v>
      </c>
      <c r="I63" s="36">
        <v>15</v>
      </c>
      <c r="J63" s="36">
        <v>15</v>
      </c>
      <c r="K63" s="36">
        <v>15</v>
      </c>
      <c r="L63" s="38">
        <f t="shared" si="0"/>
        <v>60</v>
      </c>
      <c r="M63" s="66">
        <v>40</v>
      </c>
      <c r="N63" s="65">
        <v>13.3</v>
      </c>
      <c r="O63" s="65">
        <v>56.33</v>
      </c>
      <c r="P63" s="65">
        <v>44.33</v>
      </c>
      <c r="Q63" s="39">
        <v>114</v>
      </c>
      <c r="R63" s="65">
        <v>77</v>
      </c>
      <c r="S63" s="36">
        <v>77</v>
      </c>
      <c r="T63" s="39">
        <f t="shared" si="1"/>
        <v>154</v>
      </c>
      <c r="U63" s="120">
        <v>45463</v>
      </c>
      <c r="V63" s="66">
        <v>25</v>
      </c>
      <c r="W63" s="66">
        <f t="shared" si="15"/>
        <v>10000</v>
      </c>
      <c r="X63" s="124"/>
      <c r="Y63" s="65">
        <f t="shared" si="3"/>
        <v>0</v>
      </c>
      <c r="Z63" s="65">
        <f t="shared" si="4"/>
        <v>0</v>
      </c>
      <c r="AA63" s="67"/>
      <c r="AB63" s="36"/>
      <c r="AC63" s="39">
        <f t="shared" si="5"/>
        <v>0</v>
      </c>
      <c r="AD63" s="66"/>
      <c r="AE63" s="36">
        <v>50</v>
      </c>
      <c r="AF63" s="37">
        <f t="shared" si="6"/>
        <v>75</v>
      </c>
      <c r="AG63" s="66"/>
      <c r="AH63" s="66"/>
      <c r="AI63" s="37">
        <f t="shared" si="7"/>
        <v>40</v>
      </c>
      <c r="AJ63" s="43">
        <f t="shared" si="8"/>
        <v>363</v>
      </c>
      <c r="AK63" s="70">
        <f t="shared" si="9"/>
        <v>107</v>
      </c>
      <c r="AL63" s="36"/>
      <c r="AM63" s="36"/>
      <c r="AN63" s="122">
        <v>10880</v>
      </c>
      <c r="AO63" s="36">
        <f t="shared" si="16"/>
        <v>10880</v>
      </c>
      <c r="AP63" s="72">
        <f t="shared" si="17"/>
        <v>1</v>
      </c>
      <c r="AQ63" s="38">
        <f t="shared" si="12"/>
        <v>112</v>
      </c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</row>
    <row r="64" spans="1:63" ht="14.25" customHeight="1" x14ac:dyDescent="0.2">
      <c r="A64" s="35"/>
      <c r="B64" s="36"/>
      <c r="C64" s="36"/>
      <c r="D64" s="36"/>
      <c r="E64" s="66">
        <v>4</v>
      </c>
      <c r="F64" s="36" t="s">
        <v>53</v>
      </c>
      <c r="G64" s="36" t="s">
        <v>51</v>
      </c>
      <c r="H64" s="36">
        <v>15</v>
      </c>
      <c r="I64" s="36">
        <v>15</v>
      </c>
      <c r="J64" s="36">
        <v>15</v>
      </c>
      <c r="K64" s="36">
        <v>15</v>
      </c>
      <c r="L64" s="38">
        <f t="shared" si="0"/>
        <v>60</v>
      </c>
      <c r="M64" s="66">
        <v>65</v>
      </c>
      <c r="N64" s="65">
        <v>20</v>
      </c>
      <c r="O64" s="65">
        <v>28.67</v>
      </c>
      <c r="P64" s="65">
        <v>73.67</v>
      </c>
      <c r="Q64" s="39">
        <v>122.3</v>
      </c>
      <c r="R64" s="65">
        <v>95</v>
      </c>
      <c r="S64" s="36">
        <v>117</v>
      </c>
      <c r="T64" s="39">
        <f t="shared" si="1"/>
        <v>212</v>
      </c>
      <c r="U64" s="120">
        <v>45465</v>
      </c>
      <c r="V64" s="66"/>
      <c r="W64" s="66">
        <f t="shared" si="15"/>
        <v>10000</v>
      </c>
      <c r="X64" s="124"/>
      <c r="Y64" s="65">
        <f t="shared" si="3"/>
        <v>0</v>
      </c>
      <c r="Z64" s="65">
        <f t="shared" si="4"/>
        <v>0</v>
      </c>
      <c r="AA64" s="67"/>
      <c r="AB64" s="36"/>
      <c r="AC64" s="39">
        <f t="shared" si="5"/>
        <v>0</v>
      </c>
      <c r="AD64" s="66">
        <v>120</v>
      </c>
      <c r="AE64" s="36">
        <v>0</v>
      </c>
      <c r="AF64" s="37">
        <f t="shared" si="6"/>
        <v>120</v>
      </c>
      <c r="AG64" s="66">
        <v>100</v>
      </c>
      <c r="AH64" s="66"/>
      <c r="AI64" s="37">
        <f t="shared" si="7"/>
        <v>165</v>
      </c>
      <c r="AJ64" s="43">
        <f t="shared" si="8"/>
        <v>349.29999999999995</v>
      </c>
      <c r="AK64" s="70">
        <f t="shared" si="9"/>
        <v>108</v>
      </c>
      <c r="AL64" s="36"/>
      <c r="AM64" s="36"/>
      <c r="AN64" s="126">
        <v>9816</v>
      </c>
      <c r="AO64" s="36">
        <f t="shared" si="16"/>
        <v>9816</v>
      </c>
      <c r="AP64" s="72">
        <f t="shared" si="17"/>
        <v>1</v>
      </c>
      <c r="AQ64" s="38">
        <f t="shared" si="12"/>
        <v>112</v>
      </c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</row>
    <row r="65" spans="1:63" ht="14.25" customHeight="1" x14ac:dyDescent="0.2">
      <c r="A65" s="35"/>
      <c r="B65" s="36"/>
      <c r="C65" s="36"/>
      <c r="D65" s="36"/>
      <c r="E65" s="66">
        <v>138</v>
      </c>
      <c r="F65" s="36" t="s">
        <v>179</v>
      </c>
      <c r="G65" s="36" t="s">
        <v>51</v>
      </c>
      <c r="H65" s="36">
        <v>15</v>
      </c>
      <c r="I65" s="36">
        <v>15</v>
      </c>
      <c r="J65" s="36">
        <v>15</v>
      </c>
      <c r="K65" s="36">
        <v>0</v>
      </c>
      <c r="L65" s="38">
        <f t="shared" si="0"/>
        <v>45</v>
      </c>
      <c r="M65" s="36">
        <v>60</v>
      </c>
      <c r="N65" s="36">
        <v>6.67</v>
      </c>
      <c r="O65" s="36">
        <v>19.329999999999998</v>
      </c>
      <c r="P65" s="47">
        <v>88</v>
      </c>
      <c r="Q65" s="39">
        <v>114</v>
      </c>
      <c r="R65" s="65">
        <v>81</v>
      </c>
      <c r="S65" s="36">
        <v>86</v>
      </c>
      <c r="T65" s="39">
        <f t="shared" si="1"/>
        <v>167</v>
      </c>
      <c r="U65" s="120">
        <v>45465</v>
      </c>
      <c r="V65" s="66">
        <v>0</v>
      </c>
      <c r="W65" s="66">
        <f t="shared" si="15"/>
        <v>10000</v>
      </c>
      <c r="X65" s="124">
        <v>7180</v>
      </c>
      <c r="Y65" s="65">
        <f t="shared" si="3"/>
        <v>21</v>
      </c>
      <c r="Z65" s="65">
        <f t="shared" si="4"/>
        <v>21</v>
      </c>
      <c r="AA65" s="67">
        <v>150</v>
      </c>
      <c r="AB65" s="36" t="s">
        <v>63</v>
      </c>
      <c r="AC65" s="39">
        <f t="shared" si="5"/>
        <v>171</v>
      </c>
      <c r="AD65" s="66"/>
      <c r="AE65" s="36"/>
      <c r="AF65" s="37">
        <f t="shared" si="6"/>
        <v>0</v>
      </c>
      <c r="AG65" s="36">
        <v>100</v>
      </c>
      <c r="AH65" s="36"/>
      <c r="AI65" s="37">
        <f t="shared" si="7"/>
        <v>160</v>
      </c>
      <c r="AJ65" s="43">
        <f t="shared" si="8"/>
        <v>337</v>
      </c>
      <c r="AK65" s="70">
        <f t="shared" si="9"/>
        <v>110</v>
      </c>
      <c r="AL65" s="36"/>
      <c r="AM65" s="36"/>
      <c r="AN65" s="122">
        <v>10000</v>
      </c>
      <c r="AO65" s="36">
        <f t="shared" si="16"/>
        <v>2820</v>
      </c>
      <c r="AP65" s="72">
        <f t="shared" si="17"/>
        <v>0.28199999999999997</v>
      </c>
      <c r="AQ65" s="38">
        <f t="shared" si="12"/>
        <v>85</v>
      </c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</row>
    <row r="66" spans="1:63" ht="14.25" customHeight="1" x14ac:dyDescent="0.2">
      <c r="A66" s="35"/>
      <c r="B66" s="36"/>
      <c r="C66" s="36"/>
      <c r="D66" s="36"/>
      <c r="E66" s="66">
        <v>6</v>
      </c>
      <c r="F66" s="36" t="s">
        <v>54</v>
      </c>
      <c r="G66" s="36" t="s">
        <v>51</v>
      </c>
      <c r="H66" s="36">
        <v>15</v>
      </c>
      <c r="I66" s="36">
        <v>15</v>
      </c>
      <c r="J66" s="36">
        <v>15</v>
      </c>
      <c r="K66" s="36">
        <v>15</v>
      </c>
      <c r="L66" s="38">
        <f t="shared" si="0"/>
        <v>60</v>
      </c>
      <c r="M66" s="66">
        <v>0</v>
      </c>
      <c r="N66" s="65">
        <v>20</v>
      </c>
      <c r="O66" s="65">
        <v>30.67</v>
      </c>
      <c r="P66" s="65">
        <v>90</v>
      </c>
      <c r="Q66" s="39">
        <v>140.69999999999999</v>
      </c>
      <c r="R66" s="65">
        <v>91</v>
      </c>
      <c r="S66" s="36">
        <v>86</v>
      </c>
      <c r="T66" s="39">
        <f t="shared" si="1"/>
        <v>177</v>
      </c>
      <c r="U66" s="120">
        <v>45464</v>
      </c>
      <c r="V66" s="66">
        <v>0</v>
      </c>
      <c r="W66" s="66">
        <f t="shared" si="15"/>
        <v>10000</v>
      </c>
      <c r="X66" s="121">
        <v>6953</v>
      </c>
      <c r="Y66" s="65">
        <f t="shared" si="3"/>
        <v>-5.4833333333333485</v>
      </c>
      <c r="Z66" s="65">
        <f t="shared" si="4"/>
        <v>0</v>
      </c>
      <c r="AA66" s="67">
        <v>0</v>
      </c>
      <c r="AB66" s="36" t="s">
        <v>55</v>
      </c>
      <c r="AC66" s="39">
        <f t="shared" si="5"/>
        <v>0</v>
      </c>
      <c r="AD66" s="66"/>
      <c r="AE66" s="36">
        <v>0</v>
      </c>
      <c r="AF66" s="37">
        <f t="shared" si="6"/>
        <v>0</v>
      </c>
      <c r="AG66" s="66">
        <v>100</v>
      </c>
      <c r="AH66" s="66"/>
      <c r="AI66" s="37">
        <f t="shared" si="7"/>
        <v>100</v>
      </c>
      <c r="AJ66" s="43">
        <f t="shared" si="8"/>
        <v>277.7</v>
      </c>
      <c r="AK66" s="70">
        <f t="shared" si="9"/>
        <v>115</v>
      </c>
      <c r="AL66" s="36"/>
      <c r="AM66" s="36"/>
      <c r="AN66" s="126">
        <v>10000</v>
      </c>
      <c r="AO66" s="36">
        <f t="shared" si="16"/>
        <v>3047</v>
      </c>
      <c r="AP66" s="72">
        <f t="shared" si="17"/>
        <v>0.30470000000000003</v>
      </c>
      <c r="AQ66" s="38">
        <f t="shared" si="12"/>
        <v>88</v>
      </c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</row>
    <row r="67" spans="1:63" ht="14.25" customHeight="1" x14ac:dyDescent="0.2">
      <c r="A67" s="35"/>
      <c r="B67" s="36"/>
      <c r="C67" s="36"/>
      <c r="D67" s="36"/>
      <c r="E67" s="66">
        <v>118</v>
      </c>
      <c r="F67" s="36" t="s">
        <v>158</v>
      </c>
      <c r="G67" s="36" t="s">
        <v>51</v>
      </c>
      <c r="H67" s="36">
        <v>15</v>
      </c>
      <c r="I67" s="36">
        <v>15</v>
      </c>
      <c r="J67" s="36">
        <v>15</v>
      </c>
      <c r="K67" s="36">
        <v>15</v>
      </c>
      <c r="L67" s="38">
        <f t="shared" si="0"/>
        <v>60</v>
      </c>
      <c r="M67" s="66">
        <v>10</v>
      </c>
      <c r="N67" s="65">
        <v>6.67</v>
      </c>
      <c r="O67" s="65">
        <v>36.67</v>
      </c>
      <c r="P67" s="65">
        <v>113.67</v>
      </c>
      <c r="Q67" s="39">
        <v>157</v>
      </c>
      <c r="R67" s="65">
        <v>69</v>
      </c>
      <c r="S67" s="36">
        <v>71</v>
      </c>
      <c r="T67" s="39">
        <f t="shared" si="1"/>
        <v>140</v>
      </c>
      <c r="U67" s="120"/>
      <c r="V67" s="66"/>
      <c r="W67" s="66">
        <f t="shared" si="15"/>
        <v>10000</v>
      </c>
      <c r="X67" s="124"/>
      <c r="Y67" s="65">
        <f t="shared" si="3"/>
        <v>0</v>
      </c>
      <c r="Z67" s="65">
        <f t="shared" si="4"/>
        <v>0</v>
      </c>
      <c r="AA67" s="67"/>
      <c r="AB67" s="36"/>
      <c r="AC67" s="39">
        <f t="shared" si="5"/>
        <v>0</v>
      </c>
      <c r="AD67" s="66"/>
      <c r="AE67" s="36"/>
      <c r="AF67" s="37">
        <f t="shared" si="6"/>
        <v>0</v>
      </c>
      <c r="AG67" s="66">
        <v>100</v>
      </c>
      <c r="AH67" s="66"/>
      <c r="AI67" s="37">
        <f t="shared" si="7"/>
        <v>110</v>
      </c>
      <c r="AJ67" s="43">
        <f t="shared" si="8"/>
        <v>247</v>
      </c>
      <c r="AK67" s="70">
        <f t="shared" si="9"/>
        <v>116</v>
      </c>
      <c r="AL67" s="36"/>
      <c r="AM67" s="36"/>
      <c r="AN67" s="126">
        <v>9350</v>
      </c>
      <c r="AO67" s="36">
        <f t="shared" si="16"/>
        <v>9350</v>
      </c>
      <c r="AP67" s="72">
        <f t="shared" si="17"/>
        <v>1</v>
      </c>
      <c r="AQ67" s="38">
        <f t="shared" si="12"/>
        <v>112</v>
      </c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</row>
    <row r="68" spans="1:63" ht="14.25" customHeight="1" x14ac:dyDescent="0.2">
      <c r="A68" s="35"/>
      <c r="B68" s="36"/>
      <c r="C68" s="36"/>
      <c r="D68" s="36"/>
      <c r="E68" s="66">
        <v>126</v>
      </c>
      <c r="F68" s="36" t="s">
        <v>167</v>
      </c>
      <c r="G68" s="36" t="s">
        <v>51</v>
      </c>
      <c r="H68" s="36">
        <v>15</v>
      </c>
      <c r="I68" s="36">
        <v>15</v>
      </c>
      <c r="J68" s="36">
        <v>15</v>
      </c>
      <c r="K68" s="36">
        <v>15</v>
      </c>
      <c r="L68" s="38">
        <f t="shared" si="0"/>
        <v>60</v>
      </c>
      <c r="M68" s="36">
        <v>5</v>
      </c>
      <c r="N68" s="36">
        <v>0</v>
      </c>
      <c r="O68" s="36">
        <v>16</v>
      </c>
      <c r="P68" s="36">
        <v>44.3</v>
      </c>
      <c r="Q68" s="39">
        <v>60.3</v>
      </c>
      <c r="R68" s="65">
        <v>67</v>
      </c>
      <c r="S68" s="36">
        <v>54</v>
      </c>
      <c r="T68" s="39">
        <f t="shared" si="1"/>
        <v>121</v>
      </c>
      <c r="U68" s="120">
        <v>45465</v>
      </c>
      <c r="V68" s="66"/>
      <c r="W68" s="66">
        <f t="shared" si="15"/>
        <v>10000</v>
      </c>
      <c r="X68" s="124"/>
      <c r="Y68" s="65">
        <f t="shared" si="3"/>
        <v>0</v>
      </c>
      <c r="Z68" s="65">
        <f t="shared" si="4"/>
        <v>0</v>
      </c>
      <c r="AA68" s="67"/>
      <c r="AB68" s="36"/>
      <c r="AC68" s="39">
        <f t="shared" si="5"/>
        <v>0</v>
      </c>
      <c r="AD68" s="66"/>
      <c r="AE68" s="36">
        <v>0</v>
      </c>
      <c r="AF68" s="37">
        <f t="shared" si="6"/>
        <v>0</v>
      </c>
      <c r="AG68" s="36"/>
      <c r="AH68" s="36"/>
      <c r="AI68" s="37">
        <f t="shared" si="7"/>
        <v>5</v>
      </c>
      <c r="AJ68" s="43">
        <f t="shared" si="8"/>
        <v>236.3</v>
      </c>
      <c r="AK68" s="70">
        <f t="shared" si="9"/>
        <v>117</v>
      </c>
      <c r="AL68" s="36"/>
      <c r="AM68" s="36"/>
      <c r="AN68" s="122">
        <v>10000</v>
      </c>
      <c r="AO68" s="36">
        <f t="shared" si="16"/>
        <v>10000</v>
      </c>
      <c r="AP68" s="72">
        <f t="shared" si="17"/>
        <v>1</v>
      </c>
      <c r="AQ68" s="38">
        <f t="shared" si="12"/>
        <v>112</v>
      </c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</row>
    <row r="69" spans="1:63" ht="14.25" customHeight="1" x14ac:dyDescent="0.2">
      <c r="A69" s="35"/>
      <c r="B69" s="36"/>
      <c r="C69" s="36"/>
      <c r="D69" s="36"/>
      <c r="E69" s="66">
        <v>10</v>
      </c>
      <c r="F69" s="36" t="s">
        <v>57</v>
      </c>
      <c r="G69" s="36" t="s">
        <v>51</v>
      </c>
      <c r="H69" s="36">
        <v>15</v>
      </c>
      <c r="I69" s="36">
        <v>15</v>
      </c>
      <c r="J69" s="36">
        <v>15</v>
      </c>
      <c r="K69" s="36">
        <v>15</v>
      </c>
      <c r="L69" s="38">
        <f t="shared" si="0"/>
        <v>60</v>
      </c>
      <c r="M69" s="66">
        <v>40</v>
      </c>
      <c r="N69" s="65">
        <v>0</v>
      </c>
      <c r="O69" s="65">
        <v>30.67</v>
      </c>
      <c r="P69" s="65">
        <v>37.33</v>
      </c>
      <c r="Q69" s="39">
        <v>68</v>
      </c>
      <c r="R69" s="65">
        <v>74</v>
      </c>
      <c r="S69" s="36">
        <v>98</v>
      </c>
      <c r="T69" s="39">
        <f t="shared" si="1"/>
        <v>172</v>
      </c>
      <c r="U69" s="120">
        <v>45465</v>
      </c>
      <c r="V69" s="66"/>
      <c r="W69" s="66">
        <f t="shared" si="15"/>
        <v>10000</v>
      </c>
      <c r="X69" s="124"/>
      <c r="Y69" s="65">
        <f t="shared" si="3"/>
        <v>0</v>
      </c>
      <c r="Z69" s="65">
        <f t="shared" si="4"/>
        <v>0</v>
      </c>
      <c r="AA69" s="67"/>
      <c r="AB69" s="36"/>
      <c r="AC69" s="39">
        <f t="shared" si="5"/>
        <v>0</v>
      </c>
      <c r="AD69" s="66">
        <v>30</v>
      </c>
      <c r="AE69" s="36">
        <v>0</v>
      </c>
      <c r="AF69" s="37">
        <f t="shared" si="6"/>
        <v>30</v>
      </c>
      <c r="AG69" s="66">
        <v>100</v>
      </c>
      <c r="AH69" s="66"/>
      <c r="AI69" s="37">
        <f t="shared" si="7"/>
        <v>140</v>
      </c>
      <c r="AJ69" s="43">
        <f t="shared" si="8"/>
        <v>190</v>
      </c>
      <c r="AK69" s="70">
        <f t="shared" si="9"/>
        <v>120</v>
      </c>
      <c r="AL69" s="36"/>
      <c r="AM69" s="36"/>
      <c r="AN69" s="122">
        <v>9500</v>
      </c>
      <c r="AO69" s="36">
        <f t="shared" si="16"/>
        <v>9500</v>
      </c>
      <c r="AP69" s="72">
        <f t="shared" si="17"/>
        <v>1</v>
      </c>
      <c r="AQ69" s="38">
        <f t="shared" si="12"/>
        <v>112</v>
      </c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</row>
    <row r="70" spans="1:63" ht="14.25" customHeight="1" x14ac:dyDescent="0.2">
      <c r="A70" s="158"/>
      <c r="B70" s="159"/>
      <c r="C70" s="159"/>
      <c r="D70" s="159"/>
      <c r="E70" s="160">
        <v>152</v>
      </c>
      <c r="F70" s="159" t="s">
        <v>191</v>
      </c>
      <c r="G70" s="159" t="s">
        <v>96</v>
      </c>
      <c r="H70" s="159">
        <v>15</v>
      </c>
      <c r="I70" s="159">
        <v>15</v>
      </c>
      <c r="J70" s="159">
        <v>15</v>
      </c>
      <c r="K70" s="159">
        <v>15</v>
      </c>
      <c r="L70" s="161">
        <f t="shared" si="0"/>
        <v>60</v>
      </c>
      <c r="M70" s="159">
        <v>0</v>
      </c>
      <c r="N70" s="162">
        <v>19.670000000000002</v>
      </c>
      <c r="O70" s="172">
        <v>33.299999999999997</v>
      </c>
      <c r="P70" s="162">
        <v>115.67</v>
      </c>
      <c r="Q70" s="163">
        <v>168.7</v>
      </c>
      <c r="R70" s="162">
        <v>118</v>
      </c>
      <c r="S70" s="159">
        <v>111</v>
      </c>
      <c r="T70" s="163">
        <f t="shared" si="1"/>
        <v>229</v>
      </c>
      <c r="U70" s="162"/>
      <c r="V70" s="160"/>
      <c r="W70" s="160">
        <f t="shared" si="15"/>
        <v>10000</v>
      </c>
      <c r="X70" s="173"/>
      <c r="Y70" s="162">
        <f t="shared" si="3"/>
        <v>0</v>
      </c>
      <c r="Z70" s="162">
        <f t="shared" si="4"/>
        <v>0</v>
      </c>
      <c r="AA70" s="166"/>
      <c r="AB70" s="159"/>
      <c r="AC70" s="163">
        <f t="shared" si="5"/>
        <v>0</v>
      </c>
      <c r="AD70" s="160">
        <v>30</v>
      </c>
      <c r="AE70" s="162">
        <v>50</v>
      </c>
      <c r="AF70" s="167">
        <f t="shared" si="6"/>
        <v>80</v>
      </c>
      <c r="AG70" s="160"/>
      <c r="AH70" s="160"/>
      <c r="AI70" s="167">
        <f t="shared" si="7"/>
        <v>0</v>
      </c>
      <c r="AJ70" s="168">
        <f t="shared" si="8"/>
        <v>537.70000000000005</v>
      </c>
      <c r="AK70" s="169">
        <f t="shared" si="9"/>
        <v>82</v>
      </c>
      <c r="AL70" s="159" t="s">
        <v>201</v>
      </c>
      <c r="AM70" s="159"/>
      <c r="AN70" s="170">
        <v>99999</v>
      </c>
      <c r="AO70" s="159">
        <f t="shared" si="16"/>
        <v>99999</v>
      </c>
      <c r="AP70" s="171">
        <f t="shared" si="17"/>
        <v>1</v>
      </c>
      <c r="AQ70" s="161">
        <f t="shared" si="12"/>
        <v>112</v>
      </c>
      <c r="AR70" s="172"/>
      <c r="AS70" s="172"/>
      <c r="AT70" s="172"/>
      <c r="AU70" s="172"/>
      <c r="AV70" s="172"/>
      <c r="AW70" s="172"/>
      <c r="AX70" s="172"/>
      <c r="AY70" s="172"/>
      <c r="AZ70" s="172"/>
      <c r="BA70" s="172"/>
      <c r="BB70" s="172"/>
      <c r="BC70" s="172"/>
      <c r="BD70" s="172"/>
      <c r="BE70" s="172"/>
      <c r="BF70" s="172"/>
      <c r="BG70" s="172"/>
      <c r="BH70" s="172"/>
      <c r="BI70" s="172"/>
      <c r="BJ70" s="172"/>
      <c r="BK70" s="172"/>
    </row>
    <row r="71" spans="1:63" ht="14.25" customHeight="1" x14ac:dyDescent="0.2">
      <c r="A71" s="158"/>
      <c r="B71" s="159"/>
      <c r="C71" s="159"/>
      <c r="D71" s="159" t="s">
        <v>49</v>
      </c>
      <c r="E71" s="160">
        <v>111</v>
      </c>
      <c r="F71" s="159" t="s">
        <v>151</v>
      </c>
      <c r="G71" s="159" t="s">
        <v>96</v>
      </c>
      <c r="H71" s="159">
        <v>15</v>
      </c>
      <c r="I71" s="159">
        <v>15</v>
      </c>
      <c r="J71" s="159">
        <v>15</v>
      </c>
      <c r="K71" s="159">
        <v>15</v>
      </c>
      <c r="L71" s="161">
        <f t="shared" si="0"/>
        <v>60</v>
      </c>
      <c r="M71" s="160">
        <v>0</v>
      </c>
      <c r="N71" s="162">
        <v>20</v>
      </c>
      <c r="O71" s="162">
        <v>32</v>
      </c>
      <c r="P71" s="162">
        <v>127</v>
      </c>
      <c r="Q71" s="163">
        <v>179</v>
      </c>
      <c r="R71" s="162">
        <v>117</v>
      </c>
      <c r="S71" s="159">
        <v>116</v>
      </c>
      <c r="T71" s="163">
        <f t="shared" si="1"/>
        <v>233</v>
      </c>
      <c r="U71" s="164">
        <v>45464</v>
      </c>
      <c r="V71" s="160">
        <v>0</v>
      </c>
      <c r="W71" s="160">
        <f t="shared" si="15"/>
        <v>10000</v>
      </c>
      <c r="X71" s="173">
        <v>12910</v>
      </c>
      <c r="Y71" s="162">
        <f t="shared" si="3"/>
        <v>10.5</v>
      </c>
      <c r="Z71" s="162">
        <f t="shared" si="4"/>
        <v>10.5</v>
      </c>
      <c r="AA71" s="166">
        <v>0</v>
      </c>
      <c r="AB71" s="159" t="s">
        <v>55</v>
      </c>
      <c r="AC71" s="163">
        <f t="shared" si="5"/>
        <v>10.5</v>
      </c>
      <c r="AD71" s="160"/>
      <c r="AE71" s="159">
        <v>50</v>
      </c>
      <c r="AF71" s="167">
        <f t="shared" si="6"/>
        <v>50</v>
      </c>
      <c r="AG71" s="160"/>
      <c r="AH71" s="160">
        <v>20</v>
      </c>
      <c r="AI71" s="167">
        <f t="shared" si="7"/>
        <v>20</v>
      </c>
      <c r="AJ71" s="168">
        <f t="shared" si="8"/>
        <v>512.5</v>
      </c>
      <c r="AK71" s="169">
        <f t="shared" si="9"/>
        <v>88</v>
      </c>
      <c r="AL71" s="159" t="s">
        <v>202</v>
      </c>
      <c r="AM71" s="159"/>
      <c r="AN71" s="176">
        <v>9975</v>
      </c>
      <c r="AO71" s="159">
        <f t="shared" si="16"/>
        <v>2935</v>
      </c>
      <c r="AP71" s="171">
        <f t="shared" si="17"/>
        <v>0.29423558897243107</v>
      </c>
      <c r="AQ71" s="161">
        <f t="shared" si="12"/>
        <v>87</v>
      </c>
      <c r="AR71" s="172"/>
      <c r="AS71" s="172"/>
      <c r="AT71" s="172"/>
      <c r="AU71" s="172"/>
      <c r="AV71" s="172"/>
      <c r="AW71" s="172"/>
      <c r="AX71" s="172"/>
      <c r="AY71" s="172"/>
      <c r="AZ71" s="172"/>
      <c r="BA71" s="172"/>
      <c r="BB71" s="172"/>
      <c r="BC71" s="172"/>
      <c r="BD71" s="172"/>
      <c r="BE71" s="172"/>
      <c r="BF71" s="172"/>
      <c r="BG71" s="172"/>
      <c r="BH71" s="172"/>
      <c r="BI71" s="172"/>
      <c r="BJ71" s="172"/>
      <c r="BK71" s="172"/>
    </row>
    <row r="72" spans="1:63" ht="14.25" customHeight="1" x14ac:dyDescent="0.2">
      <c r="A72" s="35"/>
      <c r="B72" s="36"/>
      <c r="C72" s="36"/>
      <c r="D72" s="36"/>
      <c r="E72" s="66">
        <v>47</v>
      </c>
      <c r="F72" s="36" t="s">
        <v>95</v>
      </c>
      <c r="G72" s="36" t="s">
        <v>96</v>
      </c>
      <c r="H72" s="36">
        <v>15</v>
      </c>
      <c r="I72" s="36">
        <v>15</v>
      </c>
      <c r="J72" s="36">
        <v>15</v>
      </c>
      <c r="K72" s="36">
        <v>15</v>
      </c>
      <c r="L72" s="38">
        <f t="shared" si="0"/>
        <v>60</v>
      </c>
      <c r="M72" s="66">
        <v>20</v>
      </c>
      <c r="N72" s="65">
        <v>19.670000000000002</v>
      </c>
      <c r="O72" s="65">
        <v>33.299999999999997</v>
      </c>
      <c r="P72" s="65">
        <v>131.33000000000001</v>
      </c>
      <c r="Q72" s="39">
        <v>184.3</v>
      </c>
      <c r="R72" s="65">
        <v>111</v>
      </c>
      <c r="S72" s="36">
        <v>117</v>
      </c>
      <c r="T72" s="39">
        <f t="shared" si="1"/>
        <v>228</v>
      </c>
      <c r="U72" s="120">
        <v>45465</v>
      </c>
      <c r="V72" s="66">
        <v>0</v>
      </c>
      <c r="W72" s="66">
        <f t="shared" si="15"/>
        <v>10000</v>
      </c>
      <c r="X72" s="124">
        <v>2201</v>
      </c>
      <c r="Y72" s="65">
        <f t="shared" si="3"/>
        <v>-559.88333333333333</v>
      </c>
      <c r="Z72" s="65">
        <f t="shared" si="4"/>
        <v>0</v>
      </c>
      <c r="AA72" s="67"/>
      <c r="AB72" s="36" t="s">
        <v>63</v>
      </c>
      <c r="AC72" s="39">
        <f t="shared" si="5"/>
        <v>0</v>
      </c>
      <c r="AD72" s="66">
        <v>15</v>
      </c>
      <c r="AE72" s="36">
        <v>0</v>
      </c>
      <c r="AF72" s="37">
        <v>0</v>
      </c>
      <c r="AG72" s="66"/>
      <c r="AH72" s="66"/>
      <c r="AI72" s="37">
        <f t="shared" si="7"/>
        <v>20</v>
      </c>
      <c r="AJ72" s="43">
        <f t="shared" si="8"/>
        <v>452.3</v>
      </c>
      <c r="AK72" s="70">
        <f t="shared" si="9"/>
        <v>95</v>
      </c>
      <c r="AL72" s="36"/>
      <c r="AM72" s="36"/>
      <c r="AN72" s="123">
        <v>99999</v>
      </c>
      <c r="AO72" s="36">
        <f t="shared" si="16"/>
        <v>97798</v>
      </c>
      <c r="AP72" s="72">
        <f t="shared" si="17"/>
        <v>0.97798977989779901</v>
      </c>
      <c r="AQ72" s="38">
        <f t="shared" si="12"/>
        <v>101</v>
      </c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</row>
    <row r="73" spans="1:63" ht="14.25" customHeight="1" x14ac:dyDescent="0.2">
      <c r="A73" s="35"/>
      <c r="B73" s="36"/>
      <c r="C73" s="36"/>
      <c r="D73" s="36"/>
      <c r="E73" s="66">
        <v>68</v>
      </c>
      <c r="F73" s="36" t="s">
        <v>113</v>
      </c>
      <c r="G73" s="36" t="s">
        <v>96</v>
      </c>
      <c r="H73" s="36">
        <v>15</v>
      </c>
      <c r="I73" s="36">
        <v>15</v>
      </c>
      <c r="J73" s="36">
        <v>15</v>
      </c>
      <c r="K73" s="36">
        <v>15</v>
      </c>
      <c r="L73" s="38">
        <f t="shared" si="0"/>
        <v>60</v>
      </c>
      <c r="M73" s="66">
        <v>40</v>
      </c>
      <c r="N73" s="65">
        <v>19.670000000000002</v>
      </c>
      <c r="O73" s="65">
        <v>39</v>
      </c>
      <c r="P73" s="65">
        <v>125</v>
      </c>
      <c r="Q73" s="39">
        <v>183.7</v>
      </c>
      <c r="R73" s="65">
        <v>110</v>
      </c>
      <c r="S73" s="36">
        <v>111</v>
      </c>
      <c r="T73" s="39">
        <f t="shared" si="1"/>
        <v>221</v>
      </c>
      <c r="U73" s="120">
        <v>45464</v>
      </c>
      <c r="V73" s="66">
        <v>0</v>
      </c>
      <c r="W73" s="66">
        <f t="shared" si="15"/>
        <v>10000</v>
      </c>
      <c r="X73" s="124">
        <v>2500</v>
      </c>
      <c r="Y73" s="65">
        <f t="shared" si="3"/>
        <v>-525</v>
      </c>
      <c r="Z73" s="65">
        <f t="shared" si="4"/>
        <v>0</v>
      </c>
      <c r="AA73" s="67">
        <v>0</v>
      </c>
      <c r="AB73" s="36" t="s">
        <v>114</v>
      </c>
      <c r="AC73" s="39">
        <f t="shared" si="5"/>
        <v>0</v>
      </c>
      <c r="AD73" s="66"/>
      <c r="AE73" s="36"/>
      <c r="AF73" s="37">
        <f t="shared" ref="AF73:AF107" si="18">SUM(V73,AD73,AE73)</f>
        <v>0</v>
      </c>
      <c r="AG73" s="66">
        <v>100</v>
      </c>
      <c r="AH73" s="66"/>
      <c r="AI73" s="37">
        <f t="shared" si="7"/>
        <v>140</v>
      </c>
      <c r="AJ73" s="43">
        <f t="shared" si="8"/>
        <v>324.7</v>
      </c>
      <c r="AK73" s="70">
        <f t="shared" si="9"/>
        <v>113</v>
      </c>
      <c r="AL73" s="65"/>
      <c r="AM73" s="65"/>
      <c r="AN73" s="126">
        <v>10216</v>
      </c>
      <c r="AO73" s="36">
        <f t="shared" si="16"/>
        <v>7716</v>
      </c>
      <c r="AP73" s="72">
        <f t="shared" si="17"/>
        <v>0.75528582615505091</v>
      </c>
      <c r="AQ73" s="38">
        <f t="shared" si="12"/>
        <v>96</v>
      </c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</row>
    <row r="74" spans="1:63" ht="14.25" customHeight="1" x14ac:dyDescent="0.2">
      <c r="A74" s="158"/>
      <c r="B74" s="159"/>
      <c r="C74" s="159"/>
      <c r="D74" s="159" t="s">
        <v>49</v>
      </c>
      <c r="E74" s="160">
        <v>121</v>
      </c>
      <c r="F74" s="159" t="s">
        <v>161</v>
      </c>
      <c r="G74" s="159" t="s">
        <v>67</v>
      </c>
      <c r="H74" s="159">
        <v>15</v>
      </c>
      <c r="I74" s="159">
        <v>15</v>
      </c>
      <c r="J74" s="159">
        <v>15</v>
      </c>
      <c r="K74" s="159">
        <v>15</v>
      </c>
      <c r="L74" s="161">
        <f t="shared" si="0"/>
        <v>60</v>
      </c>
      <c r="M74" s="160">
        <v>0</v>
      </c>
      <c r="N74" s="162">
        <v>20</v>
      </c>
      <c r="O74" s="162">
        <v>36.33</v>
      </c>
      <c r="P74" s="162">
        <v>138.66999999999999</v>
      </c>
      <c r="Q74" s="163">
        <v>195</v>
      </c>
      <c r="R74" s="162">
        <v>114</v>
      </c>
      <c r="S74" s="159">
        <v>116</v>
      </c>
      <c r="T74" s="163">
        <f t="shared" si="1"/>
        <v>230</v>
      </c>
      <c r="U74" s="164">
        <v>45462</v>
      </c>
      <c r="V74" s="160">
        <v>50</v>
      </c>
      <c r="W74" s="160">
        <f t="shared" si="15"/>
        <v>10000</v>
      </c>
      <c r="X74" s="165">
        <v>9793</v>
      </c>
      <c r="Y74" s="162">
        <f t="shared" si="3"/>
        <v>325.85000000000002</v>
      </c>
      <c r="Z74" s="162">
        <f t="shared" si="4"/>
        <v>325.85000000000002</v>
      </c>
      <c r="AA74" s="166">
        <v>150</v>
      </c>
      <c r="AB74" s="159" t="s">
        <v>63</v>
      </c>
      <c r="AC74" s="163">
        <f t="shared" si="5"/>
        <v>475.85</v>
      </c>
      <c r="AD74" s="160">
        <v>45</v>
      </c>
      <c r="AE74" s="159">
        <v>50</v>
      </c>
      <c r="AF74" s="167">
        <f t="shared" si="18"/>
        <v>145</v>
      </c>
      <c r="AG74" s="160"/>
      <c r="AH74" s="160"/>
      <c r="AI74" s="167">
        <f t="shared" si="7"/>
        <v>0</v>
      </c>
      <c r="AJ74" s="168">
        <f t="shared" si="8"/>
        <v>1105.8499999999999</v>
      </c>
      <c r="AK74" s="169">
        <f t="shared" si="9"/>
        <v>1</v>
      </c>
      <c r="AL74" s="159"/>
      <c r="AM74" s="159"/>
      <c r="AN74" s="175">
        <v>10000</v>
      </c>
      <c r="AO74" s="159">
        <f t="shared" si="16"/>
        <v>207</v>
      </c>
      <c r="AP74" s="171">
        <f t="shared" si="17"/>
        <v>2.07E-2</v>
      </c>
      <c r="AQ74" s="161">
        <f t="shared" si="12"/>
        <v>14</v>
      </c>
      <c r="AR74" s="172"/>
      <c r="AS74" s="172"/>
      <c r="AT74" s="172"/>
      <c r="AU74" s="172"/>
      <c r="AV74" s="172"/>
      <c r="AW74" s="172"/>
      <c r="AX74" s="172"/>
      <c r="AY74" s="172"/>
      <c r="AZ74" s="172"/>
      <c r="BA74" s="172"/>
      <c r="BB74" s="172"/>
      <c r="BC74" s="172"/>
      <c r="BD74" s="172"/>
      <c r="BE74" s="172"/>
      <c r="BF74" s="172"/>
      <c r="BG74" s="172"/>
      <c r="BH74" s="172"/>
      <c r="BI74" s="172"/>
      <c r="BJ74" s="172"/>
      <c r="BK74" s="172"/>
    </row>
    <row r="75" spans="1:63" ht="14.25" customHeight="1" x14ac:dyDescent="0.2">
      <c r="A75" s="158"/>
      <c r="B75" s="159"/>
      <c r="C75" s="159"/>
      <c r="D75" s="159"/>
      <c r="E75" s="160">
        <v>133</v>
      </c>
      <c r="F75" s="159" t="s">
        <v>175</v>
      </c>
      <c r="G75" s="159" t="s">
        <v>67</v>
      </c>
      <c r="H75" s="159">
        <v>15</v>
      </c>
      <c r="I75" s="159">
        <v>15</v>
      </c>
      <c r="J75" s="159">
        <v>15</v>
      </c>
      <c r="K75" s="159">
        <v>15</v>
      </c>
      <c r="L75" s="161">
        <f t="shared" si="0"/>
        <v>60</v>
      </c>
      <c r="M75" s="159">
        <v>0</v>
      </c>
      <c r="N75" s="159">
        <v>19.7</v>
      </c>
      <c r="O75" s="159">
        <v>38.4</v>
      </c>
      <c r="P75" s="159">
        <v>127.7</v>
      </c>
      <c r="Q75" s="163">
        <v>186.3</v>
      </c>
      <c r="R75" s="162">
        <v>117</v>
      </c>
      <c r="S75" s="159">
        <v>116</v>
      </c>
      <c r="T75" s="163">
        <f t="shared" si="1"/>
        <v>233</v>
      </c>
      <c r="U75" s="164">
        <v>45463</v>
      </c>
      <c r="V75" s="160">
        <v>25</v>
      </c>
      <c r="W75" s="160">
        <f t="shared" si="15"/>
        <v>10000</v>
      </c>
      <c r="X75" s="165">
        <v>9659</v>
      </c>
      <c r="Y75" s="162">
        <f t="shared" si="3"/>
        <v>310.2166666666667</v>
      </c>
      <c r="Z75" s="162">
        <f t="shared" si="4"/>
        <v>310.2166666666667</v>
      </c>
      <c r="AA75" s="166">
        <v>150</v>
      </c>
      <c r="AB75" s="159" t="s">
        <v>63</v>
      </c>
      <c r="AC75" s="163">
        <f t="shared" si="5"/>
        <v>460.2166666666667</v>
      </c>
      <c r="AD75" s="160"/>
      <c r="AE75" s="159">
        <v>50</v>
      </c>
      <c r="AF75" s="167">
        <f t="shared" si="18"/>
        <v>75</v>
      </c>
      <c r="AG75" s="159"/>
      <c r="AH75" s="159"/>
      <c r="AI75" s="167">
        <f t="shared" si="7"/>
        <v>0</v>
      </c>
      <c r="AJ75" s="168">
        <f t="shared" si="8"/>
        <v>1014.5166666666667</v>
      </c>
      <c r="AK75" s="169">
        <f t="shared" si="9"/>
        <v>8</v>
      </c>
      <c r="AL75" s="159"/>
      <c r="AM75" s="159"/>
      <c r="AN75" s="175">
        <v>9511.5</v>
      </c>
      <c r="AO75" s="159">
        <f t="shared" si="16"/>
        <v>147.5</v>
      </c>
      <c r="AP75" s="171">
        <f t="shared" si="17"/>
        <v>1.5507543499973716E-2</v>
      </c>
      <c r="AQ75" s="161">
        <f t="shared" si="12"/>
        <v>11</v>
      </c>
      <c r="AR75" s="172"/>
      <c r="AS75" s="172"/>
      <c r="AT75" s="172"/>
      <c r="AU75" s="172"/>
      <c r="AV75" s="172"/>
      <c r="AW75" s="172"/>
      <c r="AX75" s="172"/>
      <c r="AY75" s="172"/>
      <c r="AZ75" s="172"/>
      <c r="BA75" s="172"/>
      <c r="BB75" s="172"/>
      <c r="BC75" s="172"/>
      <c r="BD75" s="172"/>
      <c r="BE75" s="172"/>
      <c r="BF75" s="172"/>
      <c r="BG75" s="172"/>
      <c r="BH75" s="172"/>
      <c r="BI75" s="172"/>
      <c r="BJ75" s="172"/>
      <c r="BK75" s="172"/>
    </row>
    <row r="76" spans="1:63" ht="14.25" customHeight="1" x14ac:dyDescent="0.2">
      <c r="A76" s="35"/>
      <c r="B76" s="36"/>
      <c r="C76" s="36"/>
      <c r="D76" s="36"/>
      <c r="E76" s="66">
        <v>108</v>
      </c>
      <c r="F76" s="36" t="s">
        <v>148</v>
      </c>
      <c r="G76" s="36" t="s">
        <v>67</v>
      </c>
      <c r="H76" s="36">
        <v>15</v>
      </c>
      <c r="I76" s="36">
        <v>15</v>
      </c>
      <c r="J76" s="36">
        <v>15</v>
      </c>
      <c r="K76" s="36">
        <v>15</v>
      </c>
      <c r="L76" s="38">
        <f t="shared" si="0"/>
        <v>60</v>
      </c>
      <c r="M76" s="66">
        <v>20</v>
      </c>
      <c r="N76" s="65">
        <v>20</v>
      </c>
      <c r="O76" s="65">
        <v>33</v>
      </c>
      <c r="P76" s="65">
        <v>132.5</v>
      </c>
      <c r="Q76" s="39">
        <v>185.5</v>
      </c>
      <c r="R76" s="65">
        <v>110</v>
      </c>
      <c r="S76" s="36">
        <v>109</v>
      </c>
      <c r="T76" s="39">
        <f t="shared" si="1"/>
        <v>219</v>
      </c>
      <c r="U76" s="120">
        <v>45464</v>
      </c>
      <c r="V76" s="66">
        <v>0</v>
      </c>
      <c r="W76" s="66">
        <f t="shared" si="15"/>
        <v>10000</v>
      </c>
      <c r="X76" s="124">
        <v>10218</v>
      </c>
      <c r="Y76" s="65">
        <f t="shared" si="3"/>
        <v>324.56666666666666</v>
      </c>
      <c r="Z76" s="65">
        <f t="shared" si="4"/>
        <v>324.56666666666666</v>
      </c>
      <c r="AA76" s="67">
        <v>150</v>
      </c>
      <c r="AB76" s="36" t="s">
        <v>52</v>
      </c>
      <c r="AC76" s="39">
        <f t="shared" si="5"/>
        <v>474.56666666666666</v>
      </c>
      <c r="AD76" s="66"/>
      <c r="AE76" s="36">
        <v>50</v>
      </c>
      <c r="AF76" s="37">
        <f t="shared" si="18"/>
        <v>50</v>
      </c>
      <c r="AG76" s="66"/>
      <c r="AH76" s="66"/>
      <c r="AI76" s="37">
        <f t="shared" si="7"/>
        <v>20</v>
      </c>
      <c r="AJ76" s="43">
        <f t="shared" si="8"/>
        <v>969.06666666666661</v>
      </c>
      <c r="AK76" s="70">
        <f t="shared" si="9"/>
        <v>11</v>
      </c>
      <c r="AL76" s="36"/>
      <c r="AM76" s="36"/>
      <c r="AN76" s="126">
        <v>10033</v>
      </c>
      <c r="AO76" s="36">
        <f t="shared" si="16"/>
        <v>185</v>
      </c>
      <c r="AP76" s="72">
        <f t="shared" si="17"/>
        <v>1.8439150802352238E-2</v>
      </c>
      <c r="AQ76" s="38">
        <f t="shared" si="12"/>
        <v>13</v>
      </c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</row>
    <row r="77" spans="1:63" ht="14.25" customHeight="1" x14ac:dyDescent="0.2">
      <c r="A77" s="35"/>
      <c r="B77" s="36"/>
      <c r="C77" s="36"/>
      <c r="D77" s="36"/>
      <c r="E77" s="66">
        <v>72</v>
      </c>
      <c r="F77" s="36" t="s">
        <v>116</v>
      </c>
      <c r="G77" s="36" t="s">
        <v>67</v>
      </c>
      <c r="H77" s="36">
        <v>15</v>
      </c>
      <c r="I77" s="36">
        <v>15</v>
      </c>
      <c r="J77" s="36">
        <v>15</v>
      </c>
      <c r="K77" s="36">
        <v>15</v>
      </c>
      <c r="L77" s="38">
        <f t="shared" si="0"/>
        <v>60</v>
      </c>
      <c r="M77" s="66">
        <v>0</v>
      </c>
      <c r="N77" s="65">
        <v>20</v>
      </c>
      <c r="O77" s="65">
        <v>37.299999999999997</v>
      </c>
      <c r="P77" s="65">
        <v>127.67</v>
      </c>
      <c r="Q77" s="39">
        <v>185</v>
      </c>
      <c r="R77" s="65">
        <v>115</v>
      </c>
      <c r="S77" s="36">
        <v>117</v>
      </c>
      <c r="T77" s="39">
        <f t="shared" si="1"/>
        <v>232</v>
      </c>
      <c r="U77" s="120">
        <v>45462</v>
      </c>
      <c r="V77" s="66">
        <v>50</v>
      </c>
      <c r="W77" s="66">
        <f t="shared" si="15"/>
        <v>10000</v>
      </c>
      <c r="X77" s="121">
        <v>10058</v>
      </c>
      <c r="Y77" s="65">
        <f t="shared" si="3"/>
        <v>343.23333333333335</v>
      </c>
      <c r="Z77" s="65">
        <f t="shared" si="4"/>
        <v>343.23333333333335</v>
      </c>
      <c r="AA77" s="67">
        <v>0</v>
      </c>
      <c r="AB77" s="36" t="s">
        <v>117</v>
      </c>
      <c r="AC77" s="39">
        <f t="shared" si="5"/>
        <v>343.23333333333335</v>
      </c>
      <c r="AD77" s="66">
        <v>30</v>
      </c>
      <c r="AE77" s="36">
        <v>50</v>
      </c>
      <c r="AF77" s="37">
        <f t="shared" si="18"/>
        <v>130</v>
      </c>
      <c r="AG77" s="66"/>
      <c r="AH77" s="66"/>
      <c r="AI77" s="37">
        <f t="shared" si="7"/>
        <v>0</v>
      </c>
      <c r="AJ77" s="43">
        <f t="shared" si="8"/>
        <v>950.23333333333335</v>
      </c>
      <c r="AK77" s="70">
        <f t="shared" si="9"/>
        <v>13</v>
      </c>
      <c r="AL77" s="36"/>
      <c r="AM77" s="36"/>
      <c r="AN77" s="122">
        <v>10370</v>
      </c>
      <c r="AO77" s="36">
        <f t="shared" si="16"/>
        <v>312</v>
      </c>
      <c r="AP77" s="72">
        <f t="shared" si="17"/>
        <v>3.0086788813886212E-2</v>
      </c>
      <c r="AQ77" s="38">
        <f t="shared" si="12"/>
        <v>20</v>
      </c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</row>
    <row r="78" spans="1:63" ht="14.25" customHeight="1" x14ac:dyDescent="0.2">
      <c r="A78" s="35"/>
      <c r="B78" s="36"/>
      <c r="C78" s="36"/>
      <c r="D78" s="36" t="s">
        <v>49</v>
      </c>
      <c r="E78" s="66">
        <v>52</v>
      </c>
      <c r="F78" s="36" t="s">
        <v>99</v>
      </c>
      <c r="G78" s="36" t="s">
        <v>67</v>
      </c>
      <c r="H78" s="36">
        <v>15</v>
      </c>
      <c r="I78" s="36">
        <v>15</v>
      </c>
      <c r="J78" s="36">
        <v>15</v>
      </c>
      <c r="K78" s="36">
        <v>15</v>
      </c>
      <c r="L78" s="38">
        <f t="shared" si="0"/>
        <v>60</v>
      </c>
      <c r="M78" s="66">
        <v>20</v>
      </c>
      <c r="N78" s="65">
        <v>13.3</v>
      </c>
      <c r="O78" s="65">
        <v>31</v>
      </c>
      <c r="P78" s="65">
        <v>97.67</v>
      </c>
      <c r="Q78" s="39">
        <v>142</v>
      </c>
      <c r="R78" s="65">
        <v>113</v>
      </c>
      <c r="S78" s="36">
        <v>110</v>
      </c>
      <c r="T78" s="39">
        <f t="shared" si="1"/>
        <v>223</v>
      </c>
      <c r="U78" s="120">
        <v>45464</v>
      </c>
      <c r="V78" s="66">
        <v>0</v>
      </c>
      <c r="W78" s="66">
        <f t="shared" si="15"/>
        <v>10000</v>
      </c>
      <c r="X78" s="124">
        <v>10090</v>
      </c>
      <c r="Y78" s="65">
        <f t="shared" si="3"/>
        <v>339.5</v>
      </c>
      <c r="Z78" s="65">
        <f t="shared" si="4"/>
        <v>339.5</v>
      </c>
      <c r="AA78" s="67">
        <v>150</v>
      </c>
      <c r="AB78" s="36" t="s">
        <v>63</v>
      </c>
      <c r="AC78" s="39">
        <f t="shared" si="5"/>
        <v>489.5</v>
      </c>
      <c r="AD78" s="66"/>
      <c r="AE78" s="36">
        <v>50</v>
      </c>
      <c r="AF78" s="37">
        <f t="shared" si="18"/>
        <v>50</v>
      </c>
      <c r="AG78" s="66"/>
      <c r="AH78" s="66"/>
      <c r="AI78" s="37">
        <f t="shared" si="7"/>
        <v>20</v>
      </c>
      <c r="AJ78" s="43">
        <f t="shared" si="8"/>
        <v>944.5</v>
      </c>
      <c r="AK78" s="70">
        <f t="shared" si="9"/>
        <v>14</v>
      </c>
      <c r="AL78" s="36"/>
      <c r="AM78" s="36"/>
      <c r="AN78" s="126">
        <v>10000</v>
      </c>
      <c r="AO78" s="36">
        <f t="shared" si="16"/>
        <v>90</v>
      </c>
      <c r="AP78" s="72">
        <f t="shared" si="17"/>
        <v>8.9999999999999993E-3</v>
      </c>
      <c r="AQ78" s="38">
        <f t="shared" si="12"/>
        <v>8</v>
      </c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</row>
    <row r="79" spans="1:63" ht="14.25" customHeight="1" x14ac:dyDescent="0.2">
      <c r="A79" s="35"/>
      <c r="B79" s="36"/>
      <c r="C79" s="36"/>
      <c r="D79" s="36"/>
      <c r="E79" s="66">
        <v>131</v>
      </c>
      <c r="F79" s="36" t="s">
        <v>172</v>
      </c>
      <c r="G79" s="36" t="s">
        <v>67</v>
      </c>
      <c r="H79" s="36">
        <v>15</v>
      </c>
      <c r="I79" s="36">
        <v>0</v>
      </c>
      <c r="J79" s="36">
        <v>0</v>
      </c>
      <c r="K79" s="36">
        <v>15</v>
      </c>
      <c r="L79" s="38">
        <f t="shared" si="0"/>
        <v>30</v>
      </c>
      <c r="M79" s="36">
        <v>0</v>
      </c>
      <c r="N79" s="36">
        <v>19.670000000000002</v>
      </c>
      <c r="O79" s="36">
        <v>35.67</v>
      </c>
      <c r="P79" s="36">
        <v>101.33</v>
      </c>
      <c r="Q79" s="39">
        <v>156.69999999999999</v>
      </c>
      <c r="R79" s="65">
        <v>87</v>
      </c>
      <c r="S79" s="36">
        <v>95</v>
      </c>
      <c r="T79" s="39">
        <f t="shared" si="1"/>
        <v>182</v>
      </c>
      <c r="U79" s="120">
        <v>45464</v>
      </c>
      <c r="V79" s="66">
        <v>0</v>
      </c>
      <c r="W79" s="66">
        <f t="shared" si="15"/>
        <v>10000</v>
      </c>
      <c r="X79" s="124">
        <v>9783</v>
      </c>
      <c r="Y79" s="65">
        <f t="shared" si="3"/>
        <v>324.68333333333334</v>
      </c>
      <c r="Z79" s="65">
        <f t="shared" si="4"/>
        <v>324.68333333333334</v>
      </c>
      <c r="AA79" s="67">
        <v>150</v>
      </c>
      <c r="AB79" s="36" t="s">
        <v>173</v>
      </c>
      <c r="AC79" s="39">
        <f t="shared" si="5"/>
        <v>474.68333333333334</v>
      </c>
      <c r="AD79" s="66"/>
      <c r="AE79" s="36">
        <v>50</v>
      </c>
      <c r="AF79" s="37">
        <f t="shared" si="18"/>
        <v>50</v>
      </c>
      <c r="AG79" s="36"/>
      <c r="AH79" s="36"/>
      <c r="AI79" s="37">
        <f t="shared" si="7"/>
        <v>0</v>
      </c>
      <c r="AJ79" s="43">
        <f t="shared" si="8"/>
        <v>893.38333333333333</v>
      </c>
      <c r="AK79" s="70">
        <f t="shared" si="9"/>
        <v>25</v>
      </c>
      <c r="AL79" s="36"/>
      <c r="AM79" s="36"/>
      <c r="AN79" s="126">
        <v>13755</v>
      </c>
      <c r="AO79" s="36">
        <f t="shared" si="16"/>
        <v>3972</v>
      </c>
      <c r="AP79" s="72">
        <f t="shared" si="17"/>
        <v>0.28876772082878954</v>
      </c>
      <c r="AQ79" s="38">
        <f t="shared" si="12"/>
        <v>86</v>
      </c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</row>
    <row r="80" spans="1:63" ht="14.25" customHeight="1" x14ac:dyDescent="0.2">
      <c r="A80" s="35"/>
      <c r="B80" s="36"/>
      <c r="C80" s="36"/>
      <c r="D80" s="36"/>
      <c r="E80" s="66">
        <v>24</v>
      </c>
      <c r="F80" s="36" t="s">
        <v>73</v>
      </c>
      <c r="G80" s="36" t="s">
        <v>67</v>
      </c>
      <c r="H80" s="36">
        <v>15</v>
      </c>
      <c r="I80" s="36">
        <v>15</v>
      </c>
      <c r="J80" s="36">
        <v>15</v>
      </c>
      <c r="K80" s="36">
        <v>15</v>
      </c>
      <c r="L80" s="38">
        <f t="shared" si="0"/>
        <v>60</v>
      </c>
      <c r="M80" s="66">
        <v>20</v>
      </c>
      <c r="N80" s="65">
        <v>6.67</v>
      </c>
      <c r="O80" s="65">
        <v>32.67</v>
      </c>
      <c r="P80" s="65">
        <v>107.67</v>
      </c>
      <c r="Q80" s="39">
        <v>147</v>
      </c>
      <c r="R80" s="65">
        <v>117</v>
      </c>
      <c r="S80" s="36">
        <v>120</v>
      </c>
      <c r="T80" s="39">
        <f t="shared" si="1"/>
        <v>237</v>
      </c>
      <c r="U80" s="120">
        <v>45463</v>
      </c>
      <c r="V80" s="66">
        <v>25</v>
      </c>
      <c r="W80" s="66">
        <f t="shared" si="15"/>
        <v>10000</v>
      </c>
      <c r="X80" s="121">
        <v>8907</v>
      </c>
      <c r="Y80" s="65">
        <f t="shared" si="3"/>
        <v>222.48333333333335</v>
      </c>
      <c r="Z80" s="65">
        <f t="shared" si="4"/>
        <v>222.48333333333335</v>
      </c>
      <c r="AA80" s="67">
        <v>150</v>
      </c>
      <c r="AB80" s="36" t="s">
        <v>63</v>
      </c>
      <c r="AC80" s="39">
        <f t="shared" si="5"/>
        <v>372.48333333333335</v>
      </c>
      <c r="AD80" s="66"/>
      <c r="AE80" s="36">
        <v>50</v>
      </c>
      <c r="AF80" s="37">
        <f t="shared" si="18"/>
        <v>75</v>
      </c>
      <c r="AG80" s="66"/>
      <c r="AH80" s="66"/>
      <c r="AI80" s="37">
        <f t="shared" si="7"/>
        <v>20</v>
      </c>
      <c r="AJ80" s="43">
        <f t="shared" si="8"/>
        <v>871.48333333333335</v>
      </c>
      <c r="AK80" s="70">
        <f t="shared" si="9"/>
        <v>29</v>
      </c>
      <c r="AL80" s="36"/>
      <c r="AM80" s="36"/>
      <c r="AN80" s="122">
        <v>10254</v>
      </c>
      <c r="AO80" s="36">
        <f t="shared" si="16"/>
        <v>1347</v>
      </c>
      <c r="AP80" s="72">
        <f t="shared" si="17"/>
        <v>0.13136337039204213</v>
      </c>
      <c r="AQ80" s="38">
        <f t="shared" si="12"/>
        <v>54</v>
      </c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</row>
    <row r="81" spans="1:63" ht="14.25" customHeight="1" x14ac:dyDescent="0.2">
      <c r="A81" s="35"/>
      <c r="B81" s="36"/>
      <c r="C81" s="36"/>
      <c r="D81" s="36"/>
      <c r="E81" s="66">
        <v>32</v>
      </c>
      <c r="F81" s="36" t="s">
        <v>84</v>
      </c>
      <c r="G81" s="36" t="s">
        <v>67</v>
      </c>
      <c r="H81" s="36">
        <v>15</v>
      </c>
      <c r="I81" s="36">
        <v>15</v>
      </c>
      <c r="J81" s="36">
        <v>0</v>
      </c>
      <c r="K81" s="36">
        <v>15</v>
      </c>
      <c r="L81" s="38">
        <f t="shared" si="0"/>
        <v>45</v>
      </c>
      <c r="M81" s="66">
        <v>0</v>
      </c>
      <c r="N81" s="65">
        <v>16.670000000000002</v>
      </c>
      <c r="O81" s="65">
        <v>28.67</v>
      </c>
      <c r="P81" s="65">
        <v>88.33</v>
      </c>
      <c r="Q81" s="39">
        <v>133.69999999999999</v>
      </c>
      <c r="R81" s="65">
        <v>83</v>
      </c>
      <c r="S81" s="36">
        <v>96</v>
      </c>
      <c r="T81" s="39">
        <f t="shared" si="1"/>
        <v>179</v>
      </c>
      <c r="U81" s="120">
        <v>45464</v>
      </c>
      <c r="V81" s="66">
        <v>0</v>
      </c>
      <c r="W81" s="66">
        <f t="shared" si="15"/>
        <v>10000</v>
      </c>
      <c r="X81" s="124">
        <v>9623</v>
      </c>
      <c r="Y81" s="65">
        <f t="shared" si="3"/>
        <v>306.01666666666665</v>
      </c>
      <c r="Z81" s="65">
        <f t="shared" si="4"/>
        <v>306.01666666666665</v>
      </c>
      <c r="AA81" s="67">
        <v>150</v>
      </c>
      <c r="AB81" s="36" t="s">
        <v>63</v>
      </c>
      <c r="AC81" s="39">
        <f t="shared" si="5"/>
        <v>456.01666666666665</v>
      </c>
      <c r="AD81" s="66"/>
      <c r="AE81" s="36">
        <v>50</v>
      </c>
      <c r="AF81" s="37">
        <f t="shared" si="18"/>
        <v>50</v>
      </c>
      <c r="AG81" s="66">
        <v>100</v>
      </c>
      <c r="AH81" s="66"/>
      <c r="AI81" s="37">
        <f t="shared" si="7"/>
        <v>100</v>
      </c>
      <c r="AJ81" s="43">
        <f t="shared" si="8"/>
        <v>763.7166666666667</v>
      </c>
      <c r="AK81" s="70">
        <f t="shared" si="9"/>
        <v>49</v>
      </c>
      <c r="AL81" s="36"/>
      <c r="AM81" s="36"/>
      <c r="AN81" s="126">
        <v>10511</v>
      </c>
      <c r="AO81" s="36">
        <v>9623</v>
      </c>
      <c r="AP81" s="72">
        <f t="shared" si="17"/>
        <v>0.91551707734754062</v>
      </c>
      <c r="AQ81" s="38">
        <f t="shared" si="12"/>
        <v>100</v>
      </c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</row>
    <row r="82" spans="1:63" ht="14.25" customHeight="1" x14ac:dyDescent="0.2">
      <c r="A82" s="132"/>
      <c r="B82" s="133"/>
      <c r="C82" s="133"/>
      <c r="D82" s="133" t="s">
        <v>49</v>
      </c>
      <c r="E82" s="134">
        <v>33</v>
      </c>
      <c r="F82" s="133" t="s">
        <v>85</v>
      </c>
      <c r="G82" s="133" t="s">
        <v>67</v>
      </c>
      <c r="H82" s="133">
        <v>15</v>
      </c>
      <c r="I82" s="133">
        <v>15</v>
      </c>
      <c r="J82" s="133">
        <v>15</v>
      </c>
      <c r="K82" s="133">
        <v>15</v>
      </c>
      <c r="L82" s="135">
        <f t="shared" si="0"/>
        <v>60</v>
      </c>
      <c r="M82" s="134">
        <v>10</v>
      </c>
      <c r="N82" s="136">
        <v>19</v>
      </c>
      <c r="O82" s="136">
        <v>34.67</v>
      </c>
      <c r="P82" s="136">
        <v>134.33000000000001</v>
      </c>
      <c r="Q82" s="137">
        <v>188</v>
      </c>
      <c r="R82" s="136">
        <v>104</v>
      </c>
      <c r="S82" s="133">
        <v>110</v>
      </c>
      <c r="T82" s="137">
        <f t="shared" si="1"/>
        <v>214</v>
      </c>
      <c r="U82" s="138">
        <v>45464</v>
      </c>
      <c r="V82" s="134"/>
      <c r="W82" s="134">
        <f t="shared" si="15"/>
        <v>10000</v>
      </c>
      <c r="X82" s="139">
        <v>9603</v>
      </c>
      <c r="Y82" s="136">
        <f t="shared" si="3"/>
        <v>303.68333333333334</v>
      </c>
      <c r="Z82" s="136">
        <f t="shared" si="4"/>
        <v>303.68333333333334</v>
      </c>
      <c r="AA82" s="140">
        <v>150</v>
      </c>
      <c r="AB82" s="133" t="s">
        <v>63</v>
      </c>
      <c r="AC82" s="137">
        <f t="shared" si="5"/>
        <v>453.68333333333334</v>
      </c>
      <c r="AD82" s="134"/>
      <c r="AE82" s="133">
        <v>0</v>
      </c>
      <c r="AF82" s="141">
        <f t="shared" si="18"/>
        <v>0</v>
      </c>
      <c r="AG82" s="134"/>
      <c r="AH82" s="134"/>
      <c r="AI82" s="141">
        <f t="shared" si="7"/>
        <v>10</v>
      </c>
      <c r="AJ82" s="142">
        <f t="shared" si="8"/>
        <v>905.68333333333339</v>
      </c>
      <c r="AK82" s="143">
        <f t="shared" si="9"/>
        <v>23</v>
      </c>
      <c r="AL82" s="133"/>
      <c r="AM82" s="133"/>
      <c r="AN82" s="144">
        <v>10085</v>
      </c>
      <c r="AO82" s="133">
        <f t="shared" ref="AO82:AO123" si="19">ABS(X82-AN82)</f>
        <v>482</v>
      </c>
      <c r="AP82" s="145">
        <f t="shared" si="17"/>
        <v>4.7793753098661379E-2</v>
      </c>
      <c r="AQ82" s="135">
        <f t="shared" si="12"/>
        <v>27</v>
      </c>
      <c r="AR82" s="146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146"/>
      <c r="BF82" s="146"/>
      <c r="BG82" s="146"/>
      <c r="BH82" s="146"/>
      <c r="BI82" s="146"/>
      <c r="BJ82" s="146"/>
      <c r="BK82" s="146"/>
    </row>
    <row r="83" spans="1:63" ht="14.25" customHeight="1" x14ac:dyDescent="0.2">
      <c r="A83" s="35"/>
      <c r="B83" s="36"/>
      <c r="C83" s="36"/>
      <c r="D83" s="36" t="s">
        <v>49</v>
      </c>
      <c r="E83" s="66">
        <v>39</v>
      </c>
      <c r="F83" s="36" t="s">
        <v>87</v>
      </c>
      <c r="G83" s="36" t="s">
        <v>67</v>
      </c>
      <c r="H83" s="36">
        <v>15</v>
      </c>
      <c r="I83" s="36">
        <v>15</v>
      </c>
      <c r="J83" s="36">
        <v>0</v>
      </c>
      <c r="K83" s="36">
        <v>15</v>
      </c>
      <c r="L83" s="38">
        <f t="shared" si="0"/>
        <v>45</v>
      </c>
      <c r="M83" s="66">
        <v>0</v>
      </c>
      <c r="N83" s="65">
        <v>0</v>
      </c>
      <c r="O83" s="65">
        <v>33</v>
      </c>
      <c r="P83" s="65">
        <v>108</v>
      </c>
      <c r="Q83" s="39">
        <v>141</v>
      </c>
      <c r="R83" s="65">
        <v>101</v>
      </c>
      <c r="S83" s="36">
        <v>105</v>
      </c>
      <c r="T83" s="39">
        <f t="shared" si="1"/>
        <v>206</v>
      </c>
      <c r="U83" s="120">
        <v>45464</v>
      </c>
      <c r="V83" s="66">
        <v>0</v>
      </c>
      <c r="W83" s="66">
        <f t="shared" si="15"/>
        <v>10000</v>
      </c>
      <c r="X83" s="124">
        <v>9419</v>
      </c>
      <c r="Y83" s="65">
        <f t="shared" si="3"/>
        <v>282.2166666666667</v>
      </c>
      <c r="Z83" s="65">
        <f t="shared" si="4"/>
        <v>282.2166666666667</v>
      </c>
      <c r="AA83" s="67">
        <v>0</v>
      </c>
      <c r="AB83" s="36" t="s">
        <v>88</v>
      </c>
      <c r="AC83" s="39">
        <f t="shared" si="5"/>
        <v>282.2166666666667</v>
      </c>
      <c r="AD83" s="66"/>
      <c r="AE83" s="36">
        <v>0</v>
      </c>
      <c r="AF83" s="37">
        <f t="shared" si="18"/>
        <v>0</v>
      </c>
      <c r="AG83" s="66"/>
      <c r="AH83" s="66"/>
      <c r="AI83" s="37">
        <f t="shared" si="7"/>
        <v>0</v>
      </c>
      <c r="AJ83" s="43">
        <f t="shared" si="8"/>
        <v>674.2166666666667</v>
      </c>
      <c r="AK83" s="70">
        <f t="shared" si="9"/>
        <v>67</v>
      </c>
      <c r="AL83" s="36"/>
      <c r="AM83" s="36"/>
      <c r="AN83" s="126">
        <v>10649</v>
      </c>
      <c r="AO83" s="36">
        <f t="shared" si="19"/>
        <v>1230</v>
      </c>
      <c r="AP83" s="72">
        <f t="shared" si="17"/>
        <v>0.11550380317400695</v>
      </c>
      <c r="AQ83" s="38">
        <f t="shared" si="12"/>
        <v>49</v>
      </c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</row>
    <row r="84" spans="1:63" ht="14.25" customHeight="1" x14ac:dyDescent="0.2">
      <c r="A84" s="35"/>
      <c r="B84" s="36"/>
      <c r="C84" s="36"/>
      <c r="D84" s="36" t="s">
        <v>49</v>
      </c>
      <c r="E84" s="66">
        <v>25</v>
      </c>
      <c r="F84" s="36" t="s">
        <v>74</v>
      </c>
      <c r="G84" s="36" t="s">
        <v>67</v>
      </c>
      <c r="H84" s="36">
        <v>15</v>
      </c>
      <c r="I84" s="36">
        <v>15</v>
      </c>
      <c r="J84" s="36">
        <v>15</v>
      </c>
      <c r="K84" s="36">
        <v>15</v>
      </c>
      <c r="L84" s="38">
        <f t="shared" si="0"/>
        <v>60</v>
      </c>
      <c r="M84" s="66">
        <v>0</v>
      </c>
      <c r="N84" s="65">
        <v>20</v>
      </c>
      <c r="O84" s="65">
        <v>39</v>
      </c>
      <c r="P84" s="65">
        <v>136.66999999999999</v>
      </c>
      <c r="Q84" s="39">
        <v>195.7</v>
      </c>
      <c r="R84" s="65">
        <v>120</v>
      </c>
      <c r="S84" s="36">
        <v>120</v>
      </c>
      <c r="T84" s="39">
        <f t="shared" si="1"/>
        <v>240</v>
      </c>
      <c r="U84" s="120">
        <v>45464</v>
      </c>
      <c r="V84" s="66">
        <v>0</v>
      </c>
      <c r="W84" s="66">
        <f t="shared" si="15"/>
        <v>10000</v>
      </c>
      <c r="X84" s="124">
        <v>1010</v>
      </c>
      <c r="Y84" s="65">
        <f t="shared" si="3"/>
        <v>-698.83333333333326</v>
      </c>
      <c r="Z84" s="65">
        <f t="shared" si="4"/>
        <v>0</v>
      </c>
      <c r="AA84" s="67">
        <v>0</v>
      </c>
      <c r="AB84" s="36" t="s">
        <v>75</v>
      </c>
      <c r="AC84" s="39">
        <f t="shared" si="5"/>
        <v>0</v>
      </c>
      <c r="AD84" s="66"/>
      <c r="AE84" s="36">
        <v>50</v>
      </c>
      <c r="AF84" s="37">
        <f t="shared" si="18"/>
        <v>50</v>
      </c>
      <c r="AG84" s="66"/>
      <c r="AH84" s="66"/>
      <c r="AI84" s="37">
        <f t="shared" si="7"/>
        <v>0</v>
      </c>
      <c r="AJ84" s="43">
        <f t="shared" si="8"/>
        <v>545.70000000000005</v>
      </c>
      <c r="AK84" s="70">
        <f t="shared" si="9"/>
        <v>81</v>
      </c>
      <c r="AL84" s="36"/>
      <c r="AM84" s="36"/>
      <c r="AN84" s="126">
        <v>9999.85</v>
      </c>
      <c r="AO84" s="36">
        <f t="shared" si="19"/>
        <v>8989.85</v>
      </c>
      <c r="AP84" s="72">
        <f t="shared" si="17"/>
        <v>0.89899848497727464</v>
      </c>
      <c r="AQ84" s="38">
        <f t="shared" si="12"/>
        <v>99</v>
      </c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</row>
    <row r="85" spans="1:63" ht="14.25" customHeight="1" x14ac:dyDescent="0.2">
      <c r="A85" s="35"/>
      <c r="B85" s="36"/>
      <c r="C85" s="36"/>
      <c r="D85" s="36"/>
      <c r="E85" s="66">
        <v>19</v>
      </c>
      <c r="F85" s="36" t="s">
        <v>66</v>
      </c>
      <c r="G85" s="36" t="s">
        <v>67</v>
      </c>
      <c r="H85" s="36">
        <v>15</v>
      </c>
      <c r="I85" s="36">
        <v>15</v>
      </c>
      <c r="J85" s="36">
        <v>15</v>
      </c>
      <c r="K85" s="36">
        <v>15</v>
      </c>
      <c r="L85" s="38">
        <f t="shared" si="0"/>
        <v>60</v>
      </c>
      <c r="M85" s="66">
        <v>40</v>
      </c>
      <c r="N85" s="65">
        <v>13.3</v>
      </c>
      <c r="O85" s="65">
        <v>25.67</v>
      </c>
      <c r="P85" s="65">
        <v>59.33</v>
      </c>
      <c r="Q85" s="39">
        <v>98.3</v>
      </c>
      <c r="R85" s="65">
        <v>72</v>
      </c>
      <c r="S85" s="36">
        <v>93</v>
      </c>
      <c r="T85" s="39">
        <f t="shared" si="1"/>
        <v>165</v>
      </c>
      <c r="U85" s="120">
        <v>45462</v>
      </c>
      <c r="V85" s="66">
        <v>50</v>
      </c>
      <c r="W85" s="66">
        <f t="shared" si="15"/>
        <v>10000</v>
      </c>
      <c r="X85" s="124">
        <v>12250</v>
      </c>
      <c r="Y85" s="65">
        <f t="shared" si="3"/>
        <v>87.5</v>
      </c>
      <c r="Z85" s="65">
        <f t="shared" si="4"/>
        <v>87.5</v>
      </c>
      <c r="AA85" s="67">
        <v>0</v>
      </c>
      <c r="AB85" s="149" t="s">
        <v>68</v>
      </c>
      <c r="AC85" s="39">
        <f t="shared" si="5"/>
        <v>87.5</v>
      </c>
      <c r="AD85" s="66"/>
      <c r="AE85" s="36">
        <v>0</v>
      </c>
      <c r="AF85" s="37">
        <f t="shared" si="18"/>
        <v>50</v>
      </c>
      <c r="AG85" s="66"/>
      <c r="AH85" s="66"/>
      <c r="AI85" s="37">
        <f t="shared" si="7"/>
        <v>40</v>
      </c>
      <c r="AJ85" s="43">
        <f t="shared" si="8"/>
        <v>420.8</v>
      </c>
      <c r="AK85" s="70">
        <f t="shared" si="9"/>
        <v>103</v>
      </c>
      <c r="AL85" s="36"/>
      <c r="AM85" s="36"/>
      <c r="AN85" s="122">
        <v>11378</v>
      </c>
      <c r="AO85" s="36">
        <f t="shared" si="19"/>
        <v>872</v>
      </c>
      <c r="AP85" s="72">
        <f t="shared" si="17"/>
        <v>7.6639128142028473E-2</v>
      </c>
      <c r="AQ85" s="38">
        <f t="shared" si="12"/>
        <v>40</v>
      </c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</row>
    <row r="86" spans="1:63" ht="14.25" customHeight="1" x14ac:dyDescent="0.2">
      <c r="A86" s="35"/>
      <c r="B86" s="36"/>
      <c r="C86" s="36"/>
      <c r="D86" s="36"/>
      <c r="E86" s="66">
        <v>65</v>
      </c>
      <c r="F86" s="36" t="s">
        <v>109</v>
      </c>
      <c r="G86" s="36" t="s">
        <v>67</v>
      </c>
      <c r="H86" s="36">
        <v>15</v>
      </c>
      <c r="I86" s="36">
        <v>15</v>
      </c>
      <c r="J86" s="36">
        <v>15</v>
      </c>
      <c r="K86" s="36">
        <v>15</v>
      </c>
      <c r="L86" s="38">
        <f t="shared" si="0"/>
        <v>60</v>
      </c>
      <c r="M86" s="66">
        <v>240</v>
      </c>
      <c r="N86" s="65">
        <v>17.670000000000002</v>
      </c>
      <c r="O86" s="65">
        <v>29.33</v>
      </c>
      <c r="P86" s="65">
        <v>93.33</v>
      </c>
      <c r="Q86" s="39">
        <v>140.30000000000001</v>
      </c>
      <c r="R86" s="65">
        <v>81</v>
      </c>
      <c r="S86" s="36">
        <v>102</v>
      </c>
      <c r="T86" s="39">
        <f t="shared" si="1"/>
        <v>183</v>
      </c>
      <c r="U86" s="120">
        <v>45463</v>
      </c>
      <c r="V86" s="66">
        <v>25</v>
      </c>
      <c r="W86" s="66">
        <f t="shared" si="15"/>
        <v>10000</v>
      </c>
      <c r="X86" s="124">
        <v>0</v>
      </c>
      <c r="Y86" s="65">
        <f t="shared" si="3"/>
        <v>0</v>
      </c>
      <c r="Z86" s="65">
        <f t="shared" si="4"/>
        <v>0</v>
      </c>
      <c r="AA86" s="67">
        <v>0</v>
      </c>
      <c r="AB86" s="36" t="s">
        <v>110</v>
      </c>
      <c r="AC86" s="39">
        <f t="shared" si="5"/>
        <v>0</v>
      </c>
      <c r="AD86" s="66"/>
      <c r="AE86" s="36">
        <v>50</v>
      </c>
      <c r="AF86" s="37">
        <f t="shared" si="18"/>
        <v>75</v>
      </c>
      <c r="AG86" s="66"/>
      <c r="AH86" s="66"/>
      <c r="AI86" s="37">
        <f t="shared" si="7"/>
        <v>240</v>
      </c>
      <c r="AJ86" s="43">
        <f t="shared" si="8"/>
        <v>218.3</v>
      </c>
      <c r="AK86" s="70">
        <f t="shared" si="9"/>
        <v>118</v>
      </c>
      <c r="AL86" s="36"/>
      <c r="AM86" s="36"/>
      <c r="AN86" s="122">
        <v>11656</v>
      </c>
      <c r="AO86" s="36">
        <f t="shared" si="19"/>
        <v>11656</v>
      </c>
      <c r="AP86" s="72">
        <f t="shared" si="17"/>
        <v>1</v>
      </c>
      <c r="AQ86" s="38">
        <f t="shared" si="12"/>
        <v>112</v>
      </c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</row>
    <row r="87" spans="1:63" ht="14.25" customHeight="1" x14ac:dyDescent="0.2">
      <c r="A87" s="158"/>
      <c r="B87" s="159"/>
      <c r="C87" s="159"/>
      <c r="D87" s="159"/>
      <c r="E87" s="160">
        <v>114</v>
      </c>
      <c r="F87" s="159" t="s">
        <v>154</v>
      </c>
      <c r="G87" s="159" t="s">
        <v>62</v>
      </c>
      <c r="H87" s="159">
        <v>15</v>
      </c>
      <c r="I87" s="159">
        <v>15</v>
      </c>
      <c r="J87" s="159">
        <v>15</v>
      </c>
      <c r="K87" s="159">
        <v>15</v>
      </c>
      <c r="L87" s="161">
        <f t="shared" si="0"/>
        <v>60</v>
      </c>
      <c r="M87" s="160">
        <v>0</v>
      </c>
      <c r="N87" s="162">
        <v>20</v>
      </c>
      <c r="O87" s="162">
        <v>38.5</v>
      </c>
      <c r="P87" s="162">
        <v>134</v>
      </c>
      <c r="Q87" s="163">
        <v>192.5</v>
      </c>
      <c r="R87" s="162">
        <v>114</v>
      </c>
      <c r="S87" s="159">
        <v>115</v>
      </c>
      <c r="T87" s="163">
        <f t="shared" si="1"/>
        <v>229</v>
      </c>
      <c r="U87" s="164">
        <v>45462</v>
      </c>
      <c r="V87" s="160">
        <v>50</v>
      </c>
      <c r="W87" s="160">
        <f t="shared" si="15"/>
        <v>30000</v>
      </c>
      <c r="X87" s="165">
        <v>30491</v>
      </c>
      <c r="Y87" s="162">
        <f t="shared" si="3"/>
        <v>330.90555555555557</v>
      </c>
      <c r="Z87" s="162">
        <f t="shared" si="4"/>
        <v>330.90555555555557</v>
      </c>
      <c r="AA87" s="166">
        <v>150</v>
      </c>
      <c r="AB87" s="159" t="s">
        <v>63</v>
      </c>
      <c r="AC87" s="163">
        <f t="shared" si="5"/>
        <v>480.90555555555557</v>
      </c>
      <c r="AD87" s="160">
        <v>30</v>
      </c>
      <c r="AE87" s="159">
        <v>50</v>
      </c>
      <c r="AF87" s="167">
        <f t="shared" si="18"/>
        <v>130</v>
      </c>
      <c r="AG87" s="160"/>
      <c r="AH87" s="160"/>
      <c r="AI87" s="167">
        <f t="shared" si="7"/>
        <v>0</v>
      </c>
      <c r="AJ87" s="168">
        <f t="shared" si="8"/>
        <v>1092.4055555555556</v>
      </c>
      <c r="AK87" s="169">
        <f t="shared" si="9"/>
        <v>3</v>
      </c>
      <c r="AL87" s="159"/>
      <c r="AM87" s="159"/>
      <c r="AN87" s="175">
        <v>30000</v>
      </c>
      <c r="AO87" s="159">
        <f t="shared" si="19"/>
        <v>491</v>
      </c>
      <c r="AP87" s="171">
        <f t="shared" si="17"/>
        <v>1.6366666666666668E-2</v>
      </c>
      <c r="AQ87" s="161">
        <f t="shared" si="12"/>
        <v>12</v>
      </c>
      <c r="AR87" s="172"/>
      <c r="AS87" s="172"/>
      <c r="AT87" s="172"/>
      <c r="AU87" s="172"/>
      <c r="AV87" s="172"/>
      <c r="AW87" s="172"/>
      <c r="AX87" s="172"/>
      <c r="AY87" s="172"/>
      <c r="AZ87" s="172"/>
      <c r="BA87" s="172"/>
      <c r="BB87" s="172"/>
      <c r="BC87" s="172"/>
      <c r="BD87" s="172"/>
      <c r="BE87" s="172"/>
      <c r="BF87" s="172"/>
      <c r="BG87" s="172"/>
      <c r="BH87" s="172"/>
      <c r="BI87" s="172"/>
      <c r="BJ87" s="172"/>
      <c r="BK87" s="172"/>
    </row>
    <row r="88" spans="1:63" ht="14.25" customHeight="1" x14ac:dyDescent="0.2">
      <c r="A88" s="158"/>
      <c r="B88" s="159"/>
      <c r="C88" s="159"/>
      <c r="D88" s="159"/>
      <c r="E88" s="160">
        <v>97</v>
      </c>
      <c r="F88" s="159" t="s">
        <v>138</v>
      </c>
      <c r="G88" s="159" t="s">
        <v>62</v>
      </c>
      <c r="H88" s="159">
        <v>15</v>
      </c>
      <c r="I88" s="159">
        <v>15</v>
      </c>
      <c r="J88" s="159">
        <v>15</v>
      </c>
      <c r="K88" s="159">
        <v>15</v>
      </c>
      <c r="L88" s="161">
        <f t="shared" si="0"/>
        <v>60</v>
      </c>
      <c r="M88" s="160">
        <v>0</v>
      </c>
      <c r="N88" s="162">
        <v>20</v>
      </c>
      <c r="O88" s="162">
        <v>35.67</v>
      </c>
      <c r="P88" s="162">
        <v>127</v>
      </c>
      <c r="Q88" s="163">
        <v>182.7</v>
      </c>
      <c r="R88" s="162">
        <v>118</v>
      </c>
      <c r="S88" s="159">
        <v>117</v>
      </c>
      <c r="T88" s="163">
        <f t="shared" si="1"/>
        <v>235</v>
      </c>
      <c r="U88" s="164">
        <v>45462</v>
      </c>
      <c r="V88" s="160">
        <v>50</v>
      </c>
      <c r="W88" s="160">
        <f t="shared" si="15"/>
        <v>30000</v>
      </c>
      <c r="X88" s="165">
        <v>29782</v>
      </c>
      <c r="Y88" s="162">
        <f t="shared" si="3"/>
        <v>341.52222222222224</v>
      </c>
      <c r="Z88" s="162">
        <f t="shared" si="4"/>
        <v>341.52222222222224</v>
      </c>
      <c r="AA88" s="166">
        <v>150</v>
      </c>
      <c r="AB88" s="159" t="s">
        <v>52</v>
      </c>
      <c r="AC88" s="163">
        <f t="shared" si="5"/>
        <v>491.52222222222224</v>
      </c>
      <c r="AD88" s="160">
        <v>15</v>
      </c>
      <c r="AE88" s="159">
        <v>50</v>
      </c>
      <c r="AF88" s="167">
        <f t="shared" si="18"/>
        <v>115</v>
      </c>
      <c r="AG88" s="160"/>
      <c r="AH88" s="160"/>
      <c r="AI88" s="167">
        <f t="shared" si="7"/>
        <v>0</v>
      </c>
      <c r="AJ88" s="168">
        <f t="shared" si="8"/>
        <v>1084.2222222222222</v>
      </c>
      <c r="AK88" s="169">
        <f t="shared" si="9"/>
        <v>4</v>
      </c>
      <c r="AL88" s="159"/>
      <c r="AM88" s="159"/>
      <c r="AN88" s="175">
        <v>28500</v>
      </c>
      <c r="AO88" s="159">
        <f t="shared" si="19"/>
        <v>1282</v>
      </c>
      <c r="AP88" s="171">
        <f t="shared" si="17"/>
        <v>4.4982456140350874E-2</v>
      </c>
      <c r="AQ88" s="161">
        <f t="shared" si="12"/>
        <v>24</v>
      </c>
      <c r="AR88" s="172"/>
      <c r="AS88" s="172"/>
      <c r="AT88" s="172"/>
      <c r="AU88" s="172"/>
      <c r="AV88" s="172"/>
      <c r="AW88" s="172"/>
      <c r="AX88" s="172"/>
      <c r="AY88" s="172"/>
      <c r="AZ88" s="172"/>
      <c r="BA88" s="172"/>
      <c r="BB88" s="172"/>
      <c r="BC88" s="172"/>
      <c r="BD88" s="172"/>
      <c r="BE88" s="172"/>
      <c r="BF88" s="172"/>
      <c r="BG88" s="172"/>
      <c r="BH88" s="172"/>
      <c r="BI88" s="172"/>
      <c r="BJ88" s="172"/>
      <c r="BK88" s="172"/>
    </row>
    <row r="89" spans="1:63" ht="14.25" customHeight="1" x14ac:dyDescent="0.2">
      <c r="A89" s="35"/>
      <c r="B89" s="36"/>
      <c r="C89" s="36"/>
      <c r="D89" s="36" t="s">
        <v>49</v>
      </c>
      <c r="E89" s="66">
        <v>89</v>
      </c>
      <c r="F89" s="36" t="s">
        <v>131</v>
      </c>
      <c r="G89" s="36" t="s">
        <v>62</v>
      </c>
      <c r="H89" s="36">
        <v>15</v>
      </c>
      <c r="I89" s="36">
        <v>15</v>
      </c>
      <c r="J89" s="36">
        <v>15</v>
      </c>
      <c r="K89" s="36">
        <v>15</v>
      </c>
      <c r="L89" s="38">
        <f t="shared" si="0"/>
        <v>60</v>
      </c>
      <c r="M89" s="66">
        <v>5</v>
      </c>
      <c r="N89" s="65">
        <v>20</v>
      </c>
      <c r="O89" s="65">
        <v>37.33</v>
      </c>
      <c r="P89" s="65">
        <v>139.66999999999999</v>
      </c>
      <c r="Q89" s="39">
        <v>197</v>
      </c>
      <c r="R89" s="65">
        <v>120</v>
      </c>
      <c r="S89" s="36">
        <v>120</v>
      </c>
      <c r="T89" s="39">
        <f t="shared" si="1"/>
        <v>240</v>
      </c>
      <c r="U89" s="120">
        <v>45464</v>
      </c>
      <c r="V89" s="66">
        <v>0</v>
      </c>
      <c r="W89" s="66">
        <f t="shared" si="15"/>
        <v>30000</v>
      </c>
      <c r="X89" s="124">
        <v>25777</v>
      </c>
      <c r="Y89" s="65">
        <f t="shared" si="3"/>
        <v>185.77222222222221</v>
      </c>
      <c r="Z89" s="65">
        <f t="shared" si="4"/>
        <v>185.77222222222221</v>
      </c>
      <c r="AA89" s="67">
        <v>150</v>
      </c>
      <c r="AB89" s="36" t="s">
        <v>52</v>
      </c>
      <c r="AC89" s="39">
        <f t="shared" si="5"/>
        <v>335.77222222222224</v>
      </c>
      <c r="AD89" s="66">
        <v>60</v>
      </c>
      <c r="AE89" s="36">
        <v>50</v>
      </c>
      <c r="AF89" s="37">
        <f t="shared" si="18"/>
        <v>110</v>
      </c>
      <c r="AG89" s="66"/>
      <c r="AH89" s="66"/>
      <c r="AI89" s="37">
        <f t="shared" si="7"/>
        <v>5</v>
      </c>
      <c r="AJ89" s="43">
        <f t="shared" si="8"/>
        <v>937.77222222222224</v>
      </c>
      <c r="AK89" s="70">
        <f t="shared" si="9"/>
        <v>16</v>
      </c>
      <c r="AL89" s="36"/>
      <c r="AM89" s="36"/>
      <c r="AN89" s="123">
        <v>27384</v>
      </c>
      <c r="AO89" s="36">
        <f t="shared" si="19"/>
        <v>1607</v>
      </c>
      <c r="AP89" s="72">
        <f t="shared" si="17"/>
        <v>5.8683903009056383E-2</v>
      </c>
      <c r="AQ89" s="38">
        <f t="shared" si="12"/>
        <v>32</v>
      </c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</row>
    <row r="90" spans="1:63" ht="14.25" customHeight="1" x14ac:dyDescent="0.2">
      <c r="A90" s="35"/>
      <c r="B90" s="36"/>
      <c r="C90" s="36"/>
      <c r="D90" s="36"/>
      <c r="E90" s="66">
        <v>136</v>
      </c>
      <c r="F90" s="36" t="s">
        <v>177</v>
      </c>
      <c r="G90" s="36" t="s">
        <v>62</v>
      </c>
      <c r="H90" s="36">
        <v>15</v>
      </c>
      <c r="I90" s="36">
        <v>15</v>
      </c>
      <c r="J90" s="36">
        <v>15</v>
      </c>
      <c r="K90" s="36">
        <v>0</v>
      </c>
      <c r="L90" s="38">
        <f t="shared" si="0"/>
        <v>45</v>
      </c>
      <c r="M90" s="36">
        <v>5</v>
      </c>
      <c r="N90" s="36">
        <v>10</v>
      </c>
      <c r="O90" s="36">
        <v>32</v>
      </c>
      <c r="P90" s="36">
        <v>111.5</v>
      </c>
      <c r="Q90" s="39">
        <v>153.5</v>
      </c>
      <c r="R90" s="65">
        <v>84</v>
      </c>
      <c r="S90" s="36">
        <v>86</v>
      </c>
      <c r="T90" s="39">
        <f t="shared" si="1"/>
        <v>170</v>
      </c>
      <c r="U90" s="120">
        <v>45465</v>
      </c>
      <c r="V90" s="66">
        <v>0</v>
      </c>
      <c r="W90" s="66">
        <f t="shared" si="15"/>
        <v>30000</v>
      </c>
      <c r="X90" s="124">
        <v>28121</v>
      </c>
      <c r="Y90" s="65">
        <f t="shared" si="3"/>
        <v>276.92777777777781</v>
      </c>
      <c r="Z90" s="65">
        <f t="shared" si="4"/>
        <v>276.92777777777781</v>
      </c>
      <c r="AA90" s="67">
        <v>150</v>
      </c>
      <c r="AB90" s="36" t="s">
        <v>63</v>
      </c>
      <c r="AC90" s="39">
        <f t="shared" si="5"/>
        <v>426.92777777777781</v>
      </c>
      <c r="AD90" s="66">
        <v>45</v>
      </c>
      <c r="AE90" s="36">
        <v>50</v>
      </c>
      <c r="AF90" s="37">
        <f t="shared" si="18"/>
        <v>95</v>
      </c>
      <c r="AG90" s="36"/>
      <c r="AH90" s="36"/>
      <c r="AI90" s="37">
        <f t="shared" si="7"/>
        <v>5</v>
      </c>
      <c r="AJ90" s="43">
        <f t="shared" si="8"/>
        <v>885.42777777777781</v>
      </c>
      <c r="AK90" s="70">
        <f t="shared" si="9"/>
        <v>26</v>
      </c>
      <c r="AL90" s="36"/>
      <c r="AM90" s="36"/>
      <c r="AN90" s="126">
        <v>29500</v>
      </c>
      <c r="AO90" s="36">
        <f t="shared" si="19"/>
        <v>1379</v>
      </c>
      <c r="AP90" s="72">
        <f t="shared" si="17"/>
        <v>4.6745762711864404E-2</v>
      </c>
      <c r="AQ90" s="38">
        <f t="shared" si="12"/>
        <v>26</v>
      </c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</row>
    <row r="91" spans="1:63" ht="14.25" customHeight="1" x14ac:dyDescent="0.2">
      <c r="A91" s="35"/>
      <c r="B91" s="36"/>
      <c r="C91" s="36"/>
      <c r="D91" s="36" t="s">
        <v>49</v>
      </c>
      <c r="E91" s="66">
        <v>61</v>
      </c>
      <c r="F91" s="36" t="s">
        <v>104</v>
      </c>
      <c r="G91" s="36" t="s">
        <v>62</v>
      </c>
      <c r="H91" s="36">
        <v>15</v>
      </c>
      <c r="I91" s="36">
        <v>15</v>
      </c>
      <c r="J91" s="36">
        <v>15</v>
      </c>
      <c r="K91" s="36">
        <v>15</v>
      </c>
      <c r="L91" s="38">
        <f t="shared" si="0"/>
        <v>60</v>
      </c>
      <c r="M91" s="66">
        <v>0</v>
      </c>
      <c r="N91" s="65">
        <v>20</v>
      </c>
      <c r="O91" s="65">
        <v>34.33</v>
      </c>
      <c r="P91" s="65">
        <v>129.66999999999999</v>
      </c>
      <c r="Q91" s="39">
        <v>184</v>
      </c>
      <c r="R91" s="65">
        <v>106</v>
      </c>
      <c r="S91" s="36">
        <v>113</v>
      </c>
      <c r="T91" s="39">
        <f t="shared" si="1"/>
        <v>219</v>
      </c>
      <c r="U91" s="120">
        <v>45462</v>
      </c>
      <c r="V91" s="66">
        <v>50</v>
      </c>
      <c r="W91" s="66">
        <f t="shared" si="15"/>
        <v>30000</v>
      </c>
      <c r="X91" s="121">
        <v>23894</v>
      </c>
      <c r="Y91" s="65">
        <f t="shared" si="3"/>
        <v>112.54444444444445</v>
      </c>
      <c r="Z91" s="65">
        <f t="shared" si="4"/>
        <v>112.54444444444445</v>
      </c>
      <c r="AA91" s="67">
        <v>150</v>
      </c>
      <c r="AB91" s="36" t="s">
        <v>63</v>
      </c>
      <c r="AC91" s="39">
        <f t="shared" si="5"/>
        <v>262.54444444444448</v>
      </c>
      <c r="AD91" s="66">
        <v>15</v>
      </c>
      <c r="AE91" s="36">
        <v>50</v>
      </c>
      <c r="AF91" s="37">
        <f t="shared" si="18"/>
        <v>115</v>
      </c>
      <c r="AG91" s="66"/>
      <c r="AH91" s="66"/>
      <c r="AI91" s="37">
        <f t="shared" si="7"/>
        <v>0</v>
      </c>
      <c r="AJ91" s="43">
        <f t="shared" si="8"/>
        <v>840.54444444444448</v>
      </c>
      <c r="AK91" s="70">
        <f t="shared" si="9"/>
        <v>33</v>
      </c>
      <c r="AL91" s="36"/>
      <c r="AM91" s="36"/>
      <c r="AN91" s="122">
        <v>28413</v>
      </c>
      <c r="AO91" s="36">
        <f t="shared" si="19"/>
        <v>4519</v>
      </c>
      <c r="AP91" s="72">
        <f t="shared" si="17"/>
        <v>0.15904691514447611</v>
      </c>
      <c r="AQ91" s="38">
        <f t="shared" si="12"/>
        <v>64</v>
      </c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</row>
    <row r="92" spans="1:63" ht="14.25" customHeight="1" x14ac:dyDescent="0.2">
      <c r="A92" s="35"/>
      <c r="B92" s="36"/>
      <c r="C92" s="36"/>
      <c r="D92" s="36" t="s">
        <v>49</v>
      </c>
      <c r="E92" s="66">
        <v>112</v>
      </c>
      <c r="F92" s="36" t="s">
        <v>152</v>
      </c>
      <c r="G92" s="36" t="s">
        <v>62</v>
      </c>
      <c r="H92" s="36">
        <v>15</v>
      </c>
      <c r="I92" s="36">
        <v>15</v>
      </c>
      <c r="J92" s="36">
        <v>15</v>
      </c>
      <c r="K92" s="36">
        <v>15</v>
      </c>
      <c r="L92" s="38">
        <f t="shared" si="0"/>
        <v>60</v>
      </c>
      <c r="M92" s="66">
        <v>0</v>
      </c>
      <c r="N92" s="65">
        <v>20</v>
      </c>
      <c r="O92" s="65">
        <v>37</v>
      </c>
      <c r="P92" s="65">
        <v>128</v>
      </c>
      <c r="Q92" s="39">
        <v>185</v>
      </c>
      <c r="R92" s="65">
        <v>109</v>
      </c>
      <c r="S92" s="36">
        <v>108</v>
      </c>
      <c r="T92" s="39">
        <f t="shared" si="1"/>
        <v>217</v>
      </c>
      <c r="U92" s="120">
        <v>45462</v>
      </c>
      <c r="V92" s="66">
        <v>50</v>
      </c>
      <c r="W92" s="66">
        <f t="shared" si="15"/>
        <v>30000</v>
      </c>
      <c r="X92" s="121">
        <v>27326</v>
      </c>
      <c r="Y92" s="65">
        <f t="shared" si="3"/>
        <v>246.01111111111112</v>
      </c>
      <c r="Z92" s="65">
        <f t="shared" si="4"/>
        <v>246.01111111111112</v>
      </c>
      <c r="AA92" s="67">
        <v>0</v>
      </c>
      <c r="AB92" s="36" t="s">
        <v>55</v>
      </c>
      <c r="AC92" s="39">
        <f t="shared" si="5"/>
        <v>246.01111111111112</v>
      </c>
      <c r="AD92" s="66"/>
      <c r="AE92" s="36">
        <v>50</v>
      </c>
      <c r="AF92" s="37">
        <f t="shared" si="18"/>
        <v>100</v>
      </c>
      <c r="AG92" s="66"/>
      <c r="AH92" s="66"/>
      <c r="AI92" s="37">
        <f t="shared" si="7"/>
        <v>0</v>
      </c>
      <c r="AJ92" s="43">
        <f t="shared" si="8"/>
        <v>808.01111111111118</v>
      </c>
      <c r="AK92" s="70">
        <f t="shared" si="9"/>
        <v>41</v>
      </c>
      <c r="AL92" s="36"/>
      <c r="AM92" s="36"/>
      <c r="AN92" s="122">
        <v>29429</v>
      </c>
      <c r="AO92" s="36">
        <f t="shared" si="19"/>
        <v>2103</v>
      </c>
      <c r="AP92" s="72">
        <f t="shared" si="17"/>
        <v>7.1460124367120861E-2</v>
      </c>
      <c r="AQ92" s="38">
        <f t="shared" si="12"/>
        <v>38</v>
      </c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</row>
    <row r="93" spans="1:63" ht="14.25" customHeight="1" x14ac:dyDescent="0.2">
      <c r="A93" s="35"/>
      <c r="B93" s="36"/>
      <c r="C93" s="36"/>
      <c r="D93" s="36"/>
      <c r="E93" s="66">
        <v>125</v>
      </c>
      <c r="F93" s="36" t="s">
        <v>166</v>
      </c>
      <c r="G93" s="36" t="s">
        <v>62</v>
      </c>
      <c r="H93" s="36">
        <v>15</v>
      </c>
      <c r="I93" s="36">
        <v>15</v>
      </c>
      <c r="J93" s="36">
        <v>15</v>
      </c>
      <c r="K93" s="36">
        <v>15</v>
      </c>
      <c r="L93" s="38">
        <f t="shared" si="0"/>
        <v>60</v>
      </c>
      <c r="M93" s="36">
        <v>0</v>
      </c>
      <c r="N93" s="36">
        <v>20</v>
      </c>
      <c r="O93" s="36">
        <v>35</v>
      </c>
      <c r="P93" s="36">
        <v>119</v>
      </c>
      <c r="Q93" s="39">
        <v>174</v>
      </c>
      <c r="R93" s="65">
        <v>92</v>
      </c>
      <c r="S93" s="36">
        <v>105</v>
      </c>
      <c r="T93" s="39">
        <f t="shared" si="1"/>
        <v>197</v>
      </c>
      <c r="U93" s="120">
        <v>45462</v>
      </c>
      <c r="V93" s="66">
        <v>50</v>
      </c>
      <c r="W93" s="66">
        <f t="shared" si="15"/>
        <v>30000</v>
      </c>
      <c r="X93" s="121">
        <v>25408</v>
      </c>
      <c r="Y93" s="65">
        <f t="shared" si="3"/>
        <v>171.42222222222222</v>
      </c>
      <c r="Z93" s="65">
        <f t="shared" si="4"/>
        <v>171.42222222222222</v>
      </c>
      <c r="AA93" s="67">
        <v>150</v>
      </c>
      <c r="AB93" s="36" t="s">
        <v>63</v>
      </c>
      <c r="AC93" s="39">
        <f t="shared" si="5"/>
        <v>321.42222222222222</v>
      </c>
      <c r="AD93" s="66"/>
      <c r="AE93" s="36">
        <v>0</v>
      </c>
      <c r="AF93" s="37">
        <f t="shared" si="18"/>
        <v>50</v>
      </c>
      <c r="AG93" s="36"/>
      <c r="AH93" s="36"/>
      <c r="AI93" s="37">
        <f t="shared" si="7"/>
        <v>0</v>
      </c>
      <c r="AJ93" s="43">
        <f t="shared" si="8"/>
        <v>802.42222222222222</v>
      </c>
      <c r="AK93" s="70">
        <f t="shared" si="9"/>
        <v>44</v>
      </c>
      <c r="AL93" s="36"/>
      <c r="AM93" s="36"/>
      <c r="AN93" s="122">
        <v>31500</v>
      </c>
      <c r="AO93" s="36">
        <f t="shared" si="19"/>
        <v>6092</v>
      </c>
      <c r="AP93" s="72">
        <f t="shared" si="17"/>
        <v>0.1933968253968254</v>
      </c>
      <c r="AQ93" s="38">
        <f t="shared" si="12"/>
        <v>70</v>
      </c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</row>
    <row r="94" spans="1:63" ht="14.25" customHeight="1" x14ac:dyDescent="0.2">
      <c r="A94" s="35"/>
      <c r="B94" s="36"/>
      <c r="C94" s="36"/>
      <c r="D94" s="36"/>
      <c r="E94" s="66">
        <v>99</v>
      </c>
      <c r="F94" s="36" t="s">
        <v>140</v>
      </c>
      <c r="G94" s="36" t="s">
        <v>62</v>
      </c>
      <c r="H94" s="36">
        <v>15</v>
      </c>
      <c r="I94" s="36">
        <v>15</v>
      </c>
      <c r="J94" s="36">
        <v>15</v>
      </c>
      <c r="K94" s="36">
        <v>15</v>
      </c>
      <c r="L94" s="38">
        <f t="shared" si="0"/>
        <v>60</v>
      </c>
      <c r="M94" s="66">
        <v>40</v>
      </c>
      <c r="N94" s="65">
        <v>13.33</v>
      </c>
      <c r="O94" s="65">
        <v>33.67</v>
      </c>
      <c r="P94" s="65">
        <v>111.33</v>
      </c>
      <c r="Q94" s="39">
        <v>158.30000000000001</v>
      </c>
      <c r="R94" s="65">
        <v>98</v>
      </c>
      <c r="S94" s="36">
        <v>100</v>
      </c>
      <c r="T94" s="39">
        <f t="shared" si="1"/>
        <v>198</v>
      </c>
      <c r="U94" s="120">
        <v>45462</v>
      </c>
      <c r="V94" s="66">
        <v>50</v>
      </c>
      <c r="W94" s="66">
        <f t="shared" si="15"/>
        <v>30000</v>
      </c>
      <c r="X94" s="121">
        <v>26198</v>
      </c>
      <c r="Y94" s="65">
        <f t="shared" si="3"/>
        <v>202.14444444444445</v>
      </c>
      <c r="Z94" s="65">
        <f t="shared" si="4"/>
        <v>202.14444444444445</v>
      </c>
      <c r="AA94" s="67">
        <v>150</v>
      </c>
      <c r="AB94" s="36" t="s">
        <v>63</v>
      </c>
      <c r="AC94" s="39">
        <f t="shared" si="5"/>
        <v>352.14444444444445</v>
      </c>
      <c r="AD94" s="66"/>
      <c r="AE94" s="36">
        <v>0</v>
      </c>
      <c r="AF94" s="37">
        <f t="shared" si="18"/>
        <v>50</v>
      </c>
      <c r="AG94" s="66"/>
      <c r="AH94" s="66"/>
      <c r="AI94" s="37">
        <f t="shared" si="7"/>
        <v>40</v>
      </c>
      <c r="AJ94" s="43">
        <f t="shared" si="8"/>
        <v>778.44444444444446</v>
      </c>
      <c r="AK94" s="70">
        <f t="shared" si="9"/>
        <v>48</v>
      </c>
      <c r="AL94" s="36"/>
      <c r="AM94" s="36"/>
      <c r="AN94" s="122">
        <v>28000</v>
      </c>
      <c r="AO94" s="36">
        <f t="shared" si="19"/>
        <v>1802</v>
      </c>
      <c r="AP94" s="72">
        <f t="shared" si="17"/>
        <v>6.4357142857142863E-2</v>
      </c>
      <c r="AQ94" s="38">
        <f t="shared" si="12"/>
        <v>37</v>
      </c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</row>
    <row r="95" spans="1:63" ht="14.25" customHeight="1" x14ac:dyDescent="0.2">
      <c r="A95" s="35"/>
      <c r="B95" s="36"/>
      <c r="C95" s="36"/>
      <c r="D95" s="36"/>
      <c r="E95" s="66">
        <v>23</v>
      </c>
      <c r="F95" s="36" t="s">
        <v>72</v>
      </c>
      <c r="G95" s="36" t="s">
        <v>62</v>
      </c>
      <c r="H95" s="36">
        <v>15</v>
      </c>
      <c r="I95" s="36">
        <v>15</v>
      </c>
      <c r="J95" s="36">
        <v>15</v>
      </c>
      <c r="K95" s="36">
        <v>15</v>
      </c>
      <c r="L95" s="38">
        <f t="shared" si="0"/>
        <v>60</v>
      </c>
      <c r="M95" s="66">
        <v>0</v>
      </c>
      <c r="N95" s="65">
        <v>20</v>
      </c>
      <c r="O95" s="65">
        <v>33.299999999999997</v>
      </c>
      <c r="P95" s="65">
        <v>120.67</v>
      </c>
      <c r="Q95" s="39">
        <v>174</v>
      </c>
      <c r="R95" s="65">
        <v>113</v>
      </c>
      <c r="S95" s="36">
        <v>111</v>
      </c>
      <c r="T95" s="39">
        <f t="shared" si="1"/>
        <v>224</v>
      </c>
      <c r="U95" s="120">
        <v>45462</v>
      </c>
      <c r="V95" s="66">
        <v>50</v>
      </c>
      <c r="W95" s="66">
        <f t="shared" si="15"/>
        <v>30000</v>
      </c>
      <c r="X95" s="121">
        <v>21835</v>
      </c>
      <c r="Y95" s="65">
        <f t="shared" si="3"/>
        <v>32.472222222222229</v>
      </c>
      <c r="Z95" s="65">
        <f t="shared" si="4"/>
        <v>32.472222222222229</v>
      </c>
      <c r="AA95" s="67">
        <v>150</v>
      </c>
      <c r="AB95" s="36" t="s">
        <v>63</v>
      </c>
      <c r="AC95" s="39">
        <f t="shared" si="5"/>
        <v>182.47222222222223</v>
      </c>
      <c r="AD95" s="66"/>
      <c r="AE95" s="36">
        <v>50</v>
      </c>
      <c r="AF95" s="37">
        <f t="shared" si="18"/>
        <v>100</v>
      </c>
      <c r="AG95" s="66"/>
      <c r="AH95" s="66"/>
      <c r="AI95" s="37">
        <f t="shared" si="7"/>
        <v>0</v>
      </c>
      <c r="AJ95" s="43">
        <f t="shared" si="8"/>
        <v>740.47222222222217</v>
      </c>
      <c r="AK95" s="70">
        <f t="shared" si="9"/>
        <v>54</v>
      </c>
      <c r="AL95" s="36"/>
      <c r="AM95" s="36"/>
      <c r="AN95" s="123">
        <v>27506</v>
      </c>
      <c r="AO95" s="36">
        <f t="shared" si="19"/>
        <v>5671</v>
      </c>
      <c r="AP95" s="72">
        <f t="shared" si="17"/>
        <v>0.20617319857485639</v>
      </c>
      <c r="AQ95" s="38">
        <f t="shared" si="12"/>
        <v>73</v>
      </c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</row>
    <row r="96" spans="1:63" ht="14.25" customHeight="1" x14ac:dyDescent="0.2">
      <c r="A96" s="35"/>
      <c r="B96" s="36"/>
      <c r="C96" s="36"/>
      <c r="D96" s="36"/>
      <c r="E96" s="66">
        <v>71</v>
      </c>
      <c r="F96" s="36" t="s">
        <v>115</v>
      </c>
      <c r="G96" s="36" t="s">
        <v>62</v>
      </c>
      <c r="H96" s="36">
        <v>15</v>
      </c>
      <c r="I96" s="36">
        <v>15</v>
      </c>
      <c r="J96" s="36">
        <v>15</v>
      </c>
      <c r="K96" s="36">
        <v>15</v>
      </c>
      <c r="L96" s="38">
        <f t="shared" si="0"/>
        <v>60</v>
      </c>
      <c r="M96" s="66">
        <v>20</v>
      </c>
      <c r="N96" s="65">
        <v>20</v>
      </c>
      <c r="O96" s="65">
        <v>37.33</v>
      </c>
      <c r="P96" s="65">
        <v>77.33</v>
      </c>
      <c r="Q96" s="39">
        <v>134.69999999999999</v>
      </c>
      <c r="R96" s="65">
        <v>81</v>
      </c>
      <c r="S96" s="36">
        <v>109</v>
      </c>
      <c r="T96" s="39">
        <f t="shared" si="1"/>
        <v>190</v>
      </c>
      <c r="U96" s="120">
        <v>45463</v>
      </c>
      <c r="V96" s="66">
        <v>25</v>
      </c>
      <c r="W96" s="66">
        <f t="shared" si="15"/>
        <v>30000</v>
      </c>
      <c r="X96" s="121">
        <v>22979</v>
      </c>
      <c r="Y96" s="65">
        <f t="shared" si="3"/>
        <v>76.961111111111109</v>
      </c>
      <c r="Z96" s="65">
        <f t="shared" si="4"/>
        <v>76.961111111111109</v>
      </c>
      <c r="AA96" s="67">
        <v>150</v>
      </c>
      <c r="AB96" s="36" t="s">
        <v>63</v>
      </c>
      <c r="AC96" s="39">
        <f t="shared" si="5"/>
        <v>226.96111111111111</v>
      </c>
      <c r="AD96" s="66">
        <v>15</v>
      </c>
      <c r="AE96" s="36">
        <v>50</v>
      </c>
      <c r="AF96" s="37">
        <f t="shared" si="18"/>
        <v>90</v>
      </c>
      <c r="AG96" s="66"/>
      <c r="AH96" s="66"/>
      <c r="AI96" s="37">
        <f t="shared" si="7"/>
        <v>20</v>
      </c>
      <c r="AJ96" s="43">
        <f t="shared" si="8"/>
        <v>681.66111111111104</v>
      </c>
      <c r="AK96" s="70">
        <f t="shared" si="9"/>
        <v>65</v>
      </c>
      <c r="AL96" s="36"/>
      <c r="AM96" s="36"/>
      <c r="AN96" s="122">
        <v>28420</v>
      </c>
      <c r="AO96" s="36">
        <f t="shared" si="19"/>
        <v>5441</v>
      </c>
      <c r="AP96" s="72">
        <f t="shared" si="17"/>
        <v>0.1914496833216045</v>
      </c>
      <c r="AQ96" s="38">
        <f t="shared" si="12"/>
        <v>69</v>
      </c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</row>
    <row r="97" spans="1:63" ht="14.25" customHeight="1" x14ac:dyDescent="0.2">
      <c r="A97" s="35"/>
      <c r="B97" s="36"/>
      <c r="C97" s="36"/>
      <c r="D97" s="36" t="s">
        <v>49</v>
      </c>
      <c r="E97" s="66">
        <v>78</v>
      </c>
      <c r="F97" s="36" t="s">
        <v>125</v>
      </c>
      <c r="G97" s="36" t="s">
        <v>62</v>
      </c>
      <c r="H97" s="36">
        <v>15</v>
      </c>
      <c r="I97" s="36">
        <v>15</v>
      </c>
      <c r="J97" s="36">
        <v>15</v>
      </c>
      <c r="K97" s="36">
        <v>15</v>
      </c>
      <c r="L97" s="38">
        <f t="shared" si="0"/>
        <v>60</v>
      </c>
      <c r="M97" s="66">
        <v>0</v>
      </c>
      <c r="N97" s="65">
        <v>20</v>
      </c>
      <c r="O97" s="65">
        <v>32.33</v>
      </c>
      <c r="P97" s="65">
        <v>113</v>
      </c>
      <c r="Q97" s="39">
        <v>165.3</v>
      </c>
      <c r="R97" s="65">
        <v>101</v>
      </c>
      <c r="S97" s="36">
        <v>116</v>
      </c>
      <c r="T97" s="39">
        <f t="shared" si="1"/>
        <v>217</v>
      </c>
      <c r="U97" s="120">
        <v>45462</v>
      </c>
      <c r="V97" s="66">
        <v>50</v>
      </c>
      <c r="W97" s="66">
        <f t="shared" si="15"/>
        <v>30000</v>
      </c>
      <c r="X97" s="121">
        <v>4906</v>
      </c>
      <c r="Y97" s="65">
        <f t="shared" si="3"/>
        <v>-625.87777777777774</v>
      </c>
      <c r="Z97" s="65">
        <f t="shared" si="4"/>
        <v>0</v>
      </c>
      <c r="AA97" s="67">
        <v>150</v>
      </c>
      <c r="AB97" s="36" t="s">
        <v>63</v>
      </c>
      <c r="AC97" s="39">
        <f t="shared" si="5"/>
        <v>150</v>
      </c>
      <c r="AD97" s="66"/>
      <c r="AE97" s="36">
        <v>0</v>
      </c>
      <c r="AF97" s="37">
        <f t="shared" si="18"/>
        <v>50</v>
      </c>
      <c r="AG97" s="66"/>
      <c r="AH97" s="66"/>
      <c r="AI97" s="37">
        <f t="shared" si="7"/>
        <v>0</v>
      </c>
      <c r="AJ97" s="43">
        <f t="shared" si="8"/>
        <v>642.29999999999995</v>
      </c>
      <c r="AK97" s="70">
        <f t="shared" si="9"/>
        <v>70</v>
      </c>
      <c r="AL97" s="36"/>
      <c r="AM97" s="36"/>
      <c r="AN97" s="122">
        <v>33196</v>
      </c>
      <c r="AO97" s="36">
        <f t="shared" si="19"/>
        <v>28290</v>
      </c>
      <c r="AP97" s="72">
        <f t="shared" si="17"/>
        <v>0.85221110977226167</v>
      </c>
      <c r="AQ97" s="38">
        <f t="shared" si="12"/>
        <v>97</v>
      </c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</row>
    <row r="98" spans="1:63" ht="14.25" customHeight="1" x14ac:dyDescent="0.2">
      <c r="A98" s="35"/>
      <c r="B98" s="36"/>
      <c r="C98" s="36"/>
      <c r="D98" s="36"/>
      <c r="E98" s="66">
        <v>73</v>
      </c>
      <c r="F98" s="36" t="s">
        <v>118</v>
      </c>
      <c r="G98" s="36" t="s">
        <v>62</v>
      </c>
      <c r="H98" s="36">
        <v>15</v>
      </c>
      <c r="I98" s="36">
        <v>15</v>
      </c>
      <c r="J98" s="36">
        <v>15</v>
      </c>
      <c r="K98" s="36">
        <v>15</v>
      </c>
      <c r="L98" s="38">
        <f t="shared" si="0"/>
        <v>60</v>
      </c>
      <c r="M98" s="66">
        <v>0</v>
      </c>
      <c r="N98" s="65">
        <v>20</v>
      </c>
      <c r="O98" s="65">
        <v>37</v>
      </c>
      <c r="P98" s="65">
        <v>110.67</v>
      </c>
      <c r="Q98" s="39">
        <v>167.7</v>
      </c>
      <c r="R98" s="65">
        <v>112</v>
      </c>
      <c r="S98" s="36">
        <v>115</v>
      </c>
      <c r="T98" s="39">
        <f t="shared" si="1"/>
        <v>227</v>
      </c>
      <c r="U98" s="120">
        <v>45465</v>
      </c>
      <c r="V98" s="66">
        <v>0</v>
      </c>
      <c r="W98" s="66">
        <f t="shared" si="15"/>
        <v>30000</v>
      </c>
      <c r="X98" s="124">
        <v>23615</v>
      </c>
      <c r="Y98" s="65">
        <f t="shared" si="3"/>
        <v>101.69444444444443</v>
      </c>
      <c r="Z98" s="65">
        <f t="shared" si="4"/>
        <v>101.69444444444443</v>
      </c>
      <c r="AA98" s="67">
        <v>0</v>
      </c>
      <c r="AB98" s="36" t="s">
        <v>119</v>
      </c>
      <c r="AC98" s="39">
        <f t="shared" si="5"/>
        <v>101.69444444444443</v>
      </c>
      <c r="AD98" s="66">
        <v>60</v>
      </c>
      <c r="AE98" s="36">
        <v>0</v>
      </c>
      <c r="AF98" s="37">
        <f t="shared" si="18"/>
        <v>60</v>
      </c>
      <c r="AG98" s="66"/>
      <c r="AH98" s="66"/>
      <c r="AI98" s="37">
        <f t="shared" si="7"/>
        <v>0</v>
      </c>
      <c r="AJ98" s="43">
        <f t="shared" si="8"/>
        <v>616.39444444444439</v>
      </c>
      <c r="AK98" s="70">
        <f t="shared" si="9"/>
        <v>74</v>
      </c>
      <c r="AL98" s="36"/>
      <c r="AM98" s="36"/>
      <c r="AN98" s="126">
        <v>30500</v>
      </c>
      <c r="AO98" s="36">
        <f t="shared" si="19"/>
        <v>6885</v>
      </c>
      <c r="AP98" s="72">
        <f t="shared" si="17"/>
        <v>0.2257377049180328</v>
      </c>
      <c r="AQ98" s="38">
        <f t="shared" si="12"/>
        <v>78</v>
      </c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</row>
    <row r="99" spans="1:63" ht="14.25" customHeight="1" x14ac:dyDescent="0.2">
      <c r="A99" s="35"/>
      <c r="B99" s="36"/>
      <c r="C99" s="36"/>
      <c r="D99" s="36"/>
      <c r="E99" s="66">
        <v>122</v>
      </c>
      <c r="F99" s="36" t="s">
        <v>162</v>
      </c>
      <c r="G99" s="36" t="s">
        <v>62</v>
      </c>
      <c r="H99" s="36">
        <v>15</v>
      </c>
      <c r="I99" s="36">
        <v>15</v>
      </c>
      <c r="J99" s="36">
        <v>15</v>
      </c>
      <c r="K99" s="36">
        <v>15</v>
      </c>
      <c r="L99" s="38">
        <f t="shared" si="0"/>
        <v>60</v>
      </c>
      <c r="M99" s="66">
        <v>5</v>
      </c>
      <c r="N99" s="65">
        <v>20</v>
      </c>
      <c r="O99" s="65">
        <v>36</v>
      </c>
      <c r="P99" s="65">
        <v>133.66999999999999</v>
      </c>
      <c r="Q99" s="39">
        <v>189.7</v>
      </c>
      <c r="R99" s="65">
        <v>120</v>
      </c>
      <c r="S99" s="36">
        <v>118</v>
      </c>
      <c r="T99" s="39">
        <f t="shared" si="1"/>
        <v>238</v>
      </c>
      <c r="U99" s="120">
        <v>45462</v>
      </c>
      <c r="V99" s="66">
        <v>50</v>
      </c>
      <c r="W99" s="66">
        <f t="shared" si="15"/>
        <v>30000</v>
      </c>
      <c r="X99" s="124">
        <v>0</v>
      </c>
      <c r="Y99" s="65">
        <f t="shared" si="3"/>
        <v>0</v>
      </c>
      <c r="Z99" s="65">
        <f t="shared" si="4"/>
        <v>0</v>
      </c>
      <c r="AA99" s="148">
        <v>0</v>
      </c>
      <c r="AB99" s="47" t="s">
        <v>163</v>
      </c>
      <c r="AC99" s="39">
        <f t="shared" si="5"/>
        <v>0</v>
      </c>
      <c r="AD99" s="66"/>
      <c r="AE99" s="36">
        <v>50</v>
      </c>
      <c r="AF99" s="37">
        <f t="shared" si="18"/>
        <v>100</v>
      </c>
      <c r="AG99" s="66"/>
      <c r="AH99" s="66"/>
      <c r="AI99" s="37">
        <f t="shared" si="7"/>
        <v>5</v>
      </c>
      <c r="AJ99" s="43">
        <f t="shared" si="8"/>
        <v>582.70000000000005</v>
      </c>
      <c r="AK99" s="70">
        <f t="shared" si="9"/>
        <v>78</v>
      </c>
      <c r="AL99" s="36"/>
      <c r="AM99" s="36"/>
      <c r="AN99" s="122">
        <v>35150</v>
      </c>
      <c r="AO99" s="36">
        <f t="shared" si="19"/>
        <v>35150</v>
      </c>
      <c r="AP99" s="72">
        <f t="shared" si="17"/>
        <v>1</v>
      </c>
      <c r="AQ99" s="38">
        <f t="shared" si="12"/>
        <v>112</v>
      </c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</row>
    <row r="100" spans="1:63" ht="14.25" customHeight="1" x14ac:dyDescent="0.2">
      <c r="A100" s="35"/>
      <c r="B100" s="36"/>
      <c r="C100" s="36"/>
      <c r="D100" s="36"/>
      <c r="E100" s="66">
        <v>16</v>
      </c>
      <c r="F100" s="36" t="s">
        <v>64</v>
      </c>
      <c r="G100" s="36" t="s">
        <v>62</v>
      </c>
      <c r="H100" s="36">
        <v>15</v>
      </c>
      <c r="I100" s="36">
        <v>15</v>
      </c>
      <c r="J100" s="36">
        <v>15</v>
      </c>
      <c r="K100" s="36">
        <v>15</v>
      </c>
      <c r="L100" s="38">
        <f t="shared" si="0"/>
        <v>60</v>
      </c>
      <c r="M100" s="66">
        <v>20</v>
      </c>
      <c r="N100" s="65">
        <v>13.3</v>
      </c>
      <c r="O100" s="65">
        <v>35.33</v>
      </c>
      <c r="P100" s="65">
        <v>123.67</v>
      </c>
      <c r="Q100" s="39">
        <v>172.3</v>
      </c>
      <c r="R100" s="65">
        <v>115</v>
      </c>
      <c r="S100" s="36">
        <v>120</v>
      </c>
      <c r="T100" s="39">
        <f t="shared" si="1"/>
        <v>235</v>
      </c>
      <c r="U100" s="120">
        <v>45465</v>
      </c>
      <c r="V100" s="66"/>
      <c r="W100" s="66">
        <f t="shared" si="15"/>
        <v>30000</v>
      </c>
      <c r="X100" s="124"/>
      <c r="Y100" s="65">
        <f t="shared" si="3"/>
        <v>0</v>
      </c>
      <c r="Z100" s="65">
        <f t="shared" si="4"/>
        <v>0</v>
      </c>
      <c r="AA100" s="67"/>
      <c r="AB100" s="36"/>
      <c r="AC100" s="39">
        <f t="shared" si="5"/>
        <v>0</v>
      </c>
      <c r="AD100" s="66">
        <v>30</v>
      </c>
      <c r="AE100" s="36">
        <v>50</v>
      </c>
      <c r="AF100" s="37">
        <f t="shared" si="18"/>
        <v>80</v>
      </c>
      <c r="AG100" s="66"/>
      <c r="AH100" s="66"/>
      <c r="AI100" s="37">
        <f t="shared" si="7"/>
        <v>20</v>
      </c>
      <c r="AJ100" s="43">
        <f t="shared" si="8"/>
        <v>527.29999999999995</v>
      </c>
      <c r="AK100" s="70">
        <f t="shared" si="9"/>
        <v>83</v>
      </c>
      <c r="AL100" s="36"/>
      <c r="AM100" s="36"/>
      <c r="AN100" s="123">
        <v>30886</v>
      </c>
      <c r="AO100" s="36">
        <f t="shared" si="19"/>
        <v>30886</v>
      </c>
      <c r="AP100" s="72">
        <f t="shared" si="17"/>
        <v>1</v>
      </c>
      <c r="AQ100" s="38">
        <f t="shared" si="12"/>
        <v>112</v>
      </c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</row>
    <row r="101" spans="1:63" ht="14.25" customHeight="1" x14ac:dyDescent="0.2">
      <c r="A101" s="35"/>
      <c r="B101" s="36"/>
      <c r="C101" s="36"/>
      <c r="D101" s="36"/>
      <c r="E101" s="66">
        <v>98</v>
      </c>
      <c r="F101" s="36" t="s">
        <v>139</v>
      </c>
      <c r="G101" s="36" t="s">
        <v>62</v>
      </c>
      <c r="H101" s="36">
        <v>15</v>
      </c>
      <c r="I101" s="36">
        <v>15</v>
      </c>
      <c r="J101" s="36">
        <v>15</v>
      </c>
      <c r="K101" s="36">
        <v>15</v>
      </c>
      <c r="L101" s="38">
        <f t="shared" si="0"/>
        <v>60</v>
      </c>
      <c r="M101" s="66">
        <v>40</v>
      </c>
      <c r="N101" s="65">
        <v>20</v>
      </c>
      <c r="O101" s="65">
        <v>34</v>
      </c>
      <c r="P101" s="65">
        <v>100.67</v>
      </c>
      <c r="Q101" s="39">
        <v>154.69999999999999</v>
      </c>
      <c r="R101" s="65">
        <v>101</v>
      </c>
      <c r="S101" s="36">
        <v>96</v>
      </c>
      <c r="T101" s="39">
        <f t="shared" si="1"/>
        <v>197</v>
      </c>
      <c r="U101" s="120">
        <v>45463</v>
      </c>
      <c r="V101" s="66">
        <v>25</v>
      </c>
      <c r="W101" s="66">
        <f t="shared" si="15"/>
        <v>30000</v>
      </c>
      <c r="X101" s="121">
        <v>22841</v>
      </c>
      <c r="Y101" s="65">
        <f t="shared" si="3"/>
        <v>71.594444444444434</v>
      </c>
      <c r="Z101" s="65">
        <f t="shared" si="4"/>
        <v>71.594444444444434</v>
      </c>
      <c r="AA101" s="67">
        <v>150</v>
      </c>
      <c r="AB101" s="36" t="s">
        <v>63</v>
      </c>
      <c r="AC101" s="39">
        <f t="shared" si="5"/>
        <v>221.59444444444443</v>
      </c>
      <c r="AD101" s="66"/>
      <c r="AE101" s="36"/>
      <c r="AF101" s="37">
        <f t="shared" si="18"/>
        <v>25</v>
      </c>
      <c r="AG101" s="66">
        <v>100</v>
      </c>
      <c r="AH101" s="66"/>
      <c r="AI101" s="37">
        <f t="shared" si="7"/>
        <v>140</v>
      </c>
      <c r="AJ101" s="43">
        <f t="shared" si="8"/>
        <v>518.29444444444448</v>
      </c>
      <c r="AK101" s="70">
        <f t="shared" si="9"/>
        <v>84</v>
      </c>
      <c r="AL101" s="36"/>
      <c r="AM101" s="36"/>
      <c r="AN101" s="122">
        <v>30087</v>
      </c>
      <c r="AO101" s="36">
        <f t="shared" si="19"/>
        <v>7246</v>
      </c>
      <c r="AP101" s="72">
        <f t="shared" si="17"/>
        <v>0.24083491208827734</v>
      </c>
      <c r="AQ101" s="38">
        <f t="shared" si="12"/>
        <v>82</v>
      </c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</row>
    <row r="102" spans="1:63" ht="14.25" customHeight="1" x14ac:dyDescent="0.2">
      <c r="A102" s="35"/>
      <c r="B102" s="36"/>
      <c r="C102" s="36"/>
      <c r="D102" s="36"/>
      <c r="E102" s="66">
        <v>129</v>
      </c>
      <c r="F102" s="36" t="s">
        <v>170</v>
      </c>
      <c r="G102" s="36" t="s">
        <v>62</v>
      </c>
      <c r="H102" s="36">
        <v>15</v>
      </c>
      <c r="I102" s="36">
        <v>15</v>
      </c>
      <c r="J102" s="36">
        <v>15</v>
      </c>
      <c r="K102" s="36">
        <v>15</v>
      </c>
      <c r="L102" s="38">
        <f t="shared" si="0"/>
        <v>60</v>
      </c>
      <c r="M102" s="36">
        <v>25</v>
      </c>
      <c r="N102" s="36">
        <v>3.67</v>
      </c>
      <c r="O102" s="36">
        <v>26.67</v>
      </c>
      <c r="P102" s="36">
        <v>79</v>
      </c>
      <c r="Q102" s="39">
        <v>109.3</v>
      </c>
      <c r="R102" s="65">
        <v>76</v>
      </c>
      <c r="S102" s="36">
        <v>106</v>
      </c>
      <c r="T102" s="39">
        <f t="shared" si="1"/>
        <v>182</v>
      </c>
      <c r="U102" s="120">
        <v>45463</v>
      </c>
      <c r="V102" s="66">
        <v>25</v>
      </c>
      <c r="W102" s="66">
        <f t="shared" si="15"/>
        <v>30000</v>
      </c>
      <c r="X102" s="121">
        <v>11753</v>
      </c>
      <c r="Y102" s="65">
        <f t="shared" si="3"/>
        <v>-359.60555555555561</v>
      </c>
      <c r="Z102" s="65">
        <f t="shared" si="4"/>
        <v>0</v>
      </c>
      <c r="AA102" s="67">
        <v>150</v>
      </c>
      <c r="AB102" s="36" t="s">
        <v>63</v>
      </c>
      <c r="AC102" s="39">
        <f t="shared" si="5"/>
        <v>150</v>
      </c>
      <c r="AD102" s="66"/>
      <c r="AE102" s="36">
        <v>0</v>
      </c>
      <c r="AF102" s="37">
        <f t="shared" si="18"/>
        <v>25</v>
      </c>
      <c r="AG102" s="36"/>
      <c r="AH102" s="36"/>
      <c r="AI102" s="37">
        <f t="shared" si="7"/>
        <v>25</v>
      </c>
      <c r="AJ102" s="43">
        <f t="shared" si="8"/>
        <v>501.29999999999995</v>
      </c>
      <c r="AK102" s="70">
        <f t="shared" si="9"/>
        <v>89</v>
      </c>
      <c r="AL102" s="36"/>
      <c r="AM102" s="36"/>
      <c r="AN102" s="122">
        <v>29856</v>
      </c>
      <c r="AO102" s="36">
        <f t="shared" si="19"/>
        <v>18103</v>
      </c>
      <c r="AP102" s="72">
        <f t="shared" si="17"/>
        <v>0.606343783494105</v>
      </c>
      <c r="AQ102" s="38">
        <f t="shared" si="12"/>
        <v>93</v>
      </c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</row>
    <row r="103" spans="1:63" ht="14.25" customHeight="1" x14ac:dyDescent="0.2">
      <c r="A103" s="35"/>
      <c r="B103" s="36"/>
      <c r="C103" s="36"/>
      <c r="D103" s="36"/>
      <c r="E103" s="66">
        <v>15</v>
      </c>
      <c r="F103" s="36" t="s">
        <v>61</v>
      </c>
      <c r="G103" s="36" t="s">
        <v>62</v>
      </c>
      <c r="H103" s="36">
        <v>15</v>
      </c>
      <c r="I103" s="36">
        <v>15</v>
      </c>
      <c r="J103" s="36">
        <v>15</v>
      </c>
      <c r="K103" s="36">
        <v>15</v>
      </c>
      <c r="L103" s="38">
        <f t="shared" si="0"/>
        <v>60</v>
      </c>
      <c r="M103" s="66">
        <v>205</v>
      </c>
      <c r="N103" s="65">
        <v>20</v>
      </c>
      <c r="O103" s="65">
        <v>35</v>
      </c>
      <c r="P103" s="65">
        <v>127</v>
      </c>
      <c r="Q103" s="39">
        <v>182</v>
      </c>
      <c r="R103" s="65">
        <v>117</v>
      </c>
      <c r="S103" s="36">
        <v>120</v>
      </c>
      <c r="T103" s="39">
        <f t="shared" si="1"/>
        <v>237</v>
      </c>
      <c r="U103" s="120">
        <v>45465</v>
      </c>
      <c r="V103" s="66">
        <v>0</v>
      </c>
      <c r="W103" s="66">
        <f t="shared" si="15"/>
        <v>30000</v>
      </c>
      <c r="X103" s="124">
        <v>0</v>
      </c>
      <c r="Y103" s="65">
        <f t="shared" si="3"/>
        <v>0</v>
      </c>
      <c r="Z103" s="65">
        <f t="shared" si="4"/>
        <v>0</v>
      </c>
      <c r="AA103" s="67">
        <v>150</v>
      </c>
      <c r="AB103" s="36" t="s">
        <v>63</v>
      </c>
      <c r="AC103" s="39">
        <f t="shared" si="5"/>
        <v>150</v>
      </c>
      <c r="AD103" s="66">
        <v>15</v>
      </c>
      <c r="AE103" s="36">
        <v>50</v>
      </c>
      <c r="AF103" s="37">
        <f t="shared" si="18"/>
        <v>65</v>
      </c>
      <c r="AG103" s="66"/>
      <c r="AH103" s="66"/>
      <c r="AI103" s="37">
        <f t="shared" si="7"/>
        <v>205</v>
      </c>
      <c r="AJ103" s="43">
        <f t="shared" si="8"/>
        <v>489</v>
      </c>
      <c r="AK103" s="70">
        <f t="shared" si="9"/>
        <v>91</v>
      </c>
      <c r="AL103" s="65"/>
      <c r="AM103" s="65"/>
      <c r="AN103" s="123">
        <v>29300</v>
      </c>
      <c r="AO103" s="36">
        <f t="shared" si="19"/>
        <v>29300</v>
      </c>
      <c r="AP103" s="72">
        <f t="shared" si="17"/>
        <v>1</v>
      </c>
      <c r="AQ103" s="38">
        <f t="shared" si="12"/>
        <v>112</v>
      </c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</row>
    <row r="104" spans="1:63" ht="14.25" customHeight="1" x14ac:dyDescent="0.2">
      <c r="A104" s="35"/>
      <c r="B104" s="36"/>
      <c r="C104" s="36"/>
      <c r="D104" s="36" t="s">
        <v>49</v>
      </c>
      <c r="E104" s="66">
        <v>107</v>
      </c>
      <c r="F104" s="36" t="s">
        <v>147</v>
      </c>
      <c r="G104" s="36" t="s">
        <v>62</v>
      </c>
      <c r="H104" s="36">
        <v>15</v>
      </c>
      <c r="I104" s="36">
        <v>15</v>
      </c>
      <c r="J104" s="36">
        <v>15</v>
      </c>
      <c r="K104" s="36">
        <v>15</v>
      </c>
      <c r="L104" s="38">
        <f t="shared" si="0"/>
        <v>60</v>
      </c>
      <c r="M104" s="66">
        <v>5</v>
      </c>
      <c r="N104" s="65">
        <v>20</v>
      </c>
      <c r="O104" s="65">
        <v>34.299999999999997</v>
      </c>
      <c r="P104" s="65">
        <v>99.67</v>
      </c>
      <c r="Q104" s="39">
        <v>154</v>
      </c>
      <c r="R104" s="65">
        <v>94</v>
      </c>
      <c r="S104" s="36">
        <v>92</v>
      </c>
      <c r="T104" s="39">
        <f t="shared" si="1"/>
        <v>186</v>
      </c>
      <c r="U104" s="120">
        <v>45463</v>
      </c>
      <c r="V104" s="66">
        <v>25</v>
      </c>
      <c r="W104" s="66">
        <f t="shared" si="15"/>
        <v>30000</v>
      </c>
      <c r="X104" s="124">
        <v>3609</v>
      </c>
      <c r="Y104" s="65">
        <f t="shared" si="3"/>
        <v>-676.31666666666661</v>
      </c>
      <c r="Z104" s="65">
        <f t="shared" si="4"/>
        <v>0</v>
      </c>
      <c r="AA104" s="67">
        <v>0</v>
      </c>
      <c r="AB104" s="36" t="s">
        <v>55</v>
      </c>
      <c r="AC104" s="39">
        <f t="shared" si="5"/>
        <v>0</v>
      </c>
      <c r="AD104" s="66"/>
      <c r="AE104" s="36">
        <v>50</v>
      </c>
      <c r="AF104" s="37">
        <f t="shared" si="18"/>
        <v>75</v>
      </c>
      <c r="AG104" s="66"/>
      <c r="AH104" s="66">
        <v>20</v>
      </c>
      <c r="AI104" s="37">
        <f t="shared" si="7"/>
        <v>25</v>
      </c>
      <c r="AJ104" s="43">
        <f t="shared" si="8"/>
        <v>450</v>
      </c>
      <c r="AK104" s="70">
        <f t="shared" si="9"/>
        <v>96</v>
      </c>
      <c r="AL104" s="36"/>
      <c r="AM104" s="36"/>
      <c r="AN104" s="126">
        <v>28770</v>
      </c>
      <c r="AO104" s="36">
        <f t="shared" si="19"/>
        <v>25161</v>
      </c>
      <c r="AP104" s="72">
        <f t="shared" si="17"/>
        <v>0.87455683003128259</v>
      </c>
      <c r="AQ104" s="38">
        <f t="shared" si="12"/>
        <v>98</v>
      </c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</row>
    <row r="105" spans="1:63" ht="14.25" customHeight="1" x14ac:dyDescent="0.2">
      <c r="A105" s="35"/>
      <c r="B105" s="36"/>
      <c r="C105" s="36"/>
      <c r="D105" s="36"/>
      <c r="E105" s="66">
        <v>56</v>
      </c>
      <c r="F105" s="36" t="s">
        <v>102</v>
      </c>
      <c r="G105" s="36" t="s">
        <v>62</v>
      </c>
      <c r="H105" s="36">
        <v>15</v>
      </c>
      <c r="I105" s="36">
        <v>15</v>
      </c>
      <c r="J105" s="36">
        <v>15</v>
      </c>
      <c r="K105" s="36">
        <v>15</v>
      </c>
      <c r="L105" s="38">
        <f t="shared" si="0"/>
        <v>60</v>
      </c>
      <c r="M105" s="66">
        <v>5</v>
      </c>
      <c r="N105" s="65">
        <v>20</v>
      </c>
      <c r="O105" s="47">
        <v>36.67</v>
      </c>
      <c r="P105" s="65">
        <v>136.33000000000001</v>
      </c>
      <c r="Q105" s="39">
        <v>193</v>
      </c>
      <c r="R105" s="65">
        <v>83</v>
      </c>
      <c r="S105" s="36">
        <v>114</v>
      </c>
      <c r="T105" s="39">
        <f t="shared" si="1"/>
        <v>197</v>
      </c>
      <c r="U105" s="120">
        <v>45464</v>
      </c>
      <c r="V105" s="66">
        <v>0</v>
      </c>
      <c r="W105" s="66">
        <f t="shared" si="15"/>
        <v>30000</v>
      </c>
      <c r="X105" s="124">
        <v>17010</v>
      </c>
      <c r="Y105" s="65">
        <f t="shared" si="3"/>
        <v>-155.16666666666669</v>
      </c>
      <c r="Z105" s="65">
        <f t="shared" si="4"/>
        <v>0</v>
      </c>
      <c r="AA105" s="67">
        <v>0</v>
      </c>
      <c r="AB105" s="36" t="s">
        <v>88</v>
      </c>
      <c r="AC105" s="39">
        <f t="shared" si="5"/>
        <v>0</v>
      </c>
      <c r="AD105" s="66"/>
      <c r="AE105" s="36">
        <v>0</v>
      </c>
      <c r="AF105" s="37">
        <f t="shared" si="18"/>
        <v>0</v>
      </c>
      <c r="AG105" s="66"/>
      <c r="AH105" s="66"/>
      <c r="AI105" s="37">
        <f t="shared" si="7"/>
        <v>5</v>
      </c>
      <c r="AJ105" s="43">
        <f t="shared" si="8"/>
        <v>445</v>
      </c>
      <c r="AK105" s="70">
        <f t="shared" si="9"/>
        <v>98</v>
      </c>
      <c r="AL105" s="36"/>
      <c r="AM105" s="36"/>
      <c r="AN105" s="126">
        <v>30169</v>
      </c>
      <c r="AO105" s="36">
        <f t="shared" si="19"/>
        <v>13159</v>
      </c>
      <c r="AP105" s="72">
        <f t="shared" si="17"/>
        <v>0.43617620736517615</v>
      </c>
      <c r="AQ105" s="38">
        <f t="shared" si="12"/>
        <v>90</v>
      </c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</row>
    <row r="106" spans="1:63" ht="14.25" customHeight="1" x14ac:dyDescent="0.2">
      <c r="A106" s="35"/>
      <c r="B106" s="36"/>
      <c r="C106" s="36"/>
      <c r="D106" s="36"/>
      <c r="E106" s="66">
        <v>18</v>
      </c>
      <c r="F106" s="36" t="s">
        <v>65</v>
      </c>
      <c r="G106" s="36" t="s">
        <v>62</v>
      </c>
      <c r="H106" s="36">
        <v>15</v>
      </c>
      <c r="I106" s="36">
        <v>15</v>
      </c>
      <c r="J106" s="36">
        <v>15</v>
      </c>
      <c r="K106" s="36">
        <v>15</v>
      </c>
      <c r="L106" s="38">
        <f t="shared" si="0"/>
        <v>60</v>
      </c>
      <c r="M106" s="66">
        <v>5</v>
      </c>
      <c r="N106" s="65">
        <v>13.33</v>
      </c>
      <c r="O106" s="65">
        <v>33</v>
      </c>
      <c r="P106" s="47">
        <v>123.67</v>
      </c>
      <c r="Q106" s="39">
        <v>170</v>
      </c>
      <c r="R106" s="65">
        <v>106</v>
      </c>
      <c r="S106" s="36">
        <v>110</v>
      </c>
      <c r="T106" s="39">
        <f t="shared" si="1"/>
        <v>216</v>
      </c>
      <c r="U106" s="120">
        <v>45465</v>
      </c>
      <c r="V106" s="66"/>
      <c r="W106" s="66">
        <f t="shared" si="15"/>
        <v>30000</v>
      </c>
      <c r="X106" s="124"/>
      <c r="Y106" s="65">
        <f t="shared" si="3"/>
        <v>0</v>
      </c>
      <c r="Z106" s="65">
        <f t="shared" si="4"/>
        <v>0</v>
      </c>
      <c r="AA106" s="67"/>
      <c r="AB106" s="36"/>
      <c r="AC106" s="39">
        <f t="shared" si="5"/>
        <v>0</v>
      </c>
      <c r="AD106" s="66"/>
      <c r="AE106" s="36">
        <v>0</v>
      </c>
      <c r="AF106" s="37">
        <f t="shared" si="18"/>
        <v>0</v>
      </c>
      <c r="AG106" s="66"/>
      <c r="AH106" s="66">
        <v>20</v>
      </c>
      <c r="AI106" s="37">
        <f t="shared" si="7"/>
        <v>25</v>
      </c>
      <c r="AJ106" s="43">
        <f t="shared" si="8"/>
        <v>421</v>
      </c>
      <c r="AK106" s="70">
        <f t="shared" si="9"/>
        <v>102</v>
      </c>
      <c r="AL106" s="36"/>
      <c r="AM106" s="36"/>
      <c r="AN106" s="123">
        <v>99999</v>
      </c>
      <c r="AO106" s="36">
        <f t="shared" si="19"/>
        <v>99999</v>
      </c>
      <c r="AP106" s="72">
        <f t="shared" si="17"/>
        <v>1</v>
      </c>
      <c r="AQ106" s="38">
        <f t="shared" si="12"/>
        <v>112</v>
      </c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</row>
    <row r="107" spans="1:63" ht="14.25" customHeight="1" x14ac:dyDescent="0.2">
      <c r="A107" s="35"/>
      <c r="B107" s="36"/>
      <c r="C107" s="36"/>
      <c r="D107" s="36"/>
      <c r="E107" s="66">
        <v>93</v>
      </c>
      <c r="F107" s="36" t="s">
        <v>135</v>
      </c>
      <c r="G107" s="36" t="s">
        <v>62</v>
      </c>
      <c r="H107" s="36">
        <v>15</v>
      </c>
      <c r="I107" s="36">
        <v>15</v>
      </c>
      <c r="J107" s="36">
        <v>15</v>
      </c>
      <c r="K107" s="36">
        <v>15</v>
      </c>
      <c r="L107" s="38">
        <f t="shared" si="0"/>
        <v>60</v>
      </c>
      <c r="M107" s="66">
        <v>40</v>
      </c>
      <c r="N107" s="65">
        <v>6.67</v>
      </c>
      <c r="O107" s="65">
        <v>32.33</v>
      </c>
      <c r="P107" s="65">
        <v>105</v>
      </c>
      <c r="Q107" s="39">
        <v>144</v>
      </c>
      <c r="R107" s="65">
        <v>115</v>
      </c>
      <c r="S107" s="36">
        <v>117</v>
      </c>
      <c r="T107" s="39">
        <f t="shared" si="1"/>
        <v>232</v>
      </c>
      <c r="U107" s="120">
        <v>45462</v>
      </c>
      <c r="V107" s="66">
        <v>50</v>
      </c>
      <c r="W107" s="66">
        <f t="shared" si="15"/>
        <v>30000</v>
      </c>
      <c r="X107" s="121">
        <v>8296</v>
      </c>
      <c r="Y107" s="65">
        <f t="shared" si="3"/>
        <v>-494.04444444444448</v>
      </c>
      <c r="Z107" s="65">
        <f t="shared" si="4"/>
        <v>0</v>
      </c>
      <c r="AA107" s="67">
        <v>0</v>
      </c>
      <c r="AB107" s="36" t="s">
        <v>55</v>
      </c>
      <c r="AC107" s="39">
        <f t="shared" si="5"/>
        <v>0</v>
      </c>
      <c r="AD107" s="66">
        <v>15</v>
      </c>
      <c r="AE107" s="36">
        <v>50</v>
      </c>
      <c r="AF107" s="37">
        <f t="shared" si="18"/>
        <v>115</v>
      </c>
      <c r="AG107" s="66">
        <v>100</v>
      </c>
      <c r="AH107" s="66"/>
      <c r="AI107" s="37">
        <f t="shared" si="7"/>
        <v>140</v>
      </c>
      <c r="AJ107" s="43">
        <f t="shared" si="8"/>
        <v>411</v>
      </c>
      <c r="AK107" s="70">
        <f t="shared" si="9"/>
        <v>104</v>
      </c>
      <c r="AL107" s="36"/>
      <c r="AM107" s="36"/>
      <c r="AN107" s="126">
        <v>28700</v>
      </c>
      <c r="AO107" s="36">
        <f t="shared" si="19"/>
        <v>20404</v>
      </c>
      <c r="AP107" s="72">
        <f t="shared" si="17"/>
        <v>0.71094076655052263</v>
      </c>
      <c r="AQ107" s="38">
        <f t="shared" si="12"/>
        <v>94</v>
      </c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</row>
    <row r="108" spans="1:63" ht="14.25" customHeight="1" x14ac:dyDescent="0.2">
      <c r="A108" s="35"/>
      <c r="B108" s="36"/>
      <c r="C108" s="36"/>
      <c r="D108" s="36"/>
      <c r="E108" s="66">
        <v>48</v>
      </c>
      <c r="F108" s="36" t="s">
        <v>97</v>
      </c>
      <c r="G108" s="36" t="s">
        <v>62</v>
      </c>
      <c r="H108" s="36">
        <v>15</v>
      </c>
      <c r="I108" s="36">
        <v>15</v>
      </c>
      <c r="J108" s="36">
        <v>15</v>
      </c>
      <c r="K108" s="36">
        <v>15</v>
      </c>
      <c r="L108" s="38">
        <f t="shared" si="0"/>
        <v>60</v>
      </c>
      <c r="M108" s="66">
        <v>5</v>
      </c>
      <c r="N108" s="65">
        <v>13.3</v>
      </c>
      <c r="O108" s="65">
        <v>32.6</v>
      </c>
      <c r="P108" s="65">
        <v>119.3</v>
      </c>
      <c r="Q108" s="39">
        <v>165.3</v>
      </c>
      <c r="R108" s="65">
        <v>94</v>
      </c>
      <c r="S108" s="36">
        <v>93</v>
      </c>
      <c r="T108" s="39">
        <f t="shared" si="1"/>
        <v>187</v>
      </c>
      <c r="U108" s="120">
        <v>45465</v>
      </c>
      <c r="V108" s="66"/>
      <c r="W108" s="66">
        <f t="shared" si="15"/>
        <v>30000</v>
      </c>
      <c r="X108" s="124"/>
      <c r="Y108" s="65">
        <f t="shared" si="3"/>
        <v>0</v>
      </c>
      <c r="Z108" s="65">
        <f t="shared" si="4"/>
        <v>0</v>
      </c>
      <c r="AA108" s="67"/>
      <c r="AB108" s="36"/>
      <c r="AC108" s="39">
        <f t="shared" si="5"/>
        <v>0</v>
      </c>
      <c r="AD108" s="66">
        <v>15</v>
      </c>
      <c r="AE108" s="36">
        <v>50</v>
      </c>
      <c r="AF108" s="37">
        <v>80</v>
      </c>
      <c r="AG108" s="66">
        <v>100</v>
      </c>
      <c r="AH108" s="66"/>
      <c r="AI108" s="37">
        <f t="shared" si="7"/>
        <v>105</v>
      </c>
      <c r="AJ108" s="43">
        <f t="shared" si="8"/>
        <v>387.3</v>
      </c>
      <c r="AK108" s="70">
        <f t="shared" si="9"/>
        <v>106</v>
      </c>
      <c r="AL108" s="36"/>
      <c r="AM108" s="36"/>
      <c r="AN108" s="123">
        <v>30900</v>
      </c>
      <c r="AO108" s="36">
        <f t="shared" si="19"/>
        <v>30900</v>
      </c>
      <c r="AP108" s="72">
        <f t="shared" si="17"/>
        <v>1</v>
      </c>
      <c r="AQ108" s="38">
        <f t="shared" si="12"/>
        <v>112</v>
      </c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</row>
    <row r="109" spans="1:63" ht="14.25" customHeight="1" x14ac:dyDescent="0.2">
      <c r="A109" s="35"/>
      <c r="B109" s="36"/>
      <c r="C109" s="36"/>
      <c r="D109" s="36"/>
      <c r="E109" s="66">
        <v>67</v>
      </c>
      <c r="F109" s="36" t="s">
        <v>112</v>
      </c>
      <c r="G109" s="36" t="s">
        <v>62</v>
      </c>
      <c r="H109" s="36">
        <v>15</v>
      </c>
      <c r="I109" s="36">
        <v>15</v>
      </c>
      <c r="J109" s="36">
        <v>15</v>
      </c>
      <c r="K109" s="36">
        <v>15</v>
      </c>
      <c r="L109" s="38">
        <f t="shared" si="0"/>
        <v>60</v>
      </c>
      <c r="M109" s="66">
        <v>5</v>
      </c>
      <c r="N109" s="65">
        <v>6.67</v>
      </c>
      <c r="O109" s="65">
        <v>33.33</v>
      </c>
      <c r="P109" s="65">
        <v>92.67</v>
      </c>
      <c r="Q109" s="39">
        <v>132.69999999999999</v>
      </c>
      <c r="R109" s="65">
        <v>103</v>
      </c>
      <c r="S109" s="36">
        <v>116</v>
      </c>
      <c r="T109" s="39">
        <f t="shared" si="1"/>
        <v>219</v>
      </c>
      <c r="U109" s="120">
        <v>45463</v>
      </c>
      <c r="V109" s="66">
        <v>25</v>
      </c>
      <c r="W109" s="66">
        <f t="shared" si="15"/>
        <v>30000</v>
      </c>
      <c r="X109" s="124"/>
      <c r="Y109" s="65">
        <f t="shared" si="3"/>
        <v>0</v>
      </c>
      <c r="Z109" s="65">
        <f t="shared" si="4"/>
        <v>0</v>
      </c>
      <c r="AA109" s="67"/>
      <c r="AB109" s="36"/>
      <c r="AC109" s="39">
        <f t="shared" si="5"/>
        <v>0</v>
      </c>
      <c r="AD109" s="66">
        <v>15</v>
      </c>
      <c r="AE109" s="36">
        <v>0</v>
      </c>
      <c r="AF109" s="37">
        <f t="shared" ref="AF109:AF123" si="20">SUM(V109,AD109,AE109)</f>
        <v>40</v>
      </c>
      <c r="AG109" s="66">
        <v>100</v>
      </c>
      <c r="AH109" s="66"/>
      <c r="AI109" s="37">
        <f t="shared" si="7"/>
        <v>105</v>
      </c>
      <c r="AJ109" s="43">
        <f t="shared" si="8"/>
        <v>346.7</v>
      </c>
      <c r="AK109" s="70">
        <f t="shared" si="9"/>
        <v>109</v>
      </c>
      <c r="AL109" s="36"/>
      <c r="AM109" s="36"/>
      <c r="AN109" s="123">
        <v>31500</v>
      </c>
      <c r="AO109" s="36">
        <f t="shared" si="19"/>
        <v>31500</v>
      </c>
      <c r="AP109" s="72">
        <f t="shared" si="17"/>
        <v>1</v>
      </c>
      <c r="AQ109" s="38">
        <f t="shared" si="12"/>
        <v>112</v>
      </c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</row>
    <row r="110" spans="1:63" ht="14.25" customHeight="1" x14ac:dyDescent="0.2">
      <c r="A110" s="35"/>
      <c r="B110" s="36"/>
      <c r="C110" s="36"/>
      <c r="D110" s="36"/>
      <c r="E110" s="66">
        <v>63</v>
      </c>
      <c r="F110" s="36" t="s">
        <v>107</v>
      </c>
      <c r="G110" s="36" t="s">
        <v>62</v>
      </c>
      <c r="H110" s="36">
        <v>15</v>
      </c>
      <c r="I110" s="36">
        <v>15</v>
      </c>
      <c r="J110" s="36">
        <v>15</v>
      </c>
      <c r="K110" s="36">
        <v>15</v>
      </c>
      <c r="L110" s="38">
        <f t="shared" si="0"/>
        <v>60</v>
      </c>
      <c r="M110" s="66">
        <v>5</v>
      </c>
      <c r="N110" s="65">
        <v>20</v>
      </c>
      <c r="O110" s="65">
        <v>24.67</v>
      </c>
      <c r="P110" s="65">
        <v>102.33</v>
      </c>
      <c r="Q110" s="39">
        <v>147</v>
      </c>
      <c r="R110" s="65">
        <v>114</v>
      </c>
      <c r="S110" s="36">
        <v>117</v>
      </c>
      <c r="T110" s="39">
        <f t="shared" si="1"/>
        <v>231</v>
      </c>
      <c r="U110" s="120">
        <v>45465</v>
      </c>
      <c r="V110" s="66"/>
      <c r="W110" s="66">
        <f t="shared" si="15"/>
        <v>30000</v>
      </c>
      <c r="X110" s="124"/>
      <c r="Y110" s="65">
        <f t="shared" si="3"/>
        <v>0</v>
      </c>
      <c r="Z110" s="65">
        <f t="shared" si="4"/>
        <v>0</v>
      </c>
      <c r="AA110" s="67"/>
      <c r="AB110" s="36"/>
      <c r="AC110" s="39">
        <f t="shared" si="5"/>
        <v>0</v>
      </c>
      <c r="AD110" s="66"/>
      <c r="AE110" s="36"/>
      <c r="AF110" s="37">
        <f t="shared" si="20"/>
        <v>0</v>
      </c>
      <c r="AG110" s="66">
        <v>100</v>
      </c>
      <c r="AH110" s="66"/>
      <c r="AI110" s="37">
        <f t="shared" si="7"/>
        <v>105</v>
      </c>
      <c r="AJ110" s="43">
        <f t="shared" si="8"/>
        <v>333</v>
      </c>
      <c r="AK110" s="70">
        <f t="shared" si="9"/>
        <v>111</v>
      </c>
      <c r="AL110" s="36"/>
      <c r="AM110" s="36"/>
      <c r="AN110" s="123">
        <v>32863</v>
      </c>
      <c r="AO110" s="36">
        <f t="shared" si="19"/>
        <v>32863</v>
      </c>
      <c r="AP110" s="72">
        <f t="shared" si="17"/>
        <v>1</v>
      </c>
      <c r="AQ110" s="38">
        <f t="shared" si="12"/>
        <v>112</v>
      </c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</row>
    <row r="111" spans="1:63" ht="14.25" customHeight="1" x14ac:dyDescent="0.2">
      <c r="A111" s="35"/>
      <c r="B111" s="36"/>
      <c r="C111" s="36"/>
      <c r="D111" s="36"/>
      <c r="E111" s="66">
        <v>31</v>
      </c>
      <c r="F111" s="36" t="s">
        <v>83</v>
      </c>
      <c r="G111" s="36" t="s">
        <v>62</v>
      </c>
      <c r="H111" s="36">
        <v>15</v>
      </c>
      <c r="I111" s="36">
        <v>15</v>
      </c>
      <c r="J111" s="36">
        <v>15</v>
      </c>
      <c r="K111" s="36">
        <v>15</v>
      </c>
      <c r="L111" s="38">
        <f t="shared" si="0"/>
        <v>60</v>
      </c>
      <c r="M111" s="66">
        <v>20</v>
      </c>
      <c r="N111" s="65">
        <v>11.33</v>
      </c>
      <c r="O111" s="65">
        <v>29.67</v>
      </c>
      <c r="P111" s="65">
        <v>92</v>
      </c>
      <c r="Q111" s="39">
        <v>133</v>
      </c>
      <c r="R111" s="65">
        <v>77</v>
      </c>
      <c r="S111" s="36">
        <v>60</v>
      </c>
      <c r="T111" s="39">
        <f t="shared" si="1"/>
        <v>137</v>
      </c>
      <c r="U111" s="120">
        <v>45465</v>
      </c>
      <c r="V111" s="66"/>
      <c r="W111" s="66">
        <f t="shared" si="15"/>
        <v>30000</v>
      </c>
      <c r="X111" s="124"/>
      <c r="Y111" s="65">
        <f t="shared" si="3"/>
        <v>0</v>
      </c>
      <c r="Z111" s="65">
        <f t="shared" si="4"/>
        <v>0</v>
      </c>
      <c r="AA111" s="67"/>
      <c r="AB111" s="36"/>
      <c r="AC111" s="39">
        <f t="shared" si="5"/>
        <v>0</v>
      </c>
      <c r="AD111" s="66"/>
      <c r="AE111" s="36">
        <v>0</v>
      </c>
      <c r="AF111" s="37">
        <f t="shared" si="20"/>
        <v>0</v>
      </c>
      <c r="AG111" s="66"/>
      <c r="AH111" s="66"/>
      <c r="AI111" s="37">
        <v>0</v>
      </c>
      <c r="AJ111" s="43">
        <f t="shared" si="8"/>
        <v>330</v>
      </c>
      <c r="AK111" s="70">
        <f t="shared" si="9"/>
        <v>112</v>
      </c>
      <c r="AL111" s="36"/>
      <c r="AM111" s="36"/>
      <c r="AN111" s="123">
        <v>30019</v>
      </c>
      <c r="AO111" s="36">
        <f t="shared" si="19"/>
        <v>30019</v>
      </c>
      <c r="AP111" s="72">
        <f t="shared" si="17"/>
        <v>1</v>
      </c>
      <c r="AQ111" s="38">
        <f t="shared" si="12"/>
        <v>112</v>
      </c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</row>
    <row r="112" spans="1:63" ht="14.25" customHeight="1" x14ac:dyDescent="0.2">
      <c r="A112" s="35"/>
      <c r="B112" s="36"/>
      <c r="C112" s="36"/>
      <c r="D112" s="36"/>
      <c r="E112" s="66">
        <v>102</v>
      </c>
      <c r="F112" s="36" t="s">
        <v>143</v>
      </c>
      <c r="G112" s="36" t="s">
        <v>62</v>
      </c>
      <c r="H112" s="36">
        <v>15</v>
      </c>
      <c r="I112" s="36">
        <v>15</v>
      </c>
      <c r="J112" s="36">
        <v>0</v>
      </c>
      <c r="K112" s="36">
        <v>15</v>
      </c>
      <c r="L112" s="38">
        <f t="shared" si="0"/>
        <v>45</v>
      </c>
      <c r="M112" s="66">
        <v>40</v>
      </c>
      <c r="N112" s="65">
        <v>0</v>
      </c>
      <c r="O112" s="65">
        <v>29.5</v>
      </c>
      <c r="P112" s="65">
        <v>115</v>
      </c>
      <c r="Q112" s="39">
        <v>144.5</v>
      </c>
      <c r="R112" s="65">
        <v>62</v>
      </c>
      <c r="S112" s="36">
        <v>74</v>
      </c>
      <c r="T112" s="39">
        <f t="shared" si="1"/>
        <v>136</v>
      </c>
      <c r="U112" s="120">
        <v>45465</v>
      </c>
      <c r="V112" s="66">
        <v>0</v>
      </c>
      <c r="W112" s="66">
        <f t="shared" si="15"/>
        <v>30000</v>
      </c>
      <c r="X112" s="124">
        <v>0</v>
      </c>
      <c r="Y112" s="65">
        <f t="shared" si="3"/>
        <v>0</v>
      </c>
      <c r="Z112" s="65">
        <f t="shared" si="4"/>
        <v>0</v>
      </c>
      <c r="AA112" s="67">
        <v>0</v>
      </c>
      <c r="AB112" s="36" t="s">
        <v>55</v>
      </c>
      <c r="AC112" s="39">
        <f t="shared" si="5"/>
        <v>0</v>
      </c>
      <c r="AD112" s="66"/>
      <c r="AE112" s="36">
        <v>0</v>
      </c>
      <c r="AF112" s="37">
        <f t="shared" si="20"/>
        <v>0</v>
      </c>
      <c r="AG112" s="66"/>
      <c r="AH112" s="66"/>
      <c r="AI112" s="37">
        <f t="shared" ref="AI112:AI123" si="21">SUM(M112,AG112,AH112)</f>
        <v>40</v>
      </c>
      <c r="AJ112" s="43">
        <f t="shared" si="8"/>
        <v>285.5</v>
      </c>
      <c r="AK112" s="70">
        <f t="shared" si="9"/>
        <v>114</v>
      </c>
      <c r="AL112" s="36"/>
      <c r="AM112" s="36"/>
      <c r="AN112" s="123">
        <v>30015</v>
      </c>
      <c r="AO112" s="36">
        <f t="shared" si="19"/>
        <v>30015</v>
      </c>
      <c r="AP112" s="72">
        <f t="shared" si="17"/>
        <v>1</v>
      </c>
      <c r="AQ112" s="38">
        <f t="shared" si="12"/>
        <v>112</v>
      </c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</row>
    <row r="113" spans="1:63" ht="14.25" customHeight="1" x14ac:dyDescent="0.2">
      <c r="A113" s="35"/>
      <c r="B113" s="36"/>
      <c r="C113" s="36"/>
      <c r="D113" s="36"/>
      <c r="E113" s="66">
        <v>110</v>
      </c>
      <c r="F113" s="36" t="s">
        <v>150</v>
      </c>
      <c r="G113" s="36" t="s">
        <v>62</v>
      </c>
      <c r="H113" s="36">
        <v>15</v>
      </c>
      <c r="I113" s="36">
        <v>0</v>
      </c>
      <c r="J113" s="36">
        <v>15</v>
      </c>
      <c r="K113" s="36">
        <v>15</v>
      </c>
      <c r="L113" s="38">
        <f t="shared" si="0"/>
        <v>45</v>
      </c>
      <c r="M113" s="66">
        <v>40</v>
      </c>
      <c r="N113" s="65">
        <v>0</v>
      </c>
      <c r="O113" s="65">
        <v>33</v>
      </c>
      <c r="P113" s="65">
        <v>111</v>
      </c>
      <c r="Q113" s="39">
        <v>144</v>
      </c>
      <c r="R113" s="65">
        <v>71</v>
      </c>
      <c r="S113" s="36">
        <v>85</v>
      </c>
      <c r="T113" s="39">
        <f t="shared" si="1"/>
        <v>156</v>
      </c>
      <c r="U113" s="120">
        <v>45465</v>
      </c>
      <c r="V113" s="66">
        <v>0</v>
      </c>
      <c r="W113" s="66">
        <f t="shared" si="15"/>
        <v>30000</v>
      </c>
      <c r="X113" s="124">
        <v>7369</v>
      </c>
      <c r="Y113" s="65">
        <f t="shared" si="3"/>
        <v>-530.09444444444443</v>
      </c>
      <c r="Z113" s="65">
        <f t="shared" si="4"/>
        <v>0</v>
      </c>
      <c r="AA113" s="67">
        <v>0</v>
      </c>
      <c r="AB113" s="36" t="s">
        <v>55</v>
      </c>
      <c r="AC113" s="39">
        <f t="shared" si="5"/>
        <v>0</v>
      </c>
      <c r="AD113" s="66"/>
      <c r="AE113" s="36">
        <v>0</v>
      </c>
      <c r="AF113" s="37">
        <f t="shared" si="20"/>
        <v>0</v>
      </c>
      <c r="AG113" s="66">
        <v>100</v>
      </c>
      <c r="AH113" s="66"/>
      <c r="AI113" s="37">
        <f t="shared" si="21"/>
        <v>140</v>
      </c>
      <c r="AJ113" s="43">
        <f t="shared" si="8"/>
        <v>205</v>
      </c>
      <c r="AK113" s="70">
        <f t="shared" si="9"/>
        <v>119</v>
      </c>
      <c r="AL113" s="36"/>
      <c r="AM113" s="36"/>
      <c r="AN113" s="123">
        <v>29015</v>
      </c>
      <c r="AO113" s="36">
        <f t="shared" si="19"/>
        <v>21646</v>
      </c>
      <c r="AP113" s="72">
        <f t="shared" si="17"/>
        <v>0.74602791659486467</v>
      </c>
      <c r="AQ113" s="38">
        <f t="shared" si="12"/>
        <v>95</v>
      </c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</row>
    <row r="114" spans="1:63" ht="14.25" customHeight="1" x14ac:dyDescent="0.2">
      <c r="A114" s="158"/>
      <c r="B114" s="159"/>
      <c r="C114" s="159"/>
      <c r="D114" s="159" t="s">
        <v>49</v>
      </c>
      <c r="E114" s="160">
        <v>75</v>
      </c>
      <c r="F114" s="159" t="s">
        <v>122</v>
      </c>
      <c r="G114" s="159" t="s">
        <v>106</v>
      </c>
      <c r="H114" s="159">
        <v>15</v>
      </c>
      <c r="I114" s="159">
        <v>15</v>
      </c>
      <c r="J114" s="159">
        <v>15</v>
      </c>
      <c r="K114" s="159">
        <v>15</v>
      </c>
      <c r="L114" s="161">
        <f t="shared" si="0"/>
        <v>60</v>
      </c>
      <c r="M114" s="160">
        <v>5</v>
      </c>
      <c r="N114" s="162">
        <v>20</v>
      </c>
      <c r="O114" s="162">
        <v>36</v>
      </c>
      <c r="P114" s="162">
        <v>136.66999999999999</v>
      </c>
      <c r="Q114" s="163">
        <v>192.7</v>
      </c>
      <c r="R114" s="162">
        <v>111</v>
      </c>
      <c r="S114" s="159">
        <v>112</v>
      </c>
      <c r="T114" s="163">
        <f t="shared" si="1"/>
        <v>223</v>
      </c>
      <c r="U114" s="164">
        <v>45463</v>
      </c>
      <c r="V114" s="160">
        <v>25</v>
      </c>
      <c r="W114" s="160">
        <f t="shared" si="15"/>
        <v>30000</v>
      </c>
      <c r="X114" s="165">
        <v>26280</v>
      </c>
      <c r="Y114" s="162">
        <f t="shared" si="3"/>
        <v>205.33333333333334</v>
      </c>
      <c r="Z114" s="162">
        <f t="shared" si="4"/>
        <v>205.33333333333334</v>
      </c>
      <c r="AA114" s="166">
        <v>150</v>
      </c>
      <c r="AB114" s="159" t="s">
        <v>52</v>
      </c>
      <c r="AC114" s="163">
        <f t="shared" si="5"/>
        <v>355.33333333333337</v>
      </c>
      <c r="AD114" s="160">
        <v>30</v>
      </c>
      <c r="AE114" s="159">
        <v>50</v>
      </c>
      <c r="AF114" s="167">
        <f t="shared" si="20"/>
        <v>105</v>
      </c>
      <c r="AG114" s="160"/>
      <c r="AH114" s="160"/>
      <c r="AI114" s="167">
        <f t="shared" si="21"/>
        <v>5</v>
      </c>
      <c r="AJ114" s="168">
        <f t="shared" si="8"/>
        <v>931.0333333333333</v>
      </c>
      <c r="AK114" s="169">
        <f t="shared" si="9"/>
        <v>17</v>
      </c>
      <c r="AL114" s="159"/>
      <c r="AM114" s="159"/>
      <c r="AN114" s="175">
        <v>30186</v>
      </c>
      <c r="AO114" s="159">
        <f t="shared" si="19"/>
        <v>3906</v>
      </c>
      <c r="AP114" s="171">
        <f t="shared" si="17"/>
        <v>0.12939773404889685</v>
      </c>
      <c r="AQ114" s="161">
        <f t="shared" si="12"/>
        <v>53</v>
      </c>
      <c r="AR114" s="172"/>
      <c r="AS114" s="172"/>
      <c r="AT114" s="172"/>
      <c r="AU114" s="172"/>
      <c r="AV114" s="172"/>
      <c r="AW114" s="172"/>
      <c r="AX114" s="172"/>
      <c r="AY114" s="172"/>
      <c r="AZ114" s="172"/>
      <c r="BA114" s="172"/>
      <c r="BB114" s="172"/>
      <c r="BC114" s="172"/>
      <c r="BD114" s="172"/>
      <c r="BE114" s="172"/>
      <c r="BF114" s="172"/>
      <c r="BG114" s="172"/>
      <c r="BH114" s="172"/>
      <c r="BI114" s="172"/>
      <c r="BJ114" s="172"/>
      <c r="BK114" s="172"/>
    </row>
    <row r="115" spans="1:63" ht="14.25" customHeight="1" x14ac:dyDescent="0.2">
      <c r="A115" s="158"/>
      <c r="B115" s="159"/>
      <c r="C115" s="159"/>
      <c r="D115" s="159"/>
      <c r="E115" s="160">
        <v>62</v>
      </c>
      <c r="F115" s="159" t="s">
        <v>105</v>
      </c>
      <c r="G115" s="159" t="s">
        <v>106</v>
      </c>
      <c r="H115" s="159">
        <v>15</v>
      </c>
      <c r="I115" s="159">
        <v>15</v>
      </c>
      <c r="J115" s="159">
        <v>15</v>
      </c>
      <c r="K115" s="159">
        <v>15</v>
      </c>
      <c r="L115" s="161">
        <f t="shared" si="0"/>
        <v>60</v>
      </c>
      <c r="M115" s="160">
        <v>20</v>
      </c>
      <c r="N115" s="162">
        <v>19.670000000000002</v>
      </c>
      <c r="O115" s="162">
        <v>34</v>
      </c>
      <c r="P115" s="162">
        <v>136.66999999999999</v>
      </c>
      <c r="Q115" s="163">
        <f>SUM(N115:P115)</f>
        <v>190.33999999999997</v>
      </c>
      <c r="R115" s="162">
        <v>109</v>
      </c>
      <c r="S115" s="159">
        <v>114</v>
      </c>
      <c r="T115" s="163">
        <f t="shared" si="1"/>
        <v>223</v>
      </c>
      <c r="U115" s="164">
        <v>45465</v>
      </c>
      <c r="V115" s="160"/>
      <c r="W115" s="160">
        <f t="shared" si="15"/>
        <v>30000</v>
      </c>
      <c r="X115" s="173"/>
      <c r="Y115" s="162">
        <f t="shared" si="3"/>
        <v>0</v>
      </c>
      <c r="Z115" s="162">
        <f t="shared" si="4"/>
        <v>0</v>
      </c>
      <c r="AA115" s="166"/>
      <c r="AB115" s="159"/>
      <c r="AC115" s="163">
        <f t="shared" si="5"/>
        <v>0</v>
      </c>
      <c r="AD115" s="160">
        <v>30</v>
      </c>
      <c r="AE115" s="159">
        <v>50</v>
      </c>
      <c r="AF115" s="167">
        <f t="shared" si="20"/>
        <v>80</v>
      </c>
      <c r="AG115" s="160">
        <v>100</v>
      </c>
      <c r="AH115" s="160"/>
      <c r="AI115" s="167">
        <f t="shared" si="21"/>
        <v>120</v>
      </c>
      <c r="AJ115" s="168">
        <f t="shared" si="8"/>
        <v>433.33999999999992</v>
      </c>
      <c r="AK115" s="169">
        <f t="shared" si="9"/>
        <v>101</v>
      </c>
      <c r="AL115" s="159"/>
      <c r="AM115" s="159"/>
      <c r="AN115" s="170">
        <v>99999</v>
      </c>
      <c r="AO115" s="159">
        <f t="shared" si="19"/>
        <v>99999</v>
      </c>
      <c r="AP115" s="171">
        <f t="shared" si="17"/>
        <v>1</v>
      </c>
      <c r="AQ115" s="161">
        <f t="shared" si="12"/>
        <v>112</v>
      </c>
      <c r="AR115" s="172"/>
      <c r="AS115" s="172"/>
      <c r="AT115" s="172"/>
      <c r="AU115" s="172"/>
      <c r="AV115" s="172"/>
      <c r="AW115" s="172"/>
      <c r="AX115" s="172"/>
      <c r="AY115" s="172"/>
      <c r="AZ115" s="172"/>
      <c r="BA115" s="172"/>
      <c r="BB115" s="172"/>
      <c r="BC115" s="172"/>
      <c r="BD115" s="172"/>
      <c r="BE115" s="172"/>
      <c r="BF115" s="172"/>
      <c r="BG115" s="172"/>
      <c r="BH115" s="172"/>
      <c r="BI115" s="172"/>
      <c r="BJ115" s="172"/>
      <c r="BK115" s="172"/>
    </row>
    <row r="116" spans="1:63" ht="14.25" customHeight="1" x14ac:dyDescent="0.2">
      <c r="A116" s="35"/>
      <c r="B116" s="36"/>
      <c r="C116" s="36"/>
      <c r="D116" s="36"/>
      <c r="E116" s="66">
        <v>115</v>
      </c>
      <c r="F116" s="36" t="s">
        <v>155</v>
      </c>
      <c r="G116" s="36" t="s">
        <v>106</v>
      </c>
      <c r="H116" s="36">
        <v>15</v>
      </c>
      <c r="I116" s="36">
        <v>15</v>
      </c>
      <c r="J116" s="36">
        <v>15</v>
      </c>
      <c r="K116" s="36">
        <v>15</v>
      </c>
      <c r="L116" s="38">
        <f t="shared" si="0"/>
        <v>60</v>
      </c>
      <c r="M116" s="66">
        <v>5</v>
      </c>
      <c r="N116" s="47">
        <v>19.670000000000002</v>
      </c>
      <c r="O116" s="65">
        <v>36.67</v>
      </c>
      <c r="P116" s="65">
        <v>128.66999999999999</v>
      </c>
      <c r="Q116" s="39">
        <v>185</v>
      </c>
      <c r="R116" s="65">
        <v>0</v>
      </c>
      <c r="S116" s="36">
        <v>0</v>
      </c>
      <c r="T116" s="39">
        <v>0</v>
      </c>
      <c r="U116" s="120"/>
      <c r="V116" s="66"/>
      <c r="W116" s="66">
        <f t="shared" si="15"/>
        <v>30000</v>
      </c>
      <c r="X116" s="124"/>
      <c r="Y116" s="65">
        <f t="shared" si="3"/>
        <v>0</v>
      </c>
      <c r="Z116" s="65">
        <f t="shared" si="4"/>
        <v>0</v>
      </c>
      <c r="AA116" s="67"/>
      <c r="AB116" s="36"/>
      <c r="AC116" s="39">
        <f t="shared" si="5"/>
        <v>0</v>
      </c>
      <c r="AD116" s="66"/>
      <c r="AE116" s="36"/>
      <c r="AF116" s="37">
        <f t="shared" si="20"/>
        <v>0</v>
      </c>
      <c r="AG116" s="66">
        <v>100</v>
      </c>
      <c r="AH116" s="66"/>
      <c r="AI116" s="37">
        <f t="shared" si="21"/>
        <v>105</v>
      </c>
      <c r="AJ116" s="43">
        <f t="shared" si="8"/>
        <v>140</v>
      </c>
      <c r="AK116" s="70">
        <f t="shared" si="9"/>
        <v>121</v>
      </c>
      <c r="AL116" s="36"/>
      <c r="AM116" s="36"/>
      <c r="AN116" s="123">
        <v>99999</v>
      </c>
      <c r="AO116" s="36">
        <f t="shared" si="19"/>
        <v>99999</v>
      </c>
      <c r="AP116" s="72">
        <f t="shared" si="17"/>
        <v>1</v>
      </c>
      <c r="AQ116" s="38">
        <f t="shared" si="12"/>
        <v>112</v>
      </c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</row>
    <row r="117" spans="1:63" ht="14.25" customHeight="1" x14ac:dyDescent="0.2">
      <c r="A117" s="158"/>
      <c r="B117" s="159"/>
      <c r="C117" s="159"/>
      <c r="D117" s="159" t="s">
        <v>49</v>
      </c>
      <c r="E117" s="160">
        <v>124</v>
      </c>
      <c r="F117" s="159" t="s">
        <v>165</v>
      </c>
      <c r="G117" s="159" t="s">
        <v>121</v>
      </c>
      <c r="H117" s="159">
        <v>15</v>
      </c>
      <c r="I117" s="159">
        <v>0</v>
      </c>
      <c r="J117" s="159">
        <v>15</v>
      </c>
      <c r="K117" s="159">
        <v>15</v>
      </c>
      <c r="L117" s="161">
        <f t="shared" si="0"/>
        <v>45</v>
      </c>
      <c r="M117" s="159">
        <v>5</v>
      </c>
      <c r="N117" s="159">
        <v>20</v>
      </c>
      <c r="O117" s="159">
        <v>39.5</v>
      </c>
      <c r="P117" s="159">
        <v>136.5</v>
      </c>
      <c r="Q117" s="163">
        <v>196</v>
      </c>
      <c r="R117" s="162">
        <v>120</v>
      </c>
      <c r="S117" s="159">
        <v>116</v>
      </c>
      <c r="T117" s="163">
        <f t="shared" ref="T117:T123" si="22">SUM(R117:S117)</f>
        <v>236</v>
      </c>
      <c r="U117" s="164">
        <v>45462</v>
      </c>
      <c r="V117" s="160">
        <v>50</v>
      </c>
      <c r="W117" s="160">
        <f t="shared" si="15"/>
        <v>30000</v>
      </c>
      <c r="X117" s="165">
        <v>25437</v>
      </c>
      <c r="Y117" s="162">
        <f t="shared" si="3"/>
        <v>172.55</v>
      </c>
      <c r="Z117" s="162">
        <f t="shared" si="4"/>
        <v>172.55</v>
      </c>
      <c r="AA117" s="166">
        <v>150</v>
      </c>
      <c r="AB117" s="159" t="s">
        <v>63</v>
      </c>
      <c r="AC117" s="163">
        <f t="shared" si="5"/>
        <v>322.55</v>
      </c>
      <c r="AD117" s="160">
        <v>15</v>
      </c>
      <c r="AE117" s="159">
        <v>50</v>
      </c>
      <c r="AF117" s="167">
        <f t="shared" si="20"/>
        <v>115</v>
      </c>
      <c r="AG117" s="159"/>
      <c r="AH117" s="159"/>
      <c r="AI117" s="167">
        <f t="shared" si="21"/>
        <v>5</v>
      </c>
      <c r="AJ117" s="168">
        <f t="shared" si="8"/>
        <v>909.55</v>
      </c>
      <c r="AK117" s="169">
        <f t="shared" si="9"/>
        <v>22</v>
      </c>
      <c r="AL117" s="159"/>
      <c r="AM117" s="159"/>
      <c r="AN117" s="175">
        <v>30124</v>
      </c>
      <c r="AO117" s="159">
        <f t="shared" si="19"/>
        <v>4687</v>
      </c>
      <c r="AP117" s="171">
        <f t="shared" si="17"/>
        <v>0.15559022706147921</v>
      </c>
      <c r="AQ117" s="161">
        <f t="shared" si="12"/>
        <v>63</v>
      </c>
      <c r="AR117" s="172"/>
      <c r="AS117" s="172"/>
      <c r="AT117" s="172"/>
      <c r="AU117" s="172"/>
      <c r="AV117" s="172"/>
      <c r="AW117" s="172"/>
      <c r="AX117" s="172"/>
      <c r="AY117" s="172"/>
      <c r="AZ117" s="172"/>
      <c r="BA117" s="172"/>
      <c r="BB117" s="172"/>
      <c r="BC117" s="172"/>
      <c r="BD117" s="172"/>
      <c r="BE117" s="172"/>
      <c r="BF117" s="172"/>
      <c r="BG117" s="172"/>
      <c r="BH117" s="172"/>
      <c r="BI117" s="172"/>
      <c r="BJ117" s="172"/>
      <c r="BK117" s="172"/>
    </row>
    <row r="118" spans="1:63" ht="14.25" customHeight="1" x14ac:dyDescent="0.2">
      <c r="A118" s="158"/>
      <c r="B118" s="159"/>
      <c r="C118" s="159"/>
      <c r="D118" s="159"/>
      <c r="E118" s="160">
        <v>74</v>
      </c>
      <c r="F118" s="159" t="s">
        <v>120</v>
      </c>
      <c r="G118" s="159" t="s">
        <v>121</v>
      </c>
      <c r="H118" s="159">
        <v>15</v>
      </c>
      <c r="I118" s="159">
        <v>15</v>
      </c>
      <c r="J118" s="159">
        <v>15</v>
      </c>
      <c r="K118" s="159">
        <v>15</v>
      </c>
      <c r="L118" s="161">
        <f t="shared" si="0"/>
        <v>60</v>
      </c>
      <c r="M118" s="160">
        <v>25</v>
      </c>
      <c r="N118" s="162">
        <v>10</v>
      </c>
      <c r="O118" s="162">
        <v>33.5</v>
      </c>
      <c r="P118" s="162">
        <v>109.5</v>
      </c>
      <c r="Q118" s="163">
        <v>153</v>
      </c>
      <c r="R118" s="162">
        <v>107</v>
      </c>
      <c r="S118" s="159">
        <v>105</v>
      </c>
      <c r="T118" s="163">
        <f t="shared" si="22"/>
        <v>212</v>
      </c>
      <c r="U118" s="164">
        <v>45463</v>
      </c>
      <c r="V118" s="160">
        <v>25</v>
      </c>
      <c r="W118" s="160">
        <f t="shared" si="15"/>
        <v>30000</v>
      </c>
      <c r="X118" s="165">
        <v>30569</v>
      </c>
      <c r="Y118" s="162">
        <f t="shared" si="3"/>
        <v>327.87222222222221</v>
      </c>
      <c r="Z118" s="162">
        <f t="shared" si="4"/>
        <v>327.87222222222221</v>
      </c>
      <c r="AA118" s="166">
        <v>150</v>
      </c>
      <c r="AB118" s="159" t="s">
        <v>63</v>
      </c>
      <c r="AC118" s="163">
        <f t="shared" si="5"/>
        <v>477.87222222222221</v>
      </c>
      <c r="AD118" s="160"/>
      <c r="AE118" s="159">
        <v>0</v>
      </c>
      <c r="AF118" s="167">
        <f t="shared" si="20"/>
        <v>25</v>
      </c>
      <c r="AG118" s="160"/>
      <c r="AH118" s="160"/>
      <c r="AI118" s="167">
        <f t="shared" si="21"/>
        <v>25</v>
      </c>
      <c r="AJ118" s="168">
        <f t="shared" si="8"/>
        <v>902.87222222222226</v>
      </c>
      <c r="AK118" s="169">
        <f t="shared" si="9"/>
        <v>24</v>
      </c>
      <c r="AL118" s="159"/>
      <c r="AM118" s="159"/>
      <c r="AN118" s="175">
        <v>31500</v>
      </c>
      <c r="AO118" s="159">
        <f t="shared" si="19"/>
        <v>931</v>
      </c>
      <c r="AP118" s="171">
        <f t="shared" si="17"/>
        <v>2.9555555555555557E-2</v>
      </c>
      <c r="AQ118" s="161">
        <f t="shared" si="12"/>
        <v>19</v>
      </c>
      <c r="AR118" s="172"/>
      <c r="AS118" s="172"/>
      <c r="AT118" s="172"/>
      <c r="AU118" s="172"/>
      <c r="AV118" s="172"/>
      <c r="AW118" s="172"/>
      <c r="AX118" s="172"/>
      <c r="AY118" s="172"/>
      <c r="AZ118" s="172"/>
      <c r="BA118" s="172"/>
      <c r="BB118" s="172"/>
      <c r="BC118" s="172"/>
      <c r="BD118" s="172"/>
      <c r="BE118" s="172"/>
      <c r="BF118" s="172"/>
      <c r="BG118" s="172"/>
      <c r="BH118" s="172"/>
      <c r="BI118" s="172"/>
      <c r="BJ118" s="172"/>
      <c r="BK118" s="172"/>
    </row>
    <row r="119" spans="1:63" ht="14.25" customHeight="1" x14ac:dyDescent="0.2">
      <c r="A119" s="35"/>
      <c r="B119" s="36"/>
      <c r="C119" s="36"/>
      <c r="D119" s="36" t="s">
        <v>49</v>
      </c>
      <c r="E119" s="66">
        <v>137</v>
      </c>
      <c r="F119" s="36" t="s">
        <v>178</v>
      </c>
      <c r="G119" s="36" t="s">
        <v>121</v>
      </c>
      <c r="H119" s="36">
        <v>15</v>
      </c>
      <c r="I119" s="36">
        <v>15</v>
      </c>
      <c r="J119" s="36">
        <v>15</v>
      </c>
      <c r="K119" s="36">
        <v>15</v>
      </c>
      <c r="L119" s="38">
        <f t="shared" si="0"/>
        <v>60</v>
      </c>
      <c r="M119" s="36">
        <v>0</v>
      </c>
      <c r="N119" s="36">
        <v>20</v>
      </c>
      <c r="O119" s="36">
        <v>33.5</v>
      </c>
      <c r="P119" s="36">
        <v>117.5</v>
      </c>
      <c r="Q119" s="39">
        <v>171</v>
      </c>
      <c r="R119" s="65">
        <v>114</v>
      </c>
      <c r="S119" s="36">
        <v>113</v>
      </c>
      <c r="T119" s="39">
        <f t="shared" si="22"/>
        <v>227</v>
      </c>
      <c r="U119" s="120">
        <v>45463</v>
      </c>
      <c r="V119" s="66">
        <v>25</v>
      </c>
      <c r="W119" s="66">
        <f t="shared" si="15"/>
        <v>30000</v>
      </c>
      <c r="X119" s="124">
        <v>28006</v>
      </c>
      <c r="Y119" s="65">
        <f t="shared" si="3"/>
        <v>272.45555555555552</v>
      </c>
      <c r="Z119" s="65">
        <f t="shared" si="4"/>
        <v>272.45555555555552</v>
      </c>
      <c r="AA119" s="67">
        <v>0</v>
      </c>
      <c r="AB119" s="36" t="s">
        <v>55</v>
      </c>
      <c r="AC119" s="39">
        <f t="shared" si="5"/>
        <v>272.45555555555552</v>
      </c>
      <c r="AD119" s="66"/>
      <c r="AE119" s="36">
        <v>50</v>
      </c>
      <c r="AF119" s="37">
        <f t="shared" si="20"/>
        <v>75</v>
      </c>
      <c r="AG119" s="36"/>
      <c r="AH119" s="36"/>
      <c r="AI119" s="37">
        <f t="shared" si="21"/>
        <v>0</v>
      </c>
      <c r="AJ119" s="43">
        <f t="shared" si="8"/>
        <v>805.45555555555552</v>
      </c>
      <c r="AK119" s="70">
        <f t="shared" si="9"/>
        <v>42</v>
      </c>
      <c r="AL119" s="36"/>
      <c r="AM119" s="36"/>
      <c r="AN119" s="123">
        <v>29840</v>
      </c>
      <c r="AO119" s="36">
        <f t="shared" si="19"/>
        <v>1834</v>
      </c>
      <c r="AP119" s="72">
        <f t="shared" si="17"/>
        <v>6.1461126005361931E-2</v>
      </c>
      <c r="AQ119" s="38">
        <f t="shared" si="12"/>
        <v>33</v>
      </c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</row>
    <row r="120" spans="1:63" ht="14.25" customHeight="1" x14ac:dyDescent="0.2">
      <c r="A120" s="35"/>
      <c r="B120" s="36"/>
      <c r="C120" s="36"/>
      <c r="D120" s="36"/>
      <c r="E120" s="66">
        <v>123</v>
      </c>
      <c r="F120" s="36" t="s">
        <v>164</v>
      </c>
      <c r="G120" s="36" t="s">
        <v>121</v>
      </c>
      <c r="H120" s="36">
        <v>15</v>
      </c>
      <c r="I120" s="36">
        <v>15</v>
      </c>
      <c r="J120" s="36">
        <v>15</v>
      </c>
      <c r="K120" s="36">
        <v>0</v>
      </c>
      <c r="L120" s="38">
        <f t="shared" si="0"/>
        <v>45</v>
      </c>
      <c r="M120" s="66">
        <v>60</v>
      </c>
      <c r="N120" s="65">
        <v>20</v>
      </c>
      <c r="O120" s="65">
        <v>36</v>
      </c>
      <c r="P120" s="65">
        <v>110</v>
      </c>
      <c r="Q120" s="39">
        <v>166</v>
      </c>
      <c r="R120" s="65">
        <v>113</v>
      </c>
      <c r="S120" s="36">
        <v>117</v>
      </c>
      <c r="T120" s="39">
        <f t="shared" si="22"/>
        <v>230</v>
      </c>
      <c r="U120" s="120">
        <v>45462</v>
      </c>
      <c r="V120" s="66">
        <v>50</v>
      </c>
      <c r="W120" s="66">
        <f t="shared" si="15"/>
        <v>30000</v>
      </c>
      <c r="X120" s="121">
        <v>30848</v>
      </c>
      <c r="Y120" s="65">
        <f t="shared" si="3"/>
        <v>317.02222222222224</v>
      </c>
      <c r="Z120" s="65">
        <f t="shared" si="4"/>
        <v>317.02222222222224</v>
      </c>
      <c r="AA120" s="67">
        <v>0</v>
      </c>
      <c r="AB120" s="36" t="s">
        <v>55</v>
      </c>
      <c r="AC120" s="39">
        <f t="shared" si="5"/>
        <v>317.02222222222224</v>
      </c>
      <c r="AD120" s="66"/>
      <c r="AE120" s="36">
        <v>50</v>
      </c>
      <c r="AF120" s="37">
        <f t="shared" si="20"/>
        <v>100</v>
      </c>
      <c r="AG120" s="66"/>
      <c r="AH120" s="66"/>
      <c r="AI120" s="37">
        <f t="shared" si="21"/>
        <v>60</v>
      </c>
      <c r="AJ120" s="43">
        <f t="shared" si="8"/>
        <v>798.02222222222224</v>
      </c>
      <c r="AK120" s="70">
        <f t="shared" si="9"/>
        <v>45</v>
      </c>
      <c r="AL120" s="65"/>
      <c r="AM120" s="65"/>
      <c r="AN120" s="122">
        <v>30410</v>
      </c>
      <c r="AO120" s="36">
        <f t="shared" si="19"/>
        <v>438</v>
      </c>
      <c r="AP120" s="72">
        <f t="shared" si="17"/>
        <v>1.4403156856297271E-2</v>
      </c>
      <c r="AQ120" s="38">
        <f t="shared" si="12"/>
        <v>10</v>
      </c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</row>
    <row r="121" spans="1:63" ht="14.25" customHeight="1" x14ac:dyDescent="0.2">
      <c r="A121" s="35"/>
      <c r="B121" s="36"/>
      <c r="C121" s="36"/>
      <c r="D121" s="36"/>
      <c r="E121" s="66">
        <v>94</v>
      </c>
      <c r="F121" s="36" t="s">
        <v>136</v>
      </c>
      <c r="G121" s="36" t="s">
        <v>121</v>
      </c>
      <c r="H121" s="36">
        <v>15</v>
      </c>
      <c r="I121" s="36">
        <v>15</v>
      </c>
      <c r="J121" s="36">
        <v>15</v>
      </c>
      <c r="K121" s="36">
        <v>15</v>
      </c>
      <c r="L121" s="38">
        <f t="shared" si="0"/>
        <v>60</v>
      </c>
      <c r="M121" s="66">
        <v>0</v>
      </c>
      <c r="N121" s="65">
        <v>20</v>
      </c>
      <c r="O121" s="65">
        <v>34.5</v>
      </c>
      <c r="P121" s="65">
        <v>124.5</v>
      </c>
      <c r="Q121" s="39">
        <v>179</v>
      </c>
      <c r="R121" s="65">
        <v>112</v>
      </c>
      <c r="S121" s="36">
        <v>112</v>
      </c>
      <c r="T121" s="39">
        <f t="shared" si="22"/>
        <v>224</v>
      </c>
      <c r="U121" s="120">
        <v>45465</v>
      </c>
      <c r="V121" s="66"/>
      <c r="W121" s="66">
        <f t="shared" si="15"/>
        <v>30000</v>
      </c>
      <c r="X121" s="124"/>
      <c r="Y121" s="65">
        <f t="shared" si="3"/>
        <v>0</v>
      </c>
      <c r="Z121" s="65">
        <f t="shared" si="4"/>
        <v>0</v>
      </c>
      <c r="AA121" s="67"/>
      <c r="AB121" s="36"/>
      <c r="AC121" s="39">
        <f t="shared" si="5"/>
        <v>0</v>
      </c>
      <c r="AD121" s="66"/>
      <c r="AE121" s="36">
        <v>50</v>
      </c>
      <c r="AF121" s="37">
        <f t="shared" si="20"/>
        <v>50</v>
      </c>
      <c r="AG121" s="66"/>
      <c r="AH121" s="66"/>
      <c r="AI121" s="37">
        <f t="shared" si="21"/>
        <v>0</v>
      </c>
      <c r="AJ121" s="43">
        <f t="shared" si="8"/>
        <v>513</v>
      </c>
      <c r="AK121" s="70">
        <f t="shared" si="9"/>
        <v>87</v>
      </c>
      <c r="AL121" s="36"/>
      <c r="AM121" s="36"/>
      <c r="AN121" s="123">
        <v>28080</v>
      </c>
      <c r="AO121" s="36">
        <f t="shared" si="19"/>
        <v>28080</v>
      </c>
      <c r="AP121" s="72">
        <f t="shared" si="17"/>
        <v>1</v>
      </c>
      <c r="AQ121" s="38">
        <f t="shared" si="12"/>
        <v>112</v>
      </c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</row>
    <row r="122" spans="1:63" ht="14.25" customHeight="1" x14ac:dyDescent="0.2">
      <c r="A122" s="35"/>
      <c r="B122" s="36"/>
      <c r="C122" s="36"/>
      <c r="D122" s="36"/>
      <c r="E122" s="66">
        <v>149</v>
      </c>
      <c r="F122" s="36" t="s">
        <v>188</v>
      </c>
      <c r="G122" s="36" t="s">
        <v>121</v>
      </c>
      <c r="H122" s="36">
        <v>15</v>
      </c>
      <c r="I122" s="36">
        <v>15</v>
      </c>
      <c r="J122" s="36">
        <v>15</v>
      </c>
      <c r="K122" s="36">
        <v>15</v>
      </c>
      <c r="L122" s="38">
        <f t="shared" si="0"/>
        <v>60</v>
      </c>
      <c r="M122" s="36">
        <v>0</v>
      </c>
      <c r="N122" s="65">
        <v>20</v>
      </c>
      <c r="O122" s="65">
        <v>27</v>
      </c>
      <c r="P122" s="65">
        <v>103.5</v>
      </c>
      <c r="Q122" s="39">
        <f>SUM(N122:P122)</f>
        <v>150.5</v>
      </c>
      <c r="R122" s="65">
        <v>119</v>
      </c>
      <c r="S122" s="36">
        <v>120</v>
      </c>
      <c r="T122" s="39">
        <f t="shared" si="22"/>
        <v>239</v>
      </c>
      <c r="U122" s="120">
        <v>45465</v>
      </c>
      <c r="V122" s="66">
        <v>0</v>
      </c>
      <c r="W122" s="66">
        <f t="shared" si="15"/>
        <v>30000</v>
      </c>
      <c r="X122" s="124">
        <v>16199</v>
      </c>
      <c r="Y122" s="65">
        <f t="shared" si="3"/>
        <v>-186.70555555555552</v>
      </c>
      <c r="Z122" s="65">
        <f t="shared" si="4"/>
        <v>0</v>
      </c>
      <c r="AA122" s="67">
        <v>0</v>
      </c>
      <c r="AB122" s="36" t="s">
        <v>119</v>
      </c>
      <c r="AC122" s="39">
        <f t="shared" si="5"/>
        <v>0</v>
      </c>
      <c r="AD122" s="66"/>
      <c r="AE122" s="65">
        <v>50</v>
      </c>
      <c r="AF122" s="37">
        <f t="shared" si="20"/>
        <v>50</v>
      </c>
      <c r="AG122" s="66"/>
      <c r="AH122" s="66"/>
      <c r="AI122" s="37">
        <f t="shared" si="21"/>
        <v>0</v>
      </c>
      <c r="AJ122" s="43">
        <f t="shared" si="8"/>
        <v>499.5</v>
      </c>
      <c r="AK122" s="70">
        <f t="shared" si="9"/>
        <v>90</v>
      </c>
      <c r="AL122" s="36"/>
      <c r="AM122" s="36"/>
      <c r="AN122" s="126">
        <v>30200</v>
      </c>
      <c r="AO122" s="36">
        <f t="shared" si="19"/>
        <v>14001</v>
      </c>
      <c r="AP122" s="72">
        <f t="shared" si="17"/>
        <v>0.46360927152317882</v>
      </c>
      <c r="AQ122" s="38">
        <f t="shared" si="12"/>
        <v>91</v>
      </c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</row>
    <row r="123" spans="1:63" ht="14.25" customHeight="1" x14ac:dyDescent="0.2">
      <c r="A123" s="36"/>
      <c r="B123" s="36"/>
      <c r="C123" s="36"/>
      <c r="D123" s="36" t="s">
        <v>49</v>
      </c>
      <c r="E123" s="66">
        <v>28</v>
      </c>
      <c r="F123" s="36" t="s">
        <v>78</v>
      </c>
      <c r="G123" s="36" t="s">
        <v>79</v>
      </c>
      <c r="H123" s="36">
        <v>0</v>
      </c>
      <c r="I123" s="36">
        <v>0</v>
      </c>
      <c r="J123" s="36">
        <v>0</v>
      </c>
      <c r="K123" s="36">
        <v>0</v>
      </c>
      <c r="L123" s="38">
        <f t="shared" si="0"/>
        <v>0</v>
      </c>
      <c r="M123" s="36">
        <v>0</v>
      </c>
      <c r="N123" s="65">
        <v>0</v>
      </c>
      <c r="O123" s="65">
        <v>0</v>
      </c>
      <c r="P123" s="65">
        <v>0</v>
      </c>
      <c r="Q123" s="65">
        <v>0</v>
      </c>
      <c r="R123" s="65">
        <v>0</v>
      </c>
      <c r="S123" s="36">
        <v>0</v>
      </c>
      <c r="T123" s="150">
        <f t="shared" si="22"/>
        <v>0</v>
      </c>
      <c r="U123" s="120">
        <v>45462</v>
      </c>
      <c r="V123" s="66">
        <v>0</v>
      </c>
      <c r="W123" s="66">
        <v>30000</v>
      </c>
      <c r="X123" s="67">
        <v>0</v>
      </c>
      <c r="Y123" s="65">
        <f t="shared" si="3"/>
        <v>0</v>
      </c>
      <c r="Z123" s="65">
        <f t="shared" si="4"/>
        <v>0</v>
      </c>
      <c r="AA123" s="67">
        <v>0</v>
      </c>
      <c r="AB123" s="36" t="s">
        <v>80</v>
      </c>
      <c r="AC123" s="39">
        <f t="shared" si="5"/>
        <v>0</v>
      </c>
      <c r="AD123" s="66"/>
      <c r="AE123" s="65"/>
      <c r="AF123" s="55">
        <f t="shared" si="20"/>
        <v>0</v>
      </c>
      <c r="AG123" s="66"/>
      <c r="AH123" s="129"/>
      <c r="AI123" s="37">
        <f t="shared" si="21"/>
        <v>0</v>
      </c>
      <c r="AJ123" s="58">
        <f t="shared" si="8"/>
        <v>0</v>
      </c>
      <c r="AK123" s="70" t="e">
        <v>#N/A</v>
      </c>
      <c r="AL123" s="36"/>
      <c r="AM123" s="36"/>
      <c r="AN123" s="122">
        <v>29750</v>
      </c>
      <c r="AO123" s="36">
        <f t="shared" si="19"/>
        <v>29750</v>
      </c>
      <c r="AP123" s="72">
        <f t="shared" si="17"/>
        <v>1</v>
      </c>
      <c r="AQ123" s="38">
        <f t="shared" si="12"/>
        <v>112</v>
      </c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</row>
    <row r="124" spans="1:63" ht="14.25" customHeight="1" x14ac:dyDescent="0.2">
      <c r="A124" s="36"/>
      <c r="B124" s="63"/>
      <c r="C124" s="63"/>
      <c r="D124" s="63"/>
      <c r="E124" s="36"/>
      <c r="F124" s="36"/>
      <c r="G124" s="36"/>
      <c r="H124" s="36"/>
      <c r="I124" s="36"/>
      <c r="J124" s="36"/>
      <c r="K124" s="36"/>
      <c r="L124" s="36"/>
      <c r="M124" s="71"/>
      <c r="N124" s="65"/>
      <c r="O124" s="65"/>
      <c r="P124" s="65"/>
      <c r="Q124" s="65"/>
      <c r="R124" s="65"/>
      <c r="S124" s="36"/>
      <c r="T124" s="65"/>
      <c r="U124" s="65"/>
      <c r="V124" s="66"/>
      <c r="W124" s="66"/>
      <c r="X124" s="67"/>
      <c r="Y124" s="68"/>
      <c r="Z124" s="68"/>
      <c r="AA124" s="67"/>
      <c r="AB124" s="36"/>
      <c r="AD124" s="66"/>
      <c r="AE124" s="65"/>
      <c r="AF124" s="66"/>
      <c r="AG124" s="66"/>
      <c r="AH124" s="66"/>
      <c r="AI124" s="65"/>
      <c r="AJ124" s="65"/>
      <c r="AK124" s="66"/>
      <c r="AL124" s="36"/>
      <c r="AM124" s="36"/>
      <c r="AN124" s="36"/>
      <c r="AO124" s="36"/>
      <c r="AP124" s="69"/>
      <c r="AQ124" s="36"/>
    </row>
    <row r="125" spans="1:63" ht="14.25" customHeight="1" x14ac:dyDescent="0.2">
      <c r="A125" s="36"/>
      <c r="B125" s="36"/>
      <c r="C125" s="36"/>
      <c r="D125" s="36"/>
      <c r="E125" s="70"/>
      <c r="F125" s="63"/>
      <c r="G125" s="63"/>
      <c r="H125" s="36"/>
      <c r="I125" s="36"/>
      <c r="J125" s="36"/>
      <c r="K125" s="36"/>
      <c r="L125" s="36"/>
      <c r="M125" s="71"/>
      <c r="N125" s="36"/>
      <c r="O125" s="36"/>
      <c r="P125" s="36"/>
      <c r="Q125" s="36"/>
      <c r="R125" s="36"/>
      <c r="S125" s="36"/>
      <c r="T125" s="36"/>
      <c r="U125" s="36"/>
      <c r="V125" s="66"/>
      <c r="W125" s="66"/>
      <c r="X125" s="67"/>
      <c r="Y125" s="36"/>
      <c r="Z125" s="36"/>
      <c r="AA125" s="67"/>
      <c r="AB125" s="36"/>
      <c r="AD125" s="66"/>
      <c r="AE125" s="36"/>
      <c r="AF125" s="66"/>
      <c r="AG125" s="66"/>
      <c r="AH125" s="66"/>
      <c r="AI125" s="36"/>
      <c r="AJ125" s="36"/>
      <c r="AK125" s="36"/>
      <c r="AL125" s="36"/>
      <c r="AM125" s="63" t="s">
        <v>194</v>
      </c>
      <c r="AN125" s="63">
        <v>99999</v>
      </c>
      <c r="AO125" s="36"/>
      <c r="AP125" s="72"/>
      <c r="AQ125" s="36"/>
    </row>
    <row r="126" spans="1:63" ht="14.25" customHeight="1" x14ac:dyDescent="0.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71"/>
      <c r="N126" s="65"/>
      <c r="O126" s="65"/>
      <c r="P126" s="65"/>
      <c r="Q126" s="65"/>
      <c r="R126" s="65"/>
      <c r="S126" s="36"/>
      <c r="T126" s="65"/>
      <c r="U126" s="65"/>
      <c r="V126" s="66"/>
      <c r="W126" s="66"/>
      <c r="X126" s="67"/>
      <c r="Y126" s="68"/>
      <c r="Z126" s="68"/>
      <c r="AA126" s="67"/>
      <c r="AB126" s="36"/>
      <c r="AD126" s="66"/>
      <c r="AE126" s="65"/>
      <c r="AF126" s="66"/>
      <c r="AG126" s="66"/>
      <c r="AH126" s="66"/>
      <c r="AI126" s="65"/>
      <c r="AJ126" s="65"/>
      <c r="AK126" s="66"/>
      <c r="AL126" s="36"/>
      <c r="AM126" s="36"/>
      <c r="AN126" s="36"/>
      <c r="AO126" s="36"/>
      <c r="AP126" s="69"/>
      <c r="AQ126" s="36"/>
    </row>
    <row r="127" spans="1:63" ht="14.25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71"/>
      <c r="N127" s="65"/>
      <c r="O127" s="65"/>
      <c r="P127" s="65"/>
      <c r="Q127" s="65"/>
      <c r="R127" s="65"/>
      <c r="S127" s="36"/>
      <c r="T127" s="65"/>
      <c r="U127" s="65"/>
      <c r="V127" s="66"/>
      <c r="W127" s="66"/>
      <c r="X127" s="67"/>
      <c r="Y127" s="68"/>
      <c r="Z127" s="68"/>
      <c r="AA127" s="67"/>
      <c r="AB127" s="36"/>
      <c r="AD127" s="66"/>
      <c r="AE127" s="65"/>
      <c r="AF127" s="66"/>
      <c r="AG127" s="66"/>
      <c r="AH127" s="66"/>
      <c r="AI127" s="65"/>
      <c r="AJ127" s="65"/>
      <c r="AK127" s="66"/>
      <c r="AL127" s="36"/>
      <c r="AM127" s="36"/>
      <c r="AN127" s="36"/>
      <c r="AO127" s="36"/>
      <c r="AP127" s="69"/>
      <c r="AQ127" s="36"/>
    </row>
    <row r="128" spans="1:63" ht="14.25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71"/>
      <c r="N128" s="65"/>
      <c r="O128" s="65"/>
      <c r="P128" s="65"/>
      <c r="Q128" s="65"/>
      <c r="R128" s="65"/>
      <c r="S128" s="36"/>
      <c r="T128" s="65"/>
      <c r="U128" s="65"/>
      <c r="V128" s="66"/>
      <c r="W128" s="66"/>
      <c r="X128" s="67"/>
      <c r="Y128" s="68"/>
      <c r="Z128" s="68"/>
      <c r="AA128" s="67"/>
      <c r="AB128" s="36"/>
      <c r="AD128" s="66"/>
      <c r="AE128" s="65"/>
      <c r="AF128" s="66"/>
      <c r="AG128" s="66"/>
      <c r="AH128" s="66"/>
      <c r="AI128" s="65"/>
      <c r="AJ128" s="65"/>
      <c r="AK128" s="66"/>
      <c r="AL128" s="36"/>
      <c r="AM128" s="36"/>
      <c r="AN128" s="36"/>
      <c r="AO128" s="36"/>
      <c r="AP128" s="69"/>
      <c r="AQ128" s="36"/>
    </row>
    <row r="129" spans="1:43" ht="14.2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71"/>
      <c r="N129" s="65"/>
      <c r="O129" s="65"/>
      <c r="P129" s="65"/>
      <c r="Q129" s="65"/>
      <c r="R129" s="65"/>
      <c r="S129" s="36"/>
      <c r="T129" s="65"/>
      <c r="U129" s="65"/>
      <c r="V129" s="66"/>
      <c r="W129" s="66"/>
      <c r="X129" s="67"/>
      <c r="Y129" s="68"/>
      <c r="Z129" s="68"/>
      <c r="AA129" s="67"/>
      <c r="AB129" s="36"/>
      <c r="AD129" s="66"/>
      <c r="AE129" s="65"/>
      <c r="AF129" s="66"/>
      <c r="AG129" s="66"/>
      <c r="AH129" s="66"/>
      <c r="AI129" s="65"/>
      <c r="AJ129" s="65"/>
      <c r="AK129" s="66"/>
      <c r="AL129" s="36"/>
      <c r="AM129" s="36"/>
      <c r="AN129" s="36"/>
      <c r="AO129" s="36"/>
      <c r="AP129" s="69"/>
      <c r="AQ129" s="36"/>
    </row>
    <row r="130" spans="1:43" ht="14.25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71"/>
      <c r="N130" s="65"/>
      <c r="O130" s="65"/>
      <c r="P130" s="65"/>
      <c r="Q130" s="65"/>
      <c r="R130" s="65"/>
      <c r="S130" s="36"/>
      <c r="T130" s="65"/>
      <c r="U130" s="65"/>
      <c r="V130" s="66"/>
      <c r="W130" s="66"/>
      <c r="X130" s="67"/>
      <c r="Y130" s="68"/>
      <c r="Z130" s="68"/>
      <c r="AA130" s="67"/>
      <c r="AB130" s="36"/>
      <c r="AD130" s="66"/>
      <c r="AE130" s="65"/>
      <c r="AF130" s="66"/>
      <c r="AG130" s="66"/>
      <c r="AH130" s="66"/>
      <c r="AI130" s="65"/>
      <c r="AJ130" s="65"/>
      <c r="AK130" s="66"/>
      <c r="AL130" s="36"/>
      <c r="AM130" s="36"/>
      <c r="AN130" s="36"/>
      <c r="AO130" s="36"/>
      <c r="AP130" s="69"/>
      <c r="AQ130" s="36"/>
    </row>
    <row r="131" spans="1:43" ht="14.25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71"/>
      <c r="N131" s="65"/>
      <c r="O131" s="65"/>
      <c r="P131" s="65"/>
      <c r="Q131" s="65"/>
      <c r="R131" s="65"/>
      <c r="S131" s="36"/>
      <c r="T131" s="65"/>
      <c r="U131" s="65"/>
      <c r="V131" s="66"/>
      <c r="W131" s="66"/>
      <c r="X131" s="67"/>
      <c r="Y131" s="68"/>
      <c r="Z131" s="68"/>
      <c r="AA131" s="67"/>
      <c r="AB131" s="36"/>
      <c r="AD131" s="66"/>
      <c r="AE131" s="65"/>
      <c r="AF131" s="66"/>
      <c r="AG131" s="66"/>
      <c r="AH131" s="66"/>
      <c r="AI131" s="65"/>
      <c r="AJ131" s="65"/>
      <c r="AK131" s="66"/>
      <c r="AL131" s="36"/>
      <c r="AM131" s="36"/>
      <c r="AN131" s="36"/>
      <c r="AO131" s="36"/>
      <c r="AP131" s="69"/>
      <c r="AQ131" s="36"/>
    </row>
    <row r="132" spans="1:43" ht="14.25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71"/>
      <c r="N132" s="65"/>
      <c r="O132" s="65"/>
      <c r="P132" s="65"/>
      <c r="Q132" s="65"/>
      <c r="R132" s="65"/>
      <c r="S132" s="36"/>
      <c r="T132" s="65"/>
      <c r="U132" s="65"/>
      <c r="V132" s="66"/>
      <c r="W132" s="66"/>
      <c r="X132" s="67"/>
      <c r="Y132" s="68"/>
      <c r="Z132" s="68"/>
      <c r="AA132" s="67"/>
      <c r="AB132" s="36"/>
      <c r="AD132" s="66"/>
      <c r="AE132" s="65"/>
      <c r="AF132" s="66"/>
      <c r="AG132" s="66"/>
      <c r="AH132" s="66"/>
      <c r="AI132" s="65"/>
      <c r="AJ132" s="65"/>
      <c r="AK132" s="66"/>
      <c r="AL132" s="36"/>
      <c r="AM132" s="36"/>
      <c r="AN132" s="36"/>
      <c r="AO132" s="36"/>
      <c r="AP132" s="69"/>
      <c r="AQ132" s="36"/>
    </row>
    <row r="133" spans="1:43" ht="14.25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71"/>
      <c r="N133" s="65"/>
      <c r="O133" s="65"/>
      <c r="P133" s="65"/>
      <c r="Q133" s="65"/>
      <c r="R133" s="65"/>
      <c r="S133" s="36"/>
      <c r="T133" s="65"/>
      <c r="U133" s="65"/>
      <c r="V133" s="66"/>
      <c r="W133" s="66"/>
      <c r="X133" s="67"/>
      <c r="Y133" s="68"/>
      <c r="Z133" s="68"/>
      <c r="AA133" s="67"/>
      <c r="AB133" s="36"/>
      <c r="AD133" s="66"/>
      <c r="AE133" s="65"/>
      <c r="AF133" s="66"/>
      <c r="AG133" s="66"/>
      <c r="AH133" s="66"/>
      <c r="AI133" s="65"/>
      <c r="AJ133" s="65"/>
      <c r="AK133" s="66"/>
      <c r="AL133" s="36"/>
      <c r="AM133" s="36"/>
      <c r="AN133" s="36"/>
      <c r="AO133" s="36"/>
      <c r="AP133" s="69"/>
      <c r="AQ133" s="36"/>
    </row>
    <row r="134" spans="1:43" ht="14.2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71"/>
      <c r="N134" s="65"/>
      <c r="O134" s="65"/>
      <c r="P134" s="65"/>
      <c r="Q134" s="65"/>
      <c r="R134" s="65"/>
      <c r="S134" s="36"/>
      <c r="T134" s="65"/>
      <c r="U134" s="65"/>
      <c r="V134" s="66"/>
      <c r="W134" s="66"/>
      <c r="X134" s="67"/>
      <c r="Y134" s="68"/>
      <c r="Z134" s="68"/>
      <c r="AA134" s="67"/>
      <c r="AB134" s="36"/>
      <c r="AD134" s="66"/>
      <c r="AE134" s="65"/>
      <c r="AF134" s="66"/>
      <c r="AG134" s="66"/>
      <c r="AH134" s="66"/>
      <c r="AI134" s="65"/>
      <c r="AJ134" s="65"/>
      <c r="AK134" s="66"/>
      <c r="AL134" s="36"/>
      <c r="AM134" s="36"/>
      <c r="AN134" s="36"/>
      <c r="AO134" s="36"/>
      <c r="AP134" s="69"/>
      <c r="AQ134" s="36"/>
    </row>
    <row r="135" spans="1:43" ht="14.25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71"/>
      <c r="N135" s="65"/>
      <c r="O135" s="65"/>
      <c r="P135" s="65"/>
      <c r="Q135" s="65"/>
      <c r="R135" s="65"/>
      <c r="S135" s="36"/>
      <c r="T135" s="65"/>
      <c r="U135" s="65"/>
      <c r="V135" s="66"/>
      <c r="W135" s="66"/>
      <c r="X135" s="67"/>
      <c r="Y135" s="68"/>
      <c r="Z135" s="68"/>
      <c r="AA135" s="67"/>
      <c r="AB135" s="36"/>
      <c r="AC135" s="65"/>
      <c r="AD135" s="66"/>
      <c r="AE135" s="65"/>
      <c r="AF135" s="66"/>
      <c r="AG135" s="66"/>
      <c r="AH135" s="66"/>
      <c r="AI135" s="65"/>
      <c r="AJ135" s="65"/>
      <c r="AK135" s="66"/>
      <c r="AL135" s="36"/>
      <c r="AM135" s="36"/>
      <c r="AN135" s="36"/>
      <c r="AO135" s="36"/>
      <c r="AP135" s="69"/>
      <c r="AQ135" s="36"/>
    </row>
    <row r="136" spans="1:43" ht="14.25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71"/>
      <c r="N136" s="65"/>
      <c r="O136" s="65"/>
      <c r="P136" s="65"/>
      <c r="Q136" s="65"/>
      <c r="R136" s="65"/>
      <c r="S136" s="36"/>
      <c r="T136" s="65"/>
      <c r="U136" s="65"/>
      <c r="V136" s="66"/>
      <c r="W136" s="66"/>
      <c r="X136" s="67"/>
      <c r="Y136" s="68"/>
      <c r="Z136" s="68"/>
      <c r="AA136" s="67"/>
      <c r="AB136" s="36"/>
      <c r="AC136" s="65"/>
      <c r="AD136" s="66"/>
      <c r="AE136" s="65"/>
      <c r="AF136" s="66"/>
      <c r="AG136" s="66"/>
      <c r="AH136" s="66"/>
      <c r="AI136" s="65"/>
      <c r="AJ136" s="65"/>
      <c r="AK136" s="66"/>
      <c r="AL136" s="36"/>
      <c r="AM136" s="36"/>
      <c r="AN136" s="36"/>
      <c r="AO136" s="36"/>
      <c r="AP136" s="69"/>
      <c r="AQ136" s="36"/>
    </row>
    <row r="137" spans="1:43" ht="14.25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71"/>
      <c r="N137" s="65"/>
      <c r="O137" s="65"/>
      <c r="P137" s="65"/>
      <c r="Q137" s="65"/>
      <c r="R137" s="65"/>
      <c r="S137" s="36"/>
      <c r="T137" s="65"/>
      <c r="U137" s="65"/>
      <c r="V137" s="66"/>
      <c r="W137" s="66"/>
      <c r="X137" s="67"/>
      <c r="Y137" s="68"/>
      <c r="Z137" s="68"/>
      <c r="AA137" s="67"/>
      <c r="AB137" s="36"/>
      <c r="AC137" s="65"/>
      <c r="AD137" s="66"/>
      <c r="AE137" s="65"/>
      <c r="AF137" s="66"/>
      <c r="AG137" s="66"/>
      <c r="AH137" s="66"/>
      <c r="AI137" s="65"/>
      <c r="AJ137" s="65"/>
      <c r="AK137" s="66"/>
      <c r="AL137" s="36"/>
      <c r="AM137" s="36"/>
      <c r="AN137" s="36"/>
      <c r="AO137" s="36"/>
      <c r="AP137" s="69"/>
      <c r="AQ137" s="36"/>
    </row>
    <row r="138" spans="1:43" ht="14.25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71"/>
      <c r="N138" s="65"/>
      <c r="O138" s="65"/>
      <c r="P138" s="65"/>
      <c r="Q138" s="65"/>
      <c r="R138" s="65"/>
      <c r="S138" s="36"/>
      <c r="T138" s="65"/>
      <c r="U138" s="65"/>
      <c r="V138" s="66"/>
      <c r="W138" s="66"/>
      <c r="X138" s="67"/>
      <c r="Y138" s="68"/>
      <c r="Z138" s="68"/>
      <c r="AA138" s="67"/>
      <c r="AB138" s="36"/>
      <c r="AC138" s="65"/>
      <c r="AD138" s="66"/>
      <c r="AE138" s="65"/>
      <c r="AF138" s="66"/>
      <c r="AG138" s="66"/>
      <c r="AH138" s="66"/>
      <c r="AI138" s="65"/>
      <c r="AJ138" s="65"/>
      <c r="AK138" s="66"/>
      <c r="AL138" s="36"/>
      <c r="AM138" s="36"/>
      <c r="AN138" s="36"/>
      <c r="AO138" s="36"/>
      <c r="AP138" s="69"/>
      <c r="AQ138" s="36"/>
    </row>
    <row r="139" spans="1:43" ht="14.25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71"/>
      <c r="N139" s="65"/>
      <c r="O139" s="65"/>
      <c r="P139" s="65"/>
      <c r="Q139" s="65"/>
      <c r="R139" s="65"/>
      <c r="S139" s="36"/>
      <c r="T139" s="65"/>
      <c r="U139" s="65"/>
      <c r="V139" s="66"/>
      <c r="W139" s="66"/>
      <c r="X139" s="67"/>
      <c r="Y139" s="68"/>
      <c r="Z139" s="68"/>
      <c r="AA139" s="67"/>
      <c r="AB139" s="36"/>
      <c r="AC139" s="65"/>
      <c r="AD139" s="66"/>
      <c r="AE139" s="65"/>
      <c r="AF139" s="66"/>
      <c r="AG139" s="66"/>
      <c r="AH139" s="66"/>
      <c r="AI139" s="65"/>
      <c r="AJ139" s="65"/>
      <c r="AK139" s="66"/>
      <c r="AL139" s="36"/>
      <c r="AM139" s="36"/>
      <c r="AN139" s="36"/>
      <c r="AO139" s="36"/>
      <c r="AP139" s="69"/>
      <c r="AQ139" s="36"/>
    </row>
    <row r="140" spans="1:43" ht="14.25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71"/>
      <c r="N140" s="65"/>
      <c r="O140" s="65"/>
      <c r="P140" s="65"/>
      <c r="Q140" s="65"/>
      <c r="R140" s="65"/>
      <c r="S140" s="36"/>
      <c r="T140" s="65"/>
      <c r="U140" s="65"/>
      <c r="V140" s="66"/>
      <c r="W140" s="66"/>
      <c r="X140" s="67"/>
      <c r="Y140" s="68"/>
      <c r="Z140" s="68"/>
      <c r="AA140" s="67"/>
      <c r="AB140" s="36"/>
      <c r="AC140" s="65"/>
      <c r="AD140" s="66"/>
      <c r="AE140" s="65"/>
      <c r="AF140" s="66"/>
      <c r="AG140" s="66"/>
      <c r="AH140" s="66"/>
      <c r="AI140" s="65"/>
      <c r="AJ140" s="65"/>
      <c r="AK140" s="66"/>
      <c r="AL140" s="36"/>
      <c r="AM140" s="36"/>
      <c r="AN140" s="36"/>
      <c r="AO140" s="36"/>
      <c r="AP140" s="69"/>
      <c r="AQ140" s="36"/>
    </row>
    <row r="141" spans="1:43" ht="14.25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71"/>
      <c r="N141" s="65"/>
      <c r="O141" s="65"/>
      <c r="P141" s="65"/>
      <c r="Q141" s="65"/>
      <c r="R141" s="65"/>
      <c r="S141" s="36"/>
      <c r="T141" s="65"/>
      <c r="U141" s="65"/>
      <c r="V141" s="66"/>
      <c r="W141" s="66"/>
      <c r="X141" s="67"/>
      <c r="Y141" s="68"/>
      <c r="Z141" s="68"/>
      <c r="AA141" s="67"/>
      <c r="AB141" s="36"/>
      <c r="AC141" s="65"/>
      <c r="AD141" s="66"/>
      <c r="AE141" s="65"/>
      <c r="AF141" s="66"/>
      <c r="AG141" s="66"/>
      <c r="AH141" s="66"/>
      <c r="AI141" s="65"/>
      <c r="AJ141" s="65"/>
      <c r="AK141" s="66"/>
      <c r="AL141" s="36"/>
      <c r="AM141" s="36"/>
      <c r="AN141" s="36"/>
      <c r="AO141" s="36"/>
      <c r="AP141" s="69"/>
      <c r="AQ141" s="36"/>
    </row>
    <row r="142" spans="1:43" ht="14.25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71"/>
      <c r="N142" s="65"/>
      <c r="O142" s="65"/>
      <c r="P142" s="65"/>
      <c r="Q142" s="65"/>
      <c r="R142" s="65"/>
      <c r="S142" s="36"/>
      <c r="T142" s="65"/>
      <c r="U142" s="65"/>
      <c r="V142" s="66"/>
      <c r="W142" s="66"/>
      <c r="X142" s="67"/>
      <c r="Y142" s="68"/>
      <c r="Z142" s="68"/>
      <c r="AA142" s="67"/>
      <c r="AB142" s="36"/>
      <c r="AC142" s="65"/>
      <c r="AD142" s="66"/>
      <c r="AE142" s="65"/>
      <c r="AF142" s="66"/>
      <c r="AG142" s="66"/>
      <c r="AH142" s="66"/>
      <c r="AI142" s="65"/>
      <c r="AJ142" s="65"/>
      <c r="AK142" s="66"/>
      <c r="AL142" s="36"/>
      <c r="AM142" s="36"/>
      <c r="AN142" s="36"/>
      <c r="AO142" s="36"/>
      <c r="AP142" s="69"/>
      <c r="AQ142" s="36"/>
    </row>
    <row r="143" spans="1:43" ht="14.25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71"/>
      <c r="N143" s="65"/>
      <c r="O143" s="65"/>
      <c r="P143" s="65"/>
      <c r="Q143" s="65"/>
      <c r="R143" s="65"/>
      <c r="S143" s="36"/>
      <c r="T143" s="65"/>
      <c r="U143" s="65"/>
      <c r="V143" s="66"/>
      <c r="W143" s="66"/>
      <c r="X143" s="67"/>
      <c r="Y143" s="68"/>
      <c r="Z143" s="68"/>
      <c r="AA143" s="67"/>
      <c r="AB143" s="36"/>
      <c r="AC143" s="65"/>
      <c r="AD143" s="66"/>
      <c r="AE143" s="65"/>
      <c r="AF143" s="66"/>
      <c r="AG143" s="66"/>
      <c r="AH143" s="66"/>
      <c r="AI143" s="65"/>
      <c r="AJ143" s="65"/>
      <c r="AK143" s="66"/>
      <c r="AL143" s="36"/>
      <c r="AM143" s="36"/>
      <c r="AN143" s="36"/>
      <c r="AO143" s="36"/>
      <c r="AP143" s="69"/>
      <c r="AQ143" s="36"/>
    </row>
    <row r="144" spans="1:43" ht="14.25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71"/>
      <c r="N144" s="65"/>
      <c r="O144" s="65"/>
      <c r="P144" s="65"/>
      <c r="Q144" s="65"/>
      <c r="R144" s="65"/>
      <c r="S144" s="36"/>
      <c r="T144" s="65"/>
      <c r="U144" s="65"/>
      <c r="V144" s="66"/>
      <c r="W144" s="66"/>
      <c r="X144" s="67"/>
      <c r="Y144" s="68"/>
      <c r="Z144" s="68"/>
      <c r="AA144" s="67"/>
      <c r="AB144" s="36"/>
      <c r="AC144" s="65"/>
      <c r="AD144" s="66"/>
      <c r="AE144" s="65"/>
      <c r="AF144" s="66"/>
      <c r="AG144" s="66"/>
      <c r="AH144" s="66"/>
      <c r="AI144" s="65"/>
      <c r="AJ144" s="65"/>
      <c r="AK144" s="66"/>
      <c r="AL144" s="36"/>
      <c r="AM144" s="36"/>
      <c r="AN144" s="36"/>
      <c r="AO144" s="36"/>
      <c r="AP144" s="69"/>
      <c r="AQ144" s="36"/>
    </row>
    <row r="145" spans="1:43" ht="14.25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71"/>
      <c r="N145" s="65"/>
      <c r="O145" s="65"/>
      <c r="P145" s="65"/>
      <c r="Q145" s="65"/>
      <c r="R145" s="65"/>
      <c r="S145" s="36"/>
      <c r="T145" s="65"/>
      <c r="U145" s="65"/>
      <c r="V145" s="66"/>
      <c r="W145" s="66"/>
      <c r="X145" s="67"/>
      <c r="Y145" s="68"/>
      <c r="Z145" s="68"/>
      <c r="AA145" s="67"/>
      <c r="AB145" s="36"/>
      <c r="AC145" s="65"/>
      <c r="AD145" s="66"/>
      <c r="AE145" s="65"/>
      <c r="AF145" s="66"/>
      <c r="AG145" s="66"/>
      <c r="AH145" s="66"/>
      <c r="AI145" s="65"/>
      <c r="AJ145" s="65"/>
      <c r="AK145" s="66"/>
      <c r="AL145" s="36"/>
      <c r="AM145" s="36"/>
      <c r="AN145" s="36"/>
      <c r="AO145" s="36"/>
      <c r="AP145" s="69"/>
      <c r="AQ145" s="36"/>
    </row>
    <row r="146" spans="1:43" ht="14.25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71"/>
      <c r="N146" s="65"/>
      <c r="O146" s="65"/>
      <c r="P146" s="65"/>
      <c r="Q146" s="65"/>
      <c r="R146" s="65"/>
      <c r="S146" s="36"/>
      <c r="T146" s="65"/>
      <c r="U146" s="65"/>
      <c r="V146" s="66"/>
      <c r="W146" s="66"/>
      <c r="X146" s="67"/>
      <c r="Y146" s="68"/>
      <c r="Z146" s="68"/>
      <c r="AA146" s="67"/>
      <c r="AB146" s="36"/>
      <c r="AC146" s="65"/>
      <c r="AD146" s="66"/>
      <c r="AE146" s="65"/>
      <c r="AF146" s="66"/>
      <c r="AG146" s="66"/>
      <c r="AH146" s="66"/>
      <c r="AI146" s="65"/>
      <c r="AJ146" s="65"/>
      <c r="AK146" s="66"/>
      <c r="AL146" s="36"/>
      <c r="AM146" s="36"/>
      <c r="AN146" s="36"/>
      <c r="AO146" s="36"/>
      <c r="AP146" s="69"/>
      <c r="AQ146" s="36"/>
    </row>
    <row r="147" spans="1:43" ht="14.25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71"/>
      <c r="N147" s="65"/>
      <c r="O147" s="65"/>
      <c r="P147" s="65"/>
      <c r="Q147" s="65"/>
      <c r="R147" s="65"/>
      <c r="S147" s="36"/>
      <c r="T147" s="65"/>
      <c r="U147" s="65"/>
      <c r="V147" s="66"/>
      <c r="W147" s="66"/>
      <c r="X147" s="67"/>
      <c r="Y147" s="68"/>
      <c r="Z147" s="68"/>
      <c r="AA147" s="67"/>
      <c r="AB147" s="36"/>
      <c r="AC147" s="65"/>
      <c r="AD147" s="66"/>
      <c r="AE147" s="65"/>
      <c r="AF147" s="66"/>
      <c r="AG147" s="66"/>
      <c r="AH147" s="66"/>
      <c r="AI147" s="65"/>
      <c r="AJ147" s="65"/>
      <c r="AK147" s="66"/>
      <c r="AL147" s="36"/>
      <c r="AM147" s="36"/>
      <c r="AN147" s="36"/>
      <c r="AO147" s="36"/>
      <c r="AP147" s="69"/>
      <c r="AQ147" s="36"/>
    </row>
    <row r="148" spans="1:43" ht="14.25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71"/>
      <c r="N148" s="65"/>
      <c r="O148" s="65"/>
      <c r="P148" s="65"/>
      <c r="Q148" s="65"/>
      <c r="R148" s="65"/>
      <c r="S148" s="36"/>
      <c r="T148" s="65"/>
      <c r="U148" s="65"/>
      <c r="V148" s="66"/>
      <c r="W148" s="66"/>
      <c r="X148" s="67"/>
      <c r="Y148" s="68"/>
      <c r="Z148" s="68"/>
      <c r="AA148" s="67"/>
      <c r="AB148" s="36"/>
      <c r="AC148" s="65"/>
      <c r="AD148" s="66"/>
      <c r="AE148" s="65"/>
      <c r="AF148" s="66"/>
      <c r="AG148" s="66"/>
      <c r="AH148" s="66"/>
      <c r="AI148" s="65"/>
      <c r="AJ148" s="65"/>
      <c r="AK148" s="66"/>
      <c r="AL148" s="36"/>
      <c r="AM148" s="36"/>
      <c r="AN148" s="36"/>
      <c r="AO148" s="36"/>
      <c r="AP148" s="69"/>
      <c r="AQ148" s="36"/>
    </row>
    <row r="149" spans="1:43" ht="14.25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71"/>
      <c r="N149" s="65"/>
      <c r="O149" s="65"/>
      <c r="P149" s="65"/>
      <c r="Q149" s="65"/>
      <c r="R149" s="65"/>
      <c r="S149" s="36"/>
      <c r="T149" s="65"/>
      <c r="U149" s="65"/>
      <c r="V149" s="66"/>
      <c r="W149" s="66"/>
      <c r="X149" s="67"/>
      <c r="Y149" s="68"/>
      <c r="Z149" s="68"/>
      <c r="AA149" s="67"/>
      <c r="AB149" s="36"/>
      <c r="AC149" s="65"/>
      <c r="AD149" s="66"/>
      <c r="AE149" s="65"/>
      <c r="AF149" s="66"/>
      <c r="AG149" s="66"/>
      <c r="AH149" s="66"/>
      <c r="AI149" s="65"/>
      <c r="AJ149" s="65"/>
      <c r="AK149" s="66"/>
      <c r="AL149" s="36"/>
      <c r="AM149" s="36"/>
      <c r="AN149" s="36"/>
      <c r="AO149" s="36"/>
      <c r="AP149" s="69"/>
      <c r="AQ149" s="36"/>
    </row>
    <row r="150" spans="1:43" ht="14.2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71"/>
      <c r="N150" s="65"/>
      <c r="O150" s="65"/>
      <c r="P150" s="65"/>
      <c r="Q150" s="65"/>
      <c r="R150" s="65"/>
      <c r="S150" s="36"/>
      <c r="T150" s="65"/>
      <c r="U150" s="65"/>
      <c r="V150" s="66"/>
      <c r="W150" s="66"/>
      <c r="X150" s="67"/>
      <c r="Y150" s="68"/>
      <c r="Z150" s="68"/>
      <c r="AA150" s="67"/>
      <c r="AB150" s="36"/>
      <c r="AC150" s="65"/>
      <c r="AD150" s="66"/>
      <c r="AE150" s="65"/>
      <c r="AF150" s="66"/>
      <c r="AG150" s="66"/>
      <c r="AH150" s="66"/>
      <c r="AI150" s="65"/>
      <c r="AJ150" s="65"/>
      <c r="AK150" s="66"/>
      <c r="AL150" s="36"/>
      <c r="AM150" s="36"/>
      <c r="AN150" s="36"/>
      <c r="AO150" s="36"/>
      <c r="AP150" s="69"/>
      <c r="AQ150" s="36"/>
    </row>
    <row r="151" spans="1:43" ht="14.25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71"/>
      <c r="N151" s="65"/>
      <c r="O151" s="65"/>
      <c r="P151" s="65"/>
      <c r="Q151" s="65"/>
      <c r="R151" s="65"/>
      <c r="S151" s="36"/>
      <c r="T151" s="65"/>
      <c r="U151" s="65"/>
      <c r="V151" s="66"/>
      <c r="W151" s="66"/>
      <c r="X151" s="67"/>
      <c r="Y151" s="68"/>
      <c r="Z151" s="68"/>
      <c r="AA151" s="67"/>
      <c r="AB151" s="36"/>
      <c r="AC151" s="65"/>
      <c r="AD151" s="66"/>
      <c r="AE151" s="65"/>
      <c r="AF151" s="66"/>
      <c r="AG151" s="66"/>
      <c r="AH151" s="66"/>
      <c r="AI151" s="65"/>
      <c r="AJ151" s="65"/>
      <c r="AK151" s="66"/>
      <c r="AL151" s="36"/>
      <c r="AM151" s="36"/>
      <c r="AN151" s="36"/>
      <c r="AO151" s="36"/>
      <c r="AP151" s="69"/>
      <c r="AQ151" s="36"/>
    </row>
    <row r="152" spans="1:43" ht="14.2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71"/>
      <c r="N152" s="65"/>
      <c r="O152" s="65"/>
      <c r="P152" s="65"/>
      <c r="Q152" s="65"/>
      <c r="R152" s="65"/>
      <c r="S152" s="36"/>
      <c r="T152" s="65"/>
      <c r="U152" s="65"/>
      <c r="V152" s="66"/>
      <c r="W152" s="66"/>
      <c r="X152" s="67"/>
      <c r="Y152" s="68"/>
      <c r="Z152" s="68"/>
      <c r="AA152" s="67"/>
      <c r="AB152" s="36"/>
      <c r="AC152" s="65"/>
      <c r="AD152" s="66"/>
      <c r="AE152" s="65"/>
      <c r="AF152" s="66"/>
      <c r="AG152" s="66"/>
      <c r="AH152" s="66"/>
      <c r="AI152" s="65"/>
      <c r="AJ152" s="65"/>
      <c r="AK152" s="66"/>
      <c r="AL152" s="36"/>
      <c r="AM152" s="36"/>
      <c r="AN152" s="36"/>
      <c r="AO152" s="36"/>
      <c r="AP152" s="69"/>
      <c r="AQ152" s="36"/>
    </row>
    <row r="153" spans="1:43" ht="14.2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71"/>
      <c r="N153" s="65"/>
      <c r="O153" s="65"/>
      <c r="P153" s="65"/>
      <c r="Q153" s="65"/>
      <c r="R153" s="65"/>
      <c r="S153" s="36"/>
      <c r="T153" s="65"/>
      <c r="U153" s="65"/>
      <c r="V153" s="66"/>
      <c r="W153" s="66"/>
      <c r="X153" s="67"/>
      <c r="Y153" s="68"/>
      <c r="Z153" s="68"/>
      <c r="AA153" s="67"/>
      <c r="AB153" s="36"/>
      <c r="AC153" s="65"/>
      <c r="AD153" s="66"/>
      <c r="AE153" s="65"/>
      <c r="AF153" s="66"/>
      <c r="AG153" s="66"/>
      <c r="AH153" s="66"/>
      <c r="AI153" s="65"/>
      <c r="AJ153" s="65"/>
      <c r="AK153" s="66"/>
      <c r="AL153" s="36"/>
      <c r="AM153" s="36"/>
      <c r="AN153" s="36"/>
      <c r="AO153" s="36"/>
      <c r="AP153" s="69"/>
      <c r="AQ153" s="36"/>
    </row>
    <row r="154" spans="1:43" ht="14.2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71"/>
      <c r="N154" s="65"/>
      <c r="O154" s="65"/>
      <c r="P154" s="65"/>
      <c r="Q154" s="65"/>
      <c r="R154" s="65"/>
      <c r="S154" s="36"/>
      <c r="T154" s="65"/>
      <c r="U154" s="65"/>
      <c r="V154" s="66"/>
      <c r="W154" s="66"/>
      <c r="X154" s="67"/>
      <c r="Y154" s="68"/>
      <c r="Z154" s="68"/>
      <c r="AA154" s="67"/>
      <c r="AB154" s="36"/>
      <c r="AC154" s="65"/>
      <c r="AD154" s="66"/>
      <c r="AE154" s="65"/>
      <c r="AF154" s="66"/>
      <c r="AG154" s="66"/>
      <c r="AH154" s="66"/>
      <c r="AI154" s="65"/>
      <c r="AJ154" s="65"/>
      <c r="AK154" s="66"/>
      <c r="AL154" s="36"/>
      <c r="AM154" s="36"/>
      <c r="AN154" s="36"/>
      <c r="AO154" s="36"/>
      <c r="AP154" s="69"/>
      <c r="AQ154" s="36"/>
    </row>
    <row r="155" spans="1:43" ht="14.2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71"/>
      <c r="N155" s="65"/>
      <c r="O155" s="65"/>
      <c r="P155" s="65"/>
      <c r="Q155" s="65"/>
      <c r="R155" s="65"/>
      <c r="S155" s="36"/>
      <c r="T155" s="65"/>
      <c r="U155" s="65"/>
      <c r="V155" s="66"/>
      <c r="W155" s="66"/>
      <c r="X155" s="67"/>
      <c r="Y155" s="68"/>
      <c r="Z155" s="68"/>
      <c r="AA155" s="67"/>
      <c r="AB155" s="36"/>
      <c r="AC155" s="65"/>
      <c r="AD155" s="66"/>
      <c r="AE155" s="65"/>
      <c r="AF155" s="66"/>
      <c r="AG155" s="66"/>
      <c r="AH155" s="66"/>
      <c r="AI155" s="65"/>
      <c r="AJ155" s="65"/>
      <c r="AK155" s="66"/>
      <c r="AL155" s="36"/>
      <c r="AM155" s="36"/>
      <c r="AN155" s="36"/>
      <c r="AO155" s="36"/>
      <c r="AP155" s="69"/>
      <c r="AQ155" s="36"/>
    </row>
    <row r="156" spans="1:43" ht="14.2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71"/>
      <c r="N156" s="65"/>
      <c r="O156" s="65"/>
      <c r="P156" s="65"/>
      <c r="Q156" s="65"/>
      <c r="R156" s="65"/>
      <c r="S156" s="36"/>
      <c r="T156" s="65"/>
      <c r="U156" s="65"/>
      <c r="V156" s="66"/>
      <c r="W156" s="66"/>
      <c r="X156" s="67"/>
      <c r="Y156" s="68"/>
      <c r="Z156" s="68"/>
      <c r="AA156" s="67"/>
      <c r="AB156" s="36"/>
      <c r="AC156" s="65"/>
      <c r="AD156" s="66"/>
      <c r="AE156" s="65"/>
      <c r="AF156" s="66"/>
      <c r="AG156" s="66"/>
      <c r="AH156" s="66"/>
      <c r="AI156" s="65"/>
      <c r="AJ156" s="65"/>
      <c r="AK156" s="66"/>
      <c r="AL156" s="36"/>
      <c r="AM156" s="36"/>
      <c r="AN156" s="36"/>
      <c r="AO156" s="36"/>
      <c r="AP156" s="69"/>
      <c r="AQ156" s="36"/>
    </row>
    <row r="157" spans="1:43" ht="14.2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71"/>
      <c r="N157" s="65"/>
      <c r="O157" s="65"/>
      <c r="P157" s="65"/>
      <c r="Q157" s="65"/>
      <c r="R157" s="65"/>
      <c r="S157" s="36"/>
      <c r="T157" s="65"/>
      <c r="U157" s="65"/>
      <c r="V157" s="66"/>
      <c r="W157" s="66"/>
      <c r="X157" s="67"/>
      <c r="Y157" s="68"/>
      <c r="Z157" s="68"/>
      <c r="AA157" s="67"/>
      <c r="AB157" s="36"/>
      <c r="AC157" s="65"/>
      <c r="AD157" s="66"/>
      <c r="AE157" s="65"/>
      <c r="AF157" s="66"/>
      <c r="AG157" s="66"/>
      <c r="AH157" s="66"/>
      <c r="AI157" s="65"/>
      <c r="AJ157" s="65"/>
      <c r="AK157" s="66"/>
      <c r="AL157" s="36"/>
      <c r="AM157" s="36"/>
      <c r="AN157" s="36"/>
      <c r="AO157" s="36"/>
      <c r="AP157" s="69"/>
      <c r="AQ157" s="36"/>
    </row>
    <row r="158" spans="1:43" ht="14.2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71"/>
      <c r="N158" s="65"/>
      <c r="O158" s="65"/>
      <c r="P158" s="65"/>
      <c r="Q158" s="65"/>
      <c r="R158" s="65"/>
      <c r="S158" s="36"/>
      <c r="T158" s="65"/>
      <c r="U158" s="65"/>
      <c r="V158" s="66"/>
      <c r="W158" s="66"/>
      <c r="X158" s="67"/>
      <c r="Y158" s="68"/>
      <c r="Z158" s="68"/>
      <c r="AA158" s="67"/>
      <c r="AB158" s="36"/>
      <c r="AC158" s="65"/>
      <c r="AD158" s="66"/>
      <c r="AE158" s="65"/>
      <c r="AF158" s="66"/>
      <c r="AG158" s="66"/>
      <c r="AH158" s="66"/>
      <c r="AI158" s="65"/>
      <c r="AJ158" s="65"/>
      <c r="AK158" s="66"/>
      <c r="AL158" s="36"/>
      <c r="AM158" s="36"/>
      <c r="AN158" s="36"/>
      <c r="AO158" s="36"/>
      <c r="AP158" s="69"/>
      <c r="AQ158" s="36"/>
    </row>
    <row r="159" spans="1:43" ht="14.2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71"/>
      <c r="N159" s="65"/>
      <c r="O159" s="65"/>
      <c r="P159" s="65"/>
      <c r="Q159" s="65"/>
      <c r="R159" s="65"/>
      <c r="S159" s="36"/>
      <c r="T159" s="65"/>
      <c r="U159" s="65"/>
      <c r="V159" s="66"/>
      <c r="W159" s="66"/>
      <c r="X159" s="67"/>
      <c r="Y159" s="68"/>
      <c r="Z159" s="68"/>
      <c r="AA159" s="67"/>
      <c r="AB159" s="36"/>
      <c r="AC159" s="65"/>
      <c r="AD159" s="66"/>
      <c r="AE159" s="65"/>
      <c r="AF159" s="66"/>
      <c r="AG159" s="66"/>
      <c r="AH159" s="66"/>
      <c r="AI159" s="65"/>
      <c r="AJ159" s="65"/>
      <c r="AK159" s="66"/>
      <c r="AL159" s="36"/>
      <c r="AM159" s="36"/>
      <c r="AN159" s="36"/>
      <c r="AO159" s="36"/>
      <c r="AP159" s="69"/>
      <c r="AQ159" s="36"/>
    </row>
    <row r="160" spans="1:43" ht="14.2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71"/>
      <c r="N160" s="65"/>
      <c r="O160" s="65"/>
      <c r="P160" s="65"/>
      <c r="Q160" s="65"/>
      <c r="R160" s="65"/>
      <c r="S160" s="36"/>
      <c r="T160" s="65"/>
      <c r="U160" s="65"/>
      <c r="V160" s="66"/>
      <c r="W160" s="66"/>
      <c r="X160" s="67"/>
      <c r="Y160" s="68"/>
      <c r="Z160" s="68"/>
      <c r="AA160" s="67"/>
      <c r="AB160" s="36"/>
      <c r="AC160" s="65"/>
      <c r="AD160" s="66"/>
      <c r="AE160" s="65"/>
      <c r="AF160" s="66"/>
      <c r="AG160" s="66"/>
      <c r="AH160" s="66"/>
      <c r="AI160" s="65"/>
      <c r="AJ160" s="65"/>
      <c r="AK160" s="66"/>
      <c r="AL160" s="36"/>
      <c r="AM160" s="36"/>
      <c r="AN160" s="36"/>
      <c r="AO160" s="36"/>
      <c r="AP160" s="69"/>
      <c r="AQ160" s="36"/>
    </row>
    <row r="161" spans="1:43" ht="14.2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71"/>
      <c r="N161" s="65"/>
      <c r="O161" s="65"/>
      <c r="P161" s="65"/>
      <c r="Q161" s="65"/>
      <c r="R161" s="65"/>
      <c r="S161" s="36"/>
      <c r="T161" s="65"/>
      <c r="U161" s="65"/>
      <c r="V161" s="66"/>
      <c r="W161" s="66"/>
      <c r="X161" s="67"/>
      <c r="Y161" s="68"/>
      <c r="Z161" s="68"/>
      <c r="AA161" s="67"/>
      <c r="AB161" s="36"/>
      <c r="AC161" s="65"/>
      <c r="AD161" s="66"/>
      <c r="AE161" s="65"/>
      <c r="AF161" s="66"/>
      <c r="AG161" s="66"/>
      <c r="AH161" s="66"/>
      <c r="AI161" s="65"/>
      <c r="AJ161" s="65"/>
      <c r="AK161" s="66"/>
      <c r="AL161" s="36"/>
      <c r="AM161" s="36"/>
      <c r="AN161" s="36"/>
      <c r="AO161" s="36"/>
      <c r="AP161" s="69"/>
      <c r="AQ161" s="36"/>
    </row>
    <row r="162" spans="1:43" ht="14.2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71"/>
      <c r="N162" s="65"/>
      <c r="O162" s="65"/>
      <c r="P162" s="65"/>
      <c r="Q162" s="65"/>
      <c r="R162" s="65"/>
      <c r="S162" s="36"/>
      <c r="T162" s="65"/>
      <c r="U162" s="65"/>
      <c r="V162" s="66"/>
      <c r="W162" s="66"/>
      <c r="X162" s="67"/>
      <c r="Y162" s="68"/>
      <c r="Z162" s="68"/>
      <c r="AA162" s="67"/>
      <c r="AB162" s="36"/>
      <c r="AC162" s="65"/>
      <c r="AD162" s="66"/>
      <c r="AE162" s="65"/>
      <c r="AF162" s="66"/>
      <c r="AG162" s="66"/>
      <c r="AH162" s="66"/>
      <c r="AI162" s="65"/>
      <c r="AJ162" s="65"/>
      <c r="AK162" s="66"/>
      <c r="AL162" s="36"/>
      <c r="AM162" s="36"/>
      <c r="AN162" s="36"/>
      <c r="AO162" s="36"/>
      <c r="AP162" s="69"/>
      <c r="AQ162" s="36"/>
    </row>
    <row r="163" spans="1:43" ht="14.2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71"/>
      <c r="N163" s="65"/>
      <c r="O163" s="65"/>
      <c r="P163" s="65"/>
      <c r="Q163" s="65"/>
      <c r="R163" s="65"/>
      <c r="S163" s="36"/>
      <c r="T163" s="65"/>
      <c r="U163" s="65"/>
      <c r="V163" s="66"/>
      <c r="W163" s="66"/>
      <c r="X163" s="67"/>
      <c r="Y163" s="68"/>
      <c r="Z163" s="68"/>
      <c r="AA163" s="67"/>
      <c r="AB163" s="36"/>
      <c r="AC163" s="65"/>
      <c r="AD163" s="66"/>
      <c r="AE163" s="65"/>
      <c r="AF163" s="66"/>
      <c r="AG163" s="66"/>
      <c r="AH163" s="66"/>
      <c r="AI163" s="65"/>
      <c r="AJ163" s="65"/>
      <c r="AK163" s="66"/>
      <c r="AL163" s="36"/>
      <c r="AM163" s="36"/>
      <c r="AN163" s="36"/>
      <c r="AO163" s="36"/>
      <c r="AP163" s="69"/>
      <c r="AQ163" s="36"/>
    </row>
    <row r="164" spans="1:43" ht="14.2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71"/>
      <c r="N164" s="65"/>
      <c r="O164" s="65"/>
      <c r="P164" s="65"/>
      <c r="Q164" s="65"/>
      <c r="R164" s="65"/>
      <c r="S164" s="36"/>
      <c r="T164" s="65"/>
      <c r="U164" s="65"/>
      <c r="V164" s="66"/>
      <c r="W164" s="66"/>
      <c r="X164" s="67"/>
      <c r="Y164" s="68"/>
      <c r="Z164" s="68"/>
      <c r="AA164" s="67"/>
      <c r="AB164" s="36"/>
      <c r="AC164" s="65"/>
      <c r="AD164" s="66"/>
      <c r="AE164" s="65"/>
      <c r="AF164" s="66"/>
      <c r="AG164" s="66"/>
      <c r="AH164" s="66"/>
      <c r="AI164" s="65"/>
      <c r="AJ164" s="65"/>
      <c r="AK164" s="66"/>
      <c r="AL164" s="36"/>
      <c r="AM164" s="36"/>
      <c r="AN164" s="36"/>
      <c r="AO164" s="36"/>
      <c r="AP164" s="69"/>
      <c r="AQ164" s="36"/>
    </row>
    <row r="165" spans="1:43" ht="14.2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71"/>
      <c r="N165" s="65"/>
      <c r="O165" s="65"/>
      <c r="P165" s="65"/>
      <c r="Q165" s="65"/>
      <c r="R165" s="65"/>
      <c r="S165" s="36"/>
      <c r="T165" s="65"/>
      <c r="U165" s="65"/>
      <c r="V165" s="66"/>
      <c r="W165" s="66"/>
      <c r="X165" s="67"/>
      <c r="Y165" s="68"/>
      <c r="Z165" s="68"/>
      <c r="AA165" s="67"/>
      <c r="AB165" s="65"/>
      <c r="AC165" s="65"/>
      <c r="AD165" s="66"/>
      <c r="AE165" s="65"/>
      <c r="AF165" s="66"/>
      <c r="AG165" s="66"/>
      <c r="AH165" s="66"/>
      <c r="AI165" s="65"/>
      <c r="AJ165" s="65"/>
      <c r="AK165" s="66"/>
      <c r="AL165" s="36"/>
      <c r="AM165" s="36"/>
      <c r="AN165" s="36"/>
      <c r="AO165" s="36"/>
      <c r="AP165" s="69"/>
      <c r="AQ165" s="36"/>
    </row>
    <row r="166" spans="1:43" ht="14.2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71"/>
      <c r="N166" s="65"/>
      <c r="O166" s="65"/>
      <c r="P166" s="65"/>
      <c r="Q166" s="65"/>
      <c r="R166" s="65"/>
      <c r="S166" s="36"/>
      <c r="T166" s="65"/>
      <c r="U166" s="65"/>
      <c r="V166" s="66"/>
      <c r="W166" s="66"/>
      <c r="X166" s="67"/>
      <c r="Y166" s="68"/>
      <c r="Z166" s="68"/>
      <c r="AA166" s="67"/>
      <c r="AB166" s="65"/>
      <c r="AC166" s="65"/>
      <c r="AD166" s="66"/>
      <c r="AE166" s="65"/>
      <c r="AF166" s="66"/>
      <c r="AG166" s="66"/>
      <c r="AH166" s="66"/>
      <c r="AI166" s="65"/>
      <c r="AJ166" s="65"/>
      <c r="AK166" s="66"/>
      <c r="AL166" s="36"/>
      <c r="AM166" s="36"/>
      <c r="AN166" s="36"/>
      <c r="AO166" s="36"/>
      <c r="AP166" s="69"/>
      <c r="AQ166" s="36"/>
    </row>
    <row r="167" spans="1:43" ht="14.2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71"/>
      <c r="N167" s="65"/>
      <c r="O167" s="65"/>
      <c r="P167" s="65"/>
      <c r="Q167" s="65"/>
      <c r="R167" s="65"/>
      <c r="S167" s="36"/>
      <c r="T167" s="65"/>
      <c r="U167" s="65"/>
      <c r="V167" s="66"/>
      <c r="W167" s="66"/>
      <c r="X167" s="67"/>
      <c r="Y167" s="68"/>
      <c r="Z167" s="68"/>
      <c r="AA167" s="67"/>
      <c r="AB167" s="65"/>
      <c r="AC167" s="65"/>
      <c r="AD167" s="66"/>
      <c r="AE167" s="65"/>
      <c r="AF167" s="66"/>
      <c r="AG167" s="66"/>
      <c r="AH167" s="66"/>
      <c r="AI167" s="65"/>
      <c r="AJ167" s="65"/>
      <c r="AK167" s="66"/>
      <c r="AL167" s="36"/>
      <c r="AM167" s="36"/>
      <c r="AN167" s="36"/>
      <c r="AO167" s="36"/>
      <c r="AP167" s="69"/>
      <c r="AQ167" s="36"/>
    </row>
    <row r="168" spans="1:43" ht="14.2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71"/>
      <c r="N168" s="65"/>
      <c r="O168" s="65"/>
      <c r="P168" s="65"/>
      <c r="Q168" s="65"/>
      <c r="R168" s="65"/>
      <c r="S168" s="36"/>
      <c r="T168" s="65"/>
      <c r="U168" s="65"/>
      <c r="V168" s="66"/>
      <c r="W168" s="66"/>
      <c r="X168" s="67"/>
      <c r="Y168" s="68"/>
      <c r="Z168" s="68"/>
      <c r="AA168" s="67"/>
      <c r="AB168" s="65"/>
      <c r="AC168" s="65"/>
      <c r="AD168" s="66"/>
      <c r="AE168" s="65"/>
      <c r="AF168" s="66"/>
      <c r="AG168" s="66"/>
      <c r="AH168" s="66"/>
      <c r="AI168" s="65"/>
      <c r="AJ168" s="65"/>
      <c r="AK168" s="66"/>
      <c r="AL168" s="36"/>
      <c r="AM168" s="36"/>
      <c r="AN168" s="36"/>
      <c r="AO168" s="36"/>
      <c r="AP168" s="69"/>
      <c r="AQ168" s="36"/>
    </row>
    <row r="169" spans="1:43" ht="14.2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71"/>
      <c r="N169" s="65"/>
      <c r="O169" s="65"/>
      <c r="P169" s="65"/>
      <c r="Q169" s="65"/>
      <c r="R169" s="65"/>
      <c r="S169" s="36"/>
      <c r="T169" s="65"/>
      <c r="U169" s="65"/>
      <c r="V169" s="66"/>
      <c r="W169" s="66"/>
      <c r="X169" s="67"/>
      <c r="Y169" s="68"/>
      <c r="Z169" s="68"/>
      <c r="AA169" s="67"/>
      <c r="AB169" s="65"/>
      <c r="AC169" s="65"/>
      <c r="AD169" s="66"/>
      <c r="AE169" s="65"/>
      <c r="AF169" s="66"/>
      <c r="AG169" s="66"/>
      <c r="AH169" s="66"/>
      <c r="AI169" s="65"/>
      <c r="AJ169" s="65"/>
      <c r="AK169" s="66"/>
      <c r="AL169" s="36"/>
      <c r="AM169" s="36"/>
      <c r="AN169" s="36"/>
      <c r="AO169" s="36"/>
      <c r="AP169" s="69"/>
      <c r="AQ169" s="36"/>
    </row>
    <row r="170" spans="1:43" ht="14.2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71"/>
      <c r="N170" s="65"/>
      <c r="O170" s="65"/>
      <c r="P170" s="65"/>
      <c r="Q170" s="65"/>
      <c r="R170" s="65"/>
      <c r="S170" s="36"/>
      <c r="T170" s="65"/>
      <c r="U170" s="65"/>
      <c r="V170" s="66"/>
      <c r="W170" s="66"/>
      <c r="X170" s="67"/>
      <c r="Y170" s="68"/>
      <c r="Z170" s="68"/>
      <c r="AA170" s="67"/>
      <c r="AB170" s="65"/>
      <c r="AC170" s="65"/>
      <c r="AD170" s="66"/>
      <c r="AE170" s="65"/>
      <c r="AF170" s="66"/>
      <c r="AG170" s="66"/>
      <c r="AH170" s="66"/>
      <c r="AI170" s="65"/>
      <c r="AJ170" s="65"/>
      <c r="AK170" s="66"/>
      <c r="AL170" s="36"/>
      <c r="AM170" s="36"/>
      <c r="AN170" s="36"/>
      <c r="AO170" s="36"/>
      <c r="AP170" s="69"/>
      <c r="AQ170" s="36"/>
    </row>
    <row r="171" spans="1:43" ht="14.2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71"/>
      <c r="N171" s="65"/>
      <c r="O171" s="65"/>
      <c r="P171" s="65"/>
      <c r="Q171" s="65"/>
      <c r="R171" s="65"/>
      <c r="S171" s="36"/>
      <c r="T171" s="65"/>
      <c r="U171" s="65"/>
      <c r="V171" s="66"/>
      <c r="W171" s="66"/>
      <c r="X171" s="67"/>
      <c r="Y171" s="68"/>
      <c r="Z171" s="68"/>
      <c r="AA171" s="67"/>
      <c r="AB171" s="65"/>
      <c r="AC171" s="65"/>
      <c r="AD171" s="66"/>
      <c r="AE171" s="65"/>
      <c r="AF171" s="66"/>
      <c r="AG171" s="66"/>
      <c r="AH171" s="66"/>
      <c r="AI171" s="65"/>
      <c r="AJ171" s="65"/>
      <c r="AK171" s="66"/>
      <c r="AL171" s="36"/>
      <c r="AM171" s="36"/>
      <c r="AN171" s="36"/>
      <c r="AO171" s="36"/>
      <c r="AP171" s="69"/>
      <c r="AQ171" s="36"/>
    </row>
    <row r="172" spans="1:43" ht="14.2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71"/>
      <c r="N172" s="65"/>
      <c r="O172" s="65"/>
      <c r="P172" s="65"/>
      <c r="Q172" s="65"/>
      <c r="R172" s="65"/>
      <c r="S172" s="36"/>
      <c r="T172" s="65"/>
      <c r="U172" s="65"/>
      <c r="V172" s="66"/>
      <c r="W172" s="66"/>
      <c r="X172" s="67"/>
      <c r="Y172" s="68"/>
      <c r="Z172" s="68"/>
      <c r="AA172" s="67"/>
      <c r="AB172" s="65"/>
      <c r="AC172" s="65"/>
      <c r="AD172" s="66"/>
      <c r="AE172" s="65"/>
      <c r="AF172" s="66"/>
      <c r="AG172" s="66"/>
      <c r="AH172" s="66"/>
      <c r="AI172" s="65"/>
      <c r="AJ172" s="65"/>
      <c r="AK172" s="66"/>
      <c r="AL172" s="36"/>
      <c r="AM172" s="36"/>
      <c r="AN172" s="36"/>
      <c r="AO172" s="36"/>
      <c r="AP172" s="69"/>
      <c r="AQ172" s="36"/>
    </row>
    <row r="173" spans="1:43" ht="14.2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71"/>
      <c r="N173" s="65"/>
      <c r="O173" s="65"/>
      <c r="P173" s="65"/>
      <c r="Q173" s="65"/>
      <c r="R173" s="65"/>
      <c r="S173" s="36"/>
      <c r="T173" s="65"/>
      <c r="U173" s="65"/>
      <c r="V173" s="66"/>
      <c r="W173" s="66"/>
      <c r="X173" s="67"/>
      <c r="Y173" s="68"/>
      <c r="Z173" s="68"/>
      <c r="AA173" s="67"/>
      <c r="AB173" s="65"/>
      <c r="AC173" s="65"/>
      <c r="AD173" s="66"/>
      <c r="AE173" s="65"/>
      <c r="AF173" s="66"/>
      <c r="AG173" s="66"/>
      <c r="AH173" s="66"/>
      <c r="AI173" s="65"/>
      <c r="AJ173" s="65"/>
      <c r="AK173" s="66"/>
      <c r="AL173" s="36"/>
      <c r="AM173" s="36"/>
      <c r="AN173" s="36"/>
      <c r="AO173" s="36"/>
      <c r="AP173" s="69"/>
      <c r="AQ173" s="36"/>
    </row>
    <row r="174" spans="1:43" ht="14.2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71"/>
      <c r="N174" s="65"/>
      <c r="O174" s="65"/>
      <c r="P174" s="65"/>
      <c r="Q174" s="65"/>
      <c r="R174" s="65"/>
      <c r="S174" s="36"/>
      <c r="T174" s="65"/>
      <c r="U174" s="65"/>
      <c r="V174" s="66"/>
      <c r="W174" s="66"/>
      <c r="X174" s="67"/>
      <c r="Y174" s="68"/>
      <c r="Z174" s="68"/>
      <c r="AA174" s="67"/>
      <c r="AB174" s="65"/>
      <c r="AC174" s="65"/>
      <c r="AD174" s="66"/>
      <c r="AE174" s="65"/>
      <c r="AF174" s="66"/>
      <c r="AG174" s="66"/>
      <c r="AH174" s="66"/>
      <c r="AI174" s="65"/>
      <c r="AJ174" s="65"/>
      <c r="AK174" s="66"/>
      <c r="AL174" s="36"/>
      <c r="AM174" s="36"/>
      <c r="AN174" s="36"/>
      <c r="AO174" s="36"/>
      <c r="AP174" s="69"/>
      <c r="AQ174" s="36"/>
    </row>
    <row r="175" spans="1:43" ht="14.2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71"/>
      <c r="N175" s="65"/>
      <c r="O175" s="65"/>
      <c r="P175" s="65"/>
      <c r="Q175" s="65"/>
      <c r="R175" s="65"/>
      <c r="S175" s="36"/>
      <c r="T175" s="65"/>
      <c r="U175" s="65"/>
      <c r="V175" s="66"/>
      <c r="W175" s="66"/>
      <c r="X175" s="67"/>
      <c r="Y175" s="68"/>
      <c r="Z175" s="68"/>
      <c r="AA175" s="67"/>
      <c r="AB175" s="65"/>
      <c r="AC175" s="65"/>
      <c r="AD175" s="66"/>
      <c r="AE175" s="65"/>
      <c r="AF175" s="66"/>
      <c r="AG175" s="66"/>
      <c r="AH175" s="66"/>
      <c r="AI175" s="65"/>
      <c r="AJ175" s="65"/>
      <c r="AK175" s="66"/>
      <c r="AL175" s="36"/>
      <c r="AM175" s="36"/>
      <c r="AN175" s="36"/>
      <c r="AO175" s="36"/>
      <c r="AP175" s="69"/>
      <c r="AQ175" s="36"/>
    </row>
    <row r="176" spans="1:43" ht="14.2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71"/>
      <c r="N176" s="65"/>
      <c r="O176" s="65"/>
      <c r="P176" s="65"/>
      <c r="Q176" s="65"/>
      <c r="R176" s="65"/>
      <c r="S176" s="36"/>
      <c r="T176" s="65"/>
      <c r="U176" s="65"/>
      <c r="V176" s="66"/>
      <c r="W176" s="66"/>
      <c r="X176" s="67"/>
      <c r="Y176" s="68"/>
      <c r="Z176" s="68"/>
      <c r="AA176" s="67"/>
      <c r="AB176" s="65"/>
      <c r="AC176" s="65"/>
      <c r="AD176" s="66"/>
      <c r="AE176" s="65"/>
      <c r="AF176" s="66"/>
      <c r="AG176" s="66"/>
      <c r="AH176" s="66"/>
      <c r="AI176" s="65"/>
      <c r="AJ176" s="65"/>
      <c r="AK176" s="66"/>
      <c r="AL176" s="36"/>
      <c r="AM176" s="36"/>
      <c r="AN176" s="36"/>
      <c r="AO176" s="36"/>
      <c r="AP176" s="69"/>
      <c r="AQ176" s="36"/>
    </row>
    <row r="177" spans="1:43" ht="14.2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71"/>
      <c r="N177" s="65"/>
      <c r="O177" s="65"/>
      <c r="P177" s="65"/>
      <c r="Q177" s="65"/>
      <c r="R177" s="65"/>
      <c r="S177" s="36"/>
      <c r="T177" s="65"/>
      <c r="U177" s="65"/>
      <c r="V177" s="66"/>
      <c r="W177" s="66"/>
      <c r="X177" s="67"/>
      <c r="Y177" s="68"/>
      <c r="Z177" s="68"/>
      <c r="AA177" s="67"/>
      <c r="AB177" s="65"/>
      <c r="AC177" s="65"/>
      <c r="AD177" s="66"/>
      <c r="AE177" s="65"/>
      <c r="AF177" s="66"/>
      <c r="AG177" s="66"/>
      <c r="AH177" s="66"/>
      <c r="AI177" s="65"/>
      <c r="AJ177" s="65"/>
      <c r="AK177" s="66"/>
      <c r="AL177" s="36"/>
      <c r="AM177" s="36"/>
      <c r="AN177" s="36"/>
      <c r="AO177" s="36"/>
      <c r="AP177" s="69"/>
      <c r="AQ177" s="36"/>
    </row>
    <row r="178" spans="1:43" ht="14.2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71"/>
      <c r="N178" s="65"/>
      <c r="O178" s="65"/>
      <c r="P178" s="65"/>
      <c r="Q178" s="65"/>
      <c r="R178" s="65"/>
      <c r="S178" s="36"/>
      <c r="T178" s="65"/>
      <c r="U178" s="65"/>
      <c r="V178" s="66"/>
      <c r="W178" s="66"/>
      <c r="X178" s="67"/>
      <c r="Y178" s="68"/>
      <c r="Z178" s="68"/>
      <c r="AA178" s="67"/>
      <c r="AB178" s="65"/>
      <c r="AC178" s="65"/>
      <c r="AD178" s="66"/>
      <c r="AE178" s="65"/>
      <c r="AF178" s="66"/>
      <c r="AG178" s="66"/>
      <c r="AH178" s="66"/>
      <c r="AI178" s="65"/>
      <c r="AJ178" s="65"/>
      <c r="AK178" s="66"/>
      <c r="AL178" s="36"/>
      <c r="AM178" s="36"/>
      <c r="AN178" s="36"/>
      <c r="AO178" s="36"/>
      <c r="AP178" s="69"/>
      <c r="AQ178" s="36"/>
    </row>
    <row r="179" spans="1:43" ht="14.2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71"/>
      <c r="N179" s="65"/>
      <c r="O179" s="65"/>
      <c r="P179" s="65"/>
      <c r="Q179" s="65"/>
      <c r="R179" s="65"/>
      <c r="S179" s="36"/>
      <c r="T179" s="65"/>
      <c r="U179" s="65"/>
      <c r="V179" s="66"/>
      <c r="W179" s="66"/>
      <c r="X179" s="67"/>
      <c r="Y179" s="68"/>
      <c r="Z179" s="68"/>
      <c r="AA179" s="67"/>
      <c r="AB179" s="65"/>
      <c r="AC179" s="65"/>
      <c r="AD179" s="66"/>
      <c r="AE179" s="65"/>
      <c r="AF179" s="66"/>
      <c r="AG179" s="66"/>
      <c r="AH179" s="66"/>
      <c r="AI179" s="65"/>
      <c r="AJ179" s="65"/>
      <c r="AK179" s="66"/>
      <c r="AL179" s="36"/>
      <c r="AM179" s="36"/>
      <c r="AN179" s="36"/>
      <c r="AO179" s="36"/>
      <c r="AP179" s="69"/>
      <c r="AQ179" s="36"/>
    </row>
    <row r="180" spans="1:43" ht="14.2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71"/>
      <c r="N180" s="65"/>
      <c r="O180" s="65"/>
      <c r="P180" s="65"/>
      <c r="Q180" s="65"/>
      <c r="R180" s="65"/>
      <c r="S180" s="36"/>
      <c r="T180" s="65"/>
      <c r="U180" s="65"/>
      <c r="V180" s="66"/>
      <c r="W180" s="66"/>
      <c r="X180" s="67"/>
      <c r="Y180" s="68"/>
      <c r="Z180" s="68"/>
      <c r="AA180" s="67"/>
      <c r="AB180" s="65"/>
      <c r="AC180" s="65"/>
      <c r="AD180" s="66"/>
      <c r="AE180" s="65"/>
      <c r="AF180" s="66"/>
      <c r="AG180" s="66"/>
      <c r="AH180" s="66"/>
      <c r="AI180" s="65"/>
      <c r="AJ180" s="65"/>
      <c r="AK180" s="66"/>
      <c r="AL180" s="36"/>
      <c r="AM180" s="36"/>
      <c r="AN180" s="36"/>
      <c r="AO180" s="36"/>
      <c r="AP180" s="69"/>
      <c r="AQ180" s="36"/>
    </row>
    <row r="181" spans="1:43" ht="14.2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71"/>
      <c r="N181" s="65"/>
      <c r="O181" s="65"/>
      <c r="P181" s="65"/>
      <c r="Q181" s="65"/>
      <c r="R181" s="65"/>
      <c r="S181" s="36"/>
      <c r="T181" s="65"/>
      <c r="U181" s="65"/>
      <c r="V181" s="66"/>
      <c r="W181" s="66"/>
      <c r="X181" s="67"/>
      <c r="Y181" s="68"/>
      <c r="Z181" s="68"/>
      <c r="AA181" s="67"/>
      <c r="AB181" s="65"/>
      <c r="AC181" s="65"/>
      <c r="AD181" s="66"/>
      <c r="AE181" s="65"/>
      <c r="AF181" s="66"/>
      <c r="AG181" s="66"/>
      <c r="AH181" s="66"/>
      <c r="AI181" s="65"/>
      <c r="AJ181" s="65"/>
      <c r="AK181" s="66"/>
      <c r="AL181" s="36"/>
      <c r="AM181" s="36"/>
      <c r="AN181" s="36"/>
      <c r="AO181" s="36"/>
      <c r="AP181" s="69"/>
      <c r="AQ181" s="36"/>
    </row>
    <row r="182" spans="1:43" ht="14.2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71"/>
      <c r="N182" s="65"/>
      <c r="O182" s="65"/>
      <c r="P182" s="65"/>
      <c r="Q182" s="65"/>
      <c r="R182" s="65"/>
      <c r="S182" s="36"/>
      <c r="T182" s="65"/>
      <c r="U182" s="65"/>
      <c r="V182" s="66"/>
      <c r="W182" s="66"/>
      <c r="X182" s="67"/>
      <c r="Y182" s="68"/>
      <c r="Z182" s="68"/>
      <c r="AA182" s="67"/>
      <c r="AB182" s="65"/>
      <c r="AC182" s="65"/>
      <c r="AD182" s="66"/>
      <c r="AE182" s="65"/>
      <c r="AF182" s="66"/>
      <c r="AG182" s="66"/>
      <c r="AH182" s="66"/>
      <c r="AI182" s="65"/>
      <c r="AJ182" s="65"/>
      <c r="AK182" s="66"/>
      <c r="AL182" s="36"/>
      <c r="AM182" s="36"/>
      <c r="AN182" s="36"/>
      <c r="AO182" s="36"/>
      <c r="AP182" s="69"/>
      <c r="AQ182" s="36"/>
    </row>
    <row r="183" spans="1:43" ht="14.2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71"/>
      <c r="N183" s="65"/>
      <c r="O183" s="65"/>
      <c r="P183" s="65"/>
      <c r="Q183" s="65"/>
      <c r="R183" s="65"/>
      <c r="S183" s="36"/>
      <c r="T183" s="65"/>
      <c r="U183" s="65"/>
      <c r="V183" s="66"/>
      <c r="W183" s="66"/>
      <c r="X183" s="67"/>
      <c r="Y183" s="68"/>
      <c r="Z183" s="68"/>
      <c r="AA183" s="67"/>
      <c r="AB183" s="65"/>
      <c r="AC183" s="65"/>
      <c r="AD183" s="66"/>
      <c r="AE183" s="65"/>
      <c r="AF183" s="66"/>
      <c r="AG183" s="66"/>
      <c r="AH183" s="66"/>
      <c r="AI183" s="65"/>
      <c r="AJ183" s="65"/>
      <c r="AK183" s="66"/>
      <c r="AL183" s="36"/>
      <c r="AM183" s="36"/>
      <c r="AN183" s="36"/>
      <c r="AO183" s="36"/>
      <c r="AP183" s="69"/>
      <c r="AQ183" s="36"/>
    </row>
    <row r="184" spans="1:43" ht="14.2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71"/>
      <c r="N184" s="65"/>
      <c r="O184" s="65"/>
      <c r="P184" s="65"/>
      <c r="Q184" s="65"/>
      <c r="R184" s="65"/>
      <c r="S184" s="36"/>
      <c r="T184" s="65"/>
      <c r="U184" s="65"/>
      <c r="V184" s="66"/>
      <c r="W184" s="66"/>
      <c r="X184" s="67"/>
      <c r="Y184" s="68"/>
      <c r="Z184" s="68"/>
      <c r="AA184" s="67"/>
      <c r="AB184" s="65"/>
      <c r="AC184" s="65"/>
      <c r="AD184" s="66"/>
      <c r="AE184" s="65"/>
      <c r="AF184" s="66"/>
      <c r="AG184" s="66"/>
      <c r="AH184" s="66"/>
      <c r="AI184" s="65"/>
      <c r="AJ184" s="65"/>
      <c r="AK184" s="66"/>
      <c r="AL184" s="36"/>
      <c r="AM184" s="36"/>
      <c r="AN184" s="36"/>
      <c r="AO184" s="36"/>
      <c r="AP184" s="69"/>
      <c r="AQ184" s="36"/>
    </row>
    <row r="185" spans="1:43" ht="14.2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71"/>
      <c r="N185" s="65"/>
      <c r="O185" s="65"/>
      <c r="P185" s="65"/>
      <c r="Q185" s="65"/>
      <c r="R185" s="65"/>
      <c r="S185" s="36"/>
      <c r="T185" s="65"/>
      <c r="U185" s="65"/>
      <c r="V185" s="66"/>
      <c r="W185" s="66"/>
      <c r="X185" s="67"/>
      <c r="Y185" s="68"/>
      <c r="Z185" s="68"/>
      <c r="AA185" s="67"/>
      <c r="AB185" s="65"/>
      <c r="AC185" s="65"/>
      <c r="AD185" s="66"/>
      <c r="AE185" s="65"/>
      <c r="AF185" s="66"/>
      <c r="AG185" s="66"/>
      <c r="AH185" s="66"/>
      <c r="AI185" s="65"/>
      <c r="AJ185" s="65"/>
      <c r="AK185" s="66"/>
      <c r="AL185" s="36"/>
      <c r="AM185" s="36"/>
      <c r="AN185" s="36"/>
      <c r="AO185" s="36"/>
      <c r="AP185" s="69"/>
      <c r="AQ185" s="36"/>
    </row>
    <row r="186" spans="1:43" ht="14.2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71"/>
      <c r="N186" s="65"/>
      <c r="O186" s="65"/>
      <c r="P186" s="65"/>
      <c r="Q186" s="65"/>
      <c r="R186" s="65"/>
      <c r="S186" s="36"/>
      <c r="T186" s="65"/>
      <c r="U186" s="65"/>
      <c r="V186" s="66"/>
      <c r="W186" s="66"/>
      <c r="X186" s="67"/>
      <c r="Y186" s="68"/>
      <c r="Z186" s="68"/>
      <c r="AA186" s="67"/>
      <c r="AB186" s="65"/>
      <c r="AC186" s="65"/>
      <c r="AD186" s="66"/>
      <c r="AE186" s="65"/>
      <c r="AF186" s="66"/>
      <c r="AG186" s="66"/>
      <c r="AH186" s="66"/>
      <c r="AI186" s="65"/>
      <c r="AJ186" s="65"/>
      <c r="AK186" s="66"/>
      <c r="AL186" s="36"/>
      <c r="AM186" s="36"/>
      <c r="AN186" s="36"/>
      <c r="AO186" s="36"/>
      <c r="AP186" s="69"/>
      <c r="AQ186" s="36"/>
    </row>
    <row r="187" spans="1:43" ht="14.2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71"/>
      <c r="N187" s="65"/>
      <c r="O187" s="65"/>
      <c r="P187" s="65"/>
      <c r="Q187" s="65"/>
      <c r="R187" s="65"/>
      <c r="S187" s="36"/>
      <c r="T187" s="65"/>
      <c r="U187" s="65"/>
      <c r="V187" s="66"/>
      <c r="W187" s="66"/>
      <c r="X187" s="67"/>
      <c r="Y187" s="68"/>
      <c r="Z187" s="68"/>
      <c r="AA187" s="67"/>
      <c r="AB187" s="65"/>
      <c r="AC187" s="65"/>
      <c r="AD187" s="66"/>
      <c r="AE187" s="65"/>
      <c r="AF187" s="66"/>
      <c r="AG187" s="66"/>
      <c r="AH187" s="66"/>
      <c r="AI187" s="65"/>
      <c r="AJ187" s="65"/>
      <c r="AK187" s="66"/>
      <c r="AL187" s="36"/>
      <c r="AM187" s="36"/>
      <c r="AN187" s="36"/>
      <c r="AO187" s="36"/>
      <c r="AP187" s="69"/>
      <c r="AQ187" s="36"/>
    </row>
    <row r="188" spans="1:43" ht="14.2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71"/>
      <c r="N188" s="65"/>
      <c r="O188" s="65"/>
      <c r="P188" s="65"/>
      <c r="Q188" s="65"/>
      <c r="R188" s="65"/>
      <c r="S188" s="36"/>
      <c r="T188" s="65"/>
      <c r="U188" s="65"/>
      <c r="V188" s="66"/>
      <c r="W188" s="66"/>
      <c r="X188" s="67"/>
      <c r="Y188" s="68"/>
      <c r="Z188" s="68"/>
      <c r="AA188" s="67"/>
      <c r="AB188" s="65"/>
      <c r="AC188" s="65"/>
      <c r="AD188" s="66"/>
      <c r="AE188" s="65"/>
      <c r="AF188" s="66"/>
      <c r="AG188" s="66"/>
      <c r="AH188" s="66"/>
      <c r="AI188" s="65"/>
      <c r="AJ188" s="65"/>
      <c r="AK188" s="66"/>
      <c r="AL188" s="36"/>
      <c r="AM188" s="36"/>
      <c r="AN188" s="36"/>
      <c r="AO188" s="36"/>
      <c r="AP188" s="69"/>
      <c r="AQ188" s="36"/>
    </row>
    <row r="189" spans="1:43" ht="14.2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71"/>
      <c r="N189" s="65"/>
      <c r="O189" s="65"/>
      <c r="P189" s="65"/>
      <c r="Q189" s="65"/>
      <c r="R189" s="65"/>
      <c r="S189" s="36"/>
      <c r="T189" s="65"/>
      <c r="U189" s="65"/>
      <c r="V189" s="66"/>
      <c r="W189" s="66"/>
      <c r="X189" s="67"/>
      <c r="Y189" s="68"/>
      <c r="Z189" s="68"/>
      <c r="AA189" s="67"/>
      <c r="AB189" s="65"/>
      <c r="AC189" s="65"/>
      <c r="AD189" s="66"/>
      <c r="AE189" s="65"/>
      <c r="AF189" s="66"/>
      <c r="AG189" s="66"/>
      <c r="AH189" s="66"/>
      <c r="AI189" s="65"/>
      <c r="AJ189" s="65"/>
      <c r="AK189" s="66"/>
      <c r="AL189" s="36"/>
      <c r="AM189" s="36"/>
      <c r="AN189" s="36"/>
      <c r="AO189" s="36"/>
      <c r="AP189" s="69"/>
      <c r="AQ189" s="36"/>
    </row>
    <row r="190" spans="1:43" ht="14.2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71"/>
      <c r="N190" s="65"/>
      <c r="O190" s="65"/>
      <c r="P190" s="65"/>
      <c r="Q190" s="65"/>
      <c r="R190" s="65"/>
      <c r="S190" s="36"/>
      <c r="T190" s="65"/>
      <c r="U190" s="65"/>
      <c r="V190" s="66"/>
      <c r="W190" s="66"/>
      <c r="X190" s="67"/>
      <c r="Y190" s="68"/>
      <c r="Z190" s="68"/>
      <c r="AA190" s="67"/>
      <c r="AB190" s="65"/>
      <c r="AC190" s="65"/>
      <c r="AD190" s="66"/>
      <c r="AE190" s="65"/>
      <c r="AF190" s="66"/>
      <c r="AG190" s="66"/>
      <c r="AH190" s="66"/>
      <c r="AI190" s="65"/>
      <c r="AJ190" s="65"/>
      <c r="AK190" s="66"/>
      <c r="AL190" s="36"/>
      <c r="AM190" s="36"/>
      <c r="AN190" s="36"/>
      <c r="AO190" s="36"/>
      <c r="AP190" s="69"/>
      <c r="AQ190" s="36"/>
    </row>
    <row r="191" spans="1:43" ht="14.2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71"/>
      <c r="N191" s="65"/>
      <c r="O191" s="65"/>
      <c r="P191" s="65"/>
      <c r="Q191" s="65"/>
      <c r="R191" s="65"/>
      <c r="S191" s="36"/>
      <c r="T191" s="65"/>
      <c r="U191" s="65"/>
      <c r="V191" s="66"/>
      <c r="W191" s="66"/>
      <c r="X191" s="67"/>
      <c r="Y191" s="68"/>
      <c r="Z191" s="68"/>
      <c r="AA191" s="67"/>
      <c r="AB191" s="65"/>
      <c r="AC191" s="65"/>
      <c r="AD191" s="66"/>
      <c r="AE191" s="65"/>
      <c r="AF191" s="66"/>
      <c r="AG191" s="66"/>
      <c r="AH191" s="66"/>
      <c r="AI191" s="65"/>
      <c r="AJ191" s="65"/>
      <c r="AK191" s="66"/>
      <c r="AL191" s="36"/>
      <c r="AM191" s="36"/>
      <c r="AN191" s="36"/>
      <c r="AO191" s="36"/>
      <c r="AP191" s="69"/>
      <c r="AQ191" s="36"/>
    </row>
    <row r="192" spans="1:43" ht="14.2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71"/>
      <c r="N192" s="65"/>
      <c r="O192" s="65"/>
      <c r="P192" s="65"/>
      <c r="Q192" s="65"/>
      <c r="R192" s="65"/>
      <c r="S192" s="36"/>
      <c r="T192" s="65"/>
      <c r="U192" s="65"/>
      <c r="V192" s="66"/>
      <c r="W192" s="66"/>
      <c r="X192" s="67"/>
      <c r="Y192" s="68"/>
      <c r="Z192" s="68"/>
      <c r="AA192" s="67"/>
      <c r="AB192" s="65"/>
      <c r="AC192" s="65"/>
      <c r="AD192" s="66"/>
      <c r="AE192" s="65"/>
      <c r="AF192" s="66"/>
      <c r="AG192" s="66"/>
      <c r="AH192" s="66"/>
      <c r="AI192" s="65"/>
      <c r="AJ192" s="65"/>
      <c r="AK192" s="66"/>
      <c r="AL192" s="36"/>
      <c r="AM192" s="36"/>
      <c r="AN192" s="36"/>
      <c r="AO192" s="36"/>
      <c r="AP192" s="69"/>
      <c r="AQ192" s="36"/>
    </row>
    <row r="193" spans="1:43" ht="14.2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71"/>
      <c r="N193" s="65"/>
      <c r="O193" s="65"/>
      <c r="P193" s="65"/>
      <c r="Q193" s="65"/>
      <c r="R193" s="65"/>
      <c r="S193" s="36"/>
      <c r="T193" s="65"/>
      <c r="U193" s="65"/>
      <c r="V193" s="66"/>
      <c r="W193" s="66"/>
      <c r="X193" s="67"/>
      <c r="Y193" s="68"/>
      <c r="Z193" s="68"/>
      <c r="AA193" s="67"/>
      <c r="AB193" s="65"/>
      <c r="AC193" s="65"/>
      <c r="AD193" s="66"/>
      <c r="AE193" s="65"/>
      <c r="AF193" s="66"/>
      <c r="AG193" s="66"/>
      <c r="AH193" s="66"/>
      <c r="AI193" s="65"/>
      <c r="AJ193" s="65"/>
      <c r="AK193" s="66"/>
      <c r="AL193" s="36"/>
      <c r="AM193" s="36"/>
      <c r="AN193" s="36"/>
      <c r="AO193" s="36"/>
      <c r="AP193" s="69"/>
      <c r="AQ193" s="36"/>
    </row>
    <row r="194" spans="1:43" ht="14.2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71"/>
      <c r="N194" s="65"/>
      <c r="O194" s="65"/>
      <c r="P194" s="65"/>
      <c r="Q194" s="65"/>
      <c r="R194" s="65"/>
      <c r="S194" s="36"/>
      <c r="T194" s="65"/>
      <c r="U194" s="65"/>
      <c r="V194" s="66"/>
      <c r="W194" s="66"/>
      <c r="X194" s="67"/>
      <c r="Y194" s="68"/>
      <c r="Z194" s="68"/>
      <c r="AA194" s="67"/>
      <c r="AB194" s="65"/>
      <c r="AC194" s="65"/>
      <c r="AD194" s="66"/>
      <c r="AE194" s="65"/>
      <c r="AF194" s="66"/>
      <c r="AG194" s="66"/>
      <c r="AH194" s="66"/>
      <c r="AI194" s="65"/>
      <c r="AJ194" s="65"/>
      <c r="AK194" s="66"/>
      <c r="AL194" s="36"/>
      <c r="AM194" s="36"/>
      <c r="AN194" s="36"/>
      <c r="AO194" s="36"/>
      <c r="AP194" s="69"/>
      <c r="AQ194" s="36"/>
    </row>
    <row r="195" spans="1:43" ht="14.2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71"/>
      <c r="N195" s="65"/>
      <c r="O195" s="65"/>
      <c r="P195" s="65"/>
      <c r="Q195" s="65"/>
      <c r="R195" s="65"/>
      <c r="S195" s="36"/>
      <c r="T195" s="65"/>
      <c r="U195" s="65"/>
      <c r="V195" s="66"/>
      <c r="W195" s="66"/>
      <c r="X195" s="67"/>
      <c r="Y195" s="68"/>
      <c r="Z195" s="68"/>
      <c r="AA195" s="67"/>
      <c r="AB195" s="65"/>
      <c r="AC195" s="65"/>
      <c r="AD195" s="66"/>
      <c r="AE195" s="65"/>
      <c r="AF195" s="66"/>
      <c r="AG195" s="66"/>
      <c r="AH195" s="66"/>
      <c r="AI195" s="65"/>
      <c r="AJ195" s="65"/>
      <c r="AK195" s="66"/>
      <c r="AL195" s="36"/>
      <c r="AM195" s="36"/>
      <c r="AN195" s="36"/>
      <c r="AO195" s="36"/>
      <c r="AP195" s="69"/>
      <c r="AQ195" s="36"/>
    </row>
    <row r="196" spans="1:43" ht="14.2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71"/>
      <c r="N196" s="65"/>
      <c r="O196" s="65"/>
      <c r="P196" s="65"/>
      <c r="Q196" s="65"/>
      <c r="R196" s="65"/>
      <c r="S196" s="36"/>
      <c r="T196" s="65"/>
      <c r="U196" s="65"/>
      <c r="V196" s="66"/>
      <c r="W196" s="66"/>
      <c r="X196" s="67"/>
      <c r="Y196" s="68"/>
      <c r="Z196" s="68"/>
      <c r="AA196" s="67"/>
      <c r="AB196" s="65"/>
      <c r="AC196" s="65"/>
      <c r="AD196" s="66"/>
      <c r="AE196" s="65"/>
      <c r="AF196" s="66"/>
      <c r="AG196" s="66"/>
      <c r="AH196" s="66"/>
      <c r="AI196" s="65"/>
      <c r="AJ196" s="65"/>
      <c r="AK196" s="66"/>
      <c r="AL196" s="36"/>
      <c r="AM196" s="36"/>
      <c r="AN196" s="36"/>
      <c r="AO196" s="36"/>
      <c r="AP196" s="69"/>
      <c r="AQ196" s="36"/>
    </row>
    <row r="197" spans="1:43" ht="14.2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71"/>
      <c r="N197" s="65"/>
      <c r="O197" s="65"/>
      <c r="P197" s="65"/>
      <c r="Q197" s="65"/>
      <c r="R197" s="65"/>
      <c r="S197" s="36"/>
      <c r="T197" s="65"/>
      <c r="U197" s="65"/>
      <c r="V197" s="66"/>
      <c r="W197" s="66"/>
      <c r="X197" s="67"/>
      <c r="Y197" s="68"/>
      <c r="Z197" s="68"/>
      <c r="AA197" s="67"/>
      <c r="AB197" s="65"/>
      <c r="AC197" s="65"/>
      <c r="AD197" s="66"/>
      <c r="AE197" s="65"/>
      <c r="AF197" s="66"/>
      <c r="AG197" s="66"/>
      <c r="AH197" s="66"/>
      <c r="AI197" s="65"/>
      <c r="AJ197" s="65"/>
      <c r="AK197" s="66"/>
      <c r="AL197" s="36"/>
      <c r="AM197" s="36"/>
      <c r="AN197" s="36"/>
      <c r="AO197" s="36"/>
      <c r="AP197" s="69"/>
      <c r="AQ197" s="36"/>
    </row>
    <row r="198" spans="1:43" ht="14.2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71"/>
      <c r="N198" s="65"/>
      <c r="O198" s="65"/>
      <c r="P198" s="65"/>
      <c r="Q198" s="65"/>
      <c r="R198" s="65"/>
      <c r="S198" s="36"/>
      <c r="T198" s="65"/>
      <c r="U198" s="65"/>
      <c r="V198" s="66"/>
      <c r="W198" s="66"/>
      <c r="X198" s="67"/>
      <c r="Y198" s="68"/>
      <c r="Z198" s="68"/>
      <c r="AA198" s="67"/>
      <c r="AB198" s="65"/>
      <c r="AC198" s="65"/>
      <c r="AD198" s="66"/>
      <c r="AE198" s="65"/>
      <c r="AF198" s="66"/>
      <c r="AG198" s="66"/>
      <c r="AH198" s="66"/>
      <c r="AI198" s="65"/>
      <c r="AJ198" s="65"/>
      <c r="AK198" s="66"/>
      <c r="AL198" s="36"/>
      <c r="AM198" s="36"/>
      <c r="AN198" s="36"/>
      <c r="AO198" s="36"/>
      <c r="AP198" s="69"/>
      <c r="AQ198" s="36"/>
    </row>
    <row r="199" spans="1:43" ht="14.2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71"/>
      <c r="N199" s="65"/>
      <c r="O199" s="65"/>
      <c r="P199" s="65"/>
      <c r="Q199" s="65"/>
      <c r="R199" s="65"/>
      <c r="S199" s="36"/>
      <c r="T199" s="65"/>
      <c r="U199" s="65"/>
      <c r="V199" s="66"/>
      <c r="W199" s="66"/>
      <c r="X199" s="67"/>
      <c r="Y199" s="68"/>
      <c r="Z199" s="68"/>
      <c r="AA199" s="67"/>
      <c r="AB199" s="65"/>
      <c r="AC199" s="65"/>
      <c r="AD199" s="66"/>
      <c r="AE199" s="65"/>
      <c r="AF199" s="66"/>
      <c r="AG199" s="66"/>
      <c r="AH199" s="66"/>
      <c r="AI199" s="65"/>
      <c r="AJ199" s="65"/>
      <c r="AK199" s="66"/>
      <c r="AL199" s="36"/>
      <c r="AM199" s="36"/>
      <c r="AN199" s="36"/>
      <c r="AO199" s="36"/>
      <c r="AP199" s="69"/>
      <c r="AQ199" s="36"/>
    </row>
    <row r="200" spans="1:43" ht="14.2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71"/>
      <c r="N200" s="65"/>
      <c r="O200" s="65"/>
      <c r="P200" s="65"/>
      <c r="Q200" s="65"/>
      <c r="R200" s="65"/>
      <c r="S200" s="36"/>
      <c r="T200" s="65"/>
      <c r="U200" s="65"/>
      <c r="V200" s="66"/>
      <c r="W200" s="66"/>
      <c r="X200" s="67"/>
      <c r="Y200" s="68"/>
      <c r="Z200" s="68"/>
      <c r="AA200" s="67"/>
      <c r="AB200" s="65"/>
      <c r="AC200" s="65"/>
      <c r="AD200" s="66"/>
      <c r="AE200" s="65"/>
      <c r="AF200" s="66"/>
      <c r="AG200" s="66"/>
      <c r="AH200" s="66"/>
      <c r="AI200" s="65"/>
      <c r="AJ200" s="65"/>
      <c r="AK200" s="66"/>
      <c r="AL200" s="36"/>
      <c r="AM200" s="36"/>
      <c r="AN200" s="36"/>
      <c r="AO200" s="36"/>
      <c r="AP200" s="69"/>
      <c r="AQ200" s="36"/>
    </row>
    <row r="201" spans="1:43" ht="14.2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71"/>
      <c r="N201" s="65"/>
      <c r="O201" s="65"/>
      <c r="P201" s="65"/>
      <c r="Q201" s="65"/>
      <c r="R201" s="65"/>
      <c r="S201" s="36"/>
      <c r="T201" s="65"/>
      <c r="U201" s="65"/>
      <c r="V201" s="66"/>
      <c r="W201" s="66"/>
      <c r="X201" s="67"/>
      <c r="Y201" s="68"/>
      <c r="Z201" s="68"/>
      <c r="AA201" s="67"/>
      <c r="AB201" s="65"/>
      <c r="AC201" s="65"/>
      <c r="AD201" s="66"/>
      <c r="AE201" s="65"/>
      <c r="AF201" s="66"/>
      <c r="AG201" s="66"/>
      <c r="AH201" s="66"/>
      <c r="AI201" s="65"/>
      <c r="AJ201" s="65"/>
      <c r="AK201" s="66"/>
      <c r="AL201" s="36"/>
      <c r="AM201" s="36"/>
      <c r="AN201" s="36"/>
      <c r="AO201" s="36"/>
      <c r="AP201" s="69"/>
      <c r="AQ201" s="36"/>
    </row>
    <row r="202" spans="1:43" ht="14.2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71"/>
      <c r="N202" s="65"/>
      <c r="O202" s="65"/>
      <c r="P202" s="65"/>
      <c r="Q202" s="65"/>
      <c r="R202" s="65"/>
      <c r="S202" s="36"/>
      <c r="T202" s="65"/>
      <c r="U202" s="65"/>
      <c r="V202" s="66"/>
      <c r="W202" s="66"/>
      <c r="X202" s="67"/>
      <c r="Y202" s="68"/>
      <c r="Z202" s="68"/>
      <c r="AA202" s="67"/>
      <c r="AB202" s="65"/>
      <c r="AC202" s="65"/>
      <c r="AD202" s="66"/>
      <c r="AE202" s="65"/>
      <c r="AF202" s="66"/>
      <c r="AG202" s="66"/>
      <c r="AH202" s="66"/>
      <c r="AI202" s="65"/>
      <c r="AJ202" s="65"/>
      <c r="AK202" s="66"/>
      <c r="AL202" s="36"/>
      <c r="AM202" s="36"/>
      <c r="AN202" s="36"/>
      <c r="AO202" s="36"/>
      <c r="AP202" s="69"/>
      <c r="AQ202" s="36"/>
    </row>
    <row r="203" spans="1:43" ht="14.2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71"/>
      <c r="N203" s="65"/>
      <c r="O203" s="65"/>
      <c r="P203" s="65"/>
      <c r="Q203" s="65"/>
      <c r="R203" s="65"/>
      <c r="S203" s="36"/>
      <c r="T203" s="65"/>
      <c r="U203" s="65"/>
      <c r="V203" s="66"/>
      <c r="W203" s="66"/>
      <c r="X203" s="67"/>
      <c r="Y203" s="68"/>
      <c r="Z203" s="68"/>
      <c r="AA203" s="67"/>
      <c r="AB203" s="65"/>
      <c r="AC203" s="65"/>
      <c r="AD203" s="66"/>
      <c r="AE203" s="65"/>
      <c r="AF203" s="66"/>
      <c r="AG203" s="66"/>
      <c r="AH203" s="66"/>
      <c r="AI203" s="65"/>
      <c r="AJ203" s="65"/>
      <c r="AK203" s="66"/>
      <c r="AL203" s="36"/>
      <c r="AM203" s="36"/>
      <c r="AN203" s="36"/>
      <c r="AO203" s="36"/>
      <c r="AP203" s="69"/>
      <c r="AQ203" s="36"/>
    </row>
    <row r="204" spans="1:43" ht="14.2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71"/>
      <c r="N204" s="65"/>
      <c r="O204" s="65"/>
      <c r="P204" s="65"/>
      <c r="Q204" s="65"/>
      <c r="R204" s="65"/>
      <c r="S204" s="36"/>
      <c r="T204" s="65"/>
      <c r="U204" s="65"/>
      <c r="V204" s="66"/>
      <c r="W204" s="66"/>
      <c r="X204" s="67"/>
      <c r="Y204" s="68"/>
      <c r="Z204" s="68"/>
      <c r="AA204" s="67"/>
      <c r="AB204" s="65"/>
      <c r="AC204" s="65"/>
      <c r="AD204" s="66"/>
      <c r="AE204" s="65"/>
      <c r="AF204" s="66"/>
      <c r="AG204" s="66"/>
      <c r="AH204" s="66"/>
      <c r="AI204" s="65"/>
      <c r="AJ204" s="65"/>
      <c r="AK204" s="66"/>
      <c r="AL204" s="36"/>
      <c r="AM204" s="36"/>
      <c r="AN204" s="36"/>
      <c r="AO204" s="36"/>
      <c r="AP204" s="69"/>
      <c r="AQ204" s="36"/>
    </row>
    <row r="205" spans="1:43" ht="14.2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71"/>
      <c r="N205" s="65"/>
      <c r="O205" s="65"/>
      <c r="P205" s="65"/>
      <c r="Q205" s="65"/>
      <c r="R205" s="65"/>
      <c r="S205" s="36"/>
      <c r="T205" s="65"/>
      <c r="U205" s="65"/>
      <c r="V205" s="66"/>
      <c r="W205" s="66"/>
      <c r="X205" s="67"/>
      <c r="Y205" s="68"/>
      <c r="Z205" s="68"/>
      <c r="AA205" s="67"/>
      <c r="AB205" s="65"/>
      <c r="AC205" s="65"/>
      <c r="AD205" s="66"/>
      <c r="AE205" s="65"/>
      <c r="AF205" s="66"/>
      <c r="AG205" s="66"/>
      <c r="AH205" s="66"/>
      <c r="AI205" s="65"/>
      <c r="AJ205" s="65"/>
      <c r="AK205" s="66"/>
      <c r="AL205" s="36"/>
      <c r="AM205" s="36"/>
      <c r="AN205" s="36"/>
      <c r="AO205" s="36"/>
      <c r="AP205" s="69"/>
      <c r="AQ205" s="36"/>
    </row>
    <row r="206" spans="1:43" ht="14.2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71"/>
      <c r="N206" s="65"/>
      <c r="O206" s="65"/>
      <c r="P206" s="65"/>
      <c r="Q206" s="65"/>
      <c r="R206" s="65"/>
      <c r="S206" s="36"/>
      <c r="T206" s="65"/>
      <c r="U206" s="65"/>
      <c r="V206" s="66"/>
      <c r="W206" s="66"/>
      <c r="X206" s="67"/>
      <c r="Y206" s="68"/>
      <c r="Z206" s="68"/>
      <c r="AA206" s="67"/>
      <c r="AB206" s="65"/>
      <c r="AC206" s="65"/>
      <c r="AD206" s="66"/>
      <c r="AE206" s="65"/>
      <c r="AF206" s="66"/>
      <c r="AG206" s="66"/>
      <c r="AH206" s="66"/>
      <c r="AI206" s="65"/>
      <c r="AJ206" s="65"/>
      <c r="AK206" s="66"/>
      <c r="AL206" s="36"/>
      <c r="AM206" s="36"/>
      <c r="AN206" s="36"/>
      <c r="AO206" s="36"/>
      <c r="AP206" s="69"/>
      <c r="AQ206" s="36"/>
    </row>
    <row r="207" spans="1:43" ht="14.2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71"/>
      <c r="N207" s="65"/>
      <c r="O207" s="65"/>
      <c r="P207" s="65"/>
      <c r="Q207" s="65"/>
      <c r="R207" s="65"/>
      <c r="S207" s="36"/>
      <c r="T207" s="65"/>
      <c r="U207" s="65"/>
      <c r="V207" s="66"/>
      <c r="W207" s="66"/>
      <c r="X207" s="67"/>
      <c r="Y207" s="68"/>
      <c r="Z207" s="68"/>
      <c r="AA207" s="67"/>
      <c r="AB207" s="65"/>
      <c r="AC207" s="65"/>
      <c r="AD207" s="66"/>
      <c r="AE207" s="65"/>
      <c r="AF207" s="66"/>
      <c r="AG207" s="66"/>
      <c r="AH207" s="66"/>
      <c r="AI207" s="65"/>
      <c r="AJ207" s="65"/>
      <c r="AK207" s="66"/>
      <c r="AL207" s="36"/>
      <c r="AM207" s="36"/>
      <c r="AN207" s="36"/>
      <c r="AO207" s="36"/>
      <c r="AP207" s="69"/>
      <c r="AQ207" s="36"/>
    </row>
    <row r="208" spans="1:43" ht="14.2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71"/>
      <c r="N208" s="65"/>
      <c r="O208" s="65"/>
      <c r="P208" s="65"/>
      <c r="Q208" s="65"/>
      <c r="R208" s="65"/>
      <c r="S208" s="36"/>
      <c r="T208" s="65"/>
      <c r="U208" s="65"/>
      <c r="V208" s="66"/>
      <c r="W208" s="66"/>
      <c r="X208" s="67"/>
      <c r="Y208" s="68"/>
      <c r="Z208" s="68"/>
      <c r="AA208" s="67"/>
      <c r="AB208" s="65"/>
      <c r="AC208" s="65"/>
      <c r="AD208" s="66"/>
      <c r="AE208" s="65"/>
      <c r="AF208" s="66"/>
      <c r="AG208" s="66"/>
      <c r="AH208" s="66"/>
      <c r="AI208" s="65"/>
      <c r="AJ208" s="65"/>
      <c r="AK208" s="66"/>
      <c r="AL208" s="36"/>
      <c r="AM208" s="36"/>
      <c r="AN208" s="36"/>
      <c r="AO208" s="36"/>
      <c r="AP208" s="69"/>
      <c r="AQ208" s="36"/>
    </row>
    <row r="209" spans="1:43" ht="14.2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71"/>
      <c r="N209" s="65"/>
      <c r="O209" s="65"/>
      <c r="P209" s="65"/>
      <c r="Q209" s="65"/>
      <c r="R209" s="65"/>
      <c r="S209" s="36"/>
      <c r="T209" s="65"/>
      <c r="U209" s="65"/>
      <c r="V209" s="66"/>
      <c r="W209" s="66"/>
      <c r="X209" s="67"/>
      <c r="Y209" s="68"/>
      <c r="Z209" s="68"/>
      <c r="AA209" s="67"/>
      <c r="AB209" s="65"/>
      <c r="AC209" s="65"/>
      <c r="AD209" s="66"/>
      <c r="AE209" s="65"/>
      <c r="AF209" s="66"/>
      <c r="AG209" s="66"/>
      <c r="AH209" s="66"/>
      <c r="AI209" s="65"/>
      <c r="AJ209" s="65"/>
      <c r="AK209" s="66"/>
      <c r="AL209" s="36"/>
      <c r="AM209" s="36"/>
      <c r="AN209" s="36"/>
      <c r="AO209" s="36"/>
      <c r="AP209" s="69"/>
      <c r="AQ209" s="36"/>
    </row>
    <row r="210" spans="1:43" ht="14.2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71"/>
      <c r="N210" s="65"/>
      <c r="O210" s="65"/>
      <c r="P210" s="65"/>
      <c r="Q210" s="65"/>
      <c r="R210" s="65"/>
      <c r="S210" s="36"/>
      <c r="T210" s="65"/>
      <c r="U210" s="65"/>
      <c r="V210" s="66"/>
      <c r="W210" s="66"/>
      <c r="X210" s="67"/>
      <c r="Y210" s="68"/>
      <c r="Z210" s="68"/>
      <c r="AA210" s="67"/>
      <c r="AB210" s="65"/>
      <c r="AC210" s="65"/>
      <c r="AD210" s="66"/>
      <c r="AE210" s="65"/>
      <c r="AF210" s="66"/>
      <c r="AG210" s="66"/>
      <c r="AH210" s="66"/>
      <c r="AI210" s="65"/>
      <c r="AJ210" s="65"/>
      <c r="AK210" s="66"/>
      <c r="AL210" s="36"/>
      <c r="AM210" s="36"/>
      <c r="AN210" s="36"/>
      <c r="AO210" s="36"/>
      <c r="AP210" s="69"/>
      <c r="AQ210" s="36"/>
    </row>
    <row r="211" spans="1:43" ht="14.2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71"/>
      <c r="N211" s="65"/>
      <c r="O211" s="65"/>
      <c r="P211" s="65"/>
      <c r="Q211" s="65"/>
      <c r="R211" s="65"/>
      <c r="S211" s="36"/>
      <c r="T211" s="65"/>
      <c r="U211" s="65"/>
      <c r="V211" s="66"/>
      <c r="W211" s="66"/>
      <c r="X211" s="67"/>
      <c r="Y211" s="68"/>
      <c r="Z211" s="68"/>
      <c r="AA211" s="67"/>
      <c r="AB211" s="65"/>
      <c r="AC211" s="65"/>
      <c r="AD211" s="66"/>
      <c r="AE211" s="65"/>
      <c r="AF211" s="66"/>
      <c r="AG211" s="66"/>
      <c r="AH211" s="66"/>
      <c r="AI211" s="65"/>
      <c r="AJ211" s="65"/>
      <c r="AK211" s="66"/>
      <c r="AL211" s="36"/>
      <c r="AM211" s="36"/>
      <c r="AN211" s="36"/>
      <c r="AO211" s="36"/>
      <c r="AP211" s="69"/>
      <c r="AQ211" s="36"/>
    </row>
    <row r="212" spans="1:43" ht="14.2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71"/>
      <c r="N212" s="65"/>
      <c r="O212" s="65"/>
      <c r="P212" s="65"/>
      <c r="Q212" s="65"/>
      <c r="R212" s="65"/>
      <c r="S212" s="36"/>
      <c r="T212" s="65"/>
      <c r="U212" s="65"/>
      <c r="V212" s="66"/>
      <c r="W212" s="66"/>
      <c r="X212" s="67"/>
      <c r="Y212" s="68"/>
      <c r="Z212" s="68"/>
      <c r="AA212" s="67"/>
      <c r="AB212" s="65"/>
      <c r="AC212" s="65"/>
      <c r="AD212" s="66"/>
      <c r="AE212" s="65"/>
      <c r="AF212" s="66"/>
      <c r="AG212" s="66"/>
      <c r="AH212" s="66"/>
      <c r="AI212" s="65"/>
      <c r="AJ212" s="65"/>
      <c r="AK212" s="66"/>
      <c r="AL212" s="36"/>
      <c r="AM212" s="36"/>
      <c r="AN212" s="36"/>
      <c r="AO212" s="36"/>
      <c r="AP212" s="69"/>
      <c r="AQ212" s="36"/>
    </row>
    <row r="213" spans="1:43" ht="14.2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71"/>
      <c r="N213" s="65"/>
      <c r="O213" s="65"/>
      <c r="P213" s="65"/>
      <c r="Q213" s="65"/>
      <c r="R213" s="65"/>
      <c r="S213" s="36"/>
      <c r="T213" s="65"/>
      <c r="U213" s="65"/>
      <c r="V213" s="66"/>
      <c r="W213" s="66"/>
      <c r="X213" s="67"/>
      <c r="Y213" s="68"/>
      <c r="Z213" s="68"/>
      <c r="AA213" s="67"/>
      <c r="AB213" s="65"/>
      <c r="AC213" s="65"/>
      <c r="AD213" s="66"/>
      <c r="AE213" s="65"/>
      <c r="AF213" s="66"/>
      <c r="AG213" s="66"/>
      <c r="AH213" s="66"/>
      <c r="AI213" s="65"/>
      <c r="AJ213" s="65"/>
      <c r="AK213" s="66"/>
      <c r="AL213" s="36"/>
      <c r="AM213" s="36"/>
      <c r="AN213" s="36"/>
      <c r="AO213" s="36"/>
      <c r="AP213" s="69"/>
      <c r="AQ213" s="36"/>
    </row>
    <row r="214" spans="1:43" ht="14.2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71"/>
      <c r="N214" s="65"/>
      <c r="O214" s="65"/>
      <c r="P214" s="65"/>
      <c r="Q214" s="65"/>
      <c r="R214" s="65"/>
      <c r="S214" s="36"/>
      <c r="T214" s="65"/>
      <c r="U214" s="65"/>
      <c r="V214" s="66"/>
      <c r="W214" s="66"/>
      <c r="X214" s="67"/>
      <c r="Y214" s="68"/>
      <c r="Z214" s="68"/>
      <c r="AA214" s="67"/>
      <c r="AB214" s="65"/>
      <c r="AC214" s="65"/>
      <c r="AD214" s="66"/>
      <c r="AE214" s="65"/>
      <c r="AF214" s="66"/>
      <c r="AG214" s="66"/>
      <c r="AH214" s="66"/>
      <c r="AI214" s="65"/>
      <c r="AJ214" s="65"/>
      <c r="AK214" s="66"/>
      <c r="AL214" s="36"/>
      <c r="AM214" s="36"/>
      <c r="AN214" s="36"/>
      <c r="AO214" s="36"/>
      <c r="AP214" s="69"/>
      <c r="AQ214" s="36"/>
    </row>
    <row r="215" spans="1:43" ht="14.2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71"/>
      <c r="N215" s="65"/>
      <c r="O215" s="65"/>
      <c r="P215" s="65"/>
      <c r="Q215" s="65"/>
      <c r="R215" s="65"/>
      <c r="S215" s="36"/>
      <c r="T215" s="65"/>
      <c r="U215" s="65"/>
      <c r="V215" s="66"/>
      <c r="W215" s="66"/>
      <c r="X215" s="67"/>
      <c r="Y215" s="68"/>
      <c r="Z215" s="68"/>
      <c r="AA215" s="67"/>
      <c r="AB215" s="65"/>
      <c r="AC215" s="65"/>
      <c r="AD215" s="66"/>
      <c r="AE215" s="65"/>
      <c r="AF215" s="66"/>
      <c r="AG215" s="66"/>
      <c r="AH215" s="66"/>
      <c r="AI215" s="65"/>
      <c r="AJ215" s="65"/>
      <c r="AK215" s="66"/>
      <c r="AL215" s="36"/>
      <c r="AM215" s="36"/>
      <c r="AN215" s="36"/>
      <c r="AO215" s="36"/>
      <c r="AP215" s="69"/>
      <c r="AQ215" s="36"/>
    </row>
    <row r="216" spans="1:43" ht="14.2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71"/>
      <c r="N216" s="65"/>
      <c r="O216" s="65"/>
      <c r="P216" s="65"/>
      <c r="Q216" s="65"/>
      <c r="R216" s="65"/>
      <c r="S216" s="36"/>
      <c r="T216" s="65"/>
      <c r="U216" s="65"/>
      <c r="V216" s="66"/>
      <c r="W216" s="66"/>
      <c r="X216" s="67"/>
      <c r="Y216" s="68"/>
      <c r="Z216" s="68"/>
      <c r="AA216" s="67"/>
      <c r="AB216" s="65"/>
      <c r="AC216" s="65"/>
      <c r="AD216" s="66"/>
      <c r="AE216" s="65"/>
      <c r="AF216" s="66"/>
      <c r="AG216" s="66"/>
      <c r="AH216" s="66"/>
      <c r="AI216" s="65"/>
      <c r="AJ216" s="65"/>
      <c r="AK216" s="66"/>
      <c r="AL216" s="36"/>
      <c r="AM216" s="36"/>
      <c r="AN216" s="36"/>
      <c r="AO216" s="36"/>
      <c r="AP216" s="69"/>
      <c r="AQ216" s="36"/>
    </row>
    <row r="217" spans="1:43" ht="14.2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71"/>
      <c r="N217" s="65"/>
      <c r="O217" s="65"/>
      <c r="P217" s="65"/>
      <c r="Q217" s="65"/>
      <c r="R217" s="65"/>
      <c r="S217" s="36"/>
      <c r="T217" s="65"/>
      <c r="U217" s="65"/>
      <c r="V217" s="66"/>
      <c r="W217" s="66"/>
      <c r="X217" s="67"/>
      <c r="Y217" s="68"/>
      <c r="Z217" s="68"/>
      <c r="AA217" s="67"/>
      <c r="AB217" s="65"/>
      <c r="AC217" s="65"/>
      <c r="AD217" s="66"/>
      <c r="AE217" s="65"/>
      <c r="AF217" s="66"/>
      <c r="AG217" s="66"/>
      <c r="AH217" s="66"/>
      <c r="AI217" s="65"/>
      <c r="AJ217" s="65"/>
      <c r="AK217" s="66"/>
      <c r="AL217" s="36"/>
      <c r="AM217" s="36"/>
      <c r="AN217" s="36"/>
      <c r="AO217" s="36"/>
      <c r="AP217" s="69"/>
      <c r="AQ217" s="36"/>
    </row>
    <row r="218" spans="1:43" ht="14.2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71"/>
      <c r="N218" s="65"/>
      <c r="O218" s="65"/>
      <c r="P218" s="65"/>
      <c r="Q218" s="65"/>
      <c r="R218" s="65"/>
      <c r="S218" s="36"/>
      <c r="T218" s="65"/>
      <c r="U218" s="65"/>
      <c r="V218" s="66"/>
      <c r="W218" s="66"/>
      <c r="X218" s="67"/>
      <c r="Y218" s="68"/>
      <c r="Z218" s="68"/>
      <c r="AA218" s="67"/>
      <c r="AB218" s="65"/>
      <c r="AC218" s="65"/>
      <c r="AD218" s="66"/>
      <c r="AE218" s="65"/>
      <c r="AF218" s="66"/>
      <c r="AG218" s="66"/>
      <c r="AH218" s="66"/>
      <c r="AI218" s="65"/>
      <c r="AJ218" s="65"/>
      <c r="AK218" s="66"/>
      <c r="AL218" s="36"/>
      <c r="AM218" s="36"/>
      <c r="AN218" s="36"/>
      <c r="AO218" s="36"/>
      <c r="AP218" s="69"/>
      <c r="AQ218" s="36"/>
    </row>
    <row r="219" spans="1:43" ht="14.2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71"/>
      <c r="N219" s="65"/>
      <c r="O219" s="65"/>
      <c r="P219" s="65"/>
      <c r="Q219" s="65"/>
      <c r="R219" s="65"/>
      <c r="S219" s="36"/>
      <c r="T219" s="65"/>
      <c r="U219" s="65"/>
      <c r="V219" s="66"/>
      <c r="W219" s="66"/>
      <c r="X219" s="67"/>
      <c r="Y219" s="68"/>
      <c r="Z219" s="68"/>
      <c r="AA219" s="67"/>
      <c r="AB219" s="65"/>
      <c r="AC219" s="65"/>
      <c r="AD219" s="66"/>
      <c r="AE219" s="65"/>
      <c r="AF219" s="66"/>
      <c r="AG219" s="66"/>
      <c r="AH219" s="66"/>
      <c r="AI219" s="65"/>
      <c r="AJ219" s="65"/>
      <c r="AK219" s="66"/>
      <c r="AL219" s="36"/>
      <c r="AM219" s="36"/>
      <c r="AN219" s="36"/>
      <c r="AO219" s="36"/>
      <c r="AP219" s="69"/>
      <c r="AQ219" s="36"/>
    </row>
    <row r="220" spans="1:43" ht="14.2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71"/>
      <c r="N220" s="65"/>
      <c r="O220" s="65"/>
      <c r="P220" s="65"/>
      <c r="Q220" s="65"/>
      <c r="R220" s="65"/>
      <c r="S220" s="36"/>
      <c r="T220" s="65"/>
      <c r="U220" s="65"/>
      <c r="V220" s="66"/>
      <c r="W220" s="66"/>
      <c r="X220" s="67"/>
      <c r="Y220" s="68"/>
      <c r="Z220" s="68"/>
      <c r="AA220" s="67"/>
      <c r="AB220" s="65"/>
      <c r="AC220" s="65"/>
      <c r="AD220" s="66"/>
      <c r="AE220" s="65"/>
      <c r="AF220" s="66"/>
      <c r="AG220" s="66"/>
      <c r="AH220" s="66"/>
      <c r="AI220" s="65"/>
      <c r="AJ220" s="65"/>
      <c r="AK220" s="66"/>
      <c r="AL220" s="36"/>
      <c r="AM220" s="36"/>
      <c r="AN220" s="36"/>
      <c r="AO220" s="36"/>
      <c r="AP220" s="69"/>
      <c r="AQ220" s="36"/>
    </row>
    <row r="221" spans="1:43" ht="14.25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71"/>
      <c r="N221" s="65"/>
      <c r="O221" s="65"/>
      <c r="P221" s="65"/>
      <c r="Q221" s="65"/>
      <c r="R221" s="65"/>
      <c r="S221" s="36"/>
      <c r="T221" s="65"/>
      <c r="U221" s="65"/>
      <c r="V221" s="66"/>
      <c r="W221" s="66"/>
      <c r="X221" s="67"/>
      <c r="Y221" s="68"/>
      <c r="Z221" s="68"/>
      <c r="AA221" s="67"/>
      <c r="AB221" s="65"/>
      <c r="AC221" s="65"/>
      <c r="AD221" s="66"/>
      <c r="AE221" s="65"/>
      <c r="AF221" s="66"/>
      <c r="AG221" s="66"/>
      <c r="AH221" s="66"/>
      <c r="AI221" s="65"/>
      <c r="AJ221" s="65"/>
      <c r="AK221" s="66"/>
      <c r="AL221" s="36"/>
      <c r="AM221" s="36"/>
      <c r="AN221" s="36"/>
      <c r="AO221" s="36"/>
      <c r="AP221" s="69"/>
      <c r="AQ221" s="36"/>
    </row>
    <row r="222" spans="1:43" ht="14.2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71"/>
      <c r="N222" s="65"/>
      <c r="O222" s="65"/>
      <c r="P222" s="65"/>
      <c r="Q222" s="65"/>
      <c r="R222" s="65"/>
      <c r="S222" s="36"/>
      <c r="T222" s="65"/>
      <c r="U222" s="65"/>
      <c r="V222" s="66"/>
      <c r="W222" s="66"/>
      <c r="X222" s="67"/>
      <c r="Y222" s="68"/>
      <c r="Z222" s="68"/>
      <c r="AA222" s="67"/>
      <c r="AB222" s="65"/>
      <c r="AC222" s="65"/>
      <c r="AD222" s="66"/>
      <c r="AE222" s="65"/>
      <c r="AF222" s="66"/>
      <c r="AG222" s="66"/>
      <c r="AH222" s="66"/>
      <c r="AI222" s="65"/>
      <c r="AJ222" s="65"/>
      <c r="AK222" s="66"/>
      <c r="AL222" s="36"/>
      <c r="AM222" s="36"/>
      <c r="AN222" s="36"/>
      <c r="AO222" s="36"/>
      <c r="AP222" s="69"/>
      <c r="AQ222" s="36"/>
    </row>
    <row r="223" spans="1:43" ht="14.25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71"/>
      <c r="N223" s="65"/>
      <c r="O223" s="65"/>
      <c r="P223" s="65"/>
      <c r="Q223" s="65"/>
      <c r="R223" s="65"/>
      <c r="S223" s="36"/>
      <c r="T223" s="65"/>
      <c r="U223" s="65"/>
      <c r="V223" s="66"/>
      <c r="W223" s="66"/>
      <c r="X223" s="67"/>
      <c r="Y223" s="68"/>
      <c r="Z223" s="68"/>
      <c r="AA223" s="67"/>
      <c r="AB223" s="65"/>
      <c r="AC223" s="65"/>
      <c r="AD223" s="66"/>
      <c r="AE223" s="65"/>
      <c r="AF223" s="66"/>
      <c r="AG223" s="66"/>
      <c r="AH223" s="66"/>
      <c r="AI223" s="65"/>
      <c r="AJ223" s="65"/>
      <c r="AK223" s="66"/>
      <c r="AL223" s="36"/>
      <c r="AM223" s="36"/>
      <c r="AN223" s="36"/>
      <c r="AO223" s="36"/>
      <c r="AP223" s="69"/>
      <c r="AQ223" s="36"/>
    </row>
    <row r="224" spans="1:43" ht="14.25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71"/>
      <c r="N224" s="65"/>
      <c r="O224" s="65"/>
      <c r="P224" s="65"/>
      <c r="Q224" s="65"/>
      <c r="R224" s="65"/>
      <c r="S224" s="36"/>
      <c r="T224" s="65"/>
      <c r="U224" s="65"/>
      <c r="V224" s="66"/>
      <c r="W224" s="66"/>
      <c r="X224" s="67"/>
      <c r="Y224" s="68"/>
      <c r="Z224" s="68"/>
      <c r="AA224" s="67"/>
      <c r="AB224" s="65"/>
      <c r="AC224" s="65"/>
      <c r="AD224" s="66"/>
      <c r="AE224" s="65"/>
      <c r="AF224" s="66"/>
      <c r="AG224" s="66"/>
      <c r="AH224" s="66"/>
      <c r="AI224" s="65"/>
      <c r="AJ224" s="65"/>
      <c r="AK224" s="66"/>
      <c r="AL224" s="36"/>
      <c r="AM224" s="36"/>
      <c r="AN224" s="36"/>
      <c r="AO224" s="36"/>
      <c r="AP224" s="69"/>
      <c r="AQ224" s="36"/>
    </row>
    <row r="225" spans="1:43" ht="14.25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71"/>
      <c r="N225" s="65"/>
      <c r="O225" s="65"/>
      <c r="P225" s="65"/>
      <c r="Q225" s="65"/>
      <c r="R225" s="65"/>
      <c r="S225" s="36"/>
      <c r="T225" s="65"/>
      <c r="U225" s="65"/>
      <c r="V225" s="66"/>
      <c r="W225" s="66"/>
      <c r="X225" s="67"/>
      <c r="Y225" s="68"/>
      <c r="Z225" s="68"/>
      <c r="AA225" s="67"/>
      <c r="AB225" s="65"/>
      <c r="AC225" s="65"/>
      <c r="AD225" s="66"/>
      <c r="AE225" s="65"/>
      <c r="AF225" s="66"/>
      <c r="AG225" s="66"/>
      <c r="AH225" s="66"/>
      <c r="AI225" s="65"/>
      <c r="AJ225" s="65"/>
      <c r="AK225" s="66"/>
      <c r="AL225" s="36"/>
      <c r="AM225" s="36"/>
      <c r="AN225" s="36"/>
      <c r="AO225" s="36"/>
      <c r="AP225" s="69"/>
      <c r="AQ225" s="36"/>
    </row>
    <row r="226" spans="1:43" ht="14.25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71"/>
      <c r="N226" s="65"/>
      <c r="O226" s="65"/>
      <c r="P226" s="65"/>
      <c r="Q226" s="65"/>
      <c r="R226" s="65"/>
      <c r="S226" s="36"/>
      <c r="T226" s="65"/>
      <c r="U226" s="65"/>
      <c r="V226" s="66"/>
      <c r="W226" s="66"/>
      <c r="X226" s="67"/>
      <c r="Y226" s="68"/>
      <c r="Z226" s="68"/>
      <c r="AA226" s="67"/>
      <c r="AB226" s="65"/>
      <c r="AC226" s="65"/>
      <c r="AD226" s="66"/>
      <c r="AE226" s="65"/>
      <c r="AF226" s="66"/>
      <c r="AG226" s="66"/>
      <c r="AH226" s="66"/>
      <c r="AI226" s="65"/>
      <c r="AJ226" s="65"/>
      <c r="AK226" s="66"/>
      <c r="AL226" s="36"/>
      <c r="AM226" s="36"/>
      <c r="AN226" s="36"/>
      <c r="AO226" s="36"/>
      <c r="AP226" s="69"/>
      <c r="AQ226" s="36"/>
    </row>
    <row r="227" spans="1:43" ht="14.25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71"/>
      <c r="N227" s="65"/>
      <c r="O227" s="65"/>
      <c r="P227" s="65"/>
      <c r="Q227" s="65"/>
      <c r="R227" s="65"/>
      <c r="S227" s="36"/>
      <c r="T227" s="65"/>
      <c r="U227" s="65"/>
      <c r="V227" s="66"/>
      <c r="W227" s="66"/>
      <c r="X227" s="67"/>
      <c r="Y227" s="68"/>
      <c r="Z227" s="68"/>
      <c r="AA227" s="67"/>
      <c r="AB227" s="65"/>
      <c r="AC227" s="65"/>
      <c r="AD227" s="66"/>
      <c r="AE227" s="65"/>
      <c r="AF227" s="66"/>
      <c r="AG227" s="66"/>
      <c r="AH227" s="66"/>
      <c r="AI227" s="65"/>
      <c r="AJ227" s="65"/>
      <c r="AK227" s="66"/>
      <c r="AL227" s="36"/>
      <c r="AM227" s="36"/>
      <c r="AN227" s="36"/>
      <c r="AO227" s="36"/>
      <c r="AP227" s="69"/>
      <c r="AQ227" s="36"/>
    </row>
    <row r="228" spans="1:43" ht="14.25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71"/>
      <c r="N228" s="65"/>
      <c r="O228" s="65"/>
      <c r="P228" s="65"/>
      <c r="Q228" s="65"/>
      <c r="R228" s="65"/>
      <c r="S228" s="36"/>
      <c r="T228" s="65"/>
      <c r="U228" s="65"/>
      <c r="V228" s="66"/>
      <c r="W228" s="66"/>
      <c r="X228" s="67"/>
      <c r="Y228" s="68"/>
      <c r="Z228" s="68"/>
      <c r="AA228" s="67"/>
      <c r="AB228" s="65"/>
      <c r="AC228" s="65"/>
      <c r="AD228" s="66"/>
      <c r="AE228" s="65"/>
      <c r="AF228" s="66"/>
      <c r="AG228" s="66"/>
      <c r="AH228" s="66"/>
      <c r="AI228" s="65"/>
      <c r="AJ228" s="65"/>
      <c r="AK228" s="66"/>
      <c r="AL228" s="36"/>
      <c r="AM228" s="36"/>
      <c r="AN228" s="36"/>
      <c r="AO228" s="36"/>
      <c r="AP228" s="69"/>
      <c r="AQ228" s="36"/>
    </row>
    <row r="229" spans="1:43" ht="14.25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71"/>
      <c r="N229" s="65"/>
      <c r="O229" s="65"/>
      <c r="P229" s="65"/>
      <c r="Q229" s="65"/>
      <c r="R229" s="65"/>
      <c r="S229" s="36"/>
      <c r="T229" s="65"/>
      <c r="U229" s="65"/>
      <c r="V229" s="66"/>
      <c r="W229" s="66"/>
      <c r="X229" s="67"/>
      <c r="Y229" s="68"/>
      <c r="Z229" s="68"/>
      <c r="AA229" s="67"/>
      <c r="AB229" s="65"/>
      <c r="AC229" s="65"/>
      <c r="AD229" s="66"/>
      <c r="AE229" s="65"/>
      <c r="AF229" s="66"/>
      <c r="AG229" s="66"/>
      <c r="AH229" s="66"/>
      <c r="AI229" s="65"/>
      <c r="AJ229" s="65"/>
      <c r="AK229" s="66"/>
      <c r="AL229" s="36"/>
      <c r="AM229" s="36"/>
      <c r="AN229" s="36"/>
      <c r="AO229" s="36"/>
      <c r="AP229" s="69"/>
      <c r="AQ229" s="36"/>
    </row>
    <row r="230" spans="1:43" ht="14.25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71"/>
      <c r="N230" s="65"/>
      <c r="O230" s="65"/>
      <c r="P230" s="65"/>
      <c r="Q230" s="65"/>
      <c r="R230" s="65"/>
      <c r="S230" s="36"/>
      <c r="T230" s="65"/>
      <c r="U230" s="65"/>
      <c r="V230" s="66"/>
      <c r="W230" s="66"/>
      <c r="X230" s="67"/>
      <c r="Y230" s="68"/>
      <c r="Z230" s="68"/>
      <c r="AA230" s="67"/>
      <c r="AB230" s="65"/>
      <c r="AC230" s="65"/>
      <c r="AD230" s="66"/>
      <c r="AE230" s="65"/>
      <c r="AF230" s="66"/>
      <c r="AG230" s="66"/>
      <c r="AH230" s="66"/>
      <c r="AI230" s="65"/>
      <c r="AJ230" s="65"/>
      <c r="AK230" s="66"/>
      <c r="AL230" s="36"/>
      <c r="AM230" s="36"/>
      <c r="AN230" s="36"/>
      <c r="AO230" s="36"/>
      <c r="AP230" s="69"/>
      <c r="AQ230" s="36"/>
    </row>
    <row r="231" spans="1:43" ht="14.25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71"/>
      <c r="N231" s="65"/>
      <c r="O231" s="65"/>
      <c r="P231" s="65"/>
      <c r="Q231" s="65"/>
      <c r="R231" s="65"/>
      <c r="S231" s="36"/>
      <c r="T231" s="65"/>
      <c r="U231" s="65"/>
      <c r="V231" s="66"/>
      <c r="W231" s="66"/>
      <c r="X231" s="67"/>
      <c r="Y231" s="68"/>
      <c r="Z231" s="68"/>
      <c r="AA231" s="67"/>
      <c r="AB231" s="65"/>
      <c r="AC231" s="65"/>
      <c r="AD231" s="66"/>
      <c r="AE231" s="65"/>
      <c r="AF231" s="66"/>
      <c r="AG231" s="66"/>
      <c r="AH231" s="66"/>
      <c r="AI231" s="65"/>
      <c r="AJ231" s="65"/>
      <c r="AK231" s="66"/>
      <c r="AL231" s="36"/>
      <c r="AM231" s="36"/>
      <c r="AN231" s="36"/>
      <c r="AO231" s="36"/>
      <c r="AP231" s="69"/>
      <c r="AQ231" s="36"/>
    </row>
    <row r="232" spans="1:43" ht="14.25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71"/>
      <c r="N232" s="65"/>
      <c r="O232" s="65"/>
      <c r="P232" s="65"/>
      <c r="Q232" s="65"/>
      <c r="R232" s="65"/>
      <c r="S232" s="36"/>
      <c r="T232" s="65"/>
      <c r="U232" s="65"/>
      <c r="V232" s="66"/>
      <c r="W232" s="66"/>
      <c r="X232" s="67"/>
      <c r="Y232" s="68"/>
      <c r="Z232" s="68"/>
      <c r="AA232" s="67"/>
      <c r="AB232" s="65"/>
      <c r="AC232" s="65"/>
      <c r="AD232" s="66"/>
      <c r="AE232" s="65"/>
      <c r="AF232" s="66"/>
      <c r="AG232" s="66"/>
      <c r="AH232" s="66"/>
      <c r="AI232" s="65"/>
      <c r="AJ232" s="65"/>
      <c r="AK232" s="66"/>
      <c r="AL232" s="36"/>
      <c r="AM232" s="36"/>
      <c r="AN232" s="36"/>
      <c r="AO232" s="36"/>
      <c r="AP232" s="69"/>
      <c r="AQ232" s="36"/>
    </row>
    <row r="233" spans="1:43" ht="14.25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71"/>
      <c r="N233" s="65"/>
      <c r="O233" s="65"/>
      <c r="P233" s="65"/>
      <c r="Q233" s="65"/>
      <c r="R233" s="65"/>
      <c r="S233" s="36"/>
      <c r="T233" s="65"/>
      <c r="U233" s="65"/>
      <c r="V233" s="66"/>
      <c r="W233" s="66"/>
      <c r="X233" s="67"/>
      <c r="Y233" s="68"/>
      <c r="Z233" s="68"/>
      <c r="AA233" s="67"/>
      <c r="AB233" s="65"/>
      <c r="AC233" s="65"/>
      <c r="AD233" s="66"/>
      <c r="AE233" s="65"/>
      <c r="AF233" s="66"/>
      <c r="AG233" s="66"/>
      <c r="AH233" s="66"/>
      <c r="AI233" s="65"/>
      <c r="AJ233" s="65"/>
      <c r="AK233" s="66"/>
      <c r="AL233" s="36"/>
      <c r="AM233" s="36"/>
      <c r="AN233" s="36"/>
      <c r="AO233" s="36"/>
      <c r="AP233" s="69"/>
      <c r="AQ233" s="36"/>
    </row>
    <row r="234" spans="1:43" ht="14.25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71"/>
      <c r="N234" s="65"/>
      <c r="O234" s="65"/>
      <c r="P234" s="65"/>
      <c r="Q234" s="65"/>
      <c r="R234" s="65"/>
      <c r="S234" s="36"/>
      <c r="T234" s="65"/>
      <c r="U234" s="65"/>
      <c r="V234" s="66"/>
      <c r="W234" s="66"/>
      <c r="X234" s="67"/>
      <c r="Y234" s="68"/>
      <c r="Z234" s="68"/>
      <c r="AA234" s="67"/>
      <c r="AB234" s="65"/>
      <c r="AC234" s="65"/>
      <c r="AD234" s="66"/>
      <c r="AE234" s="65"/>
      <c r="AF234" s="66"/>
      <c r="AG234" s="66"/>
      <c r="AH234" s="66"/>
      <c r="AI234" s="65"/>
      <c r="AJ234" s="65"/>
      <c r="AK234" s="66"/>
      <c r="AL234" s="36"/>
      <c r="AM234" s="36"/>
      <c r="AN234" s="36"/>
      <c r="AO234" s="36"/>
      <c r="AP234" s="69"/>
      <c r="AQ234" s="36"/>
    </row>
    <row r="235" spans="1:43" ht="14.25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71"/>
      <c r="N235" s="65"/>
      <c r="O235" s="65"/>
      <c r="P235" s="65"/>
      <c r="Q235" s="65"/>
      <c r="R235" s="65"/>
      <c r="S235" s="36"/>
      <c r="T235" s="65"/>
      <c r="U235" s="65"/>
      <c r="V235" s="66"/>
      <c r="W235" s="66"/>
      <c r="X235" s="67"/>
      <c r="Y235" s="68"/>
      <c r="Z235" s="68"/>
      <c r="AA235" s="67"/>
      <c r="AB235" s="65"/>
      <c r="AC235" s="65"/>
      <c r="AD235" s="66"/>
      <c r="AE235" s="65"/>
      <c r="AF235" s="66"/>
      <c r="AG235" s="66"/>
      <c r="AH235" s="66"/>
      <c r="AI235" s="65"/>
      <c r="AJ235" s="65"/>
      <c r="AK235" s="66"/>
      <c r="AL235" s="36"/>
      <c r="AM235" s="36"/>
      <c r="AN235" s="36"/>
      <c r="AO235" s="36"/>
      <c r="AP235" s="69"/>
      <c r="AQ235" s="36"/>
    </row>
    <row r="236" spans="1:43" ht="14.25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71"/>
      <c r="N236" s="65"/>
      <c r="O236" s="65"/>
      <c r="P236" s="65"/>
      <c r="Q236" s="65"/>
      <c r="R236" s="65"/>
      <c r="S236" s="36"/>
      <c r="T236" s="65"/>
      <c r="U236" s="65"/>
      <c r="V236" s="66"/>
      <c r="W236" s="66"/>
      <c r="X236" s="67"/>
      <c r="Y236" s="68"/>
      <c r="Z236" s="68"/>
      <c r="AA236" s="67"/>
      <c r="AB236" s="65"/>
      <c r="AC236" s="65"/>
      <c r="AD236" s="66"/>
      <c r="AE236" s="65"/>
      <c r="AF236" s="66"/>
      <c r="AG236" s="66"/>
      <c r="AH236" s="66"/>
      <c r="AI236" s="65"/>
      <c r="AJ236" s="65"/>
      <c r="AK236" s="66"/>
      <c r="AL236" s="36"/>
      <c r="AM236" s="36"/>
      <c r="AN236" s="36"/>
      <c r="AO236" s="36"/>
      <c r="AP236" s="69"/>
      <c r="AQ236" s="36"/>
    </row>
    <row r="237" spans="1:43" ht="14.25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71"/>
      <c r="N237" s="65"/>
      <c r="O237" s="65"/>
      <c r="P237" s="65"/>
      <c r="Q237" s="65"/>
      <c r="R237" s="65"/>
      <c r="S237" s="36"/>
      <c r="T237" s="65"/>
      <c r="U237" s="65"/>
      <c r="V237" s="66"/>
      <c r="W237" s="66"/>
      <c r="X237" s="67"/>
      <c r="Y237" s="68"/>
      <c r="Z237" s="68"/>
      <c r="AA237" s="67"/>
      <c r="AB237" s="65"/>
      <c r="AC237" s="65"/>
      <c r="AD237" s="66"/>
      <c r="AE237" s="65"/>
      <c r="AF237" s="66"/>
      <c r="AG237" s="66"/>
      <c r="AH237" s="66"/>
      <c r="AI237" s="65"/>
      <c r="AJ237" s="65"/>
      <c r="AK237" s="66"/>
      <c r="AL237" s="36"/>
      <c r="AM237" s="36"/>
      <c r="AN237" s="36"/>
      <c r="AO237" s="36"/>
      <c r="AP237" s="69"/>
      <c r="AQ237" s="36"/>
    </row>
    <row r="238" spans="1:43" ht="14.25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71"/>
      <c r="N238" s="65"/>
      <c r="O238" s="65"/>
      <c r="P238" s="65"/>
      <c r="Q238" s="65"/>
      <c r="R238" s="65"/>
      <c r="S238" s="36"/>
      <c r="T238" s="65"/>
      <c r="U238" s="65"/>
      <c r="V238" s="66"/>
      <c r="W238" s="66"/>
      <c r="X238" s="67"/>
      <c r="Y238" s="68"/>
      <c r="Z238" s="68"/>
      <c r="AA238" s="67"/>
      <c r="AB238" s="65"/>
      <c r="AC238" s="65"/>
      <c r="AD238" s="66"/>
      <c r="AE238" s="65"/>
      <c r="AF238" s="66"/>
      <c r="AG238" s="66"/>
      <c r="AH238" s="66"/>
      <c r="AI238" s="65"/>
      <c r="AJ238" s="65"/>
      <c r="AK238" s="66"/>
      <c r="AL238" s="36"/>
      <c r="AM238" s="36"/>
      <c r="AN238" s="36"/>
      <c r="AO238" s="36"/>
      <c r="AP238" s="69"/>
      <c r="AQ238" s="36"/>
    </row>
    <row r="239" spans="1:43" ht="14.25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71"/>
      <c r="N239" s="65"/>
      <c r="O239" s="65"/>
      <c r="P239" s="65"/>
      <c r="Q239" s="65"/>
      <c r="R239" s="65"/>
      <c r="S239" s="36"/>
      <c r="T239" s="65"/>
      <c r="U239" s="65"/>
      <c r="V239" s="66"/>
      <c r="W239" s="66"/>
      <c r="X239" s="67"/>
      <c r="Y239" s="68"/>
      <c r="Z239" s="68"/>
      <c r="AA239" s="67"/>
      <c r="AB239" s="65"/>
      <c r="AC239" s="65"/>
      <c r="AD239" s="66"/>
      <c r="AE239" s="65"/>
      <c r="AF239" s="66"/>
      <c r="AG239" s="66"/>
      <c r="AH239" s="66"/>
      <c r="AI239" s="65"/>
      <c r="AJ239" s="65"/>
      <c r="AK239" s="66"/>
      <c r="AL239" s="36"/>
      <c r="AM239" s="36"/>
      <c r="AN239" s="36"/>
      <c r="AO239" s="36"/>
      <c r="AP239" s="69"/>
      <c r="AQ239" s="36"/>
    </row>
    <row r="240" spans="1:43" ht="14.25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71"/>
      <c r="N240" s="65"/>
      <c r="O240" s="65"/>
      <c r="P240" s="65"/>
      <c r="Q240" s="65"/>
      <c r="R240" s="65"/>
      <c r="S240" s="36"/>
      <c r="T240" s="65"/>
      <c r="U240" s="65"/>
      <c r="V240" s="66"/>
      <c r="W240" s="66"/>
      <c r="X240" s="67"/>
      <c r="Y240" s="68"/>
      <c r="Z240" s="68"/>
      <c r="AA240" s="67"/>
      <c r="AB240" s="65"/>
      <c r="AC240" s="65"/>
      <c r="AD240" s="66"/>
      <c r="AE240" s="65"/>
      <c r="AF240" s="66"/>
      <c r="AG240" s="66"/>
      <c r="AH240" s="66"/>
      <c r="AI240" s="65"/>
      <c r="AJ240" s="65"/>
      <c r="AK240" s="66"/>
      <c r="AL240" s="36"/>
      <c r="AM240" s="36"/>
      <c r="AN240" s="36"/>
      <c r="AO240" s="36"/>
      <c r="AP240" s="69"/>
      <c r="AQ240" s="36"/>
    </row>
    <row r="241" spans="1:43" ht="14.25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71"/>
      <c r="N241" s="65"/>
      <c r="O241" s="65"/>
      <c r="P241" s="65"/>
      <c r="Q241" s="65"/>
      <c r="R241" s="65"/>
      <c r="S241" s="36"/>
      <c r="T241" s="65"/>
      <c r="U241" s="65"/>
      <c r="V241" s="66"/>
      <c r="W241" s="66"/>
      <c r="X241" s="67"/>
      <c r="Y241" s="68"/>
      <c r="Z241" s="68"/>
      <c r="AA241" s="67"/>
      <c r="AB241" s="65"/>
      <c r="AC241" s="65"/>
      <c r="AD241" s="66"/>
      <c r="AE241" s="65"/>
      <c r="AF241" s="66"/>
      <c r="AG241" s="66"/>
      <c r="AH241" s="66"/>
      <c r="AI241" s="65"/>
      <c r="AJ241" s="65"/>
      <c r="AK241" s="66"/>
      <c r="AL241" s="36"/>
      <c r="AM241" s="36"/>
      <c r="AN241" s="36"/>
      <c r="AO241" s="36"/>
      <c r="AP241" s="69"/>
      <c r="AQ241" s="36"/>
    </row>
    <row r="242" spans="1:43" ht="14.25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71"/>
      <c r="N242" s="65"/>
      <c r="O242" s="65"/>
      <c r="P242" s="65"/>
      <c r="Q242" s="65"/>
      <c r="R242" s="65"/>
      <c r="S242" s="36"/>
      <c r="T242" s="65"/>
      <c r="U242" s="65"/>
      <c r="V242" s="66"/>
      <c r="W242" s="66"/>
      <c r="X242" s="67"/>
      <c r="Y242" s="68"/>
      <c r="Z242" s="68"/>
      <c r="AA242" s="67"/>
      <c r="AB242" s="65"/>
      <c r="AC242" s="65"/>
      <c r="AD242" s="66"/>
      <c r="AE242" s="65"/>
      <c r="AF242" s="66"/>
      <c r="AG242" s="66"/>
      <c r="AH242" s="66"/>
      <c r="AI242" s="65"/>
      <c r="AJ242" s="65"/>
      <c r="AK242" s="66"/>
      <c r="AL242" s="36"/>
      <c r="AM242" s="36"/>
      <c r="AN242" s="36"/>
      <c r="AO242" s="36"/>
      <c r="AP242" s="69"/>
      <c r="AQ242" s="36"/>
    </row>
    <row r="243" spans="1:43" ht="14.25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71"/>
      <c r="N243" s="65"/>
      <c r="O243" s="65"/>
      <c r="P243" s="65"/>
      <c r="Q243" s="65"/>
      <c r="R243" s="65"/>
      <c r="S243" s="36"/>
      <c r="T243" s="65"/>
      <c r="U243" s="65"/>
      <c r="V243" s="66"/>
      <c r="W243" s="66"/>
      <c r="X243" s="67"/>
      <c r="Y243" s="68"/>
      <c r="Z243" s="68"/>
      <c r="AA243" s="67"/>
      <c r="AB243" s="65"/>
      <c r="AC243" s="65"/>
      <c r="AD243" s="66"/>
      <c r="AE243" s="65"/>
      <c r="AF243" s="66"/>
      <c r="AG243" s="66"/>
      <c r="AH243" s="66"/>
      <c r="AI243" s="65"/>
      <c r="AJ243" s="65"/>
      <c r="AK243" s="66"/>
      <c r="AL243" s="36"/>
      <c r="AM243" s="36"/>
      <c r="AN243" s="36"/>
      <c r="AO243" s="36"/>
      <c r="AP243" s="69"/>
      <c r="AQ243" s="36"/>
    </row>
    <row r="244" spans="1:43" ht="14.25" customHeight="1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71"/>
      <c r="N244" s="65"/>
      <c r="O244" s="65"/>
      <c r="P244" s="65"/>
      <c r="Q244" s="65"/>
      <c r="R244" s="65"/>
      <c r="S244" s="36"/>
      <c r="T244" s="65"/>
      <c r="U244" s="65"/>
      <c r="V244" s="66"/>
      <c r="W244" s="66"/>
      <c r="X244" s="67"/>
      <c r="Y244" s="68"/>
      <c r="Z244" s="68"/>
      <c r="AA244" s="67"/>
      <c r="AB244" s="65"/>
      <c r="AC244" s="65"/>
      <c r="AD244" s="66"/>
      <c r="AE244" s="65"/>
      <c r="AF244" s="66"/>
      <c r="AG244" s="66"/>
      <c r="AH244" s="66"/>
      <c r="AI244" s="65"/>
      <c r="AJ244" s="65"/>
      <c r="AK244" s="66"/>
      <c r="AL244" s="36"/>
      <c r="AM244" s="36"/>
      <c r="AN244" s="36"/>
      <c r="AO244" s="36"/>
      <c r="AP244" s="69"/>
      <c r="AQ244" s="36"/>
    </row>
    <row r="245" spans="1:43" ht="14.25" customHeight="1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71"/>
      <c r="N245" s="65"/>
      <c r="O245" s="65"/>
      <c r="P245" s="65"/>
      <c r="Q245" s="65"/>
      <c r="R245" s="65"/>
      <c r="S245" s="36"/>
      <c r="T245" s="65"/>
      <c r="U245" s="65"/>
      <c r="V245" s="66"/>
      <c r="W245" s="66"/>
      <c r="X245" s="67"/>
      <c r="Y245" s="68"/>
      <c r="Z245" s="68"/>
      <c r="AA245" s="67"/>
      <c r="AB245" s="65"/>
      <c r="AC245" s="65"/>
      <c r="AD245" s="66"/>
      <c r="AE245" s="65"/>
      <c r="AF245" s="66"/>
      <c r="AG245" s="66"/>
      <c r="AH245" s="66"/>
      <c r="AI245" s="65"/>
      <c r="AJ245" s="65"/>
      <c r="AK245" s="66"/>
      <c r="AL245" s="36"/>
      <c r="AM245" s="36"/>
      <c r="AN245" s="36"/>
      <c r="AO245" s="36"/>
      <c r="AP245" s="69"/>
      <c r="AQ245" s="36"/>
    </row>
    <row r="246" spans="1:43" ht="14.25" customHeight="1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71"/>
      <c r="N246" s="65"/>
      <c r="O246" s="65"/>
      <c r="P246" s="65"/>
      <c r="Q246" s="65"/>
      <c r="R246" s="65"/>
      <c r="S246" s="36"/>
      <c r="T246" s="65"/>
      <c r="U246" s="65"/>
      <c r="V246" s="66"/>
      <c r="W246" s="66"/>
      <c r="X246" s="67"/>
      <c r="Y246" s="68"/>
      <c r="Z246" s="68"/>
      <c r="AA246" s="67"/>
      <c r="AB246" s="65"/>
      <c r="AC246" s="65"/>
      <c r="AD246" s="66"/>
      <c r="AE246" s="65"/>
      <c r="AF246" s="66"/>
      <c r="AG246" s="66"/>
      <c r="AH246" s="66"/>
      <c r="AI246" s="65"/>
      <c r="AJ246" s="65"/>
      <c r="AK246" s="66"/>
      <c r="AL246" s="36"/>
      <c r="AM246" s="36"/>
      <c r="AN246" s="36"/>
      <c r="AO246" s="36"/>
      <c r="AP246" s="69"/>
      <c r="AQ246" s="36"/>
    </row>
    <row r="247" spans="1:43" ht="14.25" customHeight="1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71"/>
      <c r="N247" s="65"/>
      <c r="O247" s="65"/>
      <c r="P247" s="65"/>
      <c r="Q247" s="65"/>
      <c r="R247" s="65"/>
      <c r="S247" s="36"/>
      <c r="T247" s="65"/>
      <c r="U247" s="65"/>
      <c r="V247" s="66"/>
      <c r="W247" s="66"/>
      <c r="X247" s="67"/>
      <c r="Y247" s="68"/>
      <c r="Z247" s="68"/>
      <c r="AA247" s="67"/>
      <c r="AB247" s="65"/>
      <c r="AC247" s="65"/>
      <c r="AD247" s="66"/>
      <c r="AE247" s="65"/>
      <c r="AF247" s="66"/>
      <c r="AG247" s="66"/>
      <c r="AH247" s="66"/>
      <c r="AI247" s="65"/>
      <c r="AJ247" s="65"/>
      <c r="AK247" s="66"/>
      <c r="AL247" s="36"/>
      <c r="AM247" s="36"/>
      <c r="AN247" s="36"/>
      <c r="AO247" s="36"/>
      <c r="AP247" s="69"/>
      <c r="AQ247" s="36"/>
    </row>
    <row r="248" spans="1:43" ht="14.25" customHeight="1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71"/>
      <c r="N248" s="65"/>
      <c r="O248" s="65"/>
      <c r="P248" s="65"/>
      <c r="Q248" s="65"/>
      <c r="R248" s="65"/>
      <c r="S248" s="36"/>
      <c r="T248" s="65"/>
      <c r="U248" s="65"/>
      <c r="V248" s="66"/>
      <c r="W248" s="66"/>
      <c r="X248" s="67"/>
      <c r="Y248" s="68"/>
      <c r="Z248" s="68"/>
      <c r="AA248" s="67"/>
      <c r="AB248" s="65"/>
      <c r="AC248" s="65"/>
      <c r="AD248" s="66"/>
      <c r="AE248" s="65"/>
      <c r="AF248" s="66"/>
      <c r="AG248" s="66"/>
      <c r="AH248" s="66"/>
      <c r="AI248" s="65"/>
      <c r="AJ248" s="65"/>
      <c r="AK248" s="66"/>
      <c r="AL248" s="36"/>
      <c r="AM248" s="36"/>
      <c r="AN248" s="36"/>
      <c r="AO248" s="36"/>
      <c r="AP248" s="69"/>
      <c r="AQ248" s="36"/>
    </row>
    <row r="249" spans="1:43" ht="14.25" customHeight="1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71"/>
      <c r="N249" s="65"/>
      <c r="O249" s="65"/>
      <c r="P249" s="65"/>
      <c r="Q249" s="65"/>
      <c r="R249" s="65"/>
      <c r="S249" s="36"/>
      <c r="T249" s="65"/>
      <c r="U249" s="65"/>
      <c r="V249" s="66"/>
      <c r="W249" s="66"/>
      <c r="X249" s="67"/>
      <c r="Y249" s="68"/>
      <c r="Z249" s="68"/>
      <c r="AA249" s="67"/>
      <c r="AB249" s="65"/>
      <c r="AC249" s="65"/>
      <c r="AD249" s="66"/>
      <c r="AE249" s="65"/>
      <c r="AF249" s="66"/>
      <c r="AG249" s="66"/>
      <c r="AH249" s="66"/>
      <c r="AI249" s="65"/>
      <c r="AJ249" s="65"/>
      <c r="AK249" s="66"/>
      <c r="AL249" s="36"/>
      <c r="AM249" s="36"/>
      <c r="AN249" s="36"/>
      <c r="AO249" s="36"/>
      <c r="AP249" s="69"/>
      <c r="AQ249" s="36"/>
    </row>
    <row r="250" spans="1:43" ht="14.25" customHeight="1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71"/>
      <c r="N250" s="65"/>
      <c r="O250" s="65"/>
      <c r="P250" s="65"/>
      <c r="Q250" s="65"/>
      <c r="R250" s="65"/>
      <c r="S250" s="36"/>
      <c r="T250" s="65"/>
      <c r="U250" s="65"/>
      <c r="V250" s="66"/>
      <c r="W250" s="66"/>
      <c r="X250" s="67"/>
      <c r="Y250" s="68"/>
      <c r="Z250" s="68"/>
      <c r="AA250" s="67"/>
      <c r="AB250" s="65"/>
      <c r="AC250" s="65"/>
      <c r="AD250" s="66"/>
      <c r="AE250" s="65"/>
      <c r="AF250" s="66"/>
      <c r="AG250" s="66"/>
      <c r="AH250" s="66"/>
      <c r="AI250" s="65"/>
      <c r="AJ250" s="65"/>
      <c r="AK250" s="66"/>
      <c r="AL250" s="36"/>
      <c r="AM250" s="36"/>
      <c r="AN250" s="36"/>
      <c r="AO250" s="36"/>
      <c r="AP250" s="69"/>
      <c r="AQ250" s="36"/>
    </row>
    <row r="251" spans="1:43" ht="14.25" customHeight="1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71"/>
      <c r="N251" s="65"/>
      <c r="O251" s="65"/>
      <c r="P251" s="65"/>
      <c r="Q251" s="65"/>
      <c r="R251" s="65"/>
      <c r="S251" s="36"/>
      <c r="T251" s="65"/>
      <c r="U251" s="65"/>
      <c r="V251" s="66"/>
      <c r="W251" s="66"/>
      <c r="X251" s="67"/>
      <c r="Y251" s="68"/>
      <c r="Z251" s="68"/>
      <c r="AA251" s="67"/>
      <c r="AB251" s="65"/>
      <c r="AC251" s="65"/>
      <c r="AD251" s="66"/>
      <c r="AE251" s="65"/>
      <c r="AF251" s="66"/>
      <c r="AG251" s="66"/>
      <c r="AH251" s="66"/>
      <c r="AI251" s="65"/>
      <c r="AJ251" s="65"/>
      <c r="AK251" s="66"/>
      <c r="AL251" s="36"/>
      <c r="AM251" s="36"/>
      <c r="AN251" s="36"/>
      <c r="AO251" s="36"/>
      <c r="AP251" s="69"/>
      <c r="AQ251" s="36"/>
    </row>
    <row r="252" spans="1:43" ht="14.25" customHeight="1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71"/>
      <c r="N252" s="65"/>
      <c r="O252" s="65"/>
      <c r="P252" s="65"/>
      <c r="Q252" s="65"/>
      <c r="R252" s="65"/>
      <c r="S252" s="36"/>
      <c r="T252" s="65"/>
      <c r="U252" s="65"/>
      <c r="V252" s="66"/>
      <c r="W252" s="66"/>
      <c r="X252" s="67"/>
      <c r="Y252" s="68"/>
      <c r="Z252" s="68"/>
      <c r="AA252" s="67"/>
      <c r="AB252" s="65"/>
      <c r="AC252" s="65"/>
      <c r="AD252" s="66"/>
      <c r="AE252" s="65"/>
      <c r="AF252" s="66"/>
      <c r="AG252" s="66"/>
      <c r="AH252" s="66"/>
      <c r="AI252" s="65"/>
      <c r="AJ252" s="65"/>
      <c r="AK252" s="66"/>
      <c r="AL252" s="36"/>
      <c r="AM252" s="36"/>
      <c r="AN252" s="36"/>
      <c r="AO252" s="36"/>
      <c r="AP252" s="69"/>
      <c r="AQ252" s="36"/>
    </row>
    <row r="253" spans="1:43" ht="14.25" customHeight="1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71"/>
      <c r="N253" s="65"/>
      <c r="O253" s="65"/>
      <c r="P253" s="65"/>
      <c r="Q253" s="65"/>
      <c r="R253" s="65"/>
      <c r="S253" s="36"/>
      <c r="T253" s="65"/>
      <c r="U253" s="65"/>
      <c r="V253" s="66"/>
      <c r="W253" s="66"/>
      <c r="X253" s="67"/>
      <c r="Y253" s="68"/>
      <c r="Z253" s="68"/>
      <c r="AA253" s="67"/>
      <c r="AB253" s="65"/>
      <c r="AC253" s="65"/>
      <c r="AD253" s="66"/>
      <c r="AE253" s="65"/>
      <c r="AF253" s="66"/>
      <c r="AG253" s="66"/>
      <c r="AH253" s="66"/>
      <c r="AI253" s="65"/>
      <c r="AJ253" s="65"/>
      <c r="AK253" s="66"/>
      <c r="AL253" s="36"/>
      <c r="AM253" s="36"/>
      <c r="AN253" s="36"/>
      <c r="AO253" s="36"/>
      <c r="AP253" s="69"/>
      <c r="AQ253" s="36"/>
    </row>
    <row r="254" spans="1:43" ht="14.25" customHeight="1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71"/>
      <c r="N254" s="65"/>
      <c r="O254" s="65"/>
      <c r="P254" s="65"/>
      <c r="Q254" s="65"/>
      <c r="R254" s="65"/>
      <c r="S254" s="36"/>
      <c r="T254" s="65"/>
      <c r="U254" s="65"/>
      <c r="V254" s="66"/>
      <c r="W254" s="66"/>
      <c r="X254" s="67"/>
      <c r="Y254" s="68"/>
      <c r="Z254" s="68"/>
      <c r="AA254" s="67"/>
      <c r="AB254" s="65"/>
      <c r="AC254" s="65"/>
      <c r="AD254" s="66"/>
      <c r="AE254" s="65"/>
      <c r="AF254" s="66"/>
      <c r="AG254" s="66"/>
      <c r="AH254" s="66"/>
      <c r="AI254" s="65"/>
      <c r="AJ254" s="65"/>
      <c r="AK254" s="66"/>
      <c r="AL254" s="36"/>
      <c r="AM254" s="36"/>
      <c r="AN254" s="36"/>
      <c r="AO254" s="36"/>
      <c r="AP254" s="69"/>
      <c r="AQ254" s="36"/>
    </row>
    <row r="255" spans="1:43" ht="14.25" customHeight="1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71"/>
      <c r="N255" s="65"/>
      <c r="O255" s="65"/>
      <c r="P255" s="65"/>
      <c r="Q255" s="65"/>
      <c r="R255" s="65"/>
      <c r="S255" s="36"/>
      <c r="T255" s="65"/>
      <c r="U255" s="65"/>
      <c r="V255" s="66"/>
      <c r="W255" s="66"/>
      <c r="X255" s="67"/>
      <c r="Y255" s="68"/>
      <c r="Z255" s="68"/>
      <c r="AA255" s="67"/>
      <c r="AB255" s="65"/>
      <c r="AC255" s="65"/>
      <c r="AD255" s="66"/>
      <c r="AE255" s="65"/>
      <c r="AF255" s="66"/>
      <c r="AG255" s="66"/>
      <c r="AH255" s="66"/>
      <c r="AI255" s="65"/>
      <c r="AJ255" s="65"/>
      <c r="AK255" s="66"/>
      <c r="AL255" s="36"/>
      <c r="AM255" s="36"/>
      <c r="AN255" s="36"/>
      <c r="AO255" s="36"/>
      <c r="AP255" s="69"/>
      <c r="AQ255" s="36"/>
    </row>
    <row r="256" spans="1:43" ht="14.25" customHeight="1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71"/>
      <c r="N256" s="65"/>
      <c r="O256" s="65"/>
      <c r="P256" s="65"/>
      <c r="Q256" s="65"/>
      <c r="R256" s="65"/>
      <c r="S256" s="36"/>
      <c r="T256" s="65"/>
      <c r="U256" s="65"/>
      <c r="V256" s="66"/>
      <c r="W256" s="66"/>
      <c r="X256" s="67"/>
      <c r="Y256" s="68"/>
      <c r="Z256" s="68"/>
      <c r="AA256" s="67"/>
      <c r="AB256" s="65"/>
      <c r="AC256" s="65"/>
      <c r="AD256" s="66"/>
      <c r="AE256" s="65"/>
      <c r="AF256" s="66"/>
      <c r="AG256" s="66"/>
      <c r="AH256" s="66"/>
      <c r="AI256" s="65"/>
      <c r="AJ256" s="65"/>
      <c r="AK256" s="66"/>
      <c r="AL256" s="36"/>
      <c r="AM256" s="36"/>
      <c r="AN256" s="36"/>
      <c r="AO256" s="36"/>
      <c r="AP256" s="69"/>
      <c r="AQ256" s="36"/>
    </row>
    <row r="257" spans="1:43" ht="14.25" customHeight="1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71"/>
      <c r="N257" s="65"/>
      <c r="O257" s="65"/>
      <c r="P257" s="65"/>
      <c r="Q257" s="65"/>
      <c r="R257" s="65"/>
      <c r="S257" s="36"/>
      <c r="T257" s="65"/>
      <c r="U257" s="65"/>
      <c r="V257" s="66"/>
      <c r="W257" s="66"/>
      <c r="X257" s="67"/>
      <c r="Y257" s="68"/>
      <c r="Z257" s="68"/>
      <c r="AA257" s="67"/>
      <c r="AB257" s="65"/>
      <c r="AC257" s="65"/>
      <c r="AD257" s="66"/>
      <c r="AE257" s="65"/>
      <c r="AF257" s="66"/>
      <c r="AG257" s="66"/>
      <c r="AH257" s="66"/>
      <c r="AI257" s="65"/>
      <c r="AJ257" s="65"/>
      <c r="AK257" s="66"/>
      <c r="AL257" s="36"/>
      <c r="AM257" s="36"/>
      <c r="AN257" s="36"/>
      <c r="AO257" s="36"/>
      <c r="AP257" s="69"/>
      <c r="AQ257" s="36"/>
    </row>
    <row r="258" spans="1:43" ht="14.25" customHeight="1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71"/>
      <c r="N258" s="65"/>
      <c r="O258" s="65"/>
      <c r="P258" s="65"/>
      <c r="Q258" s="65"/>
      <c r="R258" s="65"/>
      <c r="S258" s="36"/>
      <c r="T258" s="65"/>
      <c r="U258" s="65"/>
      <c r="V258" s="66"/>
      <c r="W258" s="66"/>
      <c r="X258" s="67"/>
      <c r="Y258" s="68"/>
      <c r="Z258" s="68"/>
      <c r="AA258" s="67"/>
      <c r="AB258" s="65"/>
      <c r="AC258" s="65"/>
      <c r="AD258" s="66"/>
      <c r="AE258" s="65"/>
      <c r="AF258" s="66"/>
      <c r="AG258" s="66"/>
      <c r="AH258" s="66"/>
      <c r="AI258" s="65"/>
      <c r="AJ258" s="65"/>
      <c r="AK258" s="66"/>
      <c r="AL258" s="36"/>
      <c r="AM258" s="36"/>
      <c r="AN258" s="36"/>
      <c r="AO258" s="36"/>
      <c r="AP258" s="69"/>
      <c r="AQ258" s="36"/>
    </row>
    <row r="259" spans="1:43" ht="14.25" customHeight="1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71"/>
      <c r="N259" s="65"/>
      <c r="O259" s="65"/>
      <c r="P259" s="65"/>
      <c r="Q259" s="65"/>
      <c r="R259" s="65"/>
      <c r="S259" s="36"/>
      <c r="T259" s="65"/>
      <c r="U259" s="65"/>
      <c r="V259" s="66"/>
      <c r="W259" s="66"/>
      <c r="X259" s="67"/>
      <c r="Y259" s="68"/>
      <c r="Z259" s="68"/>
      <c r="AA259" s="67"/>
      <c r="AB259" s="65"/>
      <c r="AC259" s="65"/>
      <c r="AD259" s="66"/>
      <c r="AE259" s="65"/>
      <c r="AF259" s="66"/>
      <c r="AG259" s="66"/>
      <c r="AH259" s="66"/>
      <c r="AI259" s="65"/>
      <c r="AJ259" s="65"/>
      <c r="AK259" s="66"/>
      <c r="AL259" s="36"/>
      <c r="AM259" s="36"/>
      <c r="AN259" s="36"/>
      <c r="AO259" s="36"/>
      <c r="AP259" s="69"/>
      <c r="AQ259" s="36"/>
    </row>
    <row r="260" spans="1:43" ht="14.25" customHeight="1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71"/>
      <c r="N260" s="65"/>
      <c r="O260" s="65"/>
      <c r="P260" s="65"/>
      <c r="Q260" s="65"/>
      <c r="R260" s="65"/>
      <c r="S260" s="36"/>
      <c r="T260" s="65"/>
      <c r="U260" s="65"/>
      <c r="V260" s="66"/>
      <c r="W260" s="66"/>
      <c r="X260" s="67"/>
      <c r="Y260" s="68"/>
      <c r="Z260" s="68"/>
      <c r="AA260" s="67"/>
      <c r="AB260" s="65"/>
      <c r="AC260" s="65"/>
      <c r="AD260" s="66"/>
      <c r="AE260" s="65"/>
      <c r="AF260" s="66"/>
      <c r="AG260" s="66"/>
      <c r="AH260" s="66"/>
      <c r="AI260" s="65"/>
      <c r="AJ260" s="65"/>
      <c r="AK260" s="66"/>
      <c r="AL260" s="36"/>
      <c r="AM260" s="36"/>
      <c r="AN260" s="36"/>
      <c r="AO260" s="36"/>
      <c r="AP260" s="69"/>
      <c r="AQ260" s="36"/>
    </row>
    <row r="261" spans="1:43" ht="14.25" customHeight="1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71"/>
      <c r="N261" s="65"/>
      <c r="O261" s="65"/>
      <c r="P261" s="65"/>
      <c r="Q261" s="65"/>
      <c r="R261" s="65"/>
      <c r="S261" s="36"/>
      <c r="T261" s="65"/>
      <c r="U261" s="65"/>
      <c r="V261" s="66"/>
      <c r="W261" s="66"/>
      <c r="X261" s="67"/>
      <c r="Y261" s="68"/>
      <c r="Z261" s="68"/>
      <c r="AA261" s="67"/>
      <c r="AB261" s="65"/>
      <c r="AC261" s="65"/>
      <c r="AD261" s="66"/>
      <c r="AE261" s="65"/>
      <c r="AF261" s="66"/>
      <c r="AG261" s="66"/>
      <c r="AH261" s="66"/>
      <c r="AI261" s="65"/>
      <c r="AJ261" s="65"/>
      <c r="AK261" s="66"/>
      <c r="AL261" s="36"/>
      <c r="AM261" s="36"/>
      <c r="AN261" s="36"/>
      <c r="AO261" s="36"/>
      <c r="AP261" s="69"/>
      <c r="AQ261" s="36"/>
    </row>
    <row r="262" spans="1:43" ht="14.25" customHeight="1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71"/>
      <c r="N262" s="65"/>
      <c r="O262" s="65"/>
      <c r="P262" s="65"/>
      <c r="Q262" s="65"/>
      <c r="R262" s="65"/>
      <c r="S262" s="36"/>
      <c r="T262" s="65"/>
      <c r="U262" s="65"/>
      <c r="V262" s="66"/>
      <c r="W262" s="66"/>
      <c r="X262" s="67"/>
      <c r="Y262" s="68"/>
      <c r="Z262" s="68"/>
      <c r="AA262" s="67"/>
      <c r="AB262" s="65"/>
      <c r="AC262" s="65"/>
      <c r="AD262" s="66"/>
      <c r="AE262" s="65"/>
      <c r="AF262" s="66"/>
      <c r="AG262" s="66"/>
      <c r="AH262" s="66"/>
      <c r="AI262" s="65"/>
      <c r="AJ262" s="65"/>
      <c r="AK262" s="66"/>
      <c r="AL262" s="36"/>
      <c r="AM262" s="36"/>
      <c r="AN262" s="36"/>
      <c r="AO262" s="36"/>
      <c r="AP262" s="69"/>
      <c r="AQ262" s="36"/>
    </row>
    <row r="263" spans="1:43" ht="14.25" customHeight="1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71"/>
      <c r="N263" s="65"/>
      <c r="O263" s="65"/>
      <c r="P263" s="65"/>
      <c r="Q263" s="65"/>
      <c r="R263" s="65"/>
      <c r="S263" s="36"/>
      <c r="T263" s="65"/>
      <c r="U263" s="65"/>
      <c r="V263" s="66"/>
      <c r="W263" s="66"/>
      <c r="X263" s="67"/>
      <c r="Y263" s="68"/>
      <c r="Z263" s="68"/>
      <c r="AA263" s="67"/>
      <c r="AB263" s="65"/>
      <c r="AC263" s="65"/>
      <c r="AD263" s="66"/>
      <c r="AE263" s="65"/>
      <c r="AF263" s="66"/>
      <c r="AG263" s="66"/>
      <c r="AH263" s="66"/>
      <c r="AI263" s="65"/>
      <c r="AJ263" s="65"/>
      <c r="AK263" s="66"/>
      <c r="AL263" s="36"/>
      <c r="AM263" s="36"/>
      <c r="AN263" s="36"/>
      <c r="AO263" s="36"/>
      <c r="AP263" s="69"/>
      <c r="AQ263" s="36"/>
    </row>
    <row r="264" spans="1:43" ht="14.25" customHeight="1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71"/>
      <c r="N264" s="65"/>
      <c r="O264" s="65"/>
      <c r="P264" s="65"/>
      <c r="Q264" s="65"/>
      <c r="R264" s="65"/>
      <c r="S264" s="36"/>
      <c r="T264" s="65"/>
      <c r="U264" s="65"/>
      <c r="V264" s="66"/>
      <c r="W264" s="66"/>
      <c r="X264" s="67"/>
      <c r="Y264" s="68"/>
      <c r="Z264" s="68"/>
      <c r="AA264" s="67"/>
      <c r="AB264" s="65"/>
      <c r="AC264" s="65"/>
      <c r="AD264" s="66"/>
      <c r="AE264" s="65"/>
      <c r="AF264" s="66"/>
      <c r="AG264" s="66"/>
      <c r="AH264" s="66"/>
      <c r="AI264" s="65"/>
      <c r="AJ264" s="65"/>
      <c r="AK264" s="66"/>
      <c r="AL264" s="36"/>
      <c r="AM264" s="36"/>
      <c r="AN264" s="36"/>
      <c r="AO264" s="36"/>
      <c r="AP264" s="69"/>
      <c r="AQ264" s="36"/>
    </row>
    <row r="265" spans="1:43" ht="14.25" customHeight="1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71"/>
      <c r="N265" s="65"/>
      <c r="O265" s="65"/>
      <c r="P265" s="65"/>
      <c r="Q265" s="65"/>
      <c r="R265" s="65"/>
      <c r="S265" s="36"/>
      <c r="T265" s="65"/>
      <c r="U265" s="65"/>
      <c r="V265" s="66"/>
      <c r="W265" s="66"/>
      <c r="X265" s="67"/>
      <c r="Y265" s="68"/>
      <c r="Z265" s="68"/>
      <c r="AA265" s="67"/>
      <c r="AB265" s="65"/>
      <c r="AC265" s="65"/>
      <c r="AD265" s="66"/>
      <c r="AE265" s="65"/>
      <c r="AF265" s="66"/>
      <c r="AG265" s="66"/>
      <c r="AH265" s="66"/>
      <c r="AI265" s="65"/>
      <c r="AJ265" s="65"/>
      <c r="AK265" s="66"/>
      <c r="AL265" s="36"/>
      <c r="AM265" s="36"/>
      <c r="AN265" s="36"/>
      <c r="AO265" s="36"/>
      <c r="AP265" s="69"/>
      <c r="AQ265" s="36"/>
    </row>
    <row r="266" spans="1:43" ht="14.25" customHeight="1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71"/>
      <c r="N266" s="65"/>
      <c r="O266" s="65"/>
      <c r="P266" s="65"/>
      <c r="Q266" s="65"/>
      <c r="R266" s="65"/>
      <c r="S266" s="36"/>
      <c r="T266" s="65"/>
      <c r="U266" s="65"/>
      <c r="V266" s="66"/>
      <c r="W266" s="66"/>
      <c r="X266" s="67"/>
      <c r="Y266" s="68"/>
      <c r="Z266" s="68"/>
      <c r="AA266" s="67"/>
      <c r="AB266" s="65"/>
      <c r="AC266" s="65"/>
      <c r="AD266" s="66"/>
      <c r="AE266" s="65"/>
      <c r="AF266" s="66"/>
      <c r="AG266" s="66"/>
      <c r="AH266" s="66"/>
      <c r="AI266" s="65"/>
      <c r="AJ266" s="65"/>
      <c r="AK266" s="66"/>
      <c r="AL266" s="36"/>
      <c r="AM266" s="36"/>
      <c r="AN266" s="36"/>
      <c r="AO266" s="36"/>
      <c r="AP266" s="69"/>
      <c r="AQ266" s="36"/>
    </row>
    <row r="267" spans="1:43" ht="14.25" customHeight="1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71"/>
      <c r="N267" s="65"/>
      <c r="O267" s="65"/>
      <c r="P267" s="65"/>
      <c r="Q267" s="65"/>
      <c r="R267" s="65"/>
      <c r="S267" s="36"/>
      <c r="T267" s="65"/>
      <c r="U267" s="65"/>
      <c r="V267" s="66"/>
      <c r="W267" s="66"/>
      <c r="X267" s="67"/>
      <c r="Y267" s="68"/>
      <c r="Z267" s="68"/>
      <c r="AA267" s="67"/>
      <c r="AB267" s="65"/>
      <c r="AC267" s="65"/>
      <c r="AD267" s="66"/>
      <c r="AE267" s="65"/>
      <c r="AF267" s="66"/>
      <c r="AG267" s="66"/>
      <c r="AH267" s="66"/>
      <c r="AI267" s="65"/>
      <c r="AJ267" s="65"/>
      <c r="AK267" s="66"/>
      <c r="AL267" s="36"/>
      <c r="AM267" s="36"/>
      <c r="AN267" s="36"/>
      <c r="AO267" s="36"/>
      <c r="AP267" s="69"/>
      <c r="AQ267" s="36"/>
    </row>
    <row r="268" spans="1:43" ht="14.25" customHeight="1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71"/>
      <c r="N268" s="65"/>
      <c r="O268" s="65"/>
      <c r="P268" s="65"/>
      <c r="Q268" s="65"/>
      <c r="R268" s="65"/>
      <c r="S268" s="36"/>
      <c r="T268" s="65"/>
      <c r="U268" s="65"/>
      <c r="V268" s="66"/>
      <c r="W268" s="66"/>
      <c r="X268" s="67"/>
      <c r="Y268" s="68"/>
      <c r="Z268" s="68"/>
      <c r="AA268" s="67"/>
      <c r="AB268" s="65"/>
      <c r="AC268" s="65"/>
      <c r="AD268" s="66"/>
      <c r="AE268" s="65"/>
      <c r="AF268" s="66"/>
      <c r="AG268" s="66"/>
      <c r="AH268" s="66"/>
      <c r="AI268" s="65"/>
      <c r="AJ268" s="65"/>
      <c r="AK268" s="66"/>
      <c r="AL268" s="36"/>
      <c r="AM268" s="36"/>
      <c r="AN268" s="36"/>
      <c r="AO268" s="36"/>
      <c r="AP268" s="69"/>
      <c r="AQ268" s="36"/>
    </row>
    <row r="269" spans="1:43" ht="14.25" customHeight="1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71"/>
      <c r="N269" s="65"/>
      <c r="O269" s="65"/>
      <c r="P269" s="65"/>
      <c r="Q269" s="65"/>
      <c r="R269" s="65"/>
      <c r="S269" s="36"/>
      <c r="T269" s="65"/>
      <c r="U269" s="65"/>
      <c r="V269" s="66"/>
      <c r="W269" s="66"/>
      <c r="X269" s="67"/>
      <c r="Y269" s="68"/>
      <c r="Z269" s="68"/>
      <c r="AA269" s="67"/>
      <c r="AB269" s="65"/>
      <c r="AC269" s="65"/>
      <c r="AD269" s="66"/>
      <c r="AE269" s="65"/>
      <c r="AF269" s="66"/>
      <c r="AG269" s="66"/>
      <c r="AH269" s="66"/>
      <c r="AI269" s="65"/>
      <c r="AJ269" s="65"/>
      <c r="AK269" s="66"/>
      <c r="AL269" s="36"/>
      <c r="AM269" s="36"/>
      <c r="AN269" s="36"/>
      <c r="AO269" s="36"/>
      <c r="AP269" s="69"/>
      <c r="AQ269" s="36"/>
    </row>
    <row r="270" spans="1:43" ht="14.25" customHeight="1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71"/>
      <c r="N270" s="65"/>
      <c r="O270" s="65"/>
      <c r="P270" s="65"/>
      <c r="Q270" s="65"/>
      <c r="R270" s="65"/>
      <c r="S270" s="36"/>
      <c r="T270" s="65"/>
      <c r="U270" s="65"/>
      <c r="V270" s="66"/>
      <c r="W270" s="66"/>
      <c r="X270" s="67"/>
      <c r="Y270" s="68"/>
      <c r="Z270" s="68"/>
      <c r="AA270" s="67"/>
      <c r="AB270" s="65"/>
      <c r="AC270" s="65"/>
      <c r="AD270" s="66"/>
      <c r="AE270" s="65"/>
      <c r="AF270" s="66"/>
      <c r="AG270" s="66"/>
      <c r="AH270" s="66"/>
      <c r="AI270" s="65"/>
      <c r="AJ270" s="65"/>
      <c r="AK270" s="66"/>
      <c r="AL270" s="36"/>
      <c r="AM270" s="36"/>
      <c r="AN270" s="36"/>
      <c r="AO270" s="36"/>
      <c r="AP270" s="69"/>
      <c r="AQ270" s="36"/>
    </row>
    <row r="271" spans="1:43" ht="14.25" customHeight="1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71"/>
      <c r="N271" s="65"/>
      <c r="O271" s="65"/>
      <c r="P271" s="65"/>
      <c r="Q271" s="65"/>
      <c r="R271" s="65"/>
      <c r="S271" s="36"/>
      <c r="T271" s="65"/>
      <c r="U271" s="65"/>
      <c r="V271" s="66"/>
      <c r="W271" s="66"/>
      <c r="X271" s="67"/>
      <c r="Y271" s="68"/>
      <c r="Z271" s="68"/>
      <c r="AA271" s="67"/>
      <c r="AB271" s="65"/>
      <c r="AC271" s="65"/>
      <c r="AD271" s="66"/>
      <c r="AE271" s="65"/>
      <c r="AF271" s="66"/>
      <c r="AG271" s="66"/>
      <c r="AH271" s="66"/>
      <c r="AI271" s="65"/>
      <c r="AJ271" s="65"/>
      <c r="AK271" s="66"/>
      <c r="AL271" s="36"/>
      <c r="AM271" s="36"/>
      <c r="AN271" s="36"/>
      <c r="AO271" s="36"/>
      <c r="AP271" s="69"/>
      <c r="AQ271" s="36"/>
    </row>
    <row r="272" spans="1:43" ht="14.25" customHeight="1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71"/>
      <c r="N272" s="65"/>
      <c r="O272" s="65"/>
      <c r="P272" s="65"/>
      <c r="Q272" s="65"/>
      <c r="R272" s="65"/>
      <c r="S272" s="36"/>
      <c r="T272" s="65"/>
      <c r="U272" s="65"/>
      <c r="V272" s="66"/>
      <c r="W272" s="66"/>
      <c r="X272" s="67"/>
      <c r="Y272" s="68"/>
      <c r="Z272" s="68"/>
      <c r="AA272" s="67"/>
      <c r="AB272" s="65"/>
      <c r="AC272" s="65"/>
      <c r="AD272" s="66"/>
      <c r="AE272" s="65"/>
      <c r="AF272" s="66"/>
      <c r="AG272" s="66"/>
      <c r="AH272" s="66"/>
      <c r="AI272" s="65"/>
      <c r="AJ272" s="65"/>
      <c r="AK272" s="66"/>
      <c r="AL272" s="36"/>
      <c r="AM272" s="36"/>
      <c r="AN272" s="36"/>
      <c r="AO272" s="36"/>
      <c r="AP272" s="69"/>
      <c r="AQ272" s="36"/>
    </row>
    <row r="273" spans="1:43" ht="14.25" customHeight="1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71"/>
      <c r="N273" s="65"/>
      <c r="O273" s="65"/>
      <c r="P273" s="65"/>
      <c r="Q273" s="65"/>
      <c r="R273" s="65"/>
      <c r="S273" s="36"/>
      <c r="T273" s="65"/>
      <c r="U273" s="65"/>
      <c r="V273" s="66"/>
      <c r="W273" s="66"/>
      <c r="X273" s="67"/>
      <c r="Y273" s="68"/>
      <c r="Z273" s="68"/>
      <c r="AA273" s="67"/>
      <c r="AB273" s="65"/>
      <c r="AC273" s="65"/>
      <c r="AD273" s="66"/>
      <c r="AE273" s="65"/>
      <c r="AF273" s="66"/>
      <c r="AG273" s="66"/>
      <c r="AH273" s="66"/>
      <c r="AI273" s="65"/>
      <c r="AJ273" s="65"/>
      <c r="AK273" s="66"/>
      <c r="AL273" s="36"/>
      <c r="AM273" s="36"/>
      <c r="AN273" s="36"/>
      <c r="AO273" s="36"/>
      <c r="AP273" s="69"/>
      <c r="AQ273" s="36"/>
    </row>
    <row r="274" spans="1:43" ht="14.25" customHeight="1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71"/>
      <c r="N274" s="65"/>
      <c r="O274" s="65"/>
      <c r="P274" s="65"/>
      <c r="Q274" s="65"/>
      <c r="R274" s="65"/>
      <c r="S274" s="36"/>
      <c r="T274" s="65"/>
      <c r="U274" s="65"/>
      <c r="V274" s="66"/>
      <c r="W274" s="66"/>
      <c r="X274" s="67"/>
      <c r="Y274" s="68"/>
      <c r="Z274" s="68"/>
      <c r="AA274" s="67"/>
      <c r="AB274" s="65"/>
      <c r="AC274" s="65"/>
      <c r="AD274" s="66"/>
      <c r="AE274" s="65"/>
      <c r="AF274" s="66"/>
      <c r="AG274" s="66"/>
      <c r="AH274" s="66"/>
      <c r="AI274" s="65"/>
      <c r="AJ274" s="65"/>
      <c r="AK274" s="66"/>
      <c r="AL274" s="36"/>
      <c r="AM274" s="36"/>
      <c r="AN274" s="36"/>
      <c r="AO274" s="36"/>
      <c r="AP274" s="69"/>
      <c r="AQ274" s="36"/>
    </row>
    <row r="275" spans="1:43" ht="14.25" customHeight="1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71"/>
      <c r="N275" s="65"/>
      <c r="O275" s="65"/>
      <c r="P275" s="65"/>
      <c r="Q275" s="65"/>
      <c r="R275" s="65"/>
      <c r="S275" s="36"/>
      <c r="T275" s="65"/>
      <c r="U275" s="65"/>
      <c r="V275" s="66"/>
      <c r="W275" s="66"/>
      <c r="X275" s="67"/>
      <c r="Y275" s="68"/>
      <c r="Z275" s="68"/>
      <c r="AA275" s="67"/>
      <c r="AB275" s="65"/>
      <c r="AC275" s="65"/>
      <c r="AD275" s="66"/>
      <c r="AE275" s="65"/>
      <c r="AF275" s="66"/>
      <c r="AG275" s="66"/>
      <c r="AH275" s="66"/>
      <c r="AI275" s="65"/>
      <c r="AJ275" s="65"/>
      <c r="AK275" s="66"/>
      <c r="AL275" s="36"/>
      <c r="AM275" s="36"/>
      <c r="AN275" s="36"/>
      <c r="AO275" s="36"/>
      <c r="AP275" s="69"/>
      <c r="AQ275" s="36"/>
    </row>
    <row r="276" spans="1:43" ht="14.25" customHeight="1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71"/>
      <c r="N276" s="65"/>
      <c r="O276" s="65"/>
      <c r="P276" s="65"/>
      <c r="Q276" s="65"/>
      <c r="R276" s="65"/>
      <c r="S276" s="36"/>
      <c r="T276" s="65"/>
      <c r="U276" s="65"/>
      <c r="V276" s="66"/>
      <c r="W276" s="66"/>
      <c r="X276" s="67"/>
      <c r="Y276" s="68"/>
      <c r="Z276" s="68"/>
      <c r="AA276" s="67"/>
      <c r="AB276" s="65"/>
      <c r="AC276" s="65"/>
      <c r="AD276" s="66"/>
      <c r="AE276" s="65"/>
      <c r="AF276" s="66"/>
      <c r="AG276" s="66"/>
      <c r="AH276" s="66"/>
      <c r="AI276" s="65"/>
      <c r="AJ276" s="65"/>
      <c r="AK276" s="66"/>
      <c r="AL276" s="36"/>
      <c r="AM276" s="36"/>
      <c r="AN276" s="36"/>
      <c r="AO276" s="36"/>
      <c r="AP276" s="69"/>
      <c r="AQ276" s="36"/>
    </row>
    <row r="277" spans="1:43" ht="14.25" customHeight="1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71"/>
      <c r="N277" s="65"/>
      <c r="O277" s="65"/>
      <c r="P277" s="65"/>
      <c r="Q277" s="65"/>
      <c r="R277" s="65"/>
      <c r="S277" s="36"/>
      <c r="T277" s="65"/>
      <c r="U277" s="65"/>
      <c r="V277" s="66"/>
      <c r="W277" s="66"/>
      <c r="X277" s="67"/>
      <c r="Y277" s="68"/>
      <c r="Z277" s="68"/>
      <c r="AA277" s="67"/>
      <c r="AB277" s="65"/>
      <c r="AC277" s="65"/>
      <c r="AD277" s="66"/>
      <c r="AE277" s="65"/>
      <c r="AF277" s="66"/>
      <c r="AG277" s="66"/>
      <c r="AH277" s="66"/>
      <c r="AI277" s="65"/>
      <c r="AJ277" s="65"/>
      <c r="AK277" s="66"/>
      <c r="AL277" s="36"/>
      <c r="AM277" s="36"/>
      <c r="AN277" s="36"/>
      <c r="AO277" s="36"/>
      <c r="AP277" s="69"/>
      <c r="AQ277" s="36"/>
    </row>
    <row r="278" spans="1:43" ht="14.25" customHeight="1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71"/>
      <c r="N278" s="65"/>
      <c r="O278" s="65"/>
      <c r="P278" s="65"/>
      <c r="Q278" s="65"/>
      <c r="R278" s="65"/>
      <c r="S278" s="36"/>
      <c r="T278" s="65"/>
      <c r="U278" s="65"/>
      <c r="V278" s="66"/>
      <c r="W278" s="66"/>
      <c r="X278" s="67"/>
      <c r="Y278" s="68"/>
      <c r="Z278" s="68"/>
      <c r="AA278" s="67"/>
      <c r="AB278" s="65"/>
      <c r="AC278" s="65"/>
      <c r="AD278" s="66"/>
      <c r="AE278" s="65"/>
      <c r="AF278" s="66"/>
      <c r="AG278" s="66"/>
      <c r="AH278" s="66"/>
      <c r="AI278" s="65"/>
      <c r="AJ278" s="65"/>
      <c r="AK278" s="66"/>
      <c r="AL278" s="36"/>
      <c r="AM278" s="36"/>
      <c r="AN278" s="36"/>
      <c r="AO278" s="36"/>
      <c r="AP278" s="69"/>
      <c r="AQ278" s="36"/>
    </row>
    <row r="279" spans="1:43" ht="14.25" customHeight="1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71"/>
      <c r="N279" s="65"/>
      <c r="O279" s="65"/>
      <c r="P279" s="65"/>
      <c r="Q279" s="65"/>
      <c r="R279" s="65"/>
      <c r="S279" s="36"/>
      <c r="T279" s="65"/>
      <c r="U279" s="65"/>
      <c r="V279" s="66"/>
      <c r="W279" s="66"/>
      <c r="X279" s="67"/>
      <c r="Y279" s="68"/>
      <c r="Z279" s="68"/>
      <c r="AA279" s="67"/>
      <c r="AB279" s="65"/>
      <c r="AC279" s="65"/>
      <c r="AD279" s="66"/>
      <c r="AE279" s="65"/>
      <c r="AF279" s="66"/>
      <c r="AG279" s="66"/>
      <c r="AH279" s="66"/>
      <c r="AI279" s="65"/>
      <c r="AJ279" s="65"/>
      <c r="AK279" s="66"/>
      <c r="AL279" s="36"/>
      <c r="AM279" s="36"/>
      <c r="AN279" s="36"/>
      <c r="AO279" s="36"/>
      <c r="AP279" s="69"/>
      <c r="AQ279" s="36"/>
    </row>
    <row r="280" spans="1:43" ht="14.25" customHeight="1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71"/>
      <c r="N280" s="65"/>
      <c r="O280" s="65"/>
      <c r="P280" s="65"/>
      <c r="Q280" s="65"/>
      <c r="R280" s="65"/>
      <c r="S280" s="36"/>
      <c r="T280" s="65"/>
      <c r="U280" s="65"/>
      <c r="V280" s="66"/>
      <c r="W280" s="66"/>
      <c r="X280" s="67"/>
      <c r="Y280" s="68"/>
      <c r="Z280" s="68"/>
      <c r="AA280" s="67"/>
      <c r="AB280" s="65"/>
      <c r="AC280" s="65"/>
      <c r="AD280" s="66"/>
      <c r="AE280" s="65"/>
      <c r="AF280" s="66"/>
      <c r="AG280" s="66"/>
      <c r="AH280" s="66"/>
      <c r="AI280" s="65"/>
      <c r="AJ280" s="65"/>
      <c r="AK280" s="66"/>
      <c r="AL280" s="36"/>
      <c r="AM280" s="36"/>
      <c r="AN280" s="36"/>
      <c r="AO280" s="36"/>
      <c r="AP280" s="69"/>
      <c r="AQ280" s="36"/>
    </row>
    <row r="281" spans="1:43" ht="14.25" customHeight="1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71"/>
      <c r="N281" s="65"/>
      <c r="O281" s="65"/>
      <c r="P281" s="65"/>
      <c r="Q281" s="65"/>
      <c r="R281" s="65"/>
      <c r="S281" s="36"/>
      <c r="T281" s="65"/>
      <c r="U281" s="65"/>
      <c r="V281" s="66"/>
      <c r="W281" s="66"/>
      <c r="X281" s="67"/>
      <c r="Y281" s="68"/>
      <c r="Z281" s="68"/>
      <c r="AA281" s="67"/>
      <c r="AB281" s="65"/>
      <c r="AC281" s="65"/>
      <c r="AD281" s="66"/>
      <c r="AE281" s="65"/>
      <c r="AF281" s="66"/>
      <c r="AG281" s="66"/>
      <c r="AH281" s="66"/>
      <c r="AI281" s="65"/>
      <c r="AJ281" s="65"/>
      <c r="AK281" s="66"/>
      <c r="AL281" s="36"/>
      <c r="AM281" s="36"/>
      <c r="AN281" s="36"/>
      <c r="AO281" s="36"/>
      <c r="AP281" s="69"/>
      <c r="AQ281" s="36"/>
    </row>
    <row r="282" spans="1:43" ht="14.25" customHeight="1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71"/>
      <c r="N282" s="65"/>
      <c r="O282" s="65"/>
      <c r="P282" s="65"/>
      <c r="Q282" s="65"/>
      <c r="R282" s="65"/>
      <c r="S282" s="36"/>
      <c r="T282" s="65"/>
      <c r="U282" s="65"/>
      <c r="V282" s="66"/>
      <c r="W282" s="66"/>
      <c r="X282" s="67"/>
      <c r="Y282" s="68"/>
      <c r="Z282" s="68"/>
      <c r="AA282" s="67"/>
      <c r="AB282" s="65"/>
      <c r="AC282" s="65"/>
      <c r="AD282" s="66"/>
      <c r="AE282" s="65"/>
      <c r="AF282" s="66"/>
      <c r="AG282" s="66"/>
      <c r="AH282" s="66"/>
      <c r="AI282" s="65"/>
      <c r="AJ282" s="65"/>
      <c r="AK282" s="66"/>
      <c r="AL282" s="36"/>
      <c r="AM282" s="36"/>
      <c r="AN282" s="36"/>
      <c r="AO282" s="36"/>
      <c r="AP282" s="69"/>
      <c r="AQ282" s="36"/>
    </row>
    <row r="283" spans="1:43" ht="14.25" customHeight="1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71"/>
      <c r="N283" s="65"/>
      <c r="O283" s="65"/>
      <c r="P283" s="65"/>
      <c r="Q283" s="65"/>
      <c r="R283" s="65"/>
      <c r="S283" s="36"/>
      <c r="T283" s="65"/>
      <c r="U283" s="65"/>
      <c r="V283" s="66"/>
      <c r="W283" s="66"/>
      <c r="X283" s="67"/>
      <c r="Y283" s="68"/>
      <c r="Z283" s="68"/>
      <c r="AA283" s="67"/>
      <c r="AB283" s="65"/>
      <c r="AC283" s="65"/>
      <c r="AD283" s="66"/>
      <c r="AE283" s="65"/>
      <c r="AF283" s="66"/>
      <c r="AG283" s="66"/>
      <c r="AH283" s="66"/>
      <c r="AI283" s="65"/>
      <c r="AJ283" s="65"/>
      <c r="AK283" s="66"/>
      <c r="AL283" s="36"/>
      <c r="AM283" s="36"/>
      <c r="AN283" s="36"/>
      <c r="AO283" s="36"/>
      <c r="AP283" s="69"/>
      <c r="AQ283" s="36"/>
    </row>
    <row r="284" spans="1:43" ht="14.25" customHeight="1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71"/>
      <c r="N284" s="65"/>
      <c r="O284" s="65"/>
      <c r="P284" s="65"/>
      <c r="Q284" s="65"/>
      <c r="R284" s="65"/>
      <c r="S284" s="36"/>
      <c r="T284" s="65"/>
      <c r="U284" s="65"/>
      <c r="V284" s="66"/>
      <c r="W284" s="66"/>
      <c r="X284" s="67"/>
      <c r="Y284" s="68"/>
      <c r="Z284" s="68"/>
      <c r="AA284" s="67"/>
      <c r="AB284" s="65"/>
      <c r="AC284" s="65"/>
      <c r="AD284" s="66"/>
      <c r="AE284" s="65"/>
      <c r="AF284" s="66"/>
      <c r="AG284" s="66"/>
      <c r="AH284" s="66"/>
      <c r="AI284" s="65"/>
      <c r="AJ284" s="65"/>
      <c r="AK284" s="66"/>
      <c r="AL284" s="36"/>
      <c r="AM284" s="36"/>
      <c r="AN284" s="36"/>
      <c r="AO284" s="36"/>
      <c r="AP284" s="69"/>
      <c r="AQ284" s="36"/>
    </row>
    <row r="285" spans="1:43" ht="14.25" customHeight="1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71"/>
      <c r="N285" s="65"/>
      <c r="O285" s="65"/>
      <c r="P285" s="65"/>
      <c r="Q285" s="65"/>
      <c r="R285" s="65"/>
      <c r="S285" s="36"/>
      <c r="T285" s="65"/>
      <c r="U285" s="65"/>
      <c r="V285" s="66"/>
      <c r="W285" s="66"/>
      <c r="X285" s="67"/>
      <c r="Y285" s="68"/>
      <c r="Z285" s="68"/>
      <c r="AA285" s="67"/>
      <c r="AB285" s="65"/>
      <c r="AC285" s="65"/>
      <c r="AD285" s="66"/>
      <c r="AE285" s="65"/>
      <c r="AF285" s="66"/>
      <c r="AG285" s="66"/>
      <c r="AH285" s="66"/>
      <c r="AI285" s="65"/>
      <c r="AJ285" s="65"/>
      <c r="AK285" s="66"/>
      <c r="AL285" s="36"/>
      <c r="AM285" s="36"/>
      <c r="AN285" s="36"/>
      <c r="AO285" s="36"/>
      <c r="AP285" s="69"/>
      <c r="AQ285" s="36"/>
    </row>
    <row r="286" spans="1:43" ht="14.25" customHeight="1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71"/>
      <c r="N286" s="65"/>
      <c r="O286" s="65"/>
      <c r="P286" s="65"/>
      <c r="Q286" s="65"/>
      <c r="R286" s="65"/>
      <c r="S286" s="36"/>
      <c r="T286" s="65"/>
      <c r="U286" s="65"/>
      <c r="V286" s="66"/>
      <c r="W286" s="66"/>
      <c r="X286" s="67"/>
      <c r="Y286" s="68"/>
      <c r="Z286" s="68"/>
      <c r="AA286" s="67"/>
      <c r="AB286" s="65"/>
      <c r="AC286" s="65"/>
      <c r="AD286" s="66"/>
      <c r="AE286" s="65"/>
      <c r="AF286" s="66"/>
      <c r="AG286" s="66"/>
      <c r="AH286" s="66"/>
      <c r="AI286" s="65"/>
      <c r="AJ286" s="65"/>
      <c r="AK286" s="66"/>
      <c r="AL286" s="36"/>
      <c r="AM286" s="36"/>
      <c r="AN286" s="36"/>
      <c r="AO286" s="36"/>
      <c r="AP286" s="69"/>
      <c r="AQ286" s="36"/>
    </row>
    <row r="287" spans="1:43" ht="14.25" customHeight="1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71"/>
      <c r="N287" s="65"/>
      <c r="O287" s="65"/>
      <c r="P287" s="65"/>
      <c r="Q287" s="65"/>
      <c r="R287" s="65"/>
      <c r="S287" s="36"/>
      <c r="T287" s="65"/>
      <c r="U287" s="65"/>
      <c r="V287" s="66"/>
      <c r="W287" s="66"/>
      <c r="X287" s="67"/>
      <c r="Y287" s="68"/>
      <c r="Z287" s="68"/>
      <c r="AA287" s="67"/>
      <c r="AB287" s="65"/>
      <c r="AC287" s="65"/>
      <c r="AD287" s="66"/>
      <c r="AE287" s="65"/>
      <c r="AF287" s="66"/>
      <c r="AG287" s="66"/>
      <c r="AH287" s="66"/>
      <c r="AI287" s="65"/>
      <c r="AJ287" s="65"/>
      <c r="AK287" s="66"/>
      <c r="AL287" s="36"/>
      <c r="AM287" s="36"/>
      <c r="AN287" s="36"/>
      <c r="AO287" s="36"/>
      <c r="AP287" s="69"/>
      <c r="AQ287" s="36"/>
    </row>
    <row r="288" spans="1:43" ht="14.25" customHeight="1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71"/>
      <c r="N288" s="65"/>
      <c r="O288" s="65"/>
      <c r="P288" s="65"/>
      <c r="Q288" s="65"/>
      <c r="R288" s="65"/>
      <c r="S288" s="36"/>
      <c r="T288" s="65"/>
      <c r="U288" s="65"/>
      <c r="V288" s="66"/>
      <c r="W288" s="66"/>
      <c r="X288" s="67"/>
      <c r="Y288" s="68"/>
      <c r="Z288" s="68"/>
      <c r="AA288" s="67"/>
      <c r="AB288" s="65"/>
      <c r="AC288" s="65"/>
      <c r="AD288" s="66"/>
      <c r="AE288" s="65"/>
      <c r="AF288" s="66"/>
      <c r="AG288" s="66"/>
      <c r="AH288" s="66"/>
      <c r="AI288" s="65"/>
      <c r="AJ288" s="65"/>
      <c r="AK288" s="66"/>
      <c r="AL288" s="36"/>
      <c r="AM288" s="36"/>
      <c r="AN288" s="36"/>
      <c r="AO288" s="36"/>
      <c r="AP288" s="69"/>
      <c r="AQ288" s="36"/>
    </row>
    <row r="289" spans="1:43" ht="14.25" customHeight="1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71"/>
      <c r="N289" s="65"/>
      <c r="O289" s="65"/>
      <c r="P289" s="65"/>
      <c r="Q289" s="65"/>
      <c r="R289" s="65"/>
      <c r="S289" s="36"/>
      <c r="T289" s="65"/>
      <c r="U289" s="65"/>
      <c r="V289" s="66"/>
      <c r="W289" s="66"/>
      <c r="X289" s="67"/>
      <c r="Y289" s="68"/>
      <c r="Z289" s="68"/>
      <c r="AA289" s="67"/>
      <c r="AB289" s="65"/>
      <c r="AC289" s="65"/>
      <c r="AD289" s="66"/>
      <c r="AE289" s="65"/>
      <c r="AF289" s="66"/>
      <c r="AG289" s="66"/>
      <c r="AH289" s="66"/>
      <c r="AI289" s="65"/>
      <c r="AJ289" s="65"/>
      <c r="AK289" s="66"/>
      <c r="AL289" s="36"/>
      <c r="AM289" s="36"/>
      <c r="AN289" s="36"/>
      <c r="AO289" s="36"/>
      <c r="AP289" s="69"/>
      <c r="AQ289" s="36"/>
    </row>
    <row r="290" spans="1:43" ht="14.25" customHeight="1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71"/>
      <c r="N290" s="65"/>
      <c r="O290" s="65"/>
      <c r="P290" s="65"/>
      <c r="Q290" s="65"/>
      <c r="R290" s="65"/>
      <c r="S290" s="36"/>
      <c r="T290" s="65"/>
      <c r="U290" s="65"/>
      <c r="V290" s="66"/>
      <c r="W290" s="66"/>
      <c r="X290" s="67"/>
      <c r="Y290" s="68"/>
      <c r="Z290" s="68"/>
      <c r="AA290" s="67"/>
      <c r="AB290" s="65"/>
      <c r="AC290" s="65"/>
      <c r="AD290" s="66"/>
      <c r="AE290" s="65"/>
      <c r="AF290" s="66"/>
      <c r="AG290" s="66"/>
      <c r="AH290" s="66"/>
      <c r="AI290" s="65"/>
      <c r="AJ290" s="65"/>
      <c r="AK290" s="66"/>
      <c r="AL290" s="36"/>
      <c r="AM290" s="36"/>
      <c r="AN290" s="36"/>
      <c r="AO290" s="36"/>
      <c r="AP290" s="69"/>
      <c r="AQ290" s="36"/>
    </row>
    <row r="291" spans="1:43" ht="14.25" customHeight="1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71"/>
      <c r="N291" s="65"/>
      <c r="O291" s="65"/>
      <c r="P291" s="65"/>
      <c r="Q291" s="65"/>
      <c r="R291" s="65"/>
      <c r="S291" s="36"/>
      <c r="T291" s="65"/>
      <c r="U291" s="65"/>
      <c r="V291" s="66"/>
      <c r="W291" s="66"/>
      <c r="X291" s="67"/>
      <c r="Y291" s="68"/>
      <c r="Z291" s="68"/>
      <c r="AA291" s="67"/>
      <c r="AB291" s="65"/>
      <c r="AC291" s="65"/>
      <c r="AD291" s="66"/>
      <c r="AE291" s="65"/>
      <c r="AF291" s="66"/>
      <c r="AG291" s="66"/>
      <c r="AH291" s="66"/>
      <c r="AI291" s="65"/>
      <c r="AJ291" s="65"/>
      <c r="AK291" s="66"/>
      <c r="AL291" s="36"/>
      <c r="AM291" s="36"/>
      <c r="AN291" s="36"/>
      <c r="AO291" s="36"/>
      <c r="AP291" s="69"/>
      <c r="AQ291" s="36"/>
    </row>
    <row r="292" spans="1:43" ht="14.25" customHeight="1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71"/>
      <c r="N292" s="65"/>
      <c r="O292" s="65"/>
      <c r="P292" s="65"/>
      <c r="Q292" s="65"/>
      <c r="R292" s="65"/>
      <c r="S292" s="36"/>
      <c r="T292" s="65"/>
      <c r="U292" s="65"/>
      <c r="V292" s="66"/>
      <c r="W292" s="66"/>
      <c r="X292" s="67"/>
      <c r="Y292" s="68"/>
      <c r="Z292" s="68"/>
      <c r="AA292" s="67"/>
      <c r="AB292" s="65"/>
      <c r="AC292" s="65"/>
      <c r="AD292" s="66"/>
      <c r="AE292" s="65"/>
      <c r="AF292" s="66"/>
      <c r="AG292" s="66"/>
      <c r="AH292" s="66"/>
      <c r="AI292" s="65"/>
      <c r="AJ292" s="65"/>
      <c r="AK292" s="66"/>
      <c r="AL292" s="36"/>
      <c r="AM292" s="36"/>
      <c r="AN292" s="36"/>
      <c r="AO292" s="36"/>
      <c r="AP292" s="69"/>
      <c r="AQ292" s="36"/>
    </row>
    <row r="293" spans="1:43" ht="14.25" customHeight="1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71"/>
      <c r="N293" s="65"/>
      <c r="O293" s="65"/>
      <c r="P293" s="65"/>
      <c r="Q293" s="65"/>
      <c r="R293" s="65"/>
      <c r="S293" s="36"/>
      <c r="T293" s="65"/>
      <c r="U293" s="65"/>
      <c r="V293" s="66"/>
      <c r="W293" s="66"/>
      <c r="X293" s="67"/>
      <c r="Y293" s="68"/>
      <c r="Z293" s="68"/>
      <c r="AA293" s="67"/>
      <c r="AB293" s="65"/>
      <c r="AC293" s="65"/>
      <c r="AD293" s="66"/>
      <c r="AE293" s="65"/>
      <c r="AF293" s="66"/>
      <c r="AG293" s="66"/>
      <c r="AH293" s="66"/>
      <c r="AI293" s="65"/>
      <c r="AJ293" s="65"/>
      <c r="AK293" s="66"/>
      <c r="AL293" s="36"/>
      <c r="AM293" s="36"/>
      <c r="AN293" s="36"/>
      <c r="AO293" s="36"/>
      <c r="AP293" s="69"/>
      <c r="AQ293" s="36"/>
    </row>
    <row r="294" spans="1:43" ht="14.25" customHeight="1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71"/>
      <c r="N294" s="65"/>
      <c r="O294" s="65"/>
      <c r="P294" s="65"/>
      <c r="Q294" s="65"/>
      <c r="R294" s="65"/>
      <c r="S294" s="36"/>
      <c r="T294" s="65"/>
      <c r="U294" s="65"/>
      <c r="V294" s="66"/>
      <c r="W294" s="66"/>
      <c r="X294" s="67"/>
      <c r="Y294" s="68"/>
      <c r="Z294" s="68"/>
      <c r="AA294" s="67"/>
      <c r="AB294" s="65"/>
      <c r="AC294" s="65"/>
      <c r="AD294" s="66"/>
      <c r="AE294" s="65"/>
      <c r="AF294" s="66"/>
      <c r="AG294" s="66"/>
      <c r="AH294" s="66"/>
      <c r="AI294" s="65"/>
      <c r="AJ294" s="65"/>
      <c r="AK294" s="66"/>
      <c r="AL294" s="36"/>
      <c r="AM294" s="36"/>
      <c r="AN294" s="36"/>
      <c r="AO294" s="36"/>
      <c r="AP294" s="69"/>
      <c r="AQ294" s="36"/>
    </row>
    <row r="295" spans="1:43" ht="14.25" customHeight="1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71"/>
      <c r="N295" s="65"/>
      <c r="O295" s="65"/>
      <c r="P295" s="65"/>
      <c r="Q295" s="65"/>
      <c r="R295" s="65"/>
      <c r="S295" s="36"/>
      <c r="T295" s="65"/>
      <c r="U295" s="65"/>
      <c r="V295" s="66"/>
      <c r="W295" s="66"/>
      <c r="X295" s="67"/>
      <c r="Y295" s="68"/>
      <c r="Z295" s="68"/>
      <c r="AA295" s="67"/>
      <c r="AB295" s="65"/>
      <c r="AC295" s="65"/>
      <c r="AD295" s="66"/>
      <c r="AE295" s="65"/>
      <c r="AF295" s="66"/>
      <c r="AG295" s="66"/>
      <c r="AH295" s="66"/>
      <c r="AI295" s="65"/>
      <c r="AJ295" s="65"/>
      <c r="AK295" s="66"/>
      <c r="AL295" s="36"/>
      <c r="AM295" s="36"/>
      <c r="AN295" s="36"/>
      <c r="AO295" s="36"/>
      <c r="AP295" s="69"/>
      <c r="AQ295" s="36"/>
    </row>
    <row r="296" spans="1:43" ht="14.25" customHeight="1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71"/>
      <c r="N296" s="65"/>
      <c r="O296" s="65"/>
      <c r="P296" s="65"/>
      <c r="Q296" s="65"/>
      <c r="R296" s="65"/>
      <c r="S296" s="36"/>
      <c r="T296" s="65"/>
      <c r="U296" s="65"/>
      <c r="V296" s="66"/>
      <c r="W296" s="66"/>
      <c r="X296" s="67"/>
      <c r="Y296" s="68"/>
      <c r="Z296" s="68"/>
      <c r="AA296" s="67"/>
      <c r="AB296" s="65"/>
      <c r="AC296" s="65"/>
      <c r="AD296" s="66"/>
      <c r="AE296" s="65"/>
      <c r="AF296" s="66"/>
      <c r="AG296" s="66"/>
      <c r="AH296" s="66"/>
      <c r="AI296" s="65"/>
      <c r="AJ296" s="65"/>
      <c r="AK296" s="66"/>
      <c r="AL296" s="36"/>
      <c r="AM296" s="36"/>
      <c r="AN296" s="36"/>
      <c r="AO296" s="36"/>
      <c r="AP296" s="69"/>
      <c r="AQ296" s="36"/>
    </row>
    <row r="297" spans="1:43" ht="14.25" customHeight="1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71"/>
      <c r="N297" s="65"/>
      <c r="O297" s="65"/>
      <c r="P297" s="65"/>
      <c r="Q297" s="65"/>
      <c r="R297" s="65"/>
      <c r="S297" s="36"/>
      <c r="T297" s="65"/>
      <c r="U297" s="65"/>
      <c r="V297" s="66"/>
      <c r="W297" s="66"/>
      <c r="X297" s="67"/>
      <c r="Y297" s="68"/>
      <c r="Z297" s="68"/>
      <c r="AA297" s="67"/>
      <c r="AB297" s="65"/>
      <c r="AC297" s="65"/>
      <c r="AD297" s="66"/>
      <c r="AE297" s="65"/>
      <c r="AF297" s="66"/>
      <c r="AG297" s="66"/>
      <c r="AH297" s="66"/>
      <c r="AI297" s="65"/>
      <c r="AJ297" s="65"/>
      <c r="AK297" s="66"/>
      <c r="AL297" s="36"/>
      <c r="AM297" s="36"/>
      <c r="AN297" s="36"/>
      <c r="AO297" s="36"/>
      <c r="AP297" s="69"/>
      <c r="AQ297" s="36"/>
    </row>
    <row r="298" spans="1:43" ht="14.25" customHeight="1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71"/>
      <c r="N298" s="65"/>
      <c r="O298" s="65"/>
      <c r="P298" s="65"/>
      <c r="Q298" s="65"/>
      <c r="R298" s="65"/>
      <c r="S298" s="36"/>
      <c r="T298" s="65"/>
      <c r="U298" s="65"/>
      <c r="V298" s="66"/>
      <c r="W298" s="66"/>
      <c r="X298" s="67"/>
      <c r="Y298" s="68"/>
      <c r="Z298" s="68"/>
      <c r="AA298" s="67"/>
      <c r="AB298" s="65"/>
      <c r="AC298" s="65"/>
      <c r="AD298" s="66"/>
      <c r="AE298" s="65"/>
      <c r="AF298" s="66"/>
      <c r="AG298" s="66"/>
      <c r="AH298" s="66"/>
      <c r="AI298" s="65"/>
      <c r="AJ298" s="65"/>
      <c r="AK298" s="66"/>
      <c r="AL298" s="36"/>
      <c r="AM298" s="36"/>
      <c r="AN298" s="36"/>
      <c r="AO298" s="36"/>
      <c r="AP298" s="69"/>
      <c r="AQ298" s="36"/>
    </row>
    <row r="299" spans="1:43" ht="14.25" customHeight="1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71"/>
      <c r="N299" s="65"/>
      <c r="O299" s="65"/>
      <c r="P299" s="65"/>
      <c r="Q299" s="65"/>
      <c r="R299" s="65"/>
      <c r="S299" s="36"/>
      <c r="T299" s="65"/>
      <c r="U299" s="65"/>
      <c r="V299" s="66"/>
      <c r="W299" s="66"/>
      <c r="X299" s="67"/>
      <c r="Y299" s="68"/>
      <c r="Z299" s="68"/>
      <c r="AA299" s="67"/>
      <c r="AB299" s="65"/>
      <c r="AC299" s="65"/>
      <c r="AD299" s="66"/>
      <c r="AE299" s="65"/>
      <c r="AF299" s="66"/>
      <c r="AG299" s="66"/>
      <c r="AH299" s="66"/>
      <c r="AI299" s="65"/>
      <c r="AJ299" s="65"/>
      <c r="AK299" s="66"/>
      <c r="AL299" s="36"/>
      <c r="AM299" s="36"/>
      <c r="AN299" s="36"/>
      <c r="AO299" s="36"/>
      <c r="AP299" s="69"/>
      <c r="AQ299" s="36"/>
    </row>
    <row r="300" spans="1:43" ht="14.25" customHeight="1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71"/>
      <c r="N300" s="65"/>
      <c r="O300" s="65"/>
      <c r="P300" s="65"/>
      <c r="Q300" s="65"/>
      <c r="R300" s="65"/>
      <c r="S300" s="36"/>
      <c r="T300" s="65"/>
      <c r="U300" s="65"/>
      <c r="V300" s="66"/>
      <c r="W300" s="66"/>
      <c r="X300" s="67"/>
      <c r="Y300" s="68"/>
      <c r="Z300" s="68"/>
      <c r="AA300" s="67"/>
      <c r="AB300" s="65"/>
      <c r="AC300" s="65"/>
      <c r="AD300" s="66"/>
      <c r="AE300" s="65"/>
      <c r="AF300" s="66"/>
      <c r="AG300" s="66"/>
      <c r="AH300" s="66"/>
      <c r="AI300" s="65"/>
      <c r="AJ300" s="65"/>
      <c r="AK300" s="66"/>
      <c r="AL300" s="36"/>
      <c r="AM300" s="36"/>
      <c r="AN300" s="36"/>
      <c r="AO300" s="36"/>
      <c r="AP300" s="69"/>
      <c r="AQ300" s="36"/>
    </row>
    <row r="301" spans="1:43" ht="14.25" customHeight="1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71"/>
      <c r="N301" s="65"/>
      <c r="O301" s="65"/>
      <c r="P301" s="65"/>
      <c r="Q301" s="65"/>
      <c r="R301" s="65"/>
      <c r="S301" s="36"/>
      <c r="T301" s="65"/>
      <c r="U301" s="65"/>
      <c r="V301" s="66"/>
      <c r="W301" s="66"/>
      <c r="X301" s="67"/>
      <c r="Y301" s="68"/>
      <c r="Z301" s="68"/>
      <c r="AA301" s="67"/>
      <c r="AB301" s="65"/>
      <c r="AC301" s="65"/>
      <c r="AD301" s="66"/>
      <c r="AE301" s="65"/>
      <c r="AF301" s="66"/>
      <c r="AG301" s="66"/>
      <c r="AH301" s="66"/>
      <c r="AI301" s="65"/>
      <c r="AJ301" s="65"/>
      <c r="AK301" s="66"/>
      <c r="AL301" s="36"/>
      <c r="AM301" s="36"/>
      <c r="AN301" s="36"/>
      <c r="AO301" s="36"/>
      <c r="AP301" s="69"/>
      <c r="AQ301" s="36"/>
    </row>
    <row r="302" spans="1:43" ht="14.25" customHeight="1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71"/>
      <c r="N302" s="65"/>
      <c r="O302" s="65"/>
      <c r="P302" s="65"/>
      <c r="Q302" s="65"/>
      <c r="R302" s="65"/>
      <c r="S302" s="36"/>
      <c r="T302" s="65"/>
      <c r="U302" s="65"/>
      <c r="V302" s="66"/>
      <c r="W302" s="66"/>
      <c r="X302" s="67"/>
      <c r="Y302" s="68"/>
      <c r="Z302" s="68"/>
      <c r="AA302" s="67"/>
      <c r="AB302" s="65"/>
      <c r="AC302" s="65"/>
      <c r="AD302" s="66"/>
      <c r="AE302" s="65"/>
      <c r="AF302" s="66"/>
      <c r="AG302" s="66"/>
      <c r="AH302" s="66"/>
      <c r="AI302" s="65"/>
      <c r="AJ302" s="65"/>
      <c r="AK302" s="66"/>
      <c r="AL302" s="36"/>
      <c r="AM302" s="36"/>
      <c r="AN302" s="36"/>
      <c r="AO302" s="36"/>
      <c r="AP302" s="69"/>
      <c r="AQ302" s="36"/>
    </row>
    <row r="303" spans="1:43" ht="14.25" customHeight="1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71"/>
      <c r="N303" s="65"/>
      <c r="O303" s="65"/>
      <c r="P303" s="65"/>
      <c r="Q303" s="65"/>
      <c r="R303" s="65"/>
      <c r="S303" s="36"/>
      <c r="T303" s="65"/>
      <c r="U303" s="65"/>
      <c r="V303" s="66"/>
      <c r="W303" s="66"/>
      <c r="X303" s="67"/>
      <c r="Y303" s="68"/>
      <c r="Z303" s="68"/>
      <c r="AA303" s="67"/>
      <c r="AB303" s="65"/>
      <c r="AC303" s="65"/>
      <c r="AD303" s="66"/>
      <c r="AE303" s="65"/>
      <c r="AF303" s="66"/>
      <c r="AG303" s="66"/>
      <c r="AH303" s="66"/>
      <c r="AI303" s="65"/>
      <c r="AJ303" s="65"/>
      <c r="AK303" s="66"/>
      <c r="AL303" s="36"/>
      <c r="AM303" s="36"/>
      <c r="AN303" s="36"/>
      <c r="AO303" s="36"/>
      <c r="AP303" s="69"/>
      <c r="AQ303" s="36"/>
    </row>
    <row r="304" spans="1:43" ht="14.25" customHeight="1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71"/>
      <c r="N304" s="65"/>
      <c r="O304" s="65"/>
      <c r="P304" s="65"/>
      <c r="Q304" s="65"/>
      <c r="R304" s="65"/>
      <c r="S304" s="36"/>
      <c r="T304" s="65"/>
      <c r="U304" s="65"/>
      <c r="V304" s="66"/>
      <c r="W304" s="66"/>
      <c r="X304" s="67"/>
      <c r="Y304" s="68"/>
      <c r="Z304" s="68"/>
      <c r="AA304" s="67"/>
      <c r="AB304" s="65"/>
      <c r="AC304" s="65"/>
      <c r="AD304" s="66"/>
      <c r="AE304" s="65"/>
      <c r="AF304" s="66"/>
      <c r="AG304" s="66"/>
      <c r="AH304" s="66"/>
      <c r="AI304" s="65"/>
      <c r="AJ304" s="65"/>
      <c r="AK304" s="66"/>
      <c r="AL304" s="36"/>
      <c r="AM304" s="36"/>
      <c r="AN304" s="36"/>
      <c r="AO304" s="36"/>
      <c r="AP304" s="69"/>
      <c r="AQ304" s="36"/>
    </row>
    <row r="305" spans="1:43" ht="14.25" customHeight="1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71"/>
      <c r="N305" s="65"/>
      <c r="O305" s="65"/>
      <c r="P305" s="65"/>
      <c r="Q305" s="65"/>
      <c r="R305" s="65"/>
      <c r="S305" s="36"/>
      <c r="T305" s="65"/>
      <c r="U305" s="65"/>
      <c r="V305" s="66"/>
      <c r="W305" s="66"/>
      <c r="X305" s="67"/>
      <c r="Y305" s="68"/>
      <c r="Z305" s="68"/>
      <c r="AA305" s="67"/>
      <c r="AB305" s="65"/>
      <c r="AC305" s="65"/>
      <c r="AD305" s="66"/>
      <c r="AE305" s="65"/>
      <c r="AF305" s="66"/>
      <c r="AG305" s="66"/>
      <c r="AH305" s="66"/>
      <c r="AI305" s="65"/>
      <c r="AJ305" s="65"/>
      <c r="AK305" s="66"/>
      <c r="AL305" s="36"/>
      <c r="AM305" s="36"/>
      <c r="AN305" s="36"/>
      <c r="AO305" s="36"/>
      <c r="AP305" s="69"/>
      <c r="AQ305" s="36"/>
    </row>
    <row r="306" spans="1:43" ht="14.25" customHeight="1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71"/>
      <c r="N306" s="65"/>
      <c r="O306" s="65"/>
      <c r="P306" s="65"/>
      <c r="Q306" s="65"/>
      <c r="R306" s="65"/>
      <c r="S306" s="36"/>
      <c r="T306" s="65"/>
      <c r="U306" s="65"/>
      <c r="V306" s="66"/>
      <c r="W306" s="66"/>
      <c r="X306" s="67"/>
      <c r="Y306" s="68"/>
      <c r="Z306" s="68"/>
      <c r="AA306" s="67"/>
      <c r="AB306" s="65"/>
      <c r="AC306" s="65"/>
      <c r="AD306" s="66"/>
      <c r="AE306" s="65"/>
      <c r="AF306" s="66"/>
      <c r="AG306" s="66"/>
      <c r="AH306" s="66"/>
      <c r="AI306" s="65"/>
      <c r="AJ306" s="65"/>
      <c r="AK306" s="66"/>
      <c r="AL306" s="36"/>
      <c r="AM306" s="36"/>
      <c r="AN306" s="36"/>
      <c r="AO306" s="36"/>
      <c r="AP306" s="69"/>
      <c r="AQ306" s="36"/>
    </row>
    <row r="307" spans="1:43" ht="14.25" customHeight="1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71"/>
      <c r="N307" s="65"/>
      <c r="O307" s="65"/>
      <c r="P307" s="65"/>
      <c r="Q307" s="65"/>
      <c r="R307" s="65"/>
      <c r="S307" s="36"/>
      <c r="T307" s="65"/>
      <c r="U307" s="65"/>
      <c r="V307" s="66"/>
      <c r="W307" s="66"/>
      <c r="X307" s="67"/>
      <c r="Y307" s="68"/>
      <c r="Z307" s="68"/>
      <c r="AA307" s="67"/>
      <c r="AB307" s="65"/>
      <c r="AC307" s="65"/>
      <c r="AD307" s="66"/>
      <c r="AE307" s="65"/>
      <c r="AF307" s="66"/>
      <c r="AG307" s="66"/>
      <c r="AH307" s="66"/>
      <c r="AI307" s="65"/>
      <c r="AJ307" s="65"/>
      <c r="AK307" s="66"/>
      <c r="AL307" s="36"/>
      <c r="AM307" s="36"/>
      <c r="AN307" s="36"/>
      <c r="AO307" s="36"/>
      <c r="AP307" s="69"/>
      <c r="AQ307" s="36"/>
    </row>
    <row r="308" spans="1:43" ht="14.25" customHeight="1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71"/>
      <c r="N308" s="65"/>
      <c r="O308" s="65"/>
      <c r="P308" s="65"/>
      <c r="Q308" s="65"/>
      <c r="R308" s="65"/>
      <c r="S308" s="36"/>
      <c r="T308" s="65"/>
      <c r="U308" s="65"/>
      <c r="V308" s="66"/>
      <c r="W308" s="66"/>
      <c r="X308" s="67"/>
      <c r="Y308" s="68"/>
      <c r="Z308" s="68"/>
      <c r="AA308" s="67"/>
      <c r="AB308" s="65"/>
      <c r="AC308" s="65"/>
      <c r="AD308" s="66"/>
      <c r="AE308" s="65"/>
      <c r="AF308" s="66"/>
      <c r="AG308" s="66"/>
      <c r="AH308" s="66"/>
      <c r="AI308" s="65"/>
      <c r="AJ308" s="65"/>
      <c r="AK308" s="66"/>
      <c r="AL308" s="36"/>
      <c r="AM308" s="36"/>
      <c r="AN308" s="36"/>
      <c r="AO308" s="36"/>
      <c r="AP308" s="69"/>
      <c r="AQ308" s="36"/>
    </row>
    <row r="309" spans="1:43" ht="14.25" customHeight="1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71"/>
      <c r="N309" s="65"/>
      <c r="O309" s="65"/>
      <c r="P309" s="65"/>
      <c r="Q309" s="65"/>
      <c r="R309" s="65"/>
      <c r="S309" s="36"/>
      <c r="T309" s="65"/>
      <c r="U309" s="65"/>
      <c r="V309" s="66"/>
      <c r="W309" s="66"/>
      <c r="X309" s="67"/>
      <c r="Y309" s="68"/>
      <c r="Z309" s="68"/>
      <c r="AA309" s="67"/>
      <c r="AB309" s="65"/>
      <c r="AC309" s="65"/>
      <c r="AD309" s="66"/>
      <c r="AE309" s="65"/>
      <c r="AF309" s="66"/>
      <c r="AG309" s="66"/>
      <c r="AH309" s="66"/>
      <c r="AI309" s="65"/>
      <c r="AJ309" s="65"/>
      <c r="AK309" s="66"/>
      <c r="AL309" s="36"/>
      <c r="AM309" s="36"/>
      <c r="AN309" s="36"/>
      <c r="AO309" s="36"/>
      <c r="AP309" s="69"/>
      <c r="AQ309" s="36"/>
    </row>
    <row r="310" spans="1:43" ht="14.25" customHeight="1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71"/>
      <c r="N310" s="65"/>
      <c r="O310" s="65"/>
      <c r="P310" s="65"/>
      <c r="Q310" s="65"/>
      <c r="R310" s="65"/>
      <c r="S310" s="36"/>
      <c r="T310" s="65"/>
      <c r="U310" s="65"/>
      <c r="V310" s="66"/>
      <c r="W310" s="66"/>
      <c r="X310" s="67"/>
      <c r="Y310" s="68"/>
      <c r="Z310" s="68"/>
      <c r="AA310" s="67"/>
      <c r="AB310" s="65"/>
      <c r="AC310" s="65"/>
      <c r="AD310" s="66"/>
      <c r="AE310" s="65"/>
      <c r="AF310" s="66"/>
      <c r="AG310" s="66"/>
      <c r="AH310" s="66"/>
      <c r="AI310" s="65"/>
      <c r="AJ310" s="65"/>
      <c r="AK310" s="66"/>
      <c r="AL310" s="36"/>
      <c r="AM310" s="36"/>
      <c r="AN310" s="36"/>
      <c r="AO310" s="36"/>
      <c r="AP310" s="69"/>
      <c r="AQ310" s="36"/>
    </row>
    <row r="311" spans="1:43" ht="14.25" customHeight="1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71"/>
      <c r="N311" s="65"/>
      <c r="O311" s="65"/>
      <c r="P311" s="65"/>
      <c r="Q311" s="65"/>
      <c r="R311" s="65"/>
      <c r="S311" s="36"/>
      <c r="T311" s="65"/>
      <c r="U311" s="65"/>
      <c r="V311" s="66"/>
      <c r="W311" s="66"/>
      <c r="X311" s="67"/>
      <c r="Y311" s="68"/>
      <c r="Z311" s="68"/>
      <c r="AA311" s="67"/>
      <c r="AB311" s="65"/>
      <c r="AC311" s="65"/>
      <c r="AD311" s="66"/>
      <c r="AE311" s="65"/>
      <c r="AF311" s="66"/>
      <c r="AG311" s="66"/>
      <c r="AH311" s="66"/>
      <c r="AI311" s="65"/>
      <c r="AJ311" s="65"/>
      <c r="AK311" s="66"/>
      <c r="AL311" s="36"/>
      <c r="AM311" s="36"/>
      <c r="AN311" s="36"/>
      <c r="AO311" s="36"/>
      <c r="AP311" s="69"/>
      <c r="AQ311" s="36"/>
    </row>
    <row r="312" spans="1:43" ht="14.25" customHeight="1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71"/>
      <c r="N312" s="65"/>
      <c r="O312" s="65"/>
      <c r="P312" s="65"/>
      <c r="Q312" s="65"/>
      <c r="R312" s="65"/>
      <c r="S312" s="36"/>
      <c r="T312" s="65"/>
      <c r="U312" s="65"/>
      <c r="V312" s="66"/>
      <c r="W312" s="66"/>
      <c r="X312" s="67"/>
      <c r="Y312" s="68"/>
      <c r="Z312" s="68"/>
      <c r="AA312" s="67"/>
      <c r="AB312" s="65"/>
      <c r="AC312" s="65"/>
      <c r="AD312" s="66"/>
      <c r="AE312" s="65"/>
      <c r="AF312" s="66"/>
      <c r="AG312" s="66"/>
      <c r="AH312" s="66"/>
      <c r="AI312" s="65"/>
      <c r="AJ312" s="65"/>
      <c r="AK312" s="66"/>
      <c r="AL312" s="36"/>
      <c r="AM312" s="36"/>
      <c r="AN312" s="36"/>
      <c r="AO312" s="36"/>
      <c r="AP312" s="69"/>
      <c r="AQ312" s="36"/>
    </row>
    <row r="313" spans="1:43" ht="14.25" customHeight="1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71"/>
      <c r="N313" s="65"/>
      <c r="O313" s="65"/>
      <c r="P313" s="65"/>
      <c r="Q313" s="65"/>
      <c r="R313" s="65"/>
      <c r="S313" s="36"/>
      <c r="T313" s="65"/>
      <c r="U313" s="65"/>
      <c r="V313" s="66"/>
      <c r="W313" s="66"/>
      <c r="X313" s="67"/>
      <c r="Y313" s="68"/>
      <c r="Z313" s="68"/>
      <c r="AA313" s="67"/>
      <c r="AB313" s="65"/>
      <c r="AC313" s="65"/>
      <c r="AD313" s="66"/>
      <c r="AE313" s="65"/>
      <c r="AF313" s="66"/>
      <c r="AG313" s="66"/>
      <c r="AH313" s="66"/>
      <c r="AI313" s="65"/>
      <c r="AJ313" s="65"/>
      <c r="AK313" s="66"/>
      <c r="AL313" s="36"/>
      <c r="AM313" s="36"/>
      <c r="AN313" s="36"/>
      <c r="AO313" s="36"/>
      <c r="AP313" s="69"/>
      <c r="AQ313" s="36"/>
    </row>
    <row r="314" spans="1:43" ht="14.25" customHeight="1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71"/>
      <c r="N314" s="65"/>
      <c r="O314" s="65"/>
      <c r="P314" s="65"/>
      <c r="Q314" s="65"/>
      <c r="R314" s="65"/>
      <c r="S314" s="36"/>
      <c r="T314" s="65"/>
      <c r="U314" s="65"/>
      <c r="V314" s="66"/>
      <c r="W314" s="66"/>
      <c r="X314" s="67"/>
      <c r="Y314" s="68"/>
      <c r="Z314" s="68"/>
      <c r="AA314" s="67"/>
      <c r="AB314" s="65"/>
      <c r="AC314" s="65"/>
      <c r="AD314" s="66"/>
      <c r="AE314" s="65"/>
      <c r="AF314" s="66"/>
      <c r="AG314" s="66"/>
      <c r="AH314" s="66"/>
      <c r="AI314" s="65"/>
      <c r="AJ314" s="65"/>
      <c r="AK314" s="66"/>
      <c r="AL314" s="36"/>
      <c r="AM314" s="36"/>
      <c r="AN314" s="36"/>
      <c r="AO314" s="36"/>
      <c r="AP314" s="69"/>
      <c r="AQ314" s="36"/>
    </row>
    <row r="315" spans="1:43" ht="14.25" customHeight="1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71"/>
      <c r="N315" s="65"/>
      <c r="O315" s="65"/>
      <c r="P315" s="65"/>
      <c r="Q315" s="65"/>
      <c r="R315" s="65"/>
      <c r="S315" s="36"/>
      <c r="T315" s="65"/>
      <c r="U315" s="65"/>
      <c r="V315" s="66"/>
      <c r="W315" s="66"/>
      <c r="X315" s="67"/>
      <c r="Y315" s="68"/>
      <c r="Z315" s="68"/>
      <c r="AA315" s="67"/>
      <c r="AB315" s="65"/>
      <c r="AC315" s="65"/>
      <c r="AD315" s="66"/>
      <c r="AE315" s="65"/>
      <c r="AF315" s="66"/>
      <c r="AG315" s="66"/>
      <c r="AH315" s="66"/>
      <c r="AI315" s="65"/>
      <c r="AJ315" s="65"/>
      <c r="AK315" s="66"/>
      <c r="AL315" s="36"/>
      <c r="AM315" s="36"/>
      <c r="AN315" s="36"/>
      <c r="AO315" s="36"/>
      <c r="AP315" s="69"/>
      <c r="AQ315" s="36"/>
    </row>
    <row r="316" spans="1:43" ht="14.25" customHeight="1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71"/>
      <c r="N316" s="65"/>
      <c r="O316" s="65"/>
      <c r="P316" s="65"/>
      <c r="Q316" s="65"/>
      <c r="R316" s="65"/>
      <c r="S316" s="36"/>
      <c r="T316" s="65"/>
      <c r="U316" s="65"/>
      <c r="V316" s="66"/>
      <c r="W316" s="66"/>
      <c r="X316" s="67"/>
      <c r="Y316" s="68"/>
      <c r="Z316" s="68"/>
      <c r="AA316" s="67"/>
      <c r="AB316" s="65"/>
      <c r="AC316" s="65"/>
      <c r="AD316" s="66"/>
      <c r="AE316" s="65"/>
      <c r="AF316" s="66"/>
      <c r="AG316" s="66"/>
      <c r="AH316" s="66"/>
      <c r="AI316" s="65"/>
      <c r="AJ316" s="65"/>
      <c r="AK316" s="66"/>
      <c r="AL316" s="36"/>
      <c r="AM316" s="36"/>
      <c r="AN316" s="36"/>
      <c r="AO316" s="36"/>
      <c r="AP316" s="69"/>
      <c r="AQ316" s="36"/>
    </row>
    <row r="317" spans="1:43" ht="14.25" customHeight="1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71"/>
      <c r="N317" s="65"/>
      <c r="O317" s="65"/>
      <c r="P317" s="65"/>
      <c r="Q317" s="65"/>
      <c r="R317" s="65"/>
      <c r="S317" s="36"/>
      <c r="T317" s="65"/>
      <c r="U317" s="65"/>
      <c r="V317" s="66"/>
      <c r="W317" s="66"/>
      <c r="X317" s="67"/>
      <c r="Y317" s="68"/>
      <c r="Z317" s="68"/>
      <c r="AA317" s="67"/>
      <c r="AB317" s="65"/>
      <c r="AC317" s="65"/>
      <c r="AD317" s="66"/>
      <c r="AE317" s="65"/>
      <c r="AF317" s="66"/>
      <c r="AG317" s="66"/>
      <c r="AH317" s="66"/>
      <c r="AI317" s="65"/>
      <c r="AJ317" s="65"/>
      <c r="AK317" s="66"/>
      <c r="AL317" s="36"/>
      <c r="AM317" s="36"/>
      <c r="AN317" s="36"/>
      <c r="AO317" s="36"/>
      <c r="AP317" s="69"/>
      <c r="AQ317" s="36"/>
    </row>
    <row r="318" spans="1:43" ht="14.25" customHeight="1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71"/>
      <c r="N318" s="65"/>
      <c r="O318" s="65"/>
      <c r="P318" s="65"/>
      <c r="Q318" s="65"/>
      <c r="R318" s="65"/>
      <c r="S318" s="36"/>
      <c r="T318" s="65"/>
      <c r="U318" s="65"/>
      <c r="V318" s="66"/>
      <c r="W318" s="66"/>
      <c r="X318" s="67"/>
      <c r="Y318" s="68"/>
      <c r="Z318" s="68"/>
      <c r="AA318" s="67"/>
      <c r="AB318" s="65"/>
      <c r="AC318" s="65"/>
      <c r="AD318" s="66"/>
      <c r="AE318" s="65"/>
      <c r="AF318" s="66"/>
      <c r="AG318" s="66"/>
      <c r="AH318" s="66"/>
      <c r="AI318" s="65"/>
      <c r="AJ318" s="65"/>
      <c r="AK318" s="66"/>
      <c r="AL318" s="36"/>
      <c r="AM318" s="36"/>
      <c r="AN318" s="36"/>
      <c r="AO318" s="36"/>
      <c r="AP318" s="69"/>
      <c r="AQ318" s="36"/>
    </row>
    <row r="319" spans="1:43" ht="14.25" customHeight="1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71"/>
      <c r="N319" s="65"/>
      <c r="O319" s="65"/>
      <c r="P319" s="65"/>
      <c r="Q319" s="65"/>
      <c r="R319" s="65"/>
      <c r="S319" s="36"/>
      <c r="T319" s="65"/>
      <c r="U319" s="65"/>
      <c r="V319" s="66"/>
      <c r="W319" s="66"/>
      <c r="X319" s="67"/>
      <c r="Y319" s="68"/>
      <c r="Z319" s="68"/>
      <c r="AA319" s="67"/>
      <c r="AB319" s="65"/>
      <c r="AC319" s="65"/>
      <c r="AD319" s="66"/>
      <c r="AE319" s="65"/>
      <c r="AF319" s="66"/>
      <c r="AG319" s="66"/>
      <c r="AH319" s="66"/>
      <c r="AI319" s="65"/>
      <c r="AJ319" s="65"/>
      <c r="AK319" s="66"/>
      <c r="AL319" s="36"/>
      <c r="AM319" s="36"/>
      <c r="AN319" s="36"/>
      <c r="AO319" s="36"/>
      <c r="AP319" s="69"/>
      <c r="AQ319" s="36"/>
    </row>
    <row r="320" spans="1:43" ht="14.25" customHeight="1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71"/>
      <c r="N320" s="65"/>
      <c r="O320" s="65"/>
      <c r="P320" s="65"/>
      <c r="Q320" s="65"/>
      <c r="R320" s="65"/>
      <c r="S320" s="36"/>
      <c r="T320" s="65"/>
      <c r="U320" s="65"/>
      <c r="V320" s="66"/>
      <c r="W320" s="66"/>
      <c r="X320" s="67"/>
      <c r="Y320" s="68"/>
      <c r="Z320" s="68"/>
      <c r="AA320" s="67"/>
      <c r="AB320" s="65"/>
      <c r="AC320" s="65"/>
      <c r="AD320" s="66"/>
      <c r="AE320" s="65"/>
      <c r="AF320" s="66"/>
      <c r="AG320" s="66"/>
      <c r="AH320" s="66"/>
      <c r="AI320" s="65"/>
      <c r="AJ320" s="65"/>
      <c r="AK320" s="66"/>
      <c r="AL320" s="36"/>
      <c r="AM320" s="36"/>
      <c r="AN320" s="36"/>
      <c r="AO320" s="36"/>
      <c r="AP320" s="69"/>
      <c r="AQ320" s="36"/>
    </row>
    <row r="321" spans="1:43" ht="14.25" customHeight="1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71"/>
      <c r="N321" s="65"/>
      <c r="O321" s="65"/>
      <c r="P321" s="65"/>
      <c r="Q321" s="65"/>
      <c r="R321" s="65"/>
      <c r="S321" s="36"/>
      <c r="T321" s="65"/>
      <c r="U321" s="65"/>
      <c r="V321" s="66"/>
      <c r="W321" s="66"/>
      <c r="X321" s="67"/>
      <c r="Y321" s="68"/>
      <c r="Z321" s="68"/>
      <c r="AA321" s="67"/>
      <c r="AB321" s="65"/>
      <c r="AC321" s="65"/>
      <c r="AD321" s="66"/>
      <c r="AE321" s="65"/>
      <c r="AF321" s="66"/>
      <c r="AG321" s="66"/>
      <c r="AH321" s="66"/>
      <c r="AI321" s="65"/>
      <c r="AJ321" s="65"/>
      <c r="AK321" s="66"/>
      <c r="AL321" s="36"/>
      <c r="AM321" s="36"/>
      <c r="AN321" s="36"/>
      <c r="AO321" s="36"/>
      <c r="AP321" s="69"/>
      <c r="AQ321" s="36"/>
    </row>
    <row r="322" spans="1:43" ht="14.25" customHeight="1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71"/>
      <c r="N322" s="65"/>
      <c r="O322" s="65"/>
      <c r="P322" s="65"/>
      <c r="Q322" s="65"/>
      <c r="R322" s="65"/>
      <c r="S322" s="36"/>
      <c r="T322" s="65"/>
      <c r="U322" s="65"/>
      <c r="V322" s="66"/>
      <c r="W322" s="66"/>
      <c r="X322" s="67"/>
      <c r="Y322" s="68"/>
      <c r="Z322" s="68"/>
      <c r="AA322" s="67"/>
      <c r="AB322" s="65"/>
      <c r="AC322" s="65"/>
      <c r="AD322" s="66"/>
      <c r="AE322" s="65"/>
      <c r="AF322" s="66"/>
      <c r="AG322" s="66"/>
      <c r="AH322" s="66"/>
      <c r="AI322" s="65"/>
      <c r="AJ322" s="65"/>
      <c r="AK322" s="66"/>
      <c r="AL322" s="36"/>
      <c r="AM322" s="36"/>
      <c r="AN322" s="36"/>
      <c r="AO322" s="36"/>
      <c r="AP322" s="69"/>
      <c r="AQ322" s="36"/>
    </row>
    <row r="323" spans="1:43" ht="14.25" customHeight="1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71"/>
      <c r="N323" s="65"/>
      <c r="O323" s="65"/>
      <c r="P323" s="65"/>
      <c r="Q323" s="65"/>
      <c r="R323" s="65"/>
      <c r="S323" s="36"/>
      <c r="T323" s="65"/>
      <c r="U323" s="65"/>
      <c r="V323" s="66"/>
      <c r="W323" s="66"/>
      <c r="X323" s="67"/>
      <c r="Y323" s="68"/>
      <c r="Z323" s="68"/>
      <c r="AA323" s="67"/>
      <c r="AB323" s="65"/>
      <c r="AC323" s="65"/>
      <c r="AD323" s="66"/>
      <c r="AE323" s="65"/>
      <c r="AF323" s="66"/>
      <c r="AG323" s="66"/>
      <c r="AH323" s="66"/>
      <c r="AI323" s="65"/>
      <c r="AJ323" s="65"/>
      <c r="AK323" s="66"/>
      <c r="AL323" s="36"/>
      <c r="AM323" s="36"/>
      <c r="AN323" s="36"/>
      <c r="AO323" s="36"/>
      <c r="AP323" s="69"/>
      <c r="AQ323" s="36"/>
    </row>
    <row r="324" spans="1:43" ht="14.25" customHeight="1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71"/>
      <c r="N324" s="65"/>
      <c r="O324" s="65"/>
      <c r="P324" s="65"/>
      <c r="Q324" s="65"/>
      <c r="R324" s="65"/>
      <c r="S324" s="36"/>
      <c r="T324" s="65"/>
      <c r="U324" s="65"/>
      <c r="V324" s="66"/>
      <c r="W324" s="66"/>
      <c r="X324" s="67"/>
      <c r="Y324" s="68"/>
      <c r="Z324" s="68"/>
      <c r="AA324" s="67"/>
      <c r="AB324" s="65"/>
      <c r="AC324" s="65"/>
      <c r="AD324" s="66"/>
      <c r="AE324" s="65"/>
      <c r="AF324" s="66"/>
      <c r="AG324" s="66"/>
      <c r="AH324" s="66"/>
      <c r="AI324" s="65"/>
      <c r="AJ324" s="65"/>
      <c r="AK324" s="66"/>
      <c r="AL324" s="36"/>
      <c r="AM324" s="36"/>
      <c r="AN324" s="36"/>
      <c r="AO324" s="36"/>
      <c r="AP324" s="69"/>
      <c r="AQ324" s="36"/>
    </row>
    <row r="325" spans="1:43" ht="14.25" customHeight="1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71"/>
      <c r="N325" s="65"/>
      <c r="O325" s="65"/>
      <c r="P325" s="65"/>
      <c r="Q325" s="65"/>
      <c r="R325" s="65"/>
      <c r="S325" s="36"/>
      <c r="T325" s="65"/>
      <c r="U325" s="65"/>
      <c r="V325" s="66"/>
      <c r="W325" s="66"/>
      <c r="X325" s="67"/>
      <c r="Y325" s="68"/>
      <c r="Z325" s="68"/>
      <c r="AA325" s="67"/>
      <c r="AB325" s="65"/>
      <c r="AC325" s="65"/>
      <c r="AD325" s="66"/>
      <c r="AE325" s="65"/>
      <c r="AF325" s="66"/>
      <c r="AG325" s="66"/>
      <c r="AH325" s="66"/>
      <c r="AI325" s="65"/>
      <c r="AJ325" s="65"/>
      <c r="AK325" s="66"/>
      <c r="AL325" s="36"/>
      <c r="AM325" s="36"/>
      <c r="AN325" s="36"/>
      <c r="AO325" s="36"/>
      <c r="AP325" s="69"/>
      <c r="AQ325" s="36"/>
    </row>
    <row r="326" spans="1:43" ht="15.75" customHeight="1" x14ac:dyDescent="0.2">
      <c r="V326" s="73"/>
      <c r="W326" s="73"/>
      <c r="X326" s="74"/>
      <c r="AA326" s="74"/>
      <c r="AD326" s="73"/>
      <c r="AF326" s="73"/>
      <c r="AN326" s="75"/>
    </row>
    <row r="327" spans="1:43" ht="15.75" customHeight="1" x14ac:dyDescent="0.2">
      <c r="V327" s="73"/>
      <c r="W327" s="73"/>
      <c r="X327" s="74"/>
      <c r="AA327" s="74"/>
      <c r="AD327" s="73"/>
      <c r="AF327" s="73"/>
      <c r="AN327" s="75"/>
    </row>
    <row r="328" spans="1:43" ht="15.75" customHeight="1" x14ac:dyDescent="0.2">
      <c r="V328" s="73"/>
      <c r="W328" s="73"/>
      <c r="X328" s="74"/>
      <c r="AA328" s="74"/>
      <c r="AD328" s="73"/>
      <c r="AF328" s="73"/>
      <c r="AN328" s="75"/>
    </row>
    <row r="329" spans="1:43" ht="15.75" customHeight="1" x14ac:dyDescent="0.2">
      <c r="V329" s="73"/>
      <c r="W329" s="73"/>
      <c r="X329" s="74"/>
      <c r="AA329" s="74"/>
      <c r="AD329" s="73"/>
      <c r="AF329" s="73"/>
      <c r="AN329" s="75"/>
    </row>
    <row r="330" spans="1:43" ht="15.75" customHeight="1" x14ac:dyDescent="0.2">
      <c r="V330" s="73"/>
      <c r="W330" s="73"/>
      <c r="X330" s="74"/>
      <c r="AA330" s="74"/>
      <c r="AD330" s="73"/>
      <c r="AF330" s="73"/>
      <c r="AN330" s="75"/>
    </row>
    <row r="331" spans="1:43" ht="15.75" customHeight="1" x14ac:dyDescent="0.2">
      <c r="V331" s="73"/>
      <c r="W331" s="73"/>
      <c r="X331" s="74"/>
      <c r="AA331" s="74"/>
      <c r="AD331" s="73"/>
      <c r="AF331" s="73"/>
      <c r="AN331" s="75"/>
    </row>
    <row r="332" spans="1:43" ht="15.75" customHeight="1" x14ac:dyDescent="0.2">
      <c r="V332" s="73"/>
      <c r="W332" s="73"/>
      <c r="X332" s="74"/>
      <c r="AA332" s="74"/>
      <c r="AD332" s="73"/>
      <c r="AF332" s="73"/>
      <c r="AN332" s="75"/>
    </row>
    <row r="333" spans="1:43" ht="15.75" customHeight="1" x14ac:dyDescent="0.2">
      <c r="V333" s="73"/>
      <c r="W333" s="73"/>
      <c r="X333" s="74"/>
      <c r="AA333" s="74"/>
      <c r="AD333" s="73"/>
      <c r="AF333" s="73"/>
      <c r="AN333" s="75"/>
    </row>
    <row r="334" spans="1:43" ht="15.75" customHeight="1" x14ac:dyDescent="0.2">
      <c r="V334" s="73"/>
      <c r="W334" s="73"/>
      <c r="X334" s="74"/>
      <c r="AA334" s="74"/>
      <c r="AD334" s="73"/>
      <c r="AF334" s="73"/>
      <c r="AN334" s="75"/>
    </row>
    <row r="335" spans="1:43" ht="15.75" customHeight="1" x14ac:dyDescent="0.2">
      <c r="V335" s="73"/>
      <c r="W335" s="73"/>
      <c r="X335" s="74"/>
      <c r="AA335" s="74"/>
      <c r="AD335" s="73"/>
      <c r="AF335" s="73"/>
      <c r="AN335" s="75"/>
    </row>
    <row r="336" spans="1:43" ht="15.75" customHeight="1" x14ac:dyDescent="0.2">
      <c r="V336" s="73"/>
      <c r="W336" s="73"/>
      <c r="X336" s="74"/>
      <c r="AA336" s="74"/>
      <c r="AD336" s="73"/>
      <c r="AF336" s="73"/>
      <c r="AN336" s="75"/>
    </row>
    <row r="337" spans="22:40" ht="15.75" customHeight="1" x14ac:dyDescent="0.2">
      <c r="V337" s="73"/>
      <c r="W337" s="73"/>
      <c r="X337" s="74"/>
      <c r="AA337" s="74"/>
      <c r="AD337" s="73"/>
      <c r="AF337" s="73"/>
      <c r="AN337" s="75"/>
    </row>
    <row r="338" spans="22:40" ht="15.75" customHeight="1" x14ac:dyDescent="0.2">
      <c r="V338" s="73"/>
      <c r="W338" s="73"/>
      <c r="X338" s="74"/>
      <c r="AA338" s="74"/>
      <c r="AD338" s="73"/>
      <c r="AF338" s="73"/>
      <c r="AN338" s="75"/>
    </row>
    <row r="339" spans="22:40" ht="15.75" customHeight="1" x14ac:dyDescent="0.2">
      <c r="V339" s="73"/>
      <c r="W339" s="73"/>
      <c r="X339" s="74"/>
      <c r="AA339" s="74"/>
      <c r="AD339" s="73"/>
      <c r="AF339" s="73"/>
      <c r="AN339" s="75"/>
    </row>
    <row r="340" spans="22:40" ht="15.75" customHeight="1" x14ac:dyDescent="0.2">
      <c r="V340" s="73"/>
      <c r="W340" s="73"/>
      <c r="X340" s="74"/>
      <c r="AA340" s="74"/>
      <c r="AD340" s="73"/>
      <c r="AF340" s="73"/>
      <c r="AN340" s="75"/>
    </row>
    <row r="341" spans="22:40" ht="15.75" customHeight="1" x14ac:dyDescent="0.2">
      <c r="V341" s="73"/>
      <c r="W341" s="73"/>
      <c r="X341" s="74"/>
      <c r="AA341" s="74"/>
      <c r="AD341" s="73"/>
      <c r="AF341" s="73"/>
      <c r="AN341" s="75"/>
    </row>
    <row r="342" spans="22:40" ht="15.75" customHeight="1" x14ac:dyDescent="0.2">
      <c r="V342" s="73"/>
      <c r="W342" s="73"/>
      <c r="X342" s="74"/>
      <c r="AA342" s="74"/>
      <c r="AD342" s="73"/>
      <c r="AF342" s="73"/>
      <c r="AN342" s="75"/>
    </row>
    <row r="343" spans="22:40" ht="15.75" customHeight="1" x14ac:dyDescent="0.2">
      <c r="V343" s="73"/>
      <c r="W343" s="73"/>
      <c r="X343" s="74"/>
      <c r="AA343" s="74"/>
      <c r="AD343" s="73"/>
      <c r="AF343" s="73"/>
      <c r="AN343" s="75"/>
    </row>
    <row r="344" spans="22:40" ht="15.75" customHeight="1" x14ac:dyDescent="0.2">
      <c r="V344" s="73"/>
      <c r="W344" s="73"/>
      <c r="X344" s="74"/>
      <c r="AA344" s="74"/>
      <c r="AD344" s="73"/>
      <c r="AF344" s="73"/>
      <c r="AN344" s="75"/>
    </row>
    <row r="345" spans="22:40" ht="15.75" customHeight="1" x14ac:dyDescent="0.2">
      <c r="V345" s="73"/>
      <c r="W345" s="73"/>
      <c r="X345" s="74"/>
      <c r="AA345" s="74"/>
      <c r="AD345" s="73"/>
      <c r="AF345" s="73"/>
      <c r="AN345" s="75"/>
    </row>
    <row r="346" spans="22:40" ht="15.75" customHeight="1" x14ac:dyDescent="0.2">
      <c r="V346" s="73"/>
      <c r="W346" s="73"/>
      <c r="X346" s="74"/>
      <c r="AA346" s="74"/>
      <c r="AD346" s="73"/>
      <c r="AF346" s="73"/>
      <c r="AN346" s="75"/>
    </row>
    <row r="347" spans="22:40" ht="15.75" customHeight="1" x14ac:dyDescent="0.2">
      <c r="V347" s="73"/>
      <c r="W347" s="73"/>
      <c r="X347" s="74"/>
      <c r="AA347" s="74"/>
      <c r="AD347" s="73"/>
      <c r="AF347" s="73"/>
      <c r="AN347" s="75"/>
    </row>
    <row r="348" spans="22:40" ht="15.75" customHeight="1" x14ac:dyDescent="0.2">
      <c r="V348" s="73"/>
      <c r="W348" s="73"/>
      <c r="X348" s="74"/>
      <c r="AA348" s="74"/>
      <c r="AD348" s="73"/>
      <c r="AF348" s="73"/>
      <c r="AN348" s="75"/>
    </row>
    <row r="349" spans="22:40" ht="15.75" customHeight="1" x14ac:dyDescent="0.2">
      <c r="V349" s="73"/>
      <c r="W349" s="73"/>
      <c r="X349" s="74"/>
      <c r="AA349" s="74"/>
      <c r="AD349" s="73"/>
      <c r="AF349" s="73"/>
      <c r="AN349" s="75"/>
    </row>
    <row r="350" spans="22:40" ht="15.75" customHeight="1" x14ac:dyDescent="0.2">
      <c r="V350" s="73"/>
      <c r="W350" s="73"/>
      <c r="X350" s="74"/>
      <c r="AA350" s="74"/>
      <c r="AD350" s="73"/>
      <c r="AF350" s="73"/>
      <c r="AN350" s="75"/>
    </row>
    <row r="351" spans="22:40" ht="15.75" customHeight="1" x14ac:dyDescent="0.2">
      <c r="V351" s="73"/>
      <c r="W351" s="73"/>
      <c r="X351" s="74"/>
      <c r="AA351" s="74"/>
      <c r="AD351" s="73"/>
      <c r="AF351" s="73"/>
      <c r="AN351" s="75"/>
    </row>
    <row r="352" spans="22:40" ht="15.75" customHeight="1" x14ac:dyDescent="0.2">
      <c r="V352" s="73"/>
      <c r="W352" s="73"/>
      <c r="X352" s="74"/>
      <c r="AA352" s="74"/>
      <c r="AD352" s="73"/>
      <c r="AF352" s="73"/>
      <c r="AN352" s="75"/>
    </row>
    <row r="353" spans="22:40" ht="15.75" customHeight="1" x14ac:dyDescent="0.2">
      <c r="V353" s="73"/>
      <c r="W353" s="73"/>
      <c r="X353" s="74"/>
      <c r="AA353" s="74"/>
      <c r="AD353" s="73"/>
      <c r="AF353" s="73"/>
      <c r="AN353" s="75"/>
    </row>
    <row r="354" spans="22:40" ht="15.75" customHeight="1" x14ac:dyDescent="0.2">
      <c r="V354" s="73"/>
      <c r="W354" s="73"/>
      <c r="X354" s="74"/>
      <c r="AA354" s="74"/>
      <c r="AD354" s="73"/>
      <c r="AF354" s="73"/>
      <c r="AN354" s="75"/>
    </row>
    <row r="355" spans="22:40" ht="15.75" customHeight="1" x14ac:dyDescent="0.2">
      <c r="V355" s="73"/>
      <c r="W355" s="73"/>
      <c r="X355" s="74"/>
      <c r="AA355" s="74"/>
      <c r="AD355" s="73"/>
      <c r="AF355" s="73"/>
      <c r="AN355" s="75"/>
    </row>
    <row r="356" spans="22:40" ht="15.75" customHeight="1" x14ac:dyDescent="0.2">
      <c r="V356" s="73"/>
      <c r="W356" s="73"/>
      <c r="X356" s="74"/>
      <c r="AA356" s="74"/>
      <c r="AD356" s="73"/>
      <c r="AF356" s="73"/>
      <c r="AN356" s="75"/>
    </row>
    <row r="357" spans="22:40" ht="15.75" customHeight="1" x14ac:dyDescent="0.2">
      <c r="V357" s="73"/>
      <c r="W357" s="73"/>
      <c r="X357" s="74"/>
      <c r="AA357" s="74"/>
      <c r="AD357" s="73"/>
      <c r="AF357" s="73"/>
      <c r="AN357" s="75"/>
    </row>
    <row r="358" spans="22:40" ht="15.75" customHeight="1" x14ac:dyDescent="0.2">
      <c r="V358" s="73"/>
      <c r="W358" s="73"/>
      <c r="X358" s="74"/>
      <c r="AA358" s="74"/>
      <c r="AD358" s="73"/>
      <c r="AF358" s="73"/>
      <c r="AN358" s="75"/>
    </row>
    <row r="359" spans="22:40" ht="15.75" customHeight="1" x14ac:dyDescent="0.2">
      <c r="V359" s="73"/>
      <c r="W359" s="73"/>
      <c r="X359" s="74"/>
      <c r="AA359" s="74"/>
      <c r="AD359" s="73"/>
      <c r="AF359" s="73"/>
      <c r="AN359" s="75"/>
    </row>
    <row r="360" spans="22:40" ht="15.75" customHeight="1" x14ac:dyDescent="0.2">
      <c r="V360" s="73"/>
      <c r="W360" s="73"/>
      <c r="X360" s="74"/>
      <c r="AA360" s="74"/>
      <c r="AD360" s="73"/>
      <c r="AF360" s="73"/>
      <c r="AN360" s="75"/>
    </row>
    <row r="361" spans="22:40" ht="15.75" customHeight="1" x14ac:dyDescent="0.2">
      <c r="V361" s="73"/>
      <c r="W361" s="73"/>
      <c r="X361" s="74"/>
      <c r="AA361" s="74"/>
      <c r="AD361" s="73"/>
      <c r="AF361" s="73"/>
      <c r="AN361" s="75"/>
    </row>
    <row r="362" spans="22:40" ht="15.75" customHeight="1" x14ac:dyDescent="0.2">
      <c r="V362" s="73"/>
      <c r="W362" s="73"/>
      <c r="X362" s="74"/>
      <c r="AA362" s="74"/>
      <c r="AD362" s="73"/>
      <c r="AF362" s="73"/>
      <c r="AN362" s="75"/>
    </row>
    <row r="363" spans="22:40" ht="15.75" customHeight="1" x14ac:dyDescent="0.2">
      <c r="V363" s="73"/>
      <c r="W363" s="73"/>
      <c r="X363" s="74"/>
      <c r="AA363" s="74"/>
      <c r="AD363" s="73"/>
      <c r="AF363" s="73"/>
      <c r="AN363" s="75"/>
    </row>
    <row r="364" spans="22:40" ht="15.75" customHeight="1" x14ac:dyDescent="0.2">
      <c r="V364" s="73"/>
      <c r="W364" s="73"/>
      <c r="X364" s="74"/>
      <c r="AA364" s="74"/>
      <c r="AD364" s="73"/>
      <c r="AF364" s="73"/>
      <c r="AN364" s="75"/>
    </row>
    <row r="365" spans="22:40" ht="15.75" customHeight="1" x14ac:dyDescent="0.2">
      <c r="V365" s="73"/>
      <c r="W365" s="73"/>
      <c r="X365" s="74"/>
      <c r="AA365" s="74"/>
      <c r="AD365" s="73"/>
      <c r="AF365" s="73"/>
      <c r="AN365" s="75"/>
    </row>
    <row r="366" spans="22:40" ht="15.75" customHeight="1" x14ac:dyDescent="0.2">
      <c r="V366" s="73"/>
      <c r="W366" s="73"/>
      <c r="X366" s="74"/>
      <c r="AA366" s="74"/>
      <c r="AD366" s="73"/>
      <c r="AF366" s="73"/>
      <c r="AN366" s="75"/>
    </row>
    <row r="367" spans="22:40" ht="15.75" customHeight="1" x14ac:dyDescent="0.2">
      <c r="V367" s="73"/>
      <c r="W367" s="73"/>
      <c r="X367" s="74"/>
      <c r="AA367" s="74"/>
      <c r="AD367" s="73"/>
      <c r="AF367" s="73"/>
      <c r="AN367" s="75"/>
    </row>
    <row r="368" spans="22:40" ht="15.75" customHeight="1" x14ac:dyDescent="0.2">
      <c r="V368" s="73"/>
      <c r="W368" s="73"/>
      <c r="X368" s="74"/>
      <c r="AA368" s="74"/>
      <c r="AD368" s="73"/>
      <c r="AF368" s="73"/>
      <c r="AN368" s="75"/>
    </row>
    <row r="369" spans="22:40" ht="15.75" customHeight="1" x14ac:dyDescent="0.2">
      <c r="V369" s="73"/>
      <c r="W369" s="73"/>
      <c r="X369" s="74"/>
      <c r="AA369" s="74"/>
      <c r="AD369" s="73"/>
      <c r="AF369" s="73"/>
      <c r="AN369" s="75"/>
    </row>
    <row r="370" spans="22:40" ht="15.75" customHeight="1" x14ac:dyDescent="0.2">
      <c r="V370" s="73"/>
      <c r="W370" s="73"/>
      <c r="X370" s="74"/>
      <c r="AA370" s="74"/>
      <c r="AD370" s="73"/>
      <c r="AF370" s="73"/>
      <c r="AN370" s="75"/>
    </row>
    <row r="371" spans="22:40" ht="15.75" customHeight="1" x14ac:dyDescent="0.2">
      <c r="V371" s="73"/>
      <c r="W371" s="73"/>
      <c r="X371" s="74"/>
      <c r="AA371" s="74"/>
      <c r="AD371" s="73"/>
      <c r="AF371" s="73"/>
      <c r="AN371" s="75"/>
    </row>
    <row r="372" spans="22:40" ht="15.75" customHeight="1" x14ac:dyDescent="0.2">
      <c r="V372" s="73"/>
      <c r="W372" s="73"/>
      <c r="X372" s="74"/>
      <c r="AA372" s="74"/>
      <c r="AD372" s="73"/>
      <c r="AF372" s="73"/>
      <c r="AN372" s="75"/>
    </row>
    <row r="373" spans="22:40" ht="15.75" customHeight="1" x14ac:dyDescent="0.2">
      <c r="V373" s="73"/>
      <c r="W373" s="73"/>
      <c r="X373" s="74"/>
      <c r="AA373" s="74"/>
      <c r="AD373" s="73"/>
      <c r="AF373" s="73"/>
      <c r="AN373" s="75"/>
    </row>
    <row r="374" spans="22:40" ht="15.75" customHeight="1" x14ac:dyDescent="0.2">
      <c r="V374" s="73"/>
      <c r="W374" s="73"/>
      <c r="X374" s="74"/>
      <c r="AA374" s="74"/>
      <c r="AD374" s="73"/>
      <c r="AF374" s="73"/>
      <c r="AN374" s="75"/>
    </row>
    <row r="375" spans="22:40" ht="15.75" customHeight="1" x14ac:dyDescent="0.2">
      <c r="V375" s="73"/>
      <c r="W375" s="73"/>
      <c r="X375" s="74"/>
      <c r="AA375" s="74"/>
      <c r="AD375" s="73"/>
      <c r="AF375" s="73"/>
      <c r="AN375" s="75"/>
    </row>
    <row r="376" spans="22:40" ht="15.75" customHeight="1" x14ac:dyDescent="0.2">
      <c r="V376" s="73"/>
      <c r="W376" s="73"/>
      <c r="X376" s="74"/>
      <c r="AA376" s="74"/>
      <c r="AD376" s="73"/>
      <c r="AF376" s="73"/>
      <c r="AN376" s="75"/>
    </row>
    <row r="377" spans="22:40" ht="15.75" customHeight="1" x14ac:dyDescent="0.2">
      <c r="V377" s="73"/>
      <c r="W377" s="73"/>
      <c r="X377" s="74"/>
      <c r="AA377" s="74"/>
      <c r="AD377" s="73"/>
      <c r="AF377" s="73"/>
      <c r="AN377" s="75"/>
    </row>
    <row r="378" spans="22:40" ht="15.75" customHeight="1" x14ac:dyDescent="0.2">
      <c r="V378" s="73"/>
      <c r="W378" s="73"/>
      <c r="X378" s="74"/>
      <c r="AA378" s="74"/>
      <c r="AD378" s="73"/>
      <c r="AF378" s="73"/>
      <c r="AN378" s="75"/>
    </row>
    <row r="379" spans="22:40" ht="15.75" customHeight="1" x14ac:dyDescent="0.2">
      <c r="V379" s="73"/>
      <c r="W379" s="73"/>
      <c r="X379" s="74"/>
      <c r="AA379" s="74"/>
      <c r="AD379" s="73"/>
      <c r="AF379" s="73"/>
      <c r="AN379" s="75"/>
    </row>
    <row r="380" spans="22:40" ht="15.75" customHeight="1" x14ac:dyDescent="0.2">
      <c r="V380" s="73"/>
      <c r="W380" s="73"/>
      <c r="X380" s="74"/>
      <c r="AA380" s="74"/>
      <c r="AD380" s="73"/>
      <c r="AF380" s="73"/>
      <c r="AN380" s="75"/>
    </row>
    <row r="381" spans="22:40" ht="15.75" customHeight="1" x14ac:dyDescent="0.2">
      <c r="V381" s="73"/>
      <c r="W381" s="73"/>
      <c r="X381" s="74"/>
      <c r="AA381" s="74"/>
      <c r="AD381" s="73"/>
      <c r="AF381" s="73"/>
      <c r="AN381" s="75"/>
    </row>
    <row r="382" spans="22:40" ht="15.75" customHeight="1" x14ac:dyDescent="0.2">
      <c r="V382" s="73"/>
      <c r="W382" s="73"/>
      <c r="X382" s="74"/>
      <c r="AA382" s="74"/>
      <c r="AD382" s="73"/>
      <c r="AF382" s="73"/>
      <c r="AN382" s="75"/>
    </row>
    <row r="383" spans="22:40" ht="15.75" customHeight="1" x14ac:dyDescent="0.2">
      <c r="V383" s="73"/>
      <c r="W383" s="73"/>
      <c r="X383" s="74"/>
      <c r="AA383" s="74"/>
      <c r="AD383" s="73"/>
      <c r="AF383" s="73"/>
      <c r="AN383" s="75"/>
    </row>
    <row r="384" spans="22:40" ht="15.75" customHeight="1" x14ac:dyDescent="0.2">
      <c r="V384" s="73"/>
      <c r="W384" s="73"/>
      <c r="X384" s="74"/>
      <c r="AA384" s="74"/>
      <c r="AD384" s="73"/>
      <c r="AF384" s="73"/>
      <c r="AN384" s="75"/>
    </row>
    <row r="385" spans="22:40" ht="15.75" customHeight="1" x14ac:dyDescent="0.2">
      <c r="V385" s="73"/>
      <c r="W385" s="73"/>
      <c r="X385" s="74"/>
      <c r="AA385" s="74"/>
      <c r="AD385" s="73"/>
      <c r="AF385" s="73"/>
      <c r="AN385" s="75"/>
    </row>
    <row r="386" spans="22:40" ht="15.75" customHeight="1" x14ac:dyDescent="0.2">
      <c r="V386" s="73"/>
      <c r="W386" s="73"/>
      <c r="X386" s="74"/>
      <c r="AA386" s="74"/>
      <c r="AD386" s="73"/>
      <c r="AF386" s="73"/>
      <c r="AN386" s="75"/>
    </row>
    <row r="387" spans="22:40" ht="15.75" customHeight="1" x14ac:dyDescent="0.2">
      <c r="V387" s="73"/>
      <c r="W387" s="73"/>
      <c r="X387" s="74"/>
      <c r="AA387" s="74"/>
      <c r="AD387" s="73"/>
      <c r="AF387" s="73"/>
      <c r="AN387" s="75"/>
    </row>
    <row r="388" spans="22:40" ht="15.75" customHeight="1" x14ac:dyDescent="0.2">
      <c r="V388" s="73"/>
      <c r="W388" s="73"/>
      <c r="X388" s="74"/>
      <c r="AA388" s="74"/>
      <c r="AD388" s="73"/>
      <c r="AF388" s="73"/>
      <c r="AN388" s="75"/>
    </row>
    <row r="389" spans="22:40" ht="15.75" customHeight="1" x14ac:dyDescent="0.2">
      <c r="V389" s="73"/>
      <c r="W389" s="73"/>
      <c r="X389" s="74"/>
      <c r="AA389" s="74"/>
      <c r="AD389" s="73"/>
      <c r="AF389" s="73"/>
      <c r="AN389" s="75"/>
    </row>
    <row r="390" spans="22:40" ht="15.75" customHeight="1" x14ac:dyDescent="0.2">
      <c r="V390" s="73"/>
      <c r="W390" s="73"/>
      <c r="X390" s="74"/>
      <c r="AA390" s="74"/>
      <c r="AD390" s="73"/>
      <c r="AF390" s="73"/>
      <c r="AN390" s="75"/>
    </row>
    <row r="391" spans="22:40" ht="15.75" customHeight="1" x14ac:dyDescent="0.2">
      <c r="V391" s="73"/>
      <c r="W391" s="73"/>
      <c r="X391" s="74"/>
      <c r="AA391" s="74"/>
      <c r="AD391" s="73"/>
      <c r="AF391" s="73"/>
      <c r="AN391" s="75"/>
    </row>
    <row r="392" spans="22:40" ht="15.75" customHeight="1" x14ac:dyDescent="0.2">
      <c r="V392" s="73"/>
      <c r="W392" s="73"/>
      <c r="X392" s="74"/>
      <c r="AA392" s="74"/>
      <c r="AD392" s="73"/>
      <c r="AF392" s="73"/>
      <c r="AN392" s="75"/>
    </row>
    <row r="393" spans="22:40" ht="15.75" customHeight="1" x14ac:dyDescent="0.2">
      <c r="V393" s="73"/>
      <c r="W393" s="73"/>
      <c r="X393" s="74"/>
      <c r="AA393" s="74"/>
      <c r="AD393" s="73"/>
      <c r="AF393" s="73"/>
      <c r="AN393" s="75"/>
    </row>
    <row r="394" spans="22:40" ht="15.75" customHeight="1" x14ac:dyDescent="0.2">
      <c r="V394" s="73"/>
      <c r="W394" s="73"/>
      <c r="X394" s="74"/>
      <c r="AA394" s="74"/>
      <c r="AD394" s="73"/>
      <c r="AF394" s="73"/>
      <c r="AN394" s="75"/>
    </row>
    <row r="395" spans="22:40" ht="15.75" customHeight="1" x14ac:dyDescent="0.2">
      <c r="V395" s="73"/>
      <c r="W395" s="73"/>
      <c r="X395" s="74"/>
      <c r="AA395" s="74"/>
      <c r="AD395" s="73"/>
      <c r="AF395" s="73"/>
      <c r="AN395" s="75"/>
    </row>
    <row r="396" spans="22:40" ht="15.75" customHeight="1" x14ac:dyDescent="0.2">
      <c r="V396" s="73"/>
      <c r="W396" s="73"/>
      <c r="X396" s="74"/>
      <c r="AA396" s="74"/>
      <c r="AD396" s="73"/>
      <c r="AF396" s="73"/>
      <c r="AN396" s="75"/>
    </row>
    <row r="397" spans="22:40" ht="15.75" customHeight="1" x14ac:dyDescent="0.2">
      <c r="V397" s="73"/>
      <c r="W397" s="73"/>
      <c r="X397" s="74"/>
      <c r="AA397" s="74"/>
      <c r="AD397" s="73"/>
      <c r="AF397" s="73"/>
      <c r="AN397" s="75"/>
    </row>
    <row r="398" spans="22:40" ht="15.75" customHeight="1" x14ac:dyDescent="0.2">
      <c r="V398" s="73"/>
      <c r="W398" s="73"/>
      <c r="X398" s="74"/>
      <c r="AA398" s="74"/>
      <c r="AD398" s="73"/>
      <c r="AF398" s="73"/>
      <c r="AN398" s="75"/>
    </row>
    <row r="399" spans="22:40" ht="15.75" customHeight="1" x14ac:dyDescent="0.2">
      <c r="V399" s="73"/>
      <c r="W399" s="73"/>
      <c r="X399" s="74"/>
      <c r="AA399" s="74"/>
      <c r="AD399" s="73"/>
      <c r="AF399" s="73"/>
      <c r="AN399" s="75"/>
    </row>
    <row r="400" spans="22:40" ht="15.75" customHeight="1" x14ac:dyDescent="0.2">
      <c r="V400" s="73"/>
      <c r="W400" s="73"/>
      <c r="X400" s="74"/>
      <c r="AA400" s="74"/>
      <c r="AD400" s="73"/>
      <c r="AF400" s="73"/>
      <c r="AN400" s="75"/>
    </row>
    <row r="401" spans="22:40" ht="15.75" customHeight="1" x14ac:dyDescent="0.2">
      <c r="V401" s="73"/>
      <c r="W401" s="73"/>
      <c r="X401" s="74"/>
      <c r="AA401" s="74"/>
      <c r="AD401" s="73"/>
      <c r="AF401" s="73"/>
      <c r="AN401" s="75"/>
    </row>
    <row r="402" spans="22:40" ht="15.75" customHeight="1" x14ac:dyDescent="0.2">
      <c r="V402" s="73"/>
      <c r="W402" s="73"/>
      <c r="X402" s="74"/>
      <c r="AA402" s="74"/>
      <c r="AD402" s="73"/>
      <c r="AF402" s="73"/>
      <c r="AN402" s="75"/>
    </row>
    <row r="403" spans="22:40" ht="15.75" customHeight="1" x14ac:dyDescent="0.2">
      <c r="V403" s="73"/>
      <c r="W403" s="73"/>
      <c r="X403" s="74"/>
      <c r="AA403" s="74"/>
      <c r="AD403" s="73"/>
      <c r="AF403" s="73"/>
      <c r="AN403" s="75"/>
    </row>
    <row r="404" spans="22:40" ht="15.75" customHeight="1" x14ac:dyDescent="0.2">
      <c r="V404" s="73"/>
      <c r="W404" s="73"/>
      <c r="X404" s="74"/>
      <c r="AA404" s="74"/>
      <c r="AD404" s="73"/>
      <c r="AF404" s="73"/>
      <c r="AN404" s="75"/>
    </row>
    <row r="405" spans="22:40" ht="15.75" customHeight="1" x14ac:dyDescent="0.2">
      <c r="V405" s="73"/>
      <c r="W405" s="73"/>
      <c r="X405" s="74"/>
      <c r="AA405" s="74"/>
      <c r="AD405" s="73"/>
      <c r="AF405" s="73"/>
      <c r="AN405" s="75"/>
    </row>
    <row r="406" spans="22:40" ht="15.75" customHeight="1" x14ac:dyDescent="0.2">
      <c r="V406" s="73"/>
      <c r="W406" s="73"/>
      <c r="X406" s="74"/>
      <c r="AA406" s="74"/>
      <c r="AD406" s="73"/>
      <c r="AF406" s="73"/>
      <c r="AN406" s="75"/>
    </row>
    <row r="407" spans="22:40" ht="15.75" customHeight="1" x14ac:dyDescent="0.2">
      <c r="V407" s="73"/>
      <c r="W407" s="73"/>
      <c r="X407" s="74"/>
      <c r="AA407" s="74"/>
      <c r="AD407" s="73"/>
      <c r="AF407" s="73"/>
      <c r="AN407" s="75"/>
    </row>
    <row r="408" spans="22:40" ht="15.75" customHeight="1" x14ac:dyDescent="0.2">
      <c r="V408" s="73"/>
      <c r="W408" s="73"/>
      <c r="X408" s="74"/>
      <c r="AA408" s="74"/>
      <c r="AD408" s="73"/>
      <c r="AF408" s="73"/>
      <c r="AN408" s="75"/>
    </row>
    <row r="409" spans="22:40" ht="15.75" customHeight="1" x14ac:dyDescent="0.2">
      <c r="V409" s="73"/>
      <c r="W409" s="73"/>
      <c r="X409" s="74"/>
      <c r="AA409" s="74"/>
      <c r="AD409" s="73"/>
      <c r="AF409" s="73"/>
      <c r="AN409" s="75"/>
    </row>
    <row r="410" spans="22:40" ht="15.75" customHeight="1" x14ac:dyDescent="0.2">
      <c r="V410" s="73"/>
      <c r="W410" s="73"/>
      <c r="X410" s="74"/>
      <c r="AA410" s="74"/>
      <c r="AD410" s="73"/>
      <c r="AF410" s="73"/>
      <c r="AN410" s="75"/>
    </row>
    <row r="411" spans="22:40" ht="15.75" customHeight="1" x14ac:dyDescent="0.2">
      <c r="V411" s="73"/>
      <c r="W411" s="73"/>
      <c r="X411" s="74"/>
      <c r="AA411" s="74"/>
      <c r="AD411" s="73"/>
      <c r="AF411" s="73"/>
      <c r="AN411" s="75"/>
    </row>
    <row r="412" spans="22:40" ht="15.75" customHeight="1" x14ac:dyDescent="0.2">
      <c r="V412" s="73"/>
      <c r="W412" s="73"/>
      <c r="X412" s="74"/>
      <c r="AA412" s="74"/>
      <c r="AD412" s="73"/>
      <c r="AF412" s="73"/>
      <c r="AN412" s="75"/>
    </row>
    <row r="413" spans="22:40" ht="15.75" customHeight="1" x14ac:dyDescent="0.2">
      <c r="V413" s="73"/>
      <c r="W413" s="73"/>
      <c r="X413" s="74"/>
      <c r="AA413" s="74"/>
      <c r="AD413" s="73"/>
      <c r="AF413" s="73"/>
      <c r="AN413" s="75"/>
    </row>
    <row r="414" spans="22:40" ht="15.75" customHeight="1" x14ac:dyDescent="0.2">
      <c r="V414" s="73"/>
      <c r="W414" s="73"/>
      <c r="X414" s="74"/>
      <c r="AA414" s="74"/>
      <c r="AD414" s="73"/>
      <c r="AF414" s="73"/>
      <c r="AN414" s="75"/>
    </row>
    <row r="415" spans="22:40" ht="15.75" customHeight="1" x14ac:dyDescent="0.2">
      <c r="V415" s="73"/>
      <c r="W415" s="73"/>
      <c r="X415" s="74"/>
      <c r="AA415" s="74"/>
      <c r="AD415" s="73"/>
      <c r="AF415" s="73"/>
      <c r="AN415" s="75"/>
    </row>
    <row r="416" spans="22:40" ht="15.75" customHeight="1" x14ac:dyDescent="0.2">
      <c r="V416" s="73"/>
      <c r="W416" s="73"/>
      <c r="X416" s="74"/>
      <c r="AA416" s="74"/>
      <c r="AD416" s="73"/>
      <c r="AF416" s="73"/>
      <c r="AN416" s="75"/>
    </row>
    <row r="417" spans="22:40" ht="15.75" customHeight="1" x14ac:dyDescent="0.2">
      <c r="V417" s="73"/>
      <c r="W417" s="73"/>
      <c r="X417" s="74"/>
      <c r="AA417" s="74"/>
      <c r="AD417" s="73"/>
      <c r="AF417" s="73"/>
      <c r="AN417" s="75"/>
    </row>
    <row r="418" spans="22:40" ht="15.75" customHeight="1" x14ac:dyDescent="0.2">
      <c r="V418" s="73"/>
      <c r="W418" s="73"/>
      <c r="X418" s="74"/>
      <c r="AA418" s="74"/>
      <c r="AD418" s="73"/>
      <c r="AF418" s="73"/>
      <c r="AN418" s="75"/>
    </row>
    <row r="419" spans="22:40" ht="15.75" customHeight="1" x14ac:dyDescent="0.2">
      <c r="V419" s="73"/>
      <c r="W419" s="73"/>
      <c r="X419" s="74"/>
      <c r="AA419" s="74"/>
      <c r="AD419" s="73"/>
      <c r="AF419" s="73"/>
      <c r="AN419" s="75"/>
    </row>
    <row r="420" spans="22:40" ht="15.75" customHeight="1" x14ac:dyDescent="0.2">
      <c r="V420" s="73"/>
      <c r="W420" s="73"/>
      <c r="X420" s="74"/>
      <c r="AA420" s="74"/>
      <c r="AD420" s="73"/>
      <c r="AF420" s="73"/>
      <c r="AN420" s="75"/>
    </row>
    <row r="421" spans="22:40" ht="15.75" customHeight="1" x14ac:dyDescent="0.2">
      <c r="V421" s="73"/>
      <c r="W421" s="73"/>
      <c r="X421" s="74"/>
      <c r="AA421" s="74"/>
      <c r="AD421" s="73"/>
      <c r="AF421" s="73"/>
      <c r="AN421" s="75"/>
    </row>
    <row r="422" spans="22:40" ht="15.75" customHeight="1" x14ac:dyDescent="0.2">
      <c r="V422" s="73"/>
      <c r="W422" s="73"/>
      <c r="X422" s="74"/>
      <c r="AA422" s="74"/>
      <c r="AD422" s="73"/>
      <c r="AF422" s="73"/>
      <c r="AN422" s="75"/>
    </row>
    <row r="423" spans="22:40" ht="15.75" customHeight="1" x14ac:dyDescent="0.2">
      <c r="V423" s="73"/>
      <c r="W423" s="73"/>
      <c r="X423" s="74"/>
      <c r="AA423" s="74"/>
      <c r="AD423" s="73"/>
      <c r="AF423" s="73"/>
      <c r="AN423" s="75"/>
    </row>
    <row r="424" spans="22:40" ht="15.75" customHeight="1" x14ac:dyDescent="0.2">
      <c r="V424" s="73"/>
      <c r="W424" s="73"/>
      <c r="X424" s="74"/>
      <c r="AA424" s="74"/>
      <c r="AD424" s="73"/>
      <c r="AF424" s="73"/>
      <c r="AN424" s="75"/>
    </row>
    <row r="425" spans="22:40" ht="15.75" customHeight="1" x14ac:dyDescent="0.2">
      <c r="V425" s="73"/>
      <c r="W425" s="73"/>
      <c r="X425" s="74"/>
      <c r="AA425" s="74"/>
      <c r="AD425" s="73"/>
      <c r="AF425" s="73"/>
      <c r="AN425" s="75"/>
    </row>
    <row r="426" spans="22:40" ht="15.75" customHeight="1" x14ac:dyDescent="0.2">
      <c r="V426" s="73"/>
      <c r="W426" s="73"/>
      <c r="X426" s="74"/>
      <c r="AA426" s="74"/>
      <c r="AD426" s="73"/>
      <c r="AF426" s="73"/>
      <c r="AN426" s="75"/>
    </row>
    <row r="427" spans="22:40" ht="15.75" customHeight="1" x14ac:dyDescent="0.2">
      <c r="V427" s="73"/>
      <c r="W427" s="73"/>
      <c r="X427" s="74"/>
      <c r="AA427" s="74"/>
      <c r="AD427" s="73"/>
      <c r="AF427" s="73"/>
      <c r="AN427" s="75"/>
    </row>
    <row r="428" spans="22:40" ht="15.75" customHeight="1" x14ac:dyDescent="0.2">
      <c r="V428" s="73"/>
      <c r="W428" s="73"/>
      <c r="X428" s="74"/>
      <c r="AA428" s="74"/>
      <c r="AD428" s="73"/>
      <c r="AF428" s="73"/>
      <c r="AN428" s="75"/>
    </row>
    <row r="429" spans="22:40" ht="15.75" customHeight="1" x14ac:dyDescent="0.2">
      <c r="V429" s="73"/>
      <c r="W429" s="73"/>
      <c r="X429" s="74"/>
      <c r="AA429" s="74"/>
      <c r="AD429" s="73"/>
      <c r="AF429" s="73"/>
      <c r="AN429" s="75"/>
    </row>
    <row r="430" spans="22:40" ht="15.75" customHeight="1" x14ac:dyDescent="0.2">
      <c r="V430" s="73"/>
      <c r="W430" s="73"/>
      <c r="X430" s="74"/>
      <c r="AA430" s="74"/>
      <c r="AD430" s="73"/>
      <c r="AF430" s="73"/>
      <c r="AN430" s="75"/>
    </row>
    <row r="431" spans="22:40" ht="15.75" customHeight="1" x14ac:dyDescent="0.2">
      <c r="V431" s="73"/>
      <c r="W431" s="73"/>
      <c r="X431" s="74"/>
      <c r="AA431" s="74"/>
      <c r="AD431" s="73"/>
      <c r="AF431" s="73"/>
      <c r="AN431" s="75"/>
    </row>
    <row r="432" spans="22:40" ht="15.75" customHeight="1" x14ac:dyDescent="0.2">
      <c r="V432" s="73"/>
      <c r="W432" s="73"/>
      <c r="X432" s="74"/>
      <c r="AA432" s="74"/>
      <c r="AD432" s="73"/>
      <c r="AF432" s="73"/>
      <c r="AN432" s="75"/>
    </row>
    <row r="433" spans="22:40" ht="15.75" customHeight="1" x14ac:dyDescent="0.2">
      <c r="V433" s="73"/>
      <c r="W433" s="73"/>
      <c r="X433" s="74"/>
      <c r="AA433" s="74"/>
      <c r="AD433" s="73"/>
      <c r="AF433" s="73"/>
      <c r="AN433" s="75"/>
    </row>
    <row r="434" spans="22:40" ht="15.75" customHeight="1" x14ac:dyDescent="0.2">
      <c r="V434" s="73"/>
      <c r="W434" s="73"/>
      <c r="X434" s="74"/>
      <c r="AA434" s="74"/>
      <c r="AD434" s="73"/>
      <c r="AF434" s="73"/>
      <c r="AN434" s="75"/>
    </row>
    <row r="435" spans="22:40" ht="15.75" customHeight="1" x14ac:dyDescent="0.2">
      <c r="V435" s="73"/>
      <c r="W435" s="73"/>
      <c r="X435" s="74"/>
      <c r="AA435" s="74"/>
      <c r="AD435" s="73"/>
      <c r="AF435" s="73"/>
      <c r="AN435" s="75"/>
    </row>
    <row r="436" spans="22:40" ht="15.75" customHeight="1" x14ac:dyDescent="0.2">
      <c r="V436" s="73"/>
      <c r="W436" s="73"/>
      <c r="X436" s="74"/>
      <c r="AA436" s="74"/>
      <c r="AD436" s="73"/>
      <c r="AF436" s="73"/>
      <c r="AN436" s="75"/>
    </row>
    <row r="437" spans="22:40" ht="15.75" customHeight="1" x14ac:dyDescent="0.2">
      <c r="V437" s="73"/>
      <c r="W437" s="73"/>
      <c r="X437" s="74"/>
      <c r="AA437" s="74"/>
      <c r="AD437" s="73"/>
      <c r="AF437" s="73"/>
      <c r="AN437" s="75"/>
    </row>
    <row r="438" spans="22:40" ht="15.75" customHeight="1" x14ac:dyDescent="0.2">
      <c r="V438" s="73"/>
      <c r="W438" s="73"/>
      <c r="X438" s="74"/>
      <c r="AA438" s="74"/>
      <c r="AD438" s="73"/>
      <c r="AF438" s="73"/>
      <c r="AN438" s="75"/>
    </row>
    <row r="439" spans="22:40" ht="15.75" customHeight="1" x14ac:dyDescent="0.2">
      <c r="V439" s="73"/>
      <c r="W439" s="73"/>
      <c r="X439" s="74"/>
      <c r="AA439" s="74"/>
      <c r="AD439" s="73"/>
      <c r="AF439" s="73"/>
      <c r="AN439" s="75"/>
    </row>
    <row r="440" spans="22:40" ht="15.75" customHeight="1" x14ac:dyDescent="0.2">
      <c r="V440" s="73"/>
      <c r="W440" s="73"/>
      <c r="X440" s="74"/>
      <c r="AA440" s="74"/>
      <c r="AD440" s="73"/>
      <c r="AF440" s="73"/>
      <c r="AN440" s="75"/>
    </row>
    <row r="441" spans="22:40" ht="15.75" customHeight="1" x14ac:dyDescent="0.2">
      <c r="V441" s="73"/>
      <c r="W441" s="73"/>
      <c r="X441" s="74"/>
      <c r="AA441" s="74"/>
      <c r="AD441" s="73"/>
      <c r="AF441" s="73"/>
      <c r="AN441" s="75"/>
    </row>
    <row r="442" spans="22:40" ht="15.75" customHeight="1" x14ac:dyDescent="0.2">
      <c r="V442" s="73"/>
      <c r="W442" s="73"/>
      <c r="X442" s="74"/>
      <c r="AA442" s="74"/>
      <c r="AD442" s="73"/>
      <c r="AF442" s="73"/>
      <c r="AN442" s="75"/>
    </row>
    <row r="443" spans="22:40" ht="15.75" customHeight="1" x14ac:dyDescent="0.2">
      <c r="V443" s="73"/>
      <c r="W443" s="73"/>
      <c r="X443" s="74"/>
      <c r="AA443" s="74"/>
      <c r="AD443" s="73"/>
      <c r="AF443" s="73"/>
      <c r="AN443" s="75"/>
    </row>
    <row r="444" spans="22:40" ht="15.75" customHeight="1" x14ac:dyDescent="0.2">
      <c r="V444" s="73"/>
      <c r="W444" s="73"/>
      <c r="X444" s="74"/>
      <c r="AA444" s="74"/>
      <c r="AD444" s="73"/>
      <c r="AF444" s="73"/>
      <c r="AN444" s="75"/>
    </row>
    <row r="445" spans="22:40" ht="15.75" customHeight="1" x14ac:dyDescent="0.2">
      <c r="V445" s="73"/>
      <c r="W445" s="73"/>
      <c r="X445" s="74"/>
      <c r="AA445" s="74"/>
      <c r="AD445" s="73"/>
      <c r="AF445" s="73"/>
      <c r="AN445" s="75"/>
    </row>
    <row r="446" spans="22:40" ht="15.75" customHeight="1" x14ac:dyDescent="0.2">
      <c r="V446" s="73"/>
      <c r="W446" s="73"/>
      <c r="X446" s="74"/>
      <c r="AA446" s="74"/>
      <c r="AD446" s="73"/>
      <c r="AF446" s="73"/>
      <c r="AN446" s="75"/>
    </row>
    <row r="447" spans="22:40" ht="15.75" customHeight="1" x14ac:dyDescent="0.2">
      <c r="V447" s="73"/>
      <c r="W447" s="73"/>
      <c r="X447" s="74"/>
      <c r="AA447" s="74"/>
      <c r="AD447" s="73"/>
      <c r="AF447" s="73"/>
      <c r="AN447" s="75"/>
    </row>
    <row r="448" spans="22:40" ht="15.75" customHeight="1" x14ac:dyDescent="0.2">
      <c r="V448" s="73"/>
      <c r="W448" s="73"/>
      <c r="X448" s="74"/>
      <c r="AA448" s="74"/>
      <c r="AD448" s="73"/>
      <c r="AF448" s="73"/>
      <c r="AN448" s="75"/>
    </row>
    <row r="449" spans="22:40" ht="15.75" customHeight="1" x14ac:dyDescent="0.2">
      <c r="V449" s="73"/>
      <c r="W449" s="73"/>
      <c r="X449" s="74"/>
      <c r="AA449" s="74"/>
      <c r="AD449" s="73"/>
      <c r="AF449" s="73"/>
      <c r="AN449" s="75"/>
    </row>
    <row r="450" spans="22:40" ht="15.75" customHeight="1" x14ac:dyDescent="0.2">
      <c r="V450" s="73"/>
      <c r="W450" s="73"/>
      <c r="X450" s="74"/>
      <c r="AA450" s="74"/>
      <c r="AD450" s="73"/>
      <c r="AF450" s="73"/>
      <c r="AN450" s="75"/>
    </row>
    <row r="451" spans="22:40" ht="15.75" customHeight="1" x14ac:dyDescent="0.2">
      <c r="V451" s="73"/>
      <c r="W451" s="73"/>
      <c r="X451" s="74"/>
      <c r="AA451" s="74"/>
      <c r="AD451" s="73"/>
      <c r="AF451" s="73"/>
      <c r="AN451" s="75"/>
    </row>
    <row r="452" spans="22:40" ht="15.75" customHeight="1" x14ac:dyDescent="0.2">
      <c r="V452" s="73"/>
      <c r="W452" s="73"/>
      <c r="X452" s="74"/>
      <c r="AA452" s="74"/>
      <c r="AD452" s="73"/>
      <c r="AF452" s="73"/>
      <c r="AN452" s="75"/>
    </row>
    <row r="453" spans="22:40" ht="15.75" customHeight="1" x14ac:dyDescent="0.2">
      <c r="V453" s="73"/>
      <c r="W453" s="73"/>
      <c r="X453" s="74"/>
      <c r="AA453" s="74"/>
      <c r="AD453" s="73"/>
      <c r="AF453" s="73"/>
      <c r="AN453" s="75"/>
    </row>
    <row r="454" spans="22:40" ht="15.75" customHeight="1" x14ac:dyDescent="0.2">
      <c r="V454" s="73"/>
      <c r="W454" s="73"/>
      <c r="X454" s="74"/>
      <c r="AA454" s="74"/>
      <c r="AD454" s="73"/>
      <c r="AF454" s="73"/>
      <c r="AN454" s="75"/>
    </row>
    <row r="455" spans="22:40" ht="15.75" customHeight="1" x14ac:dyDescent="0.2">
      <c r="V455" s="73"/>
      <c r="W455" s="73"/>
      <c r="X455" s="74"/>
      <c r="AA455" s="74"/>
      <c r="AD455" s="73"/>
      <c r="AF455" s="73"/>
      <c r="AN455" s="75"/>
    </row>
    <row r="456" spans="22:40" ht="15.75" customHeight="1" x14ac:dyDescent="0.2">
      <c r="V456" s="73"/>
      <c r="W456" s="73"/>
      <c r="X456" s="74"/>
      <c r="AA456" s="74"/>
      <c r="AD456" s="73"/>
      <c r="AF456" s="73"/>
      <c r="AN456" s="75"/>
    </row>
    <row r="457" spans="22:40" ht="15.75" customHeight="1" x14ac:dyDescent="0.2">
      <c r="V457" s="73"/>
      <c r="W457" s="73"/>
      <c r="X457" s="74"/>
      <c r="AA457" s="74"/>
      <c r="AD457" s="73"/>
      <c r="AF457" s="73"/>
      <c r="AN457" s="75"/>
    </row>
    <row r="458" spans="22:40" ht="15.75" customHeight="1" x14ac:dyDescent="0.2">
      <c r="V458" s="73"/>
      <c r="W458" s="73"/>
      <c r="X458" s="74"/>
      <c r="AA458" s="74"/>
      <c r="AD458" s="73"/>
      <c r="AF458" s="73"/>
      <c r="AN458" s="75"/>
    </row>
    <row r="459" spans="22:40" ht="15.75" customHeight="1" x14ac:dyDescent="0.2">
      <c r="V459" s="73"/>
      <c r="W459" s="73"/>
      <c r="X459" s="74"/>
      <c r="AA459" s="74"/>
      <c r="AD459" s="73"/>
      <c r="AF459" s="73"/>
      <c r="AN459" s="75"/>
    </row>
    <row r="460" spans="22:40" ht="15.75" customHeight="1" x14ac:dyDescent="0.2">
      <c r="V460" s="73"/>
      <c r="W460" s="73"/>
      <c r="X460" s="74"/>
      <c r="AA460" s="74"/>
      <c r="AD460" s="73"/>
      <c r="AF460" s="73"/>
      <c r="AN460" s="75"/>
    </row>
    <row r="461" spans="22:40" ht="15.75" customHeight="1" x14ac:dyDescent="0.2">
      <c r="V461" s="73"/>
      <c r="W461" s="73"/>
      <c r="X461" s="74"/>
      <c r="AA461" s="74"/>
      <c r="AD461" s="73"/>
      <c r="AF461" s="73"/>
      <c r="AN461" s="75"/>
    </row>
    <row r="462" spans="22:40" ht="15.75" customHeight="1" x14ac:dyDescent="0.2">
      <c r="V462" s="73"/>
      <c r="W462" s="73"/>
      <c r="X462" s="74"/>
      <c r="AA462" s="74"/>
      <c r="AD462" s="73"/>
      <c r="AF462" s="73"/>
      <c r="AN462" s="75"/>
    </row>
    <row r="463" spans="22:40" ht="15.75" customHeight="1" x14ac:dyDescent="0.2">
      <c r="V463" s="73"/>
      <c r="W463" s="73"/>
      <c r="X463" s="74"/>
      <c r="AA463" s="74"/>
      <c r="AD463" s="73"/>
      <c r="AF463" s="73"/>
      <c r="AN463" s="75"/>
    </row>
    <row r="464" spans="22:40" ht="15.75" customHeight="1" x14ac:dyDescent="0.2">
      <c r="V464" s="73"/>
      <c r="W464" s="73"/>
      <c r="X464" s="74"/>
      <c r="AA464" s="74"/>
      <c r="AD464" s="73"/>
      <c r="AF464" s="73"/>
      <c r="AN464" s="75"/>
    </row>
    <row r="465" spans="22:40" ht="15.75" customHeight="1" x14ac:dyDescent="0.2">
      <c r="V465" s="73"/>
      <c r="W465" s="73"/>
      <c r="X465" s="74"/>
      <c r="AA465" s="74"/>
      <c r="AD465" s="73"/>
      <c r="AF465" s="73"/>
      <c r="AN465" s="75"/>
    </row>
    <row r="466" spans="22:40" ht="15.75" customHeight="1" x14ac:dyDescent="0.2">
      <c r="V466" s="73"/>
      <c r="W466" s="73"/>
      <c r="X466" s="74"/>
      <c r="AA466" s="74"/>
      <c r="AD466" s="73"/>
      <c r="AF466" s="73"/>
      <c r="AN466" s="75"/>
    </row>
    <row r="467" spans="22:40" ht="15.75" customHeight="1" x14ac:dyDescent="0.2">
      <c r="V467" s="73"/>
      <c r="W467" s="73"/>
      <c r="X467" s="74"/>
      <c r="AA467" s="74"/>
      <c r="AD467" s="73"/>
      <c r="AF467" s="73"/>
      <c r="AN467" s="75"/>
    </row>
    <row r="468" spans="22:40" ht="15.75" customHeight="1" x14ac:dyDescent="0.2">
      <c r="V468" s="73"/>
      <c r="W468" s="73"/>
      <c r="X468" s="74"/>
      <c r="AA468" s="74"/>
      <c r="AD468" s="73"/>
      <c r="AF468" s="73"/>
      <c r="AN468" s="75"/>
    </row>
    <row r="469" spans="22:40" ht="15.75" customHeight="1" x14ac:dyDescent="0.2">
      <c r="V469" s="73"/>
      <c r="W469" s="73"/>
      <c r="X469" s="74"/>
      <c r="AA469" s="74"/>
      <c r="AD469" s="73"/>
      <c r="AF469" s="73"/>
      <c r="AN469" s="75"/>
    </row>
    <row r="470" spans="22:40" ht="15.75" customHeight="1" x14ac:dyDescent="0.2">
      <c r="V470" s="73"/>
      <c r="W470" s="73"/>
      <c r="X470" s="74"/>
      <c r="AA470" s="74"/>
      <c r="AD470" s="73"/>
      <c r="AF470" s="73"/>
      <c r="AN470" s="75"/>
    </row>
    <row r="471" spans="22:40" ht="15.75" customHeight="1" x14ac:dyDescent="0.2">
      <c r="V471" s="73"/>
      <c r="W471" s="73"/>
      <c r="X471" s="74"/>
      <c r="AA471" s="74"/>
      <c r="AD471" s="73"/>
      <c r="AF471" s="73"/>
      <c r="AN471" s="75"/>
    </row>
    <row r="472" spans="22:40" ht="15.75" customHeight="1" x14ac:dyDescent="0.2">
      <c r="V472" s="73"/>
      <c r="W472" s="73"/>
      <c r="X472" s="74"/>
      <c r="AA472" s="74"/>
      <c r="AD472" s="73"/>
      <c r="AF472" s="73"/>
      <c r="AN472" s="75"/>
    </row>
    <row r="473" spans="22:40" ht="15.75" customHeight="1" x14ac:dyDescent="0.2">
      <c r="V473" s="73"/>
      <c r="W473" s="73"/>
      <c r="X473" s="74"/>
      <c r="AA473" s="74"/>
      <c r="AD473" s="73"/>
      <c r="AF473" s="73"/>
      <c r="AN473" s="75"/>
    </row>
    <row r="474" spans="22:40" ht="15.75" customHeight="1" x14ac:dyDescent="0.2">
      <c r="V474" s="73"/>
      <c r="W474" s="73"/>
      <c r="X474" s="74"/>
      <c r="AA474" s="74"/>
      <c r="AD474" s="73"/>
      <c r="AF474" s="73"/>
      <c r="AN474" s="75"/>
    </row>
    <row r="475" spans="22:40" ht="15.75" customHeight="1" x14ac:dyDescent="0.2">
      <c r="V475" s="73"/>
      <c r="W475" s="73"/>
      <c r="X475" s="74"/>
      <c r="AA475" s="74"/>
      <c r="AD475" s="73"/>
      <c r="AF475" s="73"/>
      <c r="AN475" s="75"/>
    </row>
    <row r="476" spans="22:40" ht="15.75" customHeight="1" x14ac:dyDescent="0.2">
      <c r="V476" s="73"/>
      <c r="W476" s="73"/>
      <c r="X476" s="74"/>
      <c r="AA476" s="74"/>
      <c r="AD476" s="73"/>
      <c r="AF476" s="73"/>
      <c r="AN476" s="75"/>
    </row>
    <row r="477" spans="22:40" ht="15.75" customHeight="1" x14ac:dyDescent="0.2">
      <c r="V477" s="73"/>
      <c r="W477" s="73"/>
      <c r="X477" s="74"/>
      <c r="AA477" s="74"/>
      <c r="AD477" s="73"/>
      <c r="AF477" s="73"/>
      <c r="AN477" s="75"/>
    </row>
    <row r="478" spans="22:40" ht="15.75" customHeight="1" x14ac:dyDescent="0.2">
      <c r="V478" s="73"/>
      <c r="W478" s="73"/>
      <c r="X478" s="74"/>
      <c r="AA478" s="74"/>
      <c r="AD478" s="73"/>
      <c r="AF478" s="73"/>
      <c r="AN478" s="75"/>
    </row>
    <row r="479" spans="22:40" ht="15.75" customHeight="1" x14ac:dyDescent="0.2">
      <c r="V479" s="73"/>
      <c r="W479" s="73"/>
      <c r="X479" s="74"/>
      <c r="AA479" s="74"/>
      <c r="AD479" s="73"/>
      <c r="AF479" s="73"/>
      <c r="AN479" s="75"/>
    </row>
    <row r="480" spans="22:40" ht="15.75" customHeight="1" x14ac:dyDescent="0.2">
      <c r="V480" s="73"/>
      <c r="W480" s="73"/>
      <c r="X480" s="74"/>
      <c r="AA480" s="74"/>
      <c r="AD480" s="73"/>
      <c r="AF480" s="73"/>
      <c r="AN480" s="75"/>
    </row>
    <row r="481" spans="22:40" ht="15.75" customHeight="1" x14ac:dyDescent="0.2">
      <c r="V481" s="73"/>
      <c r="W481" s="73"/>
      <c r="X481" s="74"/>
      <c r="AA481" s="74"/>
      <c r="AD481" s="73"/>
      <c r="AF481" s="73"/>
      <c r="AN481" s="75"/>
    </row>
    <row r="482" spans="22:40" ht="15.75" customHeight="1" x14ac:dyDescent="0.2">
      <c r="V482" s="73"/>
      <c r="W482" s="73"/>
      <c r="X482" s="74"/>
      <c r="AA482" s="74"/>
      <c r="AD482" s="73"/>
      <c r="AF482" s="73"/>
      <c r="AN482" s="75"/>
    </row>
    <row r="483" spans="22:40" ht="15.75" customHeight="1" x14ac:dyDescent="0.2">
      <c r="V483" s="73"/>
      <c r="W483" s="73"/>
      <c r="X483" s="74"/>
      <c r="AA483" s="74"/>
      <c r="AD483" s="73"/>
      <c r="AF483" s="73"/>
      <c r="AN483" s="75"/>
    </row>
    <row r="484" spans="22:40" ht="15.75" customHeight="1" x14ac:dyDescent="0.2">
      <c r="V484" s="73"/>
      <c r="W484" s="73"/>
      <c r="X484" s="74"/>
      <c r="AA484" s="74"/>
      <c r="AD484" s="73"/>
      <c r="AF484" s="73"/>
      <c r="AN484" s="75"/>
    </row>
    <row r="485" spans="22:40" ht="15.75" customHeight="1" x14ac:dyDescent="0.2">
      <c r="V485" s="73"/>
      <c r="W485" s="73"/>
      <c r="X485" s="74"/>
      <c r="AA485" s="74"/>
      <c r="AD485" s="73"/>
      <c r="AF485" s="73"/>
      <c r="AN485" s="75"/>
    </row>
    <row r="486" spans="22:40" ht="15.75" customHeight="1" x14ac:dyDescent="0.2">
      <c r="V486" s="73"/>
      <c r="W486" s="73"/>
      <c r="X486" s="74"/>
      <c r="AA486" s="74"/>
      <c r="AD486" s="73"/>
      <c r="AF486" s="73"/>
      <c r="AN486" s="75"/>
    </row>
    <row r="487" spans="22:40" ht="15.75" customHeight="1" x14ac:dyDescent="0.2">
      <c r="V487" s="73"/>
      <c r="W487" s="73"/>
      <c r="X487" s="74"/>
      <c r="AA487" s="74"/>
      <c r="AD487" s="73"/>
      <c r="AF487" s="73"/>
      <c r="AN487" s="75"/>
    </row>
    <row r="488" spans="22:40" ht="15.75" customHeight="1" x14ac:dyDescent="0.2">
      <c r="V488" s="73"/>
      <c r="W488" s="73"/>
      <c r="X488" s="74"/>
      <c r="AA488" s="74"/>
      <c r="AD488" s="73"/>
      <c r="AF488" s="73"/>
      <c r="AN488" s="75"/>
    </row>
    <row r="489" spans="22:40" ht="15.75" customHeight="1" x14ac:dyDescent="0.2">
      <c r="V489" s="73"/>
      <c r="W489" s="73"/>
      <c r="X489" s="74"/>
      <c r="AA489" s="74"/>
      <c r="AD489" s="73"/>
      <c r="AF489" s="73"/>
      <c r="AN489" s="75"/>
    </row>
    <row r="490" spans="22:40" ht="15.75" customHeight="1" x14ac:dyDescent="0.2">
      <c r="V490" s="73"/>
      <c r="W490" s="73"/>
      <c r="X490" s="74"/>
      <c r="AA490" s="74"/>
      <c r="AD490" s="73"/>
      <c r="AF490" s="73"/>
      <c r="AN490" s="75"/>
    </row>
    <row r="491" spans="22:40" ht="15.75" customHeight="1" x14ac:dyDescent="0.2">
      <c r="V491" s="73"/>
      <c r="W491" s="73"/>
      <c r="X491" s="74"/>
      <c r="AA491" s="74"/>
      <c r="AD491" s="73"/>
      <c r="AF491" s="73"/>
      <c r="AN491" s="75"/>
    </row>
    <row r="492" spans="22:40" ht="15.75" customHeight="1" x14ac:dyDescent="0.2">
      <c r="V492" s="73"/>
      <c r="W492" s="73"/>
      <c r="X492" s="74"/>
      <c r="AA492" s="74"/>
      <c r="AD492" s="73"/>
      <c r="AF492" s="73"/>
      <c r="AN492" s="75"/>
    </row>
    <row r="493" spans="22:40" ht="15.75" customHeight="1" x14ac:dyDescent="0.2">
      <c r="V493" s="73"/>
      <c r="W493" s="73"/>
      <c r="X493" s="74"/>
      <c r="AA493" s="74"/>
      <c r="AD493" s="73"/>
      <c r="AF493" s="73"/>
      <c r="AN493" s="75"/>
    </row>
    <row r="494" spans="22:40" ht="15.75" customHeight="1" x14ac:dyDescent="0.2">
      <c r="V494" s="73"/>
      <c r="W494" s="73"/>
      <c r="X494" s="74"/>
      <c r="AA494" s="74"/>
      <c r="AD494" s="73"/>
      <c r="AF494" s="73"/>
      <c r="AN494" s="75"/>
    </row>
    <row r="495" spans="22:40" ht="15.75" customHeight="1" x14ac:dyDescent="0.2">
      <c r="V495" s="73"/>
      <c r="W495" s="73"/>
      <c r="X495" s="74"/>
      <c r="AA495" s="74"/>
      <c r="AD495" s="73"/>
      <c r="AF495" s="73"/>
      <c r="AN495" s="75"/>
    </row>
    <row r="496" spans="22:40" ht="15.75" customHeight="1" x14ac:dyDescent="0.2">
      <c r="V496" s="73"/>
      <c r="W496" s="73"/>
      <c r="X496" s="74"/>
      <c r="AA496" s="74"/>
      <c r="AD496" s="73"/>
      <c r="AF496" s="73"/>
      <c r="AN496" s="75"/>
    </row>
    <row r="497" spans="22:40" ht="15.75" customHeight="1" x14ac:dyDescent="0.2">
      <c r="V497" s="73"/>
      <c r="W497" s="73"/>
      <c r="X497" s="74"/>
      <c r="AA497" s="74"/>
      <c r="AD497" s="73"/>
      <c r="AF497" s="73"/>
      <c r="AN497" s="75"/>
    </row>
    <row r="498" spans="22:40" ht="15.75" customHeight="1" x14ac:dyDescent="0.2">
      <c r="V498" s="73"/>
      <c r="W498" s="73"/>
      <c r="X498" s="74"/>
      <c r="AA498" s="74"/>
      <c r="AD498" s="73"/>
      <c r="AF498" s="73"/>
      <c r="AN498" s="75"/>
    </row>
    <row r="499" spans="22:40" ht="15.75" customHeight="1" x14ac:dyDescent="0.2">
      <c r="V499" s="73"/>
      <c r="W499" s="73"/>
      <c r="X499" s="74"/>
      <c r="AA499" s="74"/>
      <c r="AD499" s="73"/>
      <c r="AF499" s="73"/>
      <c r="AN499" s="75"/>
    </row>
    <row r="500" spans="22:40" ht="15.75" customHeight="1" x14ac:dyDescent="0.2">
      <c r="V500" s="73"/>
      <c r="W500" s="73"/>
      <c r="X500" s="74"/>
      <c r="AA500" s="74"/>
      <c r="AD500" s="73"/>
      <c r="AF500" s="73"/>
      <c r="AN500" s="75"/>
    </row>
    <row r="501" spans="22:40" ht="15.75" customHeight="1" x14ac:dyDescent="0.2">
      <c r="V501" s="73"/>
      <c r="W501" s="73"/>
      <c r="X501" s="74"/>
      <c r="AA501" s="74"/>
      <c r="AD501" s="73"/>
      <c r="AF501" s="73"/>
      <c r="AN501" s="75"/>
    </row>
    <row r="502" spans="22:40" ht="15.75" customHeight="1" x14ac:dyDescent="0.2">
      <c r="V502" s="73"/>
      <c r="W502" s="73"/>
      <c r="X502" s="74"/>
      <c r="AA502" s="74"/>
      <c r="AD502" s="73"/>
      <c r="AF502" s="73"/>
      <c r="AN502" s="75"/>
    </row>
    <row r="503" spans="22:40" ht="15.75" customHeight="1" x14ac:dyDescent="0.2">
      <c r="V503" s="73"/>
      <c r="W503" s="73"/>
      <c r="X503" s="74"/>
      <c r="AA503" s="74"/>
      <c r="AD503" s="73"/>
      <c r="AF503" s="73"/>
      <c r="AN503" s="75"/>
    </row>
    <row r="504" spans="22:40" ht="15.75" customHeight="1" x14ac:dyDescent="0.2">
      <c r="V504" s="73"/>
      <c r="W504" s="73"/>
      <c r="X504" s="74"/>
      <c r="AA504" s="74"/>
      <c r="AD504" s="73"/>
      <c r="AF504" s="73"/>
      <c r="AN504" s="75"/>
    </row>
    <row r="505" spans="22:40" ht="15.75" customHeight="1" x14ac:dyDescent="0.2">
      <c r="V505" s="73"/>
      <c r="W505" s="73"/>
      <c r="X505" s="74"/>
      <c r="AA505" s="74"/>
      <c r="AD505" s="73"/>
      <c r="AF505" s="73"/>
      <c r="AN505" s="75"/>
    </row>
    <row r="506" spans="22:40" ht="15.75" customHeight="1" x14ac:dyDescent="0.2">
      <c r="V506" s="73"/>
      <c r="W506" s="73"/>
      <c r="X506" s="74"/>
      <c r="AA506" s="74"/>
      <c r="AD506" s="73"/>
      <c r="AF506" s="73"/>
      <c r="AN506" s="75"/>
    </row>
    <row r="507" spans="22:40" ht="15.75" customHeight="1" x14ac:dyDescent="0.2">
      <c r="V507" s="73"/>
      <c r="W507" s="73"/>
      <c r="X507" s="74"/>
      <c r="AA507" s="74"/>
      <c r="AD507" s="73"/>
      <c r="AF507" s="73"/>
      <c r="AN507" s="75"/>
    </row>
    <row r="508" spans="22:40" ht="15.75" customHeight="1" x14ac:dyDescent="0.2">
      <c r="V508" s="73"/>
      <c r="W508" s="73"/>
      <c r="X508" s="74"/>
      <c r="AA508" s="74"/>
      <c r="AD508" s="73"/>
      <c r="AF508" s="73"/>
      <c r="AN508" s="75"/>
    </row>
    <row r="509" spans="22:40" ht="15.75" customHeight="1" x14ac:dyDescent="0.2">
      <c r="V509" s="73"/>
      <c r="W509" s="73"/>
      <c r="X509" s="74"/>
      <c r="AA509" s="74"/>
      <c r="AD509" s="73"/>
      <c r="AF509" s="73"/>
      <c r="AN509" s="75"/>
    </row>
    <row r="510" spans="22:40" ht="15.75" customHeight="1" x14ac:dyDescent="0.2">
      <c r="V510" s="73"/>
      <c r="W510" s="73"/>
      <c r="X510" s="74"/>
      <c r="AA510" s="74"/>
      <c r="AD510" s="73"/>
      <c r="AF510" s="73"/>
      <c r="AN510" s="75"/>
    </row>
    <row r="511" spans="22:40" ht="15.75" customHeight="1" x14ac:dyDescent="0.2">
      <c r="V511" s="73"/>
      <c r="W511" s="73"/>
      <c r="X511" s="74"/>
      <c r="AA511" s="74"/>
      <c r="AD511" s="73"/>
      <c r="AF511" s="73"/>
      <c r="AN511" s="75"/>
    </row>
    <row r="512" spans="22:40" ht="15.75" customHeight="1" x14ac:dyDescent="0.2">
      <c r="V512" s="73"/>
      <c r="W512" s="73"/>
      <c r="X512" s="74"/>
      <c r="AA512" s="74"/>
      <c r="AD512" s="73"/>
      <c r="AF512" s="73"/>
      <c r="AN512" s="75"/>
    </row>
    <row r="513" spans="22:40" ht="15.75" customHeight="1" x14ac:dyDescent="0.2">
      <c r="V513" s="73"/>
      <c r="W513" s="73"/>
      <c r="X513" s="74"/>
      <c r="AA513" s="74"/>
      <c r="AD513" s="73"/>
      <c r="AF513" s="73"/>
      <c r="AN513" s="75"/>
    </row>
    <row r="514" spans="22:40" ht="15.75" customHeight="1" x14ac:dyDescent="0.2">
      <c r="V514" s="73"/>
      <c r="W514" s="73"/>
      <c r="X514" s="74"/>
      <c r="AA514" s="74"/>
      <c r="AD514" s="73"/>
      <c r="AF514" s="73"/>
      <c r="AN514" s="75"/>
    </row>
    <row r="515" spans="22:40" ht="15.75" customHeight="1" x14ac:dyDescent="0.2">
      <c r="V515" s="73"/>
      <c r="W515" s="73"/>
      <c r="X515" s="74"/>
      <c r="AA515" s="74"/>
      <c r="AD515" s="73"/>
      <c r="AF515" s="73"/>
      <c r="AN515" s="75"/>
    </row>
    <row r="516" spans="22:40" ht="15.75" customHeight="1" x14ac:dyDescent="0.2">
      <c r="V516" s="73"/>
      <c r="W516" s="73"/>
      <c r="X516" s="74"/>
      <c r="AA516" s="74"/>
      <c r="AD516" s="73"/>
      <c r="AF516" s="73"/>
      <c r="AN516" s="75"/>
    </row>
    <row r="517" spans="22:40" ht="15.75" customHeight="1" x14ac:dyDescent="0.2">
      <c r="V517" s="73"/>
      <c r="W517" s="73"/>
      <c r="X517" s="74"/>
      <c r="AA517" s="74"/>
      <c r="AD517" s="73"/>
      <c r="AF517" s="73"/>
      <c r="AN517" s="75"/>
    </row>
    <row r="518" spans="22:40" ht="15.75" customHeight="1" x14ac:dyDescent="0.2">
      <c r="V518" s="73"/>
      <c r="W518" s="73"/>
      <c r="X518" s="74"/>
      <c r="AA518" s="74"/>
      <c r="AD518" s="73"/>
      <c r="AF518" s="73"/>
      <c r="AN518" s="75"/>
    </row>
    <row r="519" spans="22:40" ht="15.75" customHeight="1" x14ac:dyDescent="0.2">
      <c r="V519" s="73"/>
      <c r="W519" s="73"/>
      <c r="X519" s="74"/>
      <c r="AA519" s="74"/>
      <c r="AD519" s="73"/>
      <c r="AF519" s="73"/>
      <c r="AN519" s="75"/>
    </row>
    <row r="520" spans="22:40" ht="15.75" customHeight="1" x14ac:dyDescent="0.2">
      <c r="V520" s="73"/>
      <c r="W520" s="73"/>
      <c r="X520" s="74"/>
      <c r="AA520" s="74"/>
      <c r="AD520" s="73"/>
      <c r="AF520" s="73"/>
      <c r="AN520" s="75"/>
    </row>
    <row r="521" spans="22:40" ht="15.75" customHeight="1" x14ac:dyDescent="0.2">
      <c r="V521" s="73"/>
      <c r="W521" s="73"/>
      <c r="X521" s="74"/>
      <c r="AA521" s="74"/>
      <c r="AD521" s="73"/>
      <c r="AF521" s="73"/>
      <c r="AN521" s="75"/>
    </row>
    <row r="522" spans="22:40" ht="15.75" customHeight="1" x14ac:dyDescent="0.2">
      <c r="V522" s="73"/>
      <c r="W522" s="73"/>
      <c r="X522" s="74"/>
      <c r="AA522" s="74"/>
      <c r="AD522" s="73"/>
      <c r="AF522" s="73"/>
      <c r="AN522" s="75"/>
    </row>
    <row r="523" spans="22:40" ht="15.75" customHeight="1" x14ac:dyDescent="0.2">
      <c r="V523" s="73"/>
      <c r="W523" s="73"/>
      <c r="X523" s="74"/>
      <c r="AA523" s="74"/>
      <c r="AD523" s="73"/>
      <c r="AF523" s="73"/>
      <c r="AN523" s="75"/>
    </row>
    <row r="524" spans="22:40" ht="15.75" customHeight="1" x14ac:dyDescent="0.2">
      <c r="V524" s="73"/>
      <c r="W524" s="73"/>
      <c r="X524" s="74"/>
      <c r="AA524" s="74"/>
      <c r="AD524" s="73"/>
      <c r="AF524" s="73"/>
      <c r="AN524" s="75"/>
    </row>
    <row r="525" spans="22:40" ht="15.75" customHeight="1" x14ac:dyDescent="0.2">
      <c r="V525" s="73"/>
      <c r="W525" s="73"/>
      <c r="X525" s="74"/>
      <c r="AA525" s="74"/>
      <c r="AD525" s="73"/>
      <c r="AF525" s="73"/>
      <c r="AN525" s="75"/>
    </row>
    <row r="526" spans="22:40" ht="15.75" customHeight="1" x14ac:dyDescent="0.2">
      <c r="V526" s="73"/>
      <c r="W526" s="73"/>
      <c r="X526" s="74"/>
      <c r="AA526" s="74"/>
      <c r="AD526" s="73"/>
      <c r="AF526" s="73"/>
      <c r="AN526" s="75"/>
    </row>
    <row r="527" spans="22:40" ht="15.75" customHeight="1" x14ac:dyDescent="0.2">
      <c r="V527" s="73"/>
      <c r="W527" s="73"/>
      <c r="X527" s="74"/>
      <c r="AA527" s="74"/>
      <c r="AD527" s="73"/>
      <c r="AF527" s="73"/>
      <c r="AN527" s="75"/>
    </row>
    <row r="528" spans="22:40" ht="15.75" customHeight="1" x14ac:dyDescent="0.2">
      <c r="V528" s="73"/>
      <c r="W528" s="73"/>
      <c r="X528" s="74"/>
      <c r="AA528" s="74"/>
      <c r="AD528" s="73"/>
      <c r="AF528" s="73"/>
      <c r="AN528" s="75"/>
    </row>
    <row r="529" spans="22:40" ht="15.75" customHeight="1" x14ac:dyDescent="0.2">
      <c r="V529" s="73"/>
      <c r="W529" s="73"/>
      <c r="X529" s="74"/>
      <c r="AA529" s="74"/>
      <c r="AD529" s="73"/>
      <c r="AF529" s="73"/>
      <c r="AN529" s="75"/>
    </row>
    <row r="530" spans="22:40" ht="15.75" customHeight="1" x14ac:dyDescent="0.2">
      <c r="V530" s="73"/>
      <c r="W530" s="73"/>
      <c r="X530" s="74"/>
      <c r="AA530" s="74"/>
      <c r="AD530" s="73"/>
      <c r="AF530" s="73"/>
      <c r="AN530" s="75"/>
    </row>
    <row r="531" spans="22:40" ht="15.75" customHeight="1" x14ac:dyDescent="0.2">
      <c r="V531" s="73"/>
      <c r="W531" s="73"/>
      <c r="X531" s="74"/>
      <c r="AA531" s="74"/>
      <c r="AD531" s="73"/>
      <c r="AF531" s="73"/>
      <c r="AN531" s="75"/>
    </row>
    <row r="532" spans="22:40" ht="15.75" customHeight="1" x14ac:dyDescent="0.2">
      <c r="V532" s="73"/>
      <c r="W532" s="73"/>
      <c r="X532" s="74"/>
      <c r="AA532" s="74"/>
      <c r="AD532" s="73"/>
      <c r="AF532" s="73"/>
      <c r="AN532" s="75"/>
    </row>
    <row r="533" spans="22:40" ht="15.75" customHeight="1" x14ac:dyDescent="0.2">
      <c r="V533" s="73"/>
      <c r="W533" s="73"/>
      <c r="X533" s="74"/>
      <c r="AA533" s="74"/>
      <c r="AD533" s="73"/>
      <c r="AF533" s="73"/>
      <c r="AN533" s="75"/>
    </row>
    <row r="534" spans="22:40" ht="15.75" customHeight="1" x14ac:dyDescent="0.2">
      <c r="V534" s="73"/>
      <c r="W534" s="73"/>
      <c r="X534" s="74"/>
      <c r="AA534" s="74"/>
      <c r="AD534" s="73"/>
      <c r="AF534" s="73"/>
      <c r="AN534" s="75"/>
    </row>
    <row r="535" spans="22:40" ht="15.75" customHeight="1" x14ac:dyDescent="0.2">
      <c r="V535" s="73"/>
      <c r="W535" s="73"/>
      <c r="X535" s="74"/>
      <c r="AA535" s="74"/>
      <c r="AD535" s="73"/>
      <c r="AF535" s="73"/>
      <c r="AN535" s="75"/>
    </row>
    <row r="536" spans="22:40" ht="15.75" customHeight="1" x14ac:dyDescent="0.2">
      <c r="V536" s="73"/>
      <c r="W536" s="73"/>
      <c r="X536" s="74"/>
      <c r="AA536" s="74"/>
      <c r="AD536" s="73"/>
      <c r="AF536" s="73"/>
      <c r="AN536" s="75"/>
    </row>
    <row r="537" spans="22:40" ht="15.75" customHeight="1" x14ac:dyDescent="0.2">
      <c r="V537" s="73"/>
      <c r="W537" s="73"/>
      <c r="X537" s="74"/>
      <c r="AA537" s="74"/>
      <c r="AD537" s="73"/>
      <c r="AF537" s="73"/>
      <c r="AN537" s="75"/>
    </row>
    <row r="538" spans="22:40" ht="15.75" customHeight="1" x14ac:dyDescent="0.2">
      <c r="V538" s="73"/>
      <c r="W538" s="73"/>
      <c r="X538" s="74"/>
      <c r="AA538" s="74"/>
      <c r="AD538" s="73"/>
      <c r="AF538" s="73"/>
      <c r="AN538" s="75"/>
    </row>
    <row r="539" spans="22:40" ht="15.75" customHeight="1" x14ac:dyDescent="0.2">
      <c r="V539" s="73"/>
      <c r="W539" s="73"/>
      <c r="X539" s="74"/>
      <c r="AA539" s="74"/>
      <c r="AD539" s="73"/>
      <c r="AF539" s="73"/>
      <c r="AN539" s="75"/>
    </row>
    <row r="540" spans="22:40" ht="15.75" customHeight="1" x14ac:dyDescent="0.2">
      <c r="V540" s="73"/>
      <c r="W540" s="73"/>
      <c r="X540" s="74"/>
      <c r="AA540" s="74"/>
      <c r="AD540" s="73"/>
      <c r="AF540" s="73"/>
      <c r="AN540" s="75"/>
    </row>
    <row r="541" spans="22:40" ht="15.75" customHeight="1" x14ac:dyDescent="0.2">
      <c r="V541" s="73"/>
      <c r="W541" s="73"/>
      <c r="X541" s="74"/>
      <c r="AA541" s="74"/>
      <c r="AD541" s="73"/>
      <c r="AF541" s="73"/>
      <c r="AN541" s="75"/>
    </row>
    <row r="542" spans="22:40" ht="15.75" customHeight="1" x14ac:dyDescent="0.2">
      <c r="V542" s="73"/>
      <c r="W542" s="73"/>
      <c r="X542" s="74"/>
      <c r="AA542" s="74"/>
      <c r="AD542" s="73"/>
      <c r="AF542" s="73"/>
      <c r="AN542" s="75"/>
    </row>
    <row r="543" spans="22:40" ht="15.75" customHeight="1" x14ac:dyDescent="0.2">
      <c r="V543" s="73"/>
      <c r="W543" s="73"/>
      <c r="X543" s="74"/>
      <c r="AA543" s="74"/>
      <c r="AD543" s="73"/>
      <c r="AF543" s="73"/>
      <c r="AN543" s="75"/>
    </row>
    <row r="544" spans="22:40" ht="15.75" customHeight="1" x14ac:dyDescent="0.2">
      <c r="V544" s="73"/>
      <c r="W544" s="73"/>
      <c r="X544" s="74"/>
      <c r="AA544" s="74"/>
      <c r="AD544" s="73"/>
      <c r="AF544" s="73"/>
      <c r="AN544" s="75"/>
    </row>
    <row r="545" spans="22:40" ht="15.75" customHeight="1" x14ac:dyDescent="0.2">
      <c r="V545" s="73"/>
      <c r="W545" s="73"/>
      <c r="X545" s="74"/>
      <c r="AA545" s="74"/>
      <c r="AD545" s="73"/>
      <c r="AF545" s="73"/>
      <c r="AN545" s="75"/>
    </row>
    <row r="546" spans="22:40" ht="15.75" customHeight="1" x14ac:dyDescent="0.2">
      <c r="V546" s="73"/>
      <c r="W546" s="73"/>
      <c r="X546" s="74"/>
      <c r="AA546" s="74"/>
      <c r="AD546" s="73"/>
      <c r="AF546" s="73"/>
      <c r="AN546" s="75"/>
    </row>
    <row r="547" spans="22:40" ht="15.75" customHeight="1" x14ac:dyDescent="0.2">
      <c r="V547" s="73"/>
      <c r="W547" s="73"/>
      <c r="X547" s="74"/>
      <c r="AA547" s="74"/>
      <c r="AD547" s="73"/>
      <c r="AF547" s="73"/>
      <c r="AN547" s="75"/>
    </row>
    <row r="548" spans="22:40" ht="15.75" customHeight="1" x14ac:dyDescent="0.2">
      <c r="V548" s="73"/>
      <c r="W548" s="73"/>
      <c r="X548" s="74"/>
      <c r="AA548" s="74"/>
      <c r="AD548" s="73"/>
      <c r="AF548" s="73"/>
      <c r="AN548" s="75"/>
    </row>
    <row r="549" spans="22:40" ht="15.75" customHeight="1" x14ac:dyDescent="0.2">
      <c r="V549" s="73"/>
      <c r="W549" s="73"/>
      <c r="X549" s="74"/>
      <c r="AA549" s="74"/>
      <c r="AD549" s="73"/>
      <c r="AF549" s="73"/>
      <c r="AN549" s="75"/>
    </row>
    <row r="550" spans="22:40" ht="15.75" customHeight="1" x14ac:dyDescent="0.2">
      <c r="V550" s="73"/>
      <c r="W550" s="73"/>
      <c r="X550" s="74"/>
      <c r="AA550" s="74"/>
      <c r="AD550" s="73"/>
      <c r="AF550" s="73"/>
      <c r="AN550" s="75"/>
    </row>
    <row r="551" spans="22:40" ht="15.75" customHeight="1" x14ac:dyDescent="0.2">
      <c r="V551" s="73"/>
      <c r="W551" s="73"/>
      <c r="X551" s="74"/>
      <c r="AA551" s="74"/>
      <c r="AD551" s="73"/>
      <c r="AF551" s="73"/>
      <c r="AN551" s="75"/>
    </row>
    <row r="552" spans="22:40" ht="15.75" customHeight="1" x14ac:dyDescent="0.2">
      <c r="V552" s="73"/>
      <c r="W552" s="73"/>
      <c r="X552" s="74"/>
      <c r="AA552" s="74"/>
      <c r="AD552" s="73"/>
      <c r="AF552" s="73"/>
      <c r="AN552" s="75"/>
    </row>
    <row r="553" spans="22:40" ht="15.75" customHeight="1" x14ac:dyDescent="0.2">
      <c r="V553" s="73"/>
      <c r="W553" s="73"/>
      <c r="X553" s="74"/>
      <c r="AA553" s="74"/>
      <c r="AD553" s="73"/>
      <c r="AF553" s="73"/>
      <c r="AN553" s="75"/>
    </row>
    <row r="554" spans="22:40" ht="15.75" customHeight="1" x14ac:dyDescent="0.2">
      <c r="V554" s="73"/>
      <c r="W554" s="73"/>
      <c r="X554" s="74"/>
      <c r="AA554" s="74"/>
      <c r="AD554" s="73"/>
      <c r="AF554" s="73"/>
      <c r="AN554" s="75"/>
    </row>
    <row r="555" spans="22:40" ht="15.75" customHeight="1" x14ac:dyDescent="0.2">
      <c r="V555" s="73"/>
      <c r="W555" s="73"/>
      <c r="X555" s="74"/>
      <c r="AA555" s="74"/>
      <c r="AD555" s="73"/>
      <c r="AF555" s="73"/>
      <c r="AN555" s="75"/>
    </row>
    <row r="556" spans="22:40" ht="15.75" customHeight="1" x14ac:dyDescent="0.2">
      <c r="V556" s="73"/>
      <c r="W556" s="73"/>
      <c r="X556" s="74"/>
      <c r="AA556" s="74"/>
      <c r="AD556" s="73"/>
      <c r="AF556" s="73"/>
      <c r="AN556" s="75"/>
    </row>
    <row r="557" spans="22:40" ht="15.75" customHeight="1" x14ac:dyDescent="0.2">
      <c r="V557" s="73"/>
      <c r="W557" s="73"/>
      <c r="X557" s="74"/>
      <c r="AA557" s="74"/>
      <c r="AD557" s="73"/>
      <c r="AF557" s="73"/>
      <c r="AN557" s="75"/>
    </row>
    <row r="558" spans="22:40" ht="15.75" customHeight="1" x14ac:dyDescent="0.2">
      <c r="V558" s="73"/>
      <c r="W558" s="73"/>
      <c r="X558" s="74"/>
      <c r="AA558" s="74"/>
      <c r="AD558" s="73"/>
      <c r="AF558" s="73"/>
      <c r="AN558" s="75"/>
    </row>
    <row r="559" spans="22:40" ht="15.75" customHeight="1" x14ac:dyDescent="0.2">
      <c r="V559" s="73"/>
      <c r="W559" s="73"/>
      <c r="X559" s="74"/>
      <c r="AA559" s="74"/>
      <c r="AD559" s="73"/>
      <c r="AF559" s="73"/>
      <c r="AN559" s="75"/>
    </row>
    <row r="560" spans="22:40" ht="15.75" customHeight="1" x14ac:dyDescent="0.2">
      <c r="V560" s="73"/>
      <c r="W560" s="73"/>
      <c r="X560" s="74"/>
      <c r="AA560" s="74"/>
      <c r="AD560" s="73"/>
      <c r="AF560" s="73"/>
      <c r="AN560" s="75"/>
    </row>
    <row r="561" spans="22:40" ht="15.75" customHeight="1" x14ac:dyDescent="0.2">
      <c r="V561" s="73"/>
      <c r="W561" s="73"/>
      <c r="X561" s="74"/>
      <c r="AA561" s="74"/>
      <c r="AD561" s="73"/>
      <c r="AF561" s="73"/>
      <c r="AN561" s="75"/>
    </row>
    <row r="562" spans="22:40" ht="15.75" customHeight="1" x14ac:dyDescent="0.2">
      <c r="V562" s="73"/>
      <c r="W562" s="73"/>
      <c r="X562" s="74"/>
      <c r="AA562" s="74"/>
      <c r="AD562" s="73"/>
      <c r="AF562" s="73"/>
      <c r="AN562" s="75"/>
    </row>
    <row r="563" spans="22:40" ht="15.75" customHeight="1" x14ac:dyDescent="0.2">
      <c r="V563" s="73"/>
      <c r="W563" s="73"/>
      <c r="X563" s="74"/>
      <c r="AA563" s="74"/>
      <c r="AD563" s="73"/>
      <c r="AF563" s="73"/>
      <c r="AN563" s="75"/>
    </row>
    <row r="564" spans="22:40" ht="15.75" customHeight="1" x14ac:dyDescent="0.2">
      <c r="V564" s="73"/>
      <c r="W564" s="73"/>
      <c r="X564" s="74"/>
      <c r="AA564" s="74"/>
      <c r="AD564" s="73"/>
      <c r="AF564" s="73"/>
      <c r="AN564" s="75"/>
    </row>
    <row r="565" spans="22:40" ht="15.75" customHeight="1" x14ac:dyDescent="0.2">
      <c r="V565" s="73"/>
      <c r="W565" s="73"/>
      <c r="X565" s="74"/>
      <c r="AA565" s="74"/>
      <c r="AD565" s="73"/>
      <c r="AF565" s="73"/>
      <c r="AN565" s="75"/>
    </row>
    <row r="566" spans="22:40" ht="15.75" customHeight="1" x14ac:dyDescent="0.2">
      <c r="V566" s="73"/>
      <c r="W566" s="73"/>
      <c r="X566" s="74"/>
      <c r="AA566" s="74"/>
      <c r="AD566" s="73"/>
      <c r="AF566" s="73"/>
      <c r="AN566" s="75"/>
    </row>
    <row r="567" spans="22:40" ht="15.75" customHeight="1" x14ac:dyDescent="0.2">
      <c r="V567" s="73"/>
      <c r="W567" s="73"/>
      <c r="X567" s="74"/>
      <c r="AA567" s="74"/>
      <c r="AD567" s="73"/>
      <c r="AF567" s="73"/>
      <c r="AN567" s="75"/>
    </row>
    <row r="568" spans="22:40" ht="15.75" customHeight="1" x14ac:dyDescent="0.2">
      <c r="V568" s="73"/>
      <c r="W568" s="73"/>
      <c r="X568" s="74"/>
      <c r="AA568" s="74"/>
      <c r="AD568" s="73"/>
      <c r="AF568" s="73"/>
      <c r="AN568" s="75"/>
    </row>
    <row r="569" spans="22:40" ht="15.75" customHeight="1" x14ac:dyDescent="0.2">
      <c r="V569" s="73"/>
      <c r="W569" s="73"/>
      <c r="X569" s="74"/>
      <c r="AA569" s="74"/>
      <c r="AD569" s="73"/>
      <c r="AF569" s="73"/>
      <c r="AN569" s="75"/>
    </row>
    <row r="570" spans="22:40" ht="15.75" customHeight="1" x14ac:dyDescent="0.2">
      <c r="V570" s="73"/>
      <c r="W570" s="73"/>
      <c r="X570" s="74"/>
      <c r="AA570" s="74"/>
      <c r="AD570" s="73"/>
      <c r="AF570" s="73"/>
      <c r="AN570" s="75"/>
    </row>
    <row r="571" spans="22:40" ht="15.75" customHeight="1" x14ac:dyDescent="0.2">
      <c r="V571" s="73"/>
      <c r="W571" s="73"/>
      <c r="X571" s="74"/>
      <c r="AA571" s="74"/>
      <c r="AD571" s="73"/>
      <c r="AF571" s="73"/>
      <c r="AN571" s="75"/>
    </row>
    <row r="572" spans="22:40" ht="15.75" customHeight="1" x14ac:dyDescent="0.2">
      <c r="V572" s="73"/>
      <c r="W572" s="73"/>
      <c r="X572" s="74"/>
      <c r="AA572" s="74"/>
      <c r="AD572" s="73"/>
      <c r="AF572" s="73"/>
      <c r="AN572" s="75"/>
    </row>
    <row r="573" spans="22:40" ht="15.75" customHeight="1" x14ac:dyDescent="0.2">
      <c r="V573" s="73"/>
      <c r="W573" s="73"/>
      <c r="X573" s="74"/>
      <c r="AA573" s="74"/>
      <c r="AD573" s="73"/>
      <c r="AF573" s="73"/>
      <c r="AN573" s="75"/>
    </row>
    <row r="574" spans="22:40" ht="15.75" customHeight="1" x14ac:dyDescent="0.2">
      <c r="V574" s="73"/>
      <c r="W574" s="73"/>
      <c r="X574" s="74"/>
      <c r="AA574" s="74"/>
      <c r="AD574" s="73"/>
      <c r="AF574" s="73"/>
      <c r="AN574" s="75"/>
    </row>
    <row r="575" spans="22:40" ht="15.75" customHeight="1" x14ac:dyDescent="0.2">
      <c r="V575" s="73"/>
      <c r="W575" s="73"/>
      <c r="X575" s="74"/>
      <c r="AA575" s="74"/>
      <c r="AD575" s="73"/>
      <c r="AF575" s="73"/>
      <c r="AN575" s="75"/>
    </row>
    <row r="576" spans="22:40" ht="15.75" customHeight="1" x14ac:dyDescent="0.2">
      <c r="V576" s="73"/>
      <c r="W576" s="73"/>
      <c r="X576" s="74"/>
      <c r="AA576" s="74"/>
      <c r="AD576" s="73"/>
      <c r="AF576" s="73"/>
      <c r="AN576" s="75"/>
    </row>
    <row r="577" spans="22:40" ht="15.75" customHeight="1" x14ac:dyDescent="0.2">
      <c r="V577" s="73"/>
      <c r="W577" s="73"/>
      <c r="X577" s="74"/>
      <c r="AA577" s="74"/>
      <c r="AD577" s="73"/>
      <c r="AF577" s="73"/>
      <c r="AN577" s="75"/>
    </row>
    <row r="578" spans="22:40" ht="15.75" customHeight="1" x14ac:dyDescent="0.2">
      <c r="V578" s="73"/>
      <c r="W578" s="73"/>
      <c r="X578" s="74"/>
      <c r="AA578" s="74"/>
      <c r="AD578" s="73"/>
      <c r="AF578" s="73"/>
      <c r="AN578" s="75"/>
    </row>
    <row r="579" spans="22:40" ht="15.75" customHeight="1" x14ac:dyDescent="0.2">
      <c r="V579" s="73"/>
      <c r="W579" s="73"/>
      <c r="X579" s="74"/>
      <c r="AA579" s="74"/>
      <c r="AD579" s="73"/>
      <c r="AF579" s="73"/>
      <c r="AN579" s="75"/>
    </row>
    <row r="580" spans="22:40" ht="15.75" customHeight="1" x14ac:dyDescent="0.2">
      <c r="V580" s="73"/>
      <c r="W580" s="73"/>
      <c r="X580" s="74"/>
      <c r="AA580" s="74"/>
      <c r="AD580" s="73"/>
      <c r="AF580" s="73"/>
      <c r="AN580" s="75"/>
    </row>
    <row r="581" spans="22:40" ht="15.75" customHeight="1" x14ac:dyDescent="0.2">
      <c r="V581" s="73"/>
      <c r="W581" s="73"/>
      <c r="X581" s="74"/>
      <c r="AA581" s="74"/>
      <c r="AD581" s="73"/>
      <c r="AF581" s="73"/>
      <c r="AN581" s="75"/>
    </row>
    <row r="582" spans="22:40" ht="15.75" customHeight="1" x14ac:dyDescent="0.2">
      <c r="V582" s="73"/>
      <c r="W582" s="73"/>
      <c r="X582" s="74"/>
      <c r="AA582" s="74"/>
      <c r="AD582" s="73"/>
      <c r="AF582" s="73"/>
      <c r="AN582" s="75"/>
    </row>
    <row r="583" spans="22:40" ht="15.75" customHeight="1" x14ac:dyDescent="0.2">
      <c r="V583" s="73"/>
      <c r="W583" s="73"/>
      <c r="X583" s="74"/>
      <c r="AA583" s="74"/>
      <c r="AD583" s="73"/>
      <c r="AF583" s="73"/>
      <c r="AN583" s="75"/>
    </row>
    <row r="584" spans="22:40" ht="15.75" customHeight="1" x14ac:dyDescent="0.2">
      <c r="V584" s="73"/>
      <c r="W584" s="73"/>
      <c r="X584" s="74"/>
      <c r="AA584" s="74"/>
      <c r="AD584" s="73"/>
      <c r="AF584" s="73"/>
      <c r="AN584" s="75"/>
    </row>
    <row r="585" spans="22:40" ht="15.75" customHeight="1" x14ac:dyDescent="0.2">
      <c r="V585" s="73"/>
      <c r="W585" s="73"/>
      <c r="X585" s="74"/>
      <c r="AA585" s="74"/>
      <c r="AD585" s="73"/>
      <c r="AF585" s="73"/>
      <c r="AN585" s="75"/>
    </row>
    <row r="586" spans="22:40" ht="15.75" customHeight="1" x14ac:dyDescent="0.2">
      <c r="V586" s="73"/>
      <c r="W586" s="73"/>
      <c r="X586" s="74"/>
      <c r="AA586" s="74"/>
      <c r="AD586" s="73"/>
      <c r="AF586" s="73"/>
      <c r="AN586" s="75"/>
    </row>
    <row r="587" spans="22:40" ht="15.75" customHeight="1" x14ac:dyDescent="0.2">
      <c r="V587" s="73"/>
      <c r="W587" s="73"/>
      <c r="X587" s="74"/>
      <c r="AA587" s="74"/>
      <c r="AD587" s="73"/>
      <c r="AF587" s="73"/>
      <c r="AN587" s="75"/>
    </row>
    <row r="588" spans="22:40" ht="15.75" customHeight="1" x14ac:dyDescent="0.2">
      <c r="V588" s="73"/>
      <c r="W588" s="73"/>
      <c r="X588" s="74"/>
      <c r="AA588" s="74"/>
      <c r="AD588" s="73"/>
      <c r="AF588" s="73"/>
      <c r="AN588" s="75"/>
    </row>
    <row r="589" spans="22:40" ht="15.75" customHeight="1" x14ac:dyDescent="0.2">
      <c r="V589" s="73"/>
      <c r="W589" s="73"/>
      <c r="X589" s="74"/>
      <c r="AA589" s="74"/>
      <c r="AD589" s="73"/>
      <c r="AF589" s="73"/>
      <c r="AN589" s="75"/>
    </row>
    <row r="590" spans="22:40" ht="15.75" customHeight="1" x14ac:dyDescent="0.2">
      <c r="V590" s="73"/>
      <c r="W590" s="73"/>
      <c r="X590" s="74"/>
      <c r="AA590" s="74"/>
      <c r="AD590" s="73"/>
      <c r="AF590" s="73"/>
      <c r="AN590" s="75"/>
    </row>
    <row r="591" spans="22:40" ht="15.75" customHeight="1" x14ac:dyDescent="0.2">
      <c r="V591" s="73"/>
      <c r="W591" s="73"/>
      <c r="X591" s="74"/>
      <c r="AA591" s="74"/>
      <c r="AD591" s="73"/>
      <c r="AF591" s="73"/>
      <c r="AN591" s="75"/>
    </row>
    <row r="592" spans="22:40" ht="15.75" customHeight="1" x14ac:dyDescent="0.2">
      <c r="V592" s="73"/>
      <c r="W592" s="73"/>
      <c r="X592" s="74"/>
      <c r="AA592" s="74"/>
      <c r="AD592" s="73"/>
      <c r="AF592" s="73"/>
      <c r="AN592" s="75"/>
    </row>
    <row r="593" spans="22:40" ht="15.75" customHeight="1" x14ac:dyDescent="0.2">
      <c r="V593" s="73"/>
      <c r="W593" s="73"/>
      <c r="X593" s="74"/>
      <c r="AA593" s="74"/>
      <c r="AD593" s="73"/>
      <c r="AF593" s="73"/>
      <c r="AN593" s="75"/>
    </row>
    <row r="594" spans="22:40" ht="15.75" customHeight="1" x14ac:dyDescent="0.2">
      <c r="V594" s="73"/>
      <c r="W594" s="73"/>
      <c r="X594" s="74"/>
      <c r="AA594" s="74"/>
      <c r="AD594" s="73"/>
      <c r="AF594" s="73"/>
      <c r="AN594" s="75"/>
    </row>
    <row r="595" spans="22:40" ht="15.75" customHeight="1" x14ac:dyDescent="0.2">
      <c r="V595" s="73"/>
      <c r="W595" s="73"/>
      <c r="X595" s="74"/>
      <c r="AA595" s="74"/>
      <c r="AD595" s="73"/>
      <c r="AF595" s="73"/>
      <c r="AN595" s="75"/>
    </row>
    <row r="596" spans="22:40" ht="15.75" customHeight="1" x14ac:dyDescent="0.2">
      <c r="V596" s="73"/>
      <c r="W596" s="73"/>
      <c r="X596" s="74"/>
      <c r="AA596" s="74"/>
      <c r="AD596" s="73"/>
      <c r="AF596" s="73"/>
      <c r="AN596" s="75"/>
    </row>
    <row r="597" spans="22:40" ht="15.75" customHeight="1" x14ac:dyDescent="0.2">
      <c r="V597" s="73"/>
      <c r="W597" s="73"/>
      <c r="X597" s="74"/>
      <c r="AA597" s="74"/>
      <c r="AD597" s="73"/>
      <c r="AF597" s="73"/>
      <c r="AN597" s="75"/>
    </row>
    <row r="598" spans="22:40" ht="15.75" customHeight="1" x14ac:dyDescent="0.2">
      <c r="V598" s="73"/>
      <c r="W598" s="73"/>
      <c r="X598" s="74"/>
      <c r="AA598" s="74"/>
      <c r="AD598" s="73"/>
      <c r="AF598" s="73"/>
      <c r="AN598" s="75"/>
    </row>
    <row r="599" spans="22:40" ht="15.75" customHeight="1" x14ac:dyDescent="0.2">
      <c r="V599" s="73"/>
      <c r="W599" s="73"/>
      <c r="X599" s="74"/>
      <c r="AA599" s="74"/>
      <c r="AD599" s="73"/>
      <c r="AF599" s="73"/>
      <c r="AN599" s="75"/>
    </row>
    <row r="600" spans="22:40" ht="15.75" customHeight="1" x14ac:dyDescent="0.2">
      <c r="V600" s="73"/>
      <c r="W600" s="73"/>
      <c r="X600" s="74"/>
      <c r="AA600" s="74"/>
      <c r="AD600" s="73"/>
      <c r="AF600" s="73"/>
      <c r="AN600" s="75"/>
    </row>
    <row r="601" spans="22:40" ht="15.75" customHeight="1" x14ac:dyDescent="0.2">
      <c r="V601" s="73"/>
      <c r="W601" s="73"/>
      <c r="X601" s="74"/>
      <c r="AA601" s="74"/>
      <c r="AD601" s="73"/>
      <c r="AF601" s="73"/>
      <c r="AN601" s="75"/>
    </row>
    <row r="602" spans="22:40" ht="15.75" customHeight="1" x14ac:dyDescent="0.2">
      <c r="V602" s="73"/>
      <c r="W602" s="73"/>
      <c r="X602" s="74"/>
      <c r="AA602" s="74"/>
      <c r="AD602" s="73"/>
      <c r="AF602" s="73"/>
      <c r="AN602" s="75"/>
    </row>
    <row r="603" spans="22:40" ht="15.75" customHeight="1" x14ac:dyDescent="0.2">
      <c r="V603" s="73"/>
      <c r="W603" s="73"/>
      <c r="X603" s="74"/>
      <c r="AA603" s="74"/>
      <c r="AD603" s="73"/>
      <c r="AF603" s="73"/>
      <c r="AN603" s="75"/>
    </row>
    <row r="604" spans="22:40" ht="15.75" customHeight="1" x14ac:dyDescent="0.2">
      <c r="V604" s="73"/>
      <c r="W604" s="73"/>
      <c r="X604" s="74"/>
      <c r="AA604" s="74"/>
      <c r="AD604" s="73"/>
      <c r="AF604" s="73"/>
      <c r="AN604" s="75"/>
    </row>
    <row r="605" spans="22:40" ht="15.75" customHeight="1" x14ac:dyDescent="0.2">
      <c r="V605" s="73"/>
      <c r="W605" s="73"/>
      <c r="X605" s="74"/>
      <c r="AA605" s="74"/>
      <c r="AD605" s="73"/>
      <c r="AF605" s="73"/>
      <c r="AN605" s="75"/>
    </row>
    <row r="606" spans="22:40" ht="15.75" customHeight="1" x14ac:dyDescent="0.2">
      <c r="V606" s="73"/>
      <c r="W606" s="73"/>
      <c r="X606" s="74"/>
      <c r="AA606" s="74"/>
      <c r="AD606" s="73"/>
      <c r="AF606" s="73"/>
      <c r="AN606" s="75"/>
    </row>
    <row r="607" spans="22:40" ht="15.75" customHeight="1" x14ac:dyDescent="0.2">
      <c r="V607" s="73"/>
      <c r="W607" s="73"/>
      <c r="X607" s="74"/>
      <c r="AA607" s="74"/>
      <c r="AD607" s="73"/>
      <c r="AF607" s="73"/>
      <c r="AN607" s="75"/>
    </row>
    <row r="608" spans="22:40" ht="15.75" customHeight="1" x14ac:dyDescent="0.2">
      <c r="V608" s="73"/>
      <c r="W608" s="73"/>
      <c r="X608" s="74"/>
      <c r="AA608" s="74"/>
      <c r="AD608" s="73"/>
      <c r="AF608" s="73"/>
      <c r="AN608" s="75"/>
    </row>
    <row r="609" spans="22:40" ht="15.75" customHeight="1" x14ac:dyDescent="0.2">
      <c r="V609" s="73"/>
      <c r="W609" s="73"/>
      <c r="X609" s="74"/>
      <c r="AA609" s="74"/>
      <c r="AD609" s="73"/>
      <c r="AF609" s="73"/>
      <c r="AN609" s="75"/>
    </row>
    <row r="610" spans="22:40" ht="15.75" customHeight="1" x14ac:dyDescent="0.2">
      <c r="V610" s="73"/>
      <c r="W610" s="73"/>
      <c r="X610" s="74"/>
      <c r="AA610" s="74"/>
      <c r="AD610" s="73"/>
      <c r="AF610" s="73"/>
      <c r="AN610" s="75"/>
    </row>
    <row r="611" spans="22:40" ht="15.75" customHeight="1" x14ac:dyDescent="0.2">
      <c r="V611" s="73"/>
      <c r="W611" s="73"/>
      <c r="X611" s="74"/>
      <c r="AA611" s="74"/>
      <c r="AD611" s="73"/>
      <c r="AF611" s="73"/>
      <c r="AN611" s="75"/>
    </row>
    <row r="612" spans="22:40" ht="15.75" customHeight="1" x14ac:dyDescent="0.2">
      <c r="V612" s="73"/>
      <c r="W612" s="73"/>
      <c r="X612" s="74"/>
      <c r="AA612" s="74"/>
      <c r="AD612" s="73"/>
      <c r="AF612" s="73"/>
      <c r="AN612" s="75"/>
    </row>
    <row r="613" spans="22:40" ht="15.75" customHeight="1" x14ac:dyDescent="0.2">
      <c r="V613" s="73"/>
      <c r="W613" s="73"/>
      <c r="X613" s="74"/>
      <c r="AA613" s="74"/>
      <c r="AD613" s="73"/>
      <c r="AF613" s="73"/>
      <c r="AN613" s="75"/>
    </row>
    <row r="614" spans="22:40" ht="15.75" customHeight="1" x14ac:dyDescent="0.2">
      <c r="V614" s="73"/>
      <c r="W614" s="73"/>
      <c r="X614" s="74"/>
      <c r="AA614" s="74"/>
      <c r="AD614" s="73"/>
      <c r="AF614" s="73"/>
      <c r="AN614" s="75"/>
    </row>
    <row r="615" spans="22:40" ht="15.75" customHeight="1" x14ac:dyDescent="0.2">
      <c r="V615" s="73"/>
      <c r="W615" s="73"/>
      <c r="X615" s="74"/>
      <c r="AA615" s="74"/>
      <c r="AD615" s="73"/>
      <c r="AF615" s="73"/>
      <c r="AN615" s="75"/>
    </row>
    <row r="616" spans="22:40" ht="15.75" customHeight="1" x14ac:dyDescent="0.2">
      <c r="V616" s="73"/>
      <c r="W616" s="73"/>
      <c r="X616" s="74"/>
      <c r="AA616" s="74"/>
      <c r="AD616" s="73"/>
      <c r="AF616" s="73"/>
      <c r="AN616" s="75"/>
    </row>
    <row r="617" spans="22:40" ht="15.75" customHeight="1" x14ac:dyDescent="0.2">
      <c r="V617" s="73"/>
      <c r="W617" s="73"/>
      <c r="X617" s="74"/>
      <c r="AA617" s="74"/>
      <c r="AD617" s="73"/>
      <c r="AF617" s="73"/>
      <c r="AN617" s="75"/>
    </row>
    <row r="618" spans="22:40" ht="15.75" customHeight="1" x14ac:dyDescent="0.2">
      <c r="V618" s="73"/>
      <c r="W618" s="73"/>
      <c r="X618" s="74"/>
      <c r="AA618" s="74"/>
      <c r="AD618" s="73"/>
      <c r="AF618" s="73"/>
      <c r="AN618" s="75"/>
    </row>
    <row r="619" spans="22:40" ht="15.75" customHeight="1" x14ac:dyDescent="0.2">
      <c r="V619" s="73"/>
      <c r="W619" s="73"/>
      <c r="X619" s="74"/>
      <c r="AA619" s="74"/>
      <c r="AD619" s="73"/>
      <c r="AF619" s="73"/>
      <c r="AN619" s="75"/>
    </row>
    <row r="620" spans="22:40" ht="15.75" customHeight="1" x14ac:dyDescent="0.2">
      <c r="V620" s="73"/>
      <c r="W620" s="73"/>
      <c r="X620" s="74"/>
      <c r="AA620" s="74"/>
      <c r="AD620" s="73"/>
      <c r="AF620" s="73"/>
      <c r="AN620" s="75"/>
    </row>
    <row r="621" spans="22:40" ht="15.75" customHeight="1" x14ac:dyDescent="0.2">
      <c r="V621" s="73"/>
      <c r="W621" s="73"/>
      <c r="X621" s="74"/>
      <c r="AA621" s="74"/>
      <c r="AD621" s="73"/>
      <c r="AF621" s="73"/>
      <c r="AN621" s="75"/>
    </row>
    <row r="622" spans="22:40" ht="15.75" customHeight="1" x14ac:dyDescent="0.2">
      <c r="V622" s="73"/>
      <c r="W622" s="73"/>
      <c r="X622" s="74"/>
      <c r="AA622" s="74"/>
      <c r="AD622" s="73"/>
      <c r="AF622" s="73"/>
      <c r="AN622" s="75"/>
    </row>
    <row r="623" spans="22:40" ht="15.75" customHeight="1" x14ac:dyDescent="0.2">
      <c r="V623" s="73"/>
      <c r="W623" s="73"/>
      <c r="X623" s="74"/>
      <c r="AA623" s="74"/>
      <c r="AD623" s="73"/>
      <c r="AF623" s="73"/>
      <c r="AN623" s="75"/>
    </row>
    <row r="624" spans="22:40" ht="15.75" customHeight="1" x14ac:dyDescent="0.2">
      <c r="V624" s="73"/>
      <c r="W624" s="73"/>
      <c r="X624" s="74"/>
      <c r="AA624" s="74"/>
      <c r="AD624" s="73"/>
      <c r="AF624" s="73"/>
      <c r="AN624" s="75"/>
    </row>
    <row r="625" spans="22:40" ht="15.75" customHeight="1" x14ac:dyDescent="0.2">
      <c r="V625" s="73"/>
      <c r="W625" s="73"/>
      <c r="X625" s="74"/>
      <c r="AA625" s="74"/>
      <c r="AD625" s="73"/>
      <c r="AF625" s="73"/>
      <c r="AN625" s="75"/>
    </row>
    <row r="626" spans="22:40" ht="15.75" customHeight="1" x14ac:dyDescent="0.2">
      <c r="V626" s="73"/>
      <c r="W626" s="73"/>
      <c r="X626" s="74"/>
      <c r="AA626" s="74"/>
      <c r="AD626" s="73"/>
      <c r="AF626" s="73"/>
      <c r="AN626" s="75"/>
    </row>
    <row r="627" spans="22:40" ht="15.75" customHeight="1" x14ac:dyDescent="0.2">
      <c r="V627" s="73"/>
      <c r="W627" s="73"/>
      <c r="X627" s="74"/>
      <c r="AA627" s="74"/>
      <c r="AD627" s="73"/>
      <c r="AF627" s="73"/>
      <c r="AN627" s="75"/>
    </row>
    <row r="628" spans="22:40" ht="15.75" customHeight="1" x14ac:dyDescent="0.2">
      <c r="V628" s="73"/>
      <c r="W628" s="73"/>
      <c r="X628" s="74"/>
      <c r="AA628" s="74"/>
      <c r="AD628" s="73"/>
      <c r="AF628" s="73"/>
      <c r="AN628" s="75"/>
    </row>
    <row r="629" spans="22:40" ht="15.75" customHeight="1" x14ac:dyDescent="0.2">
      <c r="V629" s="73"/>
      <c r="W629" s="73"/>
      <c r="X629" s="74"/>
      <c r="AA629" s="74"/>
      <c r="AD629" s="73"/>
      <c r="AF629" s="73"/>
      <c r="AN629" s="75"/>
    </row>
    <row r="630" spans="22:40" ht="15.75" customHeight="1" x14ac:dyDescent="0.2">
      <c r="V630" s="73"/>
      <c r="W630" s="73"/>
      <c r="X630" s="74"/>
      <c r="AA630" s="74"/>
      <c r="AD630" s="73"/>
      <c r="AF630" s="73"/>
      <c r="AN630" s="75"/>
    </row>
    <row r="631" spans="22:40" ht="15.75" customHeight="1" x14ac:dyDescent="0.2">
      <c r="V631" s="73"/>
      <c r="W631" s="73"/>
      <c r="X631" s="74"/>
      <c r="AA631" s="74"/>
      <c r="AD631" s="73"/>
      <c r="AF631" s="73"/>
      <c r="AN631" s="75"/>
    </row>
    <row r="632" spans="22:40" ht="15.75" customHeight="1" x14ac:dyDescent="0.2">
      <c r="V632" s="73"/>
      <c r="W632" s="73"/>
      <c r="X632" s="74"/>
      <c r="AA632" s="74"/>
      <c r="AD632" s="73"/>
      <c r="AF632" s="73"/>
      <c r="AN632" s="75"/>
    </row>
    <row r="633" spans="22:40" ht="15.75" customHeight="1" x14ac:dyDescent="0.2">
      <c r="V633" s="73"/>
      <c r="W633" s="73"/>
      <c r="X633" s="74"/>
      <c r="AA633" s="74"/>
      <c r="AD633" s="73"/>
      <c r="AF633" s="73"/>
      <c r="AN633" s="75"/>
    </row>
    <row r="634" spans="22:40" ht="15.75" customHeight="1" x14ac:dyDescent="0.2">
      <c r="V634" s="73"/>
      <c r="W634" s="73"/>
      <c r="X634" s="74"/>
      <c r="AA634" s="74"/>
      <c r="AD634" s="73"/>
      <c r="AF634" s="73"/>
      <c r="AN634" s="75"/>
    </row>
    <row r="635" spans="22:40" ht="15.75" customHeight="1" x14ac:dyDescent="0.2">
      <c r="V635" s="73"/>
      <c r="W635" s="73"/>
      <c r="X635" s="74"/>
      <c r="AA635" s="74"/>
      <c r="AD635" s="73"/>
      <c r="AF635" s="73"/>
      <c r="AN635" s="75"/>
    </row>
    <row r="636" spans="22:40" ht="15.75" customHeight="1" x14ac:dyDescent="0.2">
      <c r="V636" s="73"/>
      <c r="W636" s="73"/>
      <c r="X636" s="74"/>
      <c r="AA636" s="74"/>
      <c r="AD636" s="73"/>
      <c r="AF636" s="73"/>
      <c r="AN636" s="75"/>
    </row>
    <row r="637" spans="22:40" ht="15.75" customHeight="1" x14ac:dyDescent="0.2">
      <c r="V637" s="73"/>
      <c r="W637" s="73"/>
      <c r="X637" s="74"/>
      <c r="AA637" s="74"/>
      <c r="AD637" s="73"/>
      <c r="AF637" s="73"/>
      <c r="AN637" s="75"/>
    </row>
    <row r="638" spans="22:40" ht="15.75" customHeight="1" x14ac:dyDescent="0.2">
      <c r="V638" s="73"/>
      <c r="W638" s="73"/>
      <c r="X638" s="74"/>
      <c r="AA638" s="74"/>
      <c r="AD638" s="73"/>
      <c r="AF638" s="73"/>
      <c r="AN638" s="75"/>
    </row>
    <row r="639" spans="22:40" ht="15.75" customHeight="1" x14ac:dyDescent="0.2">
      <c r="V639" s="73"/>
      <c r="W639" s="73"/>
      <c r="X639" s="74"/>
      <c r="AA639" s="74"/>
      <c r="AD639" s="73"/>
      <c r="AF639" s="73"/>
      <c r="AN639" s="75"/>
    </row>
    <row r="640" spans="22:40" ht="15.75" customHeight="1" x14ac:dyDescent="0.2">
      <c r="V640" s="73"/>
      <c r="W640" s="73"/>
      <c r="X640" s="74"/>
      <c r="AA640" s="74"/>
      <c r="AD640" s="73"/>
      <c r="AF640" s="73"/>
      <c r="AN640" s="75"/>
    </row>
    <row r="641" spans="22:40" ht="15.75" customHeight="1" x14ac:dyDescent="0.2">
      <c r="V641" s="73"/>
      <c r="W641" s="73"/>
      <c r="X641" s="74"/>
      <c r="AA641" s="74"/>
      <c r="AD641" s="73"/>
      <c r="AF641" s="73"/>
      <c r="AN641" s="75"/>
    </row>
    <row r="642" spans="22:40" ht="15.75" customHeight="1" x14ac:dyDescent="0.2">
      <c r="V642" s="73"/>
      <c r="W642" s="73"/>
      <c r="X642" s="74"/>
      <c r="AA642" s="74"/>
      <c r="AD642" s="73"/>
      <c r="AF642" s="73"/>
      <c r="AN642" s="75"/>
    </row>
    <row r="643" spans="22:40" ht="15.75" customHeight="1" x14ac:dyDescent="0.2">
      <c r="V643" s="73"/>
      <c r="W643" s="73"/>
      <c r="X643" s="74"/>
      <c r="AA643" s="74"/>
      <c r="AD643" s="73"/>
      <c r="AF643" s="73"/>
      <c r="AN643" s="75"/>
    </row>
    <row r="644" spans="22:40" ht="15.75" customHeight="1" x14ac:dyDescent="0.2">
      <c r="V644" s="73"/>
      <c r="W644" s="73"/>
      <c r="X644" s="74"/>
      <c r="AA644" s="74"/>
      <c r="AD644" s="73"/>
      <c r="AF644" s="73"/>
      <c r="AN644" s="75"/>
    </row>
    <row r="645" spans="22:40" ht="15.75" customHeight="1" x14ac:dyDescent="0.2">
      <c r="V645" s="73"/>
      <c r="W645" s="73"/>
      <c r="X645" s="74"/>
      <c r="AA645" s="74"/>
      <c r="AD645" s="73"/>
      <c r="AF645" s="73"/>
      <c r="AN645" s="75"/>
    </row>
    <row r="646" spans="22:40" ht="15.75" customHeight="1" x14ac:dyDescent="0.2">
      <c r="V646" s="73"/>
      <c r="W646" s="73"/>
      <c r="X646" s="74"/>
      <c r="AA646" s="74"/>
      <c r="AD646" s="73"/>
      <c r="AF646" s="73"/>
      <c r="AN646" s="75"/>
    </row>
    <row r="647" spans="22:40" ht="15.75" customHeight="1" x14ac:dyDescent="0.2">
      <c r="V647" s="73"/>
      <c r="W647" s="73"/>
      <c r="X647" s="74"/>
      <c r="AA647" s="74"/>
      <c r="AD647" s="73"/>
      <c r="AF647" s="73"/>
      <c r="AN647" s="75"/>
    </row>
    <row r="648" spans="22:40" ht="15.75" customHeight="1" x14ac:dyDescent="0.2">
      <c r="V648" s="73"/>
      <c r="W648" s="73"/>
      <c r="X648" s="74"/>
      <c r="AA648" s="74"/>
      <c r="AD648" s="73"/>
      <c r="AF648" s="73"/>
      <c r="AN648" s="75"/>
    </row>
    <row r="649" spans="22:40" ht="15.75" customHeight="1" x14ac:dyDescent="0.2">
      <c r="V649" s="73"/>
      <c r="W649" s="73"/>
      <c r="X649" s="74"/>
      <c r="AA649" s="74"/>
      <c r="AD649" s="73"/>
      <c r="AF649" s="73"/>
      <c r="AN649" s="75"/>
    </row>
    <row r="650" spans="22:40" ht="15.75" customHeight="1" x14ac:dyDescent="0.2">
      <c r="V650" s="73"/>
      <c r="W650" s="73"/>
      <c r="X650" s="74"/>
      <c r="AA650" s="74"/>
      <c r="AD650" s="73"/>
      <c r="AF650" s="73"/>
      <c r="AN650" s="75"/>
    </row>
    <row r="651" spans="22:40" ht="15.75" customHeight="1" x14ac:dyDescent="0.2">
      <c r="V651" s="73"/>
      <c r="W651" s="73"/>
      <c r="X651" s="74"/>
      <c r="AA651" s="74"/>
      <c r="AD651" s="73"/>
      <c r="AF651" s="73"/>
      <c r="AN651" s="75"/>
    </row>
    <row r="652" spans="22:40" ht="15.75" customHeight="1" x14ac:dyDescent="0.2">
      <c r="V652" s="73"/>
      <c r="W652" s="73"/>
      <c r="X652" s="74"/>
      <c r="AA652" s="74"/>
      <c r="AD652" s="73"/>
      <c r="AF652" s="73"/>
      <c r="AN652" s="75"/>
    </row>
    <row r="653" spans="22:40" ht="15.75" customHeight="1" x14ac:dyDescent="0.2">
      <c r="V653" s="73"/>
      <c r="W653" s="73"/>
      <c r="X653" s="74"/>
      <c r="AA653" s="74"/>
      <c r="AD653" s="73"/>
      <c r="AF653" s="73"/>
      <c r="AN653" s="75"/>
    </row>
    <row r="654" spans="22:40" ht="15.75" customHeight="1" x14ac:dyDescent="0.2">
      <c r="V654" s="73"/>
      <c r="W654" s="73"/>
      <c r="X654" s="74"/>
      <c r="AA654" s="74"/>
      <c r="AD654" s="73"/>
      <c r="AF654" s="73"/>
      <c r="AN654" s="75"/>
    </row>
    <row r="655" spans="22:40" ht="15.75" customHeight="1" x14ac:dyDescent="0.2">
      <c r="V655" s="73"/>
      <c r="W655" s="73"/>
      <c r="X655" s="74"/>
      <c r="AA655" s="74"/>
      <c r="AD655" s="73"/>
      <c r="AF655" s="73"/>
      <c r="AN655" s="75"/>
    </row>
    <row r="656" spans="22:40" ht="15.75" customHeight="1" x14ac:dyDescent="0.2">
      <c r="V656" s="73"/>
      <c r="W656" s="73"/>
      <c r="X656" s="74"/>
      <c r="AA656" s="74"/>
      <c r="AD656" s="73"/>
      <c r="AF656" s="73"/>
      <c r="AN656" s="75"/>
    </row>
    <row r="657" spans="22:40" ht="15.75" customHeight="1" x14ac:dyDescent="0.2">
      <c r="V657" s="73"/>
      <c r="W657" s="73"/>
      <c r="X657" s="74"/>
      <c r="AA657" s="74"/>
      <c r="AD657" s="73"/>
      <c r="AF657" s="73"/>
      <c r="AN657" s="75"/>
    </row>
    <row r="658" spans="22:40" ht="15.75" customHeight="1" x14ac:dyDescent="0.2">
      <c r="V658" s="73"/>
      <c r="W658" s="73"/>
      <c r="X658" s="74"/>
      <c r="AA658" s="74"/>
      <c r="AD658" s="73"/>
      <c r="AF658" s="73"/>
      <c r="AN658" s="75"/>
    </row>
    <row r="659" spans="22:40" ht="15.75" customHeight="1" x14ac:dyDescent="0.2">
      <c r="V659" s="73"/>
      <c r="W659" s="73"/>
      <c r="X659" s="74"/>
      <c r="AA659" s="74"/>
      <c r="AD659" s="73"/>
      <c r="AF659" s="73"/>
      <c r="AN659" s="75"/>
    </row>
    <row r="660" spans="22:40" ht="15.75" customHeight="1" x14ac:dyDescent="0.2">
      <c r="V660" s="73"/>
      <c r="W660" s="73"/>
      <c r="X660" s="74"/>
      <c r="AA660" s="74"/>
      <c r="AD660" s="73"/>
      <c r="AF660" s="73"/>
      <c r="AN660" s="75"/>
    </row>
    <row r="661" spans="22:40" ht="15.75" customHeight="1" x14ac:dyDescent="0.2">
      <c r="V661" s="73"/>
      <c r="W661" s="73"/>
      <c r="X661" s="74"/>
      <c r="AA661" s="74"/>
      <c r="AD661" s="73"/>
      <c r="AF661" s="73"/>
      <c r="AN661" s="75"/>
    </row>
    <row r="662" spans="22:40" ht="15.75" customHeight="1" x14ac:dyDescent="0.2">
      <c r="V662" s="73"/>
      <c r="W662" s="73"/>
      <c r="X662" s="74"/>
      <c r="AA662" s="74"/>
      <c r="AD662" s="73"/>
      <c r="AF662" s="73"/>
      <c r="AN662" s="75"/>
    </row>
    <row r="663" spans="22:40" ht="15.75" customHeight="1" x14ac:dyDescent="0.2">
      <c r="V663" s="73"/>
      <c r="W663" s="73"/>
      <c r="X663" s="74"/>
      <c r="AA663" s="74"/>
      <c r="AD663" s="73"/>
      <c r="AF663" s="73"/>
      <c r="AN663" s="75"/>
    </row>
    <row r="664" spans="22:40" ht="15.75" customHeight="1" x14ac:dyDescent="0.2">
      <c r="V664" s="73"/>
      <c r="W664" s="73"/>
      <c r="X664" s="74"/>
      <c r="AA664" s="74"/>
      <c r="AD664" s="73"/>
      <c r="AF664" s="73"/>
      <c r="AN664" s="75"/>
    </row>
    <row r="665" spans="22:40" ht="15.75" customHeight="1" x14ac:dyDescent="0.2">
      <c r="V665" s="73"/>
      <c r="W665" s="73"/>
      <c r="X665" s="74"/>
      <c r="AA665" s="74"/>
      <c r="AD665" s="73"/>
      <c r="AF665" s="73"/>
      <c r="AN665" s="75"/>
    </row>
    <row r="666" spans="22:40" ht="15.75" customHeight="1" x14ac:dyDescent="0.2">
      <c r="V666" s="73"/>
      <c r="W666" s="73"/>
      <c r="X666" s="74"/>
      <c r="AA666" s="74"/>
      <c r="AD666" s="73"/>
      <c r="AF666" s="73"/>
      <c r="AN666" s="75"/>
    </row>
    <row r="667" spans="22:40" ht="15.75" customHeight="1" x14ac:dyDescent="0.2">
      <c r="V667" s="73"/>
      <c r="W667" s="73"/>
      <c r="X667" s="74"/>
      <c r="AA667" s="74"/>
      <c r="AD667" s="73"/>
      <c r="AF667" s="73"/>
      <c r="AN667" s="75"/>
    </row>
    <row r="668" spans="22:40" ht="15.75" customHeight="1" x14ac:dyDescent="0.2">
      <c r="V668" s="73"/>
      <c r="W668" s="73"/>
      <c r="X668" s="74"/>
      <c r="AA668" s="74"/>
      <c r="AD668" s="73"/>
      <c r="AF668" s="73"/>
      <c r="AN668" s="75"/>
    </row>
    <row r="669" spans="22:40" ht="15.75" customHeight="1" x14ac:dyDescent="0.2">
      <c r="V669" s="73"/>
      <c r="W669" s="73"/>
      <c r="X669" s="74"/>
      <c r="AA669" s="74"/>
      <c r="AD669" s="73"/>
      <c r="AF669" s="73"/>
      <c r="AN669" s="75"/>
    </row>
    <row r="670" spans="22:40" ht="15.75" customHeight="1" x14ac:dyDescent="0.2">
      <c r="V670" s="73"/>
      <c r="W670" s="73"/>
      <c r="X670" s="74"/>
      <c r="AA670" s="74"/>
      <c r="AD670" s="73"/>
      <c r="AF670" s="73"/>
      <c r="AN670" s="75"/>
    </row>
    <row r="671" spans="22:40" ht="15.75" customHeight="1" x14ac:dyDescent="0.2">
      <c r="V671" s="73"/>
      <c r="W671" s="73"/>
      <c r="X671" s="74"/>
      <c r="AA671" s="74"/>
      <c r="AD671" s="73"/>
      <c r="AF671" s="73"/>
      <c r="AN671" s="75"/>
    </row>
    <row r="672" spans="22:40" ht="15.75" customHeight="1" x14ac:dyDescent="0.2">
      <c r="V672" s="73"/>
      <c r="W672" s="73"/>
      <c r="X672" s="74"/>
      <c r="AA672" s="74"/>
      <c r="AD672" s="73"/>
      <c r="AF672" s="73"/>
      <c r="AN672" s="75"/>
    </row>
    <row r="673" spans="22:40" ht="15.75" customHeight="1" x14ac:dyDescent="0.2">
      <c r="V673" s="73"/>
      <c r="W673" s="73"/>
      <c r="X673" s="74"/>
      <c r="AA673" s="74"/>
      <c r="AD673" s="73"/>
      <c r="AF673" s="73"/>
      <c r="AN673" s="75"/>
    </row>
    <row r="674" spans="22:40" ht="15.75" customHeight="1" x14ac:dyDescent="0.2">
      <c r="V674" s="73"/>
      <c r="W674" s="73"/>
      <c r="X674" s="74"/>
      <c r="AA674" s="74"/>
      <c r="AD674" s="73"/>
      <c r="AF674" s="73"/>
      <c r="AN674" s="75"/>
    </row>
    <row r="675" spans="22:40" ht="15.75" customHeight="1" x14ac:dyDescent="0.2">
      <c r="V675" s="73"/>
      <c r="W675" s="73"/>
      <c r="X675" s="74"/>
      <c r="AA675" s="74"/>
      <c r="AD675" s="73"/>
      <c r="AF675" s="73"/>
      <c r="AN675" s="75"/>
    </row>
    <row r="676" spans="22:40" ht="15.75" customHeight="1" x14ac:dyDescent="0.2">
      <c r="V676" s="73"/>
      <c r="W676" s="73"/>
      <c r="X676" s="74"/>
      <c r="AA676" s="74"/>
      <c r="AD676" s="73"/>
      <c r="AF676" s="73"/>
      <c r="AN676" s="75"/>
    </row>
    <row r="677" spans="22:40" ht="15.75" customHeight="1" x14ac:dyDescent="0.2">
      <c r="V677" s="73"/>
      <c r="W677" s="73"/>
      <c r="X677" s="74"/>
      <c r="AA677" s="74"/>
      <c r="AD677" s="73"/>
      <c r="AF677" s="73"/>
      <c r="AN677" s="75"/>
    </row>
    <row r="678" spans="22:40" ht="15.75" customHeight="1" x14ac:dyDescent="0.2">
      <c r="V678" s="73"/>
      <c r="W678" s="73"/>
      <c r="X678" s="74"/>
      <c r="AA678" s="74"/>
      <c r="AD678" s="73"/>
      <c r="AF678" s="73"/>
      <c r="AN678" s="75"/>
    </row>
    <row r="679" spans="22:40" ht="15.75" customHeight="1" x14ac:dyDescent="0.2">
      <c r="V679" s="73"/>
      <c r="W679" s="73"/>
      <c r="X679" s="74"/>
      <c r="AA679" s="74"/>
      <c r="AD679" s="73"/>
      <c r="AF679" s="73"/>
      <c r="AN679" s="75"/>
    </row>
    <row r="680" spans="22:40" ht="15.75" customHeight="1" x14ac:dyDescent="0.2">
      <c r="V680" s="73"/>
      <c r="W680" s="73"/>
      <c r="X680" s="74"/>
      <c r="AA680" s="74"/>
      <c r="AD680" s="73"/>
      <c r="AF680" s="73"/>
      <c r="AN680" s="75"/>
    </row>
    <row r="681" spans="22:40" ht="15.75" customHeight="1" x14ac:dyDescent="0.2">
      <c r="V681" s="73"/>
      <c r="W681" s="73"/>
      <c r="X681" s="74"/>
      <c r="AA681" s="74"/>
      <c r="AD681" s="73"/>
      <c r="AF681" s="73"/>
      <c r="AN681" s="75"/>
    </row>
    <row r="682" spans="22:40" ht="15.75" customHeight="1" x14ac:dyDescent="0.2">
      <c r="V682" s="73"/>
      <c r="W682" s="73"/>
      <c r="X682" s="74"/>
      <c r="AA682" s="74"/>
      <c r="AD682" s="73"/>
      <c r="AF682" s="73"/>
      <c r="AN682" s="75"/>
    </row>
    <row r="683" spans="22:40" ht="15.75" customHeight="1" x14ac:dyDescent="0.2">
      <c r="V683" s="73"/>
      <c r="W683" s="73"/>
      <c r="X683" s="74"/>
      <c r="AA683" s="74"/>
      <c r="AD683" s="73"/>
      <c r="AF683" s="73"/>
      <c r="AN683" s="75"/>
    </row>
    <row r="684" spans="22:40" ht="15.75" customHeight="1" x14ac:dyDescent="0.2">
      <c r="V684" s="73"/>
      <c r="W684" s="73"/>
      <c r="X684" s="74"/>
      <c r="AA684" s="74"/>
      <c r="AD684" s="73"/>
      <c r="AF684" s="73"/>
      <c r="AN684" s="75"/>
    </row>
    <row r="685" spans="22:40" ht="15.75" customHeight="1" x14ac:dyDescent="0.2">
      <c r="V685" s="73"/>
      <c r="W685" s="73"/>
      <c r="X685" s="74"/>
      <c r="AA685" s="74"/>
      <c r="AD685" s="73"/>
      <c r="AF685" s="73"/>
      <c r="AN685" s="75"/>
    </row>
    <row r="686" spans="22:40" ht="15.75" customHeight="1" x14ac:dyDescent="0.2">
      <c r="V686" s="73"/>
      <c r="W686" s="73"/>
      <c r="X686" s="74"/>
      <c r="AA686" s="74"/>
      <c r="AD686" s="73"/>
      <c r="AF686" s="73"/>
      <c r="AN686" s="75"/>
    </row>
    <row r="687" spans="22:40" ht="15.75" customHeight="1" x14ac:dyDescent="0.2">
      <c r="V687" s="73"/>
      <c r="W687" s="73"/>
      <c r="X687" s="74"/>
      <c r="AA687" s="74"/>
      <c r="AD687" s="73"/>
      <c r="AF687" s="73"/>
      <c r="AN687" s="75"/>
    </row>
    <row r="688" spans="22:40" ht="15.75" customHeight="1" x14ac:dyDescent="0.2">
      <c r="V688" s="73"/>
      <c r="W688" s="73"/>
      <c r="X688" s="74"/>
      <c r="AA688" s="74"/>
      <c r="AD688" s="73"/>
      <c r="AF688" s="73"/>
      <c r="AN688" s="75"/>
    </row>
    <row r="689" spans="22:40" ht="15.75" customHeight="1" x14ac:dyDescent="0.2">
      <c r="V689" s="73"/>
      <c r="W689" s="73"/>
      <c r="X689" s="74"/>
      <c r="AA689" s="74"/>
      <c r="AD689" s="73"/>
      <c r="AF689" s="73"/>
      <c r="AN689" s="75"/>
    </row>
    <row r="690" spans="22:40" ht="15.75" customHeight="1" x14ac:dyDescent="0.2">
      <c r="V690" s="73"/>
      <c r="W690" s="73"/>
      <c r="X690" s="74"/>
      <c r="AA690" s="74"/>
      <c r="AD690" s="73"/>
      <c r="AF690" s="73"/>
      <c r="AN690" s="75"/>
    </row>
    <row r="691" spans="22:40" ht="15.75" customHeight="1" x14ac:dyDescent="0.2">
      <c r="V691" s="73"/>
      <c r="W691" s="73"/>
      <c r="X691" s="74"/>
      <c r="AA691" s="74"/>
      <c r="AD691" s="73"/>
      <c r="AF691" s="73"/>
      <c r="AN691" s="75"/>
    </row>
    <row r="692" spans="22:40" ht="15.75" customHeight="1" x14ac:dyDescent="0.2">
      <c r="V692" s="73"/>
      <c r="W692" s="73"/>
      <c r="X692" s="74"/>
      <c r="AA692" s="74"/>
      <c r="AD692" s="73"/>
      <c r="AF692" s="73"/>
      <c r="AN692" s="75"/>
    </row>
    <row r="693" spans="22:40" ht="15.75" customHeight="1" x14ac:dyDescent="0.2">
      <c r="V693" s="73"/>
      <c r="W693" s="73"/>
      <c r="X693" s="74"/>
      <c r="AA693" s="74"/>
      <c r="AD693" s="73"/>
      <c r="AF693" s="73"/>
      <c r="AN693" s="75"/>
    </row>
    <row r="694" spans="22:40" ht="15.75" customHeight="1" x14ac:dyDescent="0.2">
      <c r="V694" s="73"/>
      <c r="W694" s="73"/>
      <c r="X694" s="74"/>
      <c r="AA694" s="74"/>
      <c r="AD694" s="73"/>
      <c r="AF694" s="73"/>
      <c r="AN694" s="75"/>
    </row>
    <row r="695" spans="22:40" ht="15.75" customHeight="1" x14ac:dyDescent="0.2">
      <c r="V695" s="73"/>
      <c r="W695" s="73"/>
      <c r="X695" s="74"/>
      <c r="AA695" s="74"/>
      <c r="AD695" s="73"/>
      <c r="AF695" s="73"/>
      <c r="AN695" s="75"/>
    </row>
    <row r="696" spans="22:40" ht="15.75" customHeight="1" x14ac:dyDescent="0.2">
      <c r="V696" s="73"/>
      <c r="W696" s="73"/>
      <c r="X696" s="74"/>
      <c r="AA696" s="74"/>
      <c r="AD696" s="73"/>
      <c r="AF696" s="73"/>
      <c r="AN696" s="75"/>
    </row>
    <row r="697" spans="22:40" ht="15.75" customHeight="1" x14ac:dyDescent="0.2">
      <c r="V697" s="73"/>
      <c r="W697" s="73"/>
      <c r="X697" s="74"/>
      <c r="AA697" s="74"/>
      <c r="AD697" s="73"/>
      <c r="AF697" s="73"/>
      <c r="AN697" s="75"/>
    </row>
    <row r="698" spans="22:40" ht="15.75" customHeight="1" x14ac:dyDescent="0.2">
      <c r="V698" s="73"/>
      <c r="W698" s="73"/>
      <c r="X698" s="74"/>
      <c r="AA698" s="74"/>
      <c r="AD698" s="73"/>
      <c r="AF698" s="73"/>
      <c r="AN698" s="75"/>
    </row>
    <row r="699" spans="22:40" ht="15.75" customHeight="1" x14ac:dyDescent="0.2">
      <c r="V699" s="73"/>
      <c r="W699" s="73"/>
      <c r="X699" s="74"/>
      <c r="AA699" s="74"/>
      <c r="AD699" s="73"/>
      <c r="AF699" s="73"/>
      <c r="AN699" s="75"/>
    </row>
    <row r="700" spans="22:40" ht="15.75" customHeight="1" x14ac:dyDescent="0.2">
      <c r="V700" s="73"/>
      <c r="W700" s="73"/>
      <c r="X700" s="74"/>
      <c r="AA700" s="74"/>
      <c r="AD700" s="73"/>
      <c r="AF700" s="73"/>
      <c r="AN700" s="75"/>
    </row>
    <row r="701" spans="22:40" ht="15.75" customHeight="1" x14ac:dyDescent="0.2">
      <c r="V701" s="73"/>
      <c r="W701" s="73"/>
      <c r="X701" s="74"/>
      <c r="AA701" s="74"/>
      <c r="AD701" s="73"/>
      <c r="AF701" s="73"/>
      <c r="AN701" s="75"/>
    </row>
    <row r="702" spans="22:40" ht="15.75" customHeight="1" x14ac:dyDescent="0.2">
      <c r="V702" s="73"/>
      <c r="W702" s="73"/>
      <c r="X702" s="74"/>
      <c r="AA702" s="74"/>
      <c r="AD702" s="73"/>
      <c r="AF702" s="73"/>
      <c r="AN702" s="75"/>
    </row>
    <row r="703" spans="22:40" ht="15.75" customHeight="1" x14ac:dyDescent="0.2">
      <c r="V703" s="73"/>
      <c r="W703" s="73"/>
      <c r="X703" s="74"/>
      <c r="AA703" s="74"/>
      <c r="AD703" s="73"/>
      <c r="AF703" s="73"/>
      <c r="AN703" s="75"/>
    </row>
    <row r="704" spans="22:40" ht="15.75" customHeight="1" x14ac:dyDescent="0.2">
      <c r="V704" s="73"/>
      <c r="W704" s="73"/>
      <c r="X704" s="74"/>
      <c r="AA704" s="74"/>
      <c r="AD704" s="73"/>
      <c r="AF704" s="73"/>
      <c r="AN704" s="75"/>
    </row>
    <row r="705" spans="22:40" ht="15.75" customHeight="1" x14ac:dyDescent="0.2">
      <c r="V705" s="73"/>
      <c r="W705" s="73"/>
      <c r="X705" s="74"/>
      <c r="AA705" s="74"/>
      <c r="AD705" s="73"/>
      <c r="AF705" s="73"/>
      <c r="AN705" s="75"/>
    </row>
    <row r="706" spans="22:40" ht="15.75" customHeight="1" x14ac:dyDescent="0.2">
      <c r="V706" s="73"/>
      <c r="W706" s="73"/>
      <c r="X706" s="74"/>
      <c r="AA706" s="74"/>
      <c r="AD706" s="73"/>
      <c r="AF706" s="73"/>
      <c r="AN706" s="75"/>
    </row>
    <row r="707" spans="22:40" ht="15.75" customHeight="1" x14ac:dyDescent="0.2">
      <c r="V707" s="73"/>
      <c r="W707" s="73"/>
      <c r="X707" s="74"/>
      <c r="AA707" s="74"/>
      <c r="AD707" s="73"/>
      <c r="AF707" s="73"/>
      <c r="AN707" s="75"/>
    </row>
    <row r="708" spans="22:40" ht="15.75" customHeight="1" x14ac:dyDescent="0.2">
      <c r="V708" s="73"/>
      <c r="W708" s="73"/>
      <c r="X708" s="74"/>
      <c r="AA708" s="74"/>
      <c r="AD708" s="73"/>
      <c r="AF708" s="73"/>
      <c r="AN708" s="75"/>
    </row>
    <row r="709" spans="22:40" ht="15.75" customHeight="1" x14ac:dyDescent="0.2">
      <c r="V709" s="73"/>
      <c r="W709" s="73"/>
      <c r="X709" s="74"/>
      <c r="AA709" s="74"/>
      <c r="AD709" s="73"/>
      <c r="AF709" s="73"/>
      <c r="AN709" s="75"/>
    </row>
    <row r="710" spans="22:40" ht="15.75" customHeight="1" x14ac:dyDescent="0.2">
      <c r="V710" s="73"/>
      <c r="W710" s="73"/>
      <c r="X710" s="74"/>
      <c r="AA710" s="74"/>
      <c r="AD710" s="73"/>
      <c r="AF710" s="73"/>
      <c r="AN710" s="75"/>
    </row>
    <row r="711" spans="22:40" ht="15.75" customHeight="1" x14ac:dyDescent="0.2">
      <c r="V711" s="73"/>
      <c r="W711" s="73"/>
      <c r="X711" s="74"/>
      <c r="AA711" s="74"/>
      <c r="AD711" s="73"/>
      <c r="AF711" s="73"/>
      <c r="AN711" s="75"/>
    </row>
    <row r="712" spans="22:40" ht="15.75" customHeight="1" x14ac:dyDescent="0.2">
      <c r="V712" s="73"/>
      <c r="W712" s="73"/>
      <c r="X712" s="74"/>
      <c r="AA712" s="74"/>
      <c r="AD712" s="73"/>
      <c r="AF712" s="73"/>
      <c r="AN712" s="75"/>
    </row>
    <row r="713" spans="22:40" ht="15.75" customHeight="1" x14ac:dyDescent="0.2">
      <c r="V713" s="73"/>
      <c r="W713" s="73"/>
      <c r="X713" s="74"/>
      <c r="AA713" s="74"/>
      <c r="AD713" s="73"/>
      <c r="AF713" s="73"/>
      <c r="AN713" s="75"/>
    </row>
    <row r="714" spans="22:40" ht="15.75" customHeight="1" x14ac:dyDescent="0.2">
      <c r="V714" s="73"/>
      <c r="W714" s="73"/>
      <c r="X714" s="74"/>
      <c r="AA714" s="74"/>
      <c r="AD714" s="73"/>
      <c r="AF714" s="73"/>
      <c r="AN714" s="75"/>
    </row>
    <row r="715" spans="22:40" ht="15.75" customHeight="1" x14ac:dyDescent="0.2">
      <c r="V715" s="73"/>
      <c r="W715" s="73"/>
      <c r="X715" s="74"/>
      <c r="AA715" s="74"/>
      <c r="AD715" s="73"/>
      <c r="AF715" s="73"/>
      <c r="AN715" s="75"/>
    </row>
    <row r="716" spans="22:40" ht="15.75" customHeight="1" x14ac:dyDescent="0.2">
      <c r="V716" s="73"/>
      <c r="W716" s="73"/>
      <c r="X716" s="74"/>
      <c r="AA716" s="74"/>
      <c r="AD716" s="73"/>
      <c r="AF716" s="73"/>
      <c r="AN716" s="75"/>
    </row>
    <row r="717" spans="22:40" ht="15.75" customHeight="1" x14ac:dyDescent="0.2">
      <c r="V717" s="73"/>
      <c r="W717" s="73"/>
      <c r="X717" s="74"/>
      <c r="AA717" s="74"/>
      <c r="AD717" s="73"/>
      <c r="AF717" s="73"/>
      <c r="AN717" s="75"/>
    </row>
    <row r="718" spans="22:40" ht="15.75" customHeight="1" x14ac:dyDescent="0.2">
      <c r="V718" s="73"/>
      <c r="W718" s="73"/>
      <c r="X718" s="74"/>
      <c r="AA718" s="74"/>
      <c r="AD718" s="73"/>
      <c r="AF718" s="73"/>
      <c r="AN718" s="75"/>
    </row>
    <row r="719" spans="22:40" ht="15.75" customHeight="1" x14ac:dyDescent="0.2">
      <c r="V719" s="73"/>
      <c r="W719" s="73"/>
      <c r="X719" s="74"/>
      <c r="AA719" s="74"/>
      <c r="AD719" s="73"/>
      <c r="AF719" s="73"/>
      <c r="AN719" s="75"/>
    </row>
    <row r="720" spans="22:40" ht="15.75" customHeight="1" x14ac:dyDescent="0.2">
      <c r="V720" s="73"/>
      <c r="W720" s="73"/>
      <c r="X720" s="74"/>
      <c r="AA720" s="74"/>
      <c r="AD720" s="73"/>
      <c r="AF720" s="73"/>
      <c r="AN720" s="75"/>
    </row>
    <row r="721" spans="22:40" ht="15.75" customHeight="1" x14ac:dyDescent="0.2">
      <c r="V721" s="73"/>
      <c r="W721" s="73"/>
      <c r="X721" s="74"/>
      <c r="AA721" s="74"/>
      <c r="AD721" s="73"/>
      <c r="AF721" s="73"/>
      <c r="AN721" s="75"/>
    </row>
    <row r="722" spans="22:40" ht="15.75" customHeight="1" x14ac:dyDescent="0.2">
      <c r="V722" s="73"/>
      <c r="W722" s="73"/>
      <c r="X722" s="74"/>
      <c r="AA722" s="74"/>
      <c r="AD722" s="73"/>
      <c r="AF722" s="73"/>
      <c r="AN722" s="75"/>
    </row>
    <row r="723" spans="22:40" ht="15.75" customHeight="1" x14ac:dyDescent="0.2">
      <c r="V723" s="73"/>
      <c r="W723" s="73"/>
      <c r="X723" s="74"/>
      <c r="AA723" s="74"/>
      <c r="AD723" s="73"/>
      <c r="AF723" s="73"/>
      <c r="AN723" s="75"/>
    </row>
    <row r="724" spans="22:40" ht="15.75" customHeight="1" x14ac:dyDescent="0.2">
      <c r="V724" s="73"/>
      <c r="W724" s="73"/>
      <c r="X724" s="74"/>
      <c r="AA724" s="74"/>
      <c r="AD724" s="73"/>
      <c r="AF724" s="73"/>
      <c r="AN724" s="75"/>
    </row>
    <row r="725" spans="22:40" ht="15.75" customHeight="1" x14ac:dyDescent="0.2">
      <c r="V725" s="73"/>
      <c r="W725" s="73"/>
      <c r="X725" s="74"/>
      <c r="AA725" s="74"/>
      <c r="AD725" s="73"/>
      <c r="AF725" s="73"/>
      <c r="AN725" s="75"/>
    </row>
    <row r="726" spans="22:40" ht="15.75" customHeight="1" x14ac:dyDescent="0.2">
      <c r="V726" s="73"/>
      <c r="W726" s="73"/>
      <c r="X726" s="74"/>
      <c r="AA726" s="74"/>
      <c r="AD726" s="73"/>
      <c r="AF726" s="73"/>
      <c r="AN726" s="75"/>
    </row>
    <row r="727" spans="22:40" ht="15.75" customHeight="1" x14ac:dyDescent="0.2">
      <c r="V727" s="73"/>
      <c r="W727" s="73"/>
      <c r="X727" s="74"/>
      <c r="AA727" s="74"/>
      <c r="AD727" s="73"/>
      <c r="AF727" s="73"/>
      <c r="AN727" s="75"/>
    </row>
    <row r="728" spans="22:40" ht="15.75" customHeight="1" x14ac:dyDescent="0.2">
      <c r="V728" s="73"/>
      <c r="W728" s="73"/>
      <c r="X728" s="74"/>
      <c r="AA728" s="74"/>
      <c r="AD728" s="73"/>
      <c r="AF728" s="73"/>
      <c r="AN728" s="75"/>
    </row>
    <row r="729" spans="22:40" ht="15.75" customHeight="1" x14ac:dyDescent="0.2">
      <c r="V729" s="73"/>
      <c r="W729" s="73"/>
      <c r="X729" s="74"/>
      <c r="AA729" s="74"/>
      <c r="AD729" s="73"/>
      <c r="AF729" s="73"/>
      <c r="AN729" s="75"/>
    </row>
    <row r="730" spans="22:40" ht="15.75" customHeight="1" x14ac:dyDescent="0.2">
      <c r="V730" s="73"/>
      <c r="W730" s="73"/>
      <c r="X730" s="74"/>
      <c r="AA730" s="74"/>
      <c r="AD730" s="73"/>
      <c r="AF730" s="73"/>
      <c r="AN730" s="75"/>
    </row>
    <row r="731" spans="22:40" ht="15.75" customHeight="1" x14ac:dyDescent="0.2">
      <c r="V731" s="73"/>
      <c r="W731" s="73"/>
      <c r="X731" s="74"/>
      <c r="AA731" s="74"/>
      <c r="AD731" s="73"/>
      <c r="AF731" s="73"/>
      <c r="AN731" s="75"/>
    </row>
    <row r="732" spans="22:40" ht="15.75" customHeight="1" x14ac:dyDescent="0.2">
      <c r="V732" s="73"/>
      <c r="W732" s="73"/>
      <c r="X732" s="74"/>
      <c r="AA732" s="74"/>
      <c r="AD732" s="73"/>
      <c r="AF732" s="73"/>
      <c r="AN732" s="75"/>
    </row>
    <row r="733" spans="22:40" ht="15.75" customHeight="1" x14ac:dyDescent="0.2">
      <c r="V733" s="73"/>
      <c r="W733" s="73"/>
      <c r="X733" s="74"/>
      <c r="AA733" s="74"/>
      <c r="AD733" s="73"/>
      <c r="AF733" s="73"/>
      <c r="AN733" s="75"/>
    </row>
    <row r="734" spans="22:40" ht="15.75" customHeight="1" x14ac:dyDescent="0.2">
      <c r="V734" s="73"/>
      <c r="W734" s="73"/>
      <c r="X734" s="74"/>
      <c r="AA734" s="74"/>
      <c r="AD734" s="73"/>
      <c r="AF734" s="73"/>
      <c r="AN734" s="75"/>
    </row>
    <row r="735" spans="22:40" ht="15.75" customHeight="1" x14ac:dyDescent="0.2">
      <c r="V735" s="73"/>
      <c r="W735" s="73"/>
      <c r="X735" s="74"/>
      <c r="AA735" s="74"/>
      <c r="AD735" s="73"/>
      <c r="AF735" s="73"/>
      <c r="AN735" s="75"/>
    </row>
    <row r="736" spans="22:40" ht="15.75" customHeight="1" x14ac:dyDescent="0.2">
      <c r="V736" s="73"/>
      <c r="W736" s="73"/>
      <c r="X736" s="74"/>
      <c r="AA736" s="74"/>
      <c r="AD736" s="73"/>
      <c r="AF736" s="73"/>
      <c r="AN736" s="75"/>
    </row>
    <row r="737" spans="22:40" ht="15.75" customHeight="1" x14ac:dyDescent="0.2">
      <c r="V737" s="73"/>
      <c r="W737" s="73"/>
      <c r="X737" s="74"/>
      <c r="AA737" s="74"/>
      <c r="AD737" s="73"/>
      <c r="AF737" s="73"/>
      <c r="AN737" s="75"/>
    </row>
    <row r="738" spans="22:40" ht="15.75" customHeight="1" x14ac:dyDescent="0.2">
      <c r="V738" s="73"/>
      <c r="W738" s="73"/>
      <c r="X738" s="74"/>
      <c r="AA738" s="74"/>
      <c r="AD738" s="73"/>
      <c r="AF738" s="73"/>
      <c r="AN738" s="75"/>
    </row>
    <row r="739" spans="22:40" ht="15.75" customHeight="1" x14ac:dyDescent="0.2">
      <c r="V739" s="73"/>
      <c r="W739" s="73"/>
      <c r="X739" s="74"/>
      <c r="AA739" s="74"/>
      <c r="AD739" s="73"/>
      <c r="AF739" s="73"/>
      <c r="AN739" s="75"/>
    </row>
    <row r="740" spans="22:40" ht="15.75" customHeight="1" x14ac:dyDescent="0.2">
      <c r="V740" s="73"/>
      <c r="W740" s="73"/>
      <c r="X740" s="74"/>
      <c r="AA740" s="74"/>
      <c r="AD740" s="73"/>
      <c r="AF740" s="73"/>
      <c r="AN740" s="75"/>
    </row>
    <row r="741" spans="22:40" ht="15.75" customHeight="1" x14ac:dyDescent="0.2">
      <c r="V741" s="73"/>
      <c r="W741" s="73"/>
      <c r="X741" s="74"/>
      <c r="AA741" s="74"/>
      <c r="AD741" s="73"/>
      <c r="AF741" s="73"/>
      <c r="AN741" s="75"/>
    </row>
    <row r="742" spans="22:40" ht="15.75" customHeight="1" x14ac:dyDescent="0.2">
      <c r="V742" s="73"/>
      <c r="W742" s="73"/>
      <c r="X742" s="74"/>
      <c r="AA742" s="74"/>
      <c r="AD742" s="73"/>
      <c r="AF742" s="73"/>
      <c r="AN742" s="75"/>
    </row>
    <row r="743" spans="22:40" ht="15.75" customHeight="1" x14ac:dyDescent="0.2">
      <c r="V743" s="73"/>
      <c r="W743" s="73"/>
      <c r="X743" s="74"/>
      <c r="AA743" s="74"/>
      <c r="AD743" s="73"/>
      <c r="AF743" s="73"/>
      <c r="AN743" s="75"/>
    </row>
    <row r="744" spans="22:40" ht="15.75" customHeight="1" x14ac:dyDescent="0.2">
      <c r="V744" s="73"/>
      <c r="W744" s="73"/>
      <c r="X744" s="74"/>
      <c r="AA744" s="74"/>
      <c r="AD744" s="73"/>
      <c r="AF744" s="73"/>
      <c r="AN744" s="75"/>
    </row>
    <row r="745" spans="22:40" ht="15.75" customHeight="1" x14ac:dyDescent="0.2">
      <c r="V745" s="73"/>
      <c r="W745" s="73"/>
      <c r="X745" s="74"/>
      <c r="AA745" s="74"/>
      <c r="AD745" s="73"/>
      <c r="AF745" s="73"/>
      <c r="AN745" s="75"/>
    </row>
    <row r="746" spans="22:40" ht="15.75" customHeight="1" x14ac:dyDescent="0.2">
      <c r="V746" s="73"/>
      <c r="W746" s="73"/>
      <c r="X746" s="74"/>
      <c r="AA746" s="74"/>
      <c r="AD746" s="73"/>
      <c r="AF746" s="73"/>
      <c r="AN746" s="75"/>
    </row>
    <row r="747" spans="22:40" ht="15.75" customHeight="1" x14ac:dyDescent="0.2">
      <c r="V747" s="73"/>
      <c r="W747" s="73"/>
      <c r="X747" s="74"/>
      <c r="AA747" s="74"/>
      <c r="AD747" s="73"/>
      <c r="AF747" s="73"/>
      <c r="AN747" s="75"/>
    </row>
    <row r="748" spans="22:40" ht="15.75" customHeight="1" x14ac:dyDescent="0.2">
      <c r="V748" s="73"/>
      <c r="W748" s="73"/>
      <c r="X748" s="74"/>
      <c r="AA748" s="74"/>
      <c r="AD748" s="73"/>
      <c r="AF748" s="73"/>
      <c r="AN748" s="75"/>
    </row>
    <row r="749" spans="22:40" ht="15.75" customHeight="1" x14ac:dyDescent="0.2">
      <c r="V749" s="73"/>
      <c r="W749" s="73"/>
      <c r="X749" s="74"/>
      <c r="AA749" s="74"/>
      <c r="AD749" s="73"/>
      <c r="AF749" s="73"/>
      <c r="AN749" s="75"/>
    </row>
    <row r="750" spans="22:40" ht="15.75" customHeight="1" x14ac:dyDescent="0.2">
      <c r="V750" s="73"/>
      <c r="W750" s="73"/>
      <c r="X750" s="74"/>
      <c r="AA750" s="74"/>
      <c r="AD750" s="73"/>
      <c r="AF750" s="73"/>
      <c r="AN750" s="75"/>
    </row>
    <row r="751" spans="22:40" ht="15.75" customHeight="1" x14ac:dyDescent="0.2">
      <c r="V751" s="73"/>
      <c r="W751" s="73"/>
      <c r="X751" s="74"/>
      <c r="AA751" s="74"/>
      <c r="AD751" s="73"/>
      <c r="AF751" s="73"/>
      <c r="AN751" s="75"/>
    </row>
    <row r="752" spans="22:40" ht="15.75" customHeight="1" x14ac:dyDescent="0.2">
      <c r="V752" s="73"/>
      <c r="W752" s="73"/>
      <c r="X752" s="74"/>
      <c r="AA752" s="74"/>
      <c r="AD752" s="73"/>
      <c r="AF752" s="73"/>
      <c r="AN752" s="75"/>
    </row>
    <row r="753" spans="22:40" ht="15.75" customHeight="1" x14ac:dyDescent="0.2">
      <c r="V753" s="73"/>
      <c r="W753" s="73"/>
      <c r="X753" s="74"/>
      <c r="AA753" s="74"/>
      <c r="AD753" s="73"/>
      <c r="AF753" s="73"/>
      <c r="AN753" s="75"/>
    </row>
    <row r="754" spans="22:40" ht="15.75" customHeight="1" x14ac:dyDescent="0.2">
      <c r="V754" s="73"/>
      <c r="W754" s="73"/>
      <c r="X754" s="74"/>
      <c r="AA754" s="74"/>
      <c r="AD754" s="73"/>
      <c r="AF754" s="73"/>
      <c r="AN754" s="75"/>
    </row>
    <row r="755" spans="22:40" ht="15.75" customHeight="1" x14ac:dyDescent="0.2">
      <c r="V755" s="73"/>
      <c r="W755" s="73"/>
      <c r="X755" s="74"/>
      <c r="AA755" s="74"/>
      <c r="AD755" s="73"/>
      <c r="AF755" s="73"/>
      <c r="AN755" s="75"/>
    </row>
    <row r="756" spans="22:40" ht="15.75" customHeight="1" x14ac:dyDescent="0.2">
      <c r="V756" s="73"/>
      <c r="W756" s="73"/>
      <c r="X756" s="74"/>
      <c r="AA756" s="74"/>
      <c r="AD756" s="73"/>
      <c r="AF756" s="73"/>
      <c r="AN756" s="75"/>
    </row>
    <row r="757" spans="22:40" ht="15.75" customHeight="1" x14ac:dyDescent="0.2">
      <c r="V757" s="73"/>
      <c r="W757" s="73"/>
      <c r="X757" s="74"/>
      <c r="AA757" s="74"/>
      <c r="AD757" s="73"/>
      <c r="AF757" s="73"/>
      <c r="AN757" s="75"/>
    </row>
    <row r="758" spans="22:40" ht="15.75" customHeight="1" x14ac:dyDescent="0.2">
      <c r="V758" s="73"/>
      <c r="W758" s="73"/>
      <c r="X758" s="74"/>
      <c r="AA758" s="74"/>
      <c r="AD758" s="73"/>
      <c r="AF758" s="73"/>
      <c r="AN758" s="75"/>
    </row>
    <row r="759" spans="22:40" ht="15.75" customHeight="1" x14ac:dyDescent="0.2">
      <c r="V759" s="73"/>
      <c r="W759" s="73"/>
      <c r="X759" s="74"/>
      <c r="AA759" s="74"/>
      <c r="AD759" s="73"/>
      <c r="AF759" s="73"/>
      <c r="AN759" s="75"/>
    </row>
    <row r="760" spans="22:40" ht="15.75" customHeight="1" x14ac:dyDescent="0.2">
      <c r="V760" s="73"/>
      <c r="W760" s="73"/>
      <c r="X760" s="74"/>
      <c r="AA760" s="74"/>
      <c r="AD760" s="73"/>
      <c r="AF760" s="73"/>
      <c r="AN760" s="75"/>
    </row>
    <row r="761" spans="22:40" ht="15.75" customHeight="1" x14ac:dyDescent="0.2">
      <c r="V761" s="73"/>
      <c r="W761" s="73"/>
      <c r="X761" s="74"/>
      <c r="AA761" s="74"/>
      <c r="AD761" s="73"/>
      <c r="AF761" s="73"/>
      <c r="AN761" s="75"/>
    </row>
    <row r="762" spans="22:40" ht="15.75" customHeight="1" x14ac:dyDescent="0.2">
      <c r="V762" s="73"/>
      <c r="W762" s="73"/>
      <c r="X762" s="74"/>
      <c r="AA762" s="74"/>
      <c r="AD762" s="73"/>
      <c r="AF762" s="73"/>
      <c r="AN762" s="75"/>
    </row>
    <row r="763" spans="22:40" ht="15.75" customHeight="1" x14ac:dyDescent="0.2">
      <c r="V763" s="73"/>
      <c r="W763" s="73"/>
      <c r="X763" s="74"/>
      <c r="AA763" s="74"/>
      <c r="AD763" s="73"/>
      <c r="AF763" s="73"/>
      <c r="AN763" s="75"/>
    </row>
    <row r="764" spans="22:40" ht="15.75" customHeight="1" x14ac:dyDescent="0.2">
      <c r="V764" s="73"/>
      <c r="W764" s="73"/>
      <c r="X764" s="74"/>
      <c r="AA764" s="74"/>
      <c r="AD764" s="73"/>
      <c r="AF764" s="73"/>
      <c r="AN764" s="75"/>
    </row>
    <row r="765" spans="22:40" ht="15.75" customHeight="1" x14ac:dyDescent="0.2">
      <c r="V765" s="73"/>
      <c r="W765" s="73"/>
      <c r="X765" s="74"/>
      <c r="AA765" s="74"/>
      <c r="AD765" s="73"/>
      <c r="AF765" s="73"/>
      <c r="AN765" s="75"/>
    </row>
    <row r="766" spans="22:40" ht="15.75" customHeight="1" x14ac:dyDescent="0.2">
      <c r="V766" s="73"/>
      <c r="W766" s="73"/>
      <c r="X766" s="74"/>
      <c r="AA766" s="74"/>
      <c r="AD766" s="73"/>
      <c r="AF766" s="73"/>
      <c r="AN766" s="75"/>
    </row>
    <row r="767" spans="22:40" ht="15.75" customHeight="1" x14ac:dyDescent="0.2">
      <c r="V767" s="73"/>
      <c r="W767" s="73"/>
      <c r="X767" s="74"/>
      <c r="AA767" s="74"/>
      <c r="AD767" s="73"/>
      <c r="AF767" s="73"/>
      <c r="AN767" s="75"/>
    </row>
    <row r="768" spans="22:40" ht="15.75" customHeight="1" x14ac:dyDescent="0.2">
      <c r="V768" s="73"/>
      <c r="W768" s="73"/>
      <c r="X768" s="74"/>
      <c r="AA768" s="74"/>
      <c r="AD768" s="73"/>
      <c r="AF768" s="73"/>
      <c r="AN768" s="75"/>
    </row>
    <row r="769" spans="22:40" ht="15.75" customHeight="1" x14ac:dyDescent="0.2">
      <c r="V769" s="73"/>
      <c r="W769" s="73"/>
      <c r="X769" s="74"/>
      <c r="AA769" s="74"/>
      <c r="AD769" s="73"/>
      <c r="AF769" s="73"/>
      <c r="AN769" s="75"/>
    </row>
    <row r="770" spans="22:40" ht="15.75" customHeight="1" x14ac:dyDescent="0.2">
      <c r="V770" s="73"/>
      <c r="W770" s="73"/>
      <c r="X770" s="74"/>
      <c r="AA770" s="74"/>
      <c r="AD770" s="73"/>
      <c r="AF770" s="73"/>
      <c r="AN770" s="75"/>
    </row>
    <row r="771" spans="22:40" ht="15.75" customHeight="1" x14ac:dyDescent="0.2">
      <c r="V771" s="73"/>
      <c r="W771" s="73"/>
      <c r="X771" s="74"/>
      <c r="AA771" s="74"/>
      <c r="AD771" s="73"/>
      <c r="AF771" s="73"/>
      <c r="AN771" s="75"/>
    </row>
    <row r="772" spans="22:40" ht="15.75" customHeight="1" x14ac:dyDescent="0.2">
      <c r="V772" s="73"/>
      <c r="W772" s="73"/>
      <c r="X772" s="74"/>
      <c r="AA772" s="74"/>
      <c r="AD772" s="73"/>
      <c r="AF772" s="73"/>
      <c r="AN772" s="75"/>
    </row>
    <row r="773" spans="22:40" ht="15.75" customHeight="1" x14ac:dyDescent="0.2">
      <c r="V773" s="73"/>
      <c r="W773" s="73"/>
      <c r="X773" s="74"/>
      <c r="AA773" s="74"/>
      <c r="AD773" s="73"/>
      <c r="AF773" s="73"/>
      <c r="AN773" s="75"/>
    </row>
    <row r="774" spans="22:40" ht="15.75" customHeight="1" x14ac:dyDescent="0.2">
      <c r="V774" s="73"/>
      <c r="W774" s="73"/>
      <c r="X774" s="74"/>
      <c r="AA774" s="74"/>
      <c r="AD774" s="73"/>
      <c r="AF774" s="73"/>
      <c r="AN774" s="75"/>
    </row>
    <row r="775" spans="22:40" ht="15.75" customHeight="1" x14ac:dyDescent="0.2">
      <c r="V775" s="73"/>
      <c r="W775" s="73"/>
      <c r="X775" s="74"/>
      <c r="AA775" s="74"/>
      <c r="AD775" s="73"/>
      <c r="AF775" s="73"/>
      <c r="AN775" s="75"/>
    </row>
    <row r="776" spans="22:40" ht="15.75" customHeight="1" x14ac:dyDescent="0.2">
      <c r="V776" s="73"/>
      <c r="W776" s="73"/>
      <c r="X776" s="74"/>
      <c r="AA776" s="74"/>
      <c r="AD776" s="73"/>
      <c r="AF776" s="73"/>
      <c r="AN776" s="75"/>
    </row>
    <row r="777" spans="22:40" ht="15.75" customHeight="1" x14ac:dyDescent="0.2">
      <c r="V777" s="73"/>
      <c r="W777" s="73"/>
      <c r="X777" s="74"/>
      <c r="AA777" s="74"/>
      <c r="AD777" s="73"/>
      <c r="AF777" s="73"/>
      <c r="AN777" s="75"/>
    </row>
    <row r="778" spans="22:40" ht="15.75" customHeight="1" x14ac:dyDescent="0.2">
      <c r="V778" s="73"/>
      <c r="W778" s="73"/>
      <c r="X778" s="74"/>
      <c r="AA778" s="74"/>
      <c r="AD778" s="73"/>
      <c r="AF778" s="73"/>
      <c r="AN778" s="75"/>
    </row>
    <row r="779" spans="22:40" ht="15.75" customHeight="1" x14ac:dyDescent="0.2">
      <c r="V779" s="73"/>
      <c r="W779" s="73"/>
      <c r="X779" s="74"/>
      <c r="AA779" s="74"/>
      <c r="AD779" s="73"/>
      <c r="AF779" s="73"/>
      <c r="AN779" s="75"/>
    </row>
    <row r="780" spans="22:40" ht="15.75" customHeight="1" x14ac:dyDescent="0.2">
      <c r="V780" s="73"/>
      <c r="W780" s="73"/>
      <c r="X780" s="74"/>
      <c r="AA780" s="74"/>
      <c r="AD780" s="73"/>
      <c r="AF780" s="73"/>
      <c r="AN780" s="75"/>
    </row>
    <row r="781" spans="22:40" ht="15.75" customHeight="1" x14ac:dyDescent="0.2">
      <c r="V781" s="73"/>
      <c r="W781" s="73"/>
      <c r="X781" s="74"/>
      <c r="AA781" s="74"/>
      <c r="AD781" s="73"/>
      <c r="AF781" s="73"/>
      <c r="AN781" s="75"/>
    </row>
    <row r="782" spans="22:40" ht="15.75" customHeight="1" x14ac:dyDescent="0.2">
      <c r="V782" s="73"/>
      <c r="W782" s="73"/>
      <c r="X782" s="74"/>
      <c r="AA782" s="74"/>
      <c r="AD782" s="73"/>
      <c r="AF782" s="73"/>
      <c r="AN782" s="75"/>
    </row>
    <row r="783" spans="22:40" ht="15.75" customHeight="1" x14ac:dyDescent="0.2">
      <c r="V783" s="73"/>
      <c r="W783" s="73"/>
      <c r="X783" s="74"/>
      <c r="AA783" s="74"/>
      <c r="AD783" s="73"/>
      <c r="AF783" s="73"/>
      <c r="AN783" s="75"/>
    </row>
    <row r="784" spans="22:40" ht="15.75" customHeight="1" x14ac:dyDescent="0.2">
      <c r="V784" s="73"/>
      <c r="W784" s="73"/>
      <c r="X784" s="74"/>
      <c r="AA784" s="74"/>
      <c r="AD784" s="73"/>
      <c r="AF784" s="73"/>
      <c r="AN784" s="75"/>
    </row>
    <row r="785" spans="22:40" ht="15.75" customHeight="1" x14ac:dyDescent="0.2">
      <c r="V785" s="73"/>
      <c r="W785" s="73"/>
      <c r="X785" s="74"/>
      <c r="AA785" s="74"/>
      <c r="AD785" s="73"/>
      <c r="AF785" s="73"/>
      <c r="AN785" s="75"/>
    </row>
    <row r="786" spans="22:40" ht="15.75" customHeight="1" x14ac:dyDescent="0.2">
      <c r="V786" s="73"/>
      <c r="W786" s="73"/>
      <c r="X786" s="74"/>
      <c r="AA786" s="74"/>
      <c r="AD786" s="73"/>
      <c r="AF786" s="73"/>
      <c r="AN786" s="75"/>
    </row>
    <row r="787" spans="22:40" ht="15.75" customHeight="1" x14ac:dyDescent="0.2">
      <c r="V787" s="73"/>
      <c r="W787" s="73"/>
      <c r="X787" s="74"/>
      <c r="AA787" s="74"/>
      <c r="AD787" s="73"/>
      <c r="AF787" s="73"/>
      <c r="AN787" s="75"/>
    </row>
    <row r="788" spans="22:40" ht="15.75" customHeight="1" x14ac:dyDescent="0.2">
      <c r="V788" s="73"/>
      <c r="W788" s="73"/>
      <c r="X788" s="74"/>
      <c r="AA788" s="74"/>
      <c r="AD788" s="73"/>
      <c r="AF788" s="73"/>
      <c r="AN788" s="75"/>
    </row>
    <row r="789" spans="22:40" ht="15.75" customHeight="1" x14ac:dyDescent="0.2">
      <c r="V789" s="73"/>
      <c r="W789" s="73"/>
      <c r="X789" s="74"/>
      <c r="AA789" s="74"/>
      <c r="AD789" s="73"/>
      <c r="AF789" s="73"/>
      <c r="AN789" s="75"/>
    </row>
    <row r="790" spans="22:40" ht="15.75" customHeight="1" x14ac:dyDescent="0.2">
      <c r="V790" s="73"/>
      <c r="W790" s="73"/>
      <c r="X790" s="74"/>
      <c r="AA790" s="74"/>
      <c r="AD790" s="73"/>
      <c r="AF790" s="73"/>
      <c r="AN790" s="75"/>
    </row>
    <row r="791" spans="22:40" ht="15.75" customHeight="1" x14ac:dyDescent="0.2">
      <c r="V791" s="73"/>
      <c r="W791" s="73"/>
      <c r="X791" s="74"/>
      <c r="AA791" s="74"/>
      <c r="AD791" s="73"/>
      <c r="AF791" s="73"/>
      <c r="AN791" s="75"/>
    </row>
    <row r="792" spans="22:40" ht="15.75" customHeight="1" x14ac:dyDescent="0.2">
      <c r="V792" s="73"/>
      <c r="W792" s="73"/>
      <c r="X792" s="74"/>
      <c r="AA792" s="74"/>
      <c r="AD792" s="73"/>
      <c r="AF792" s="73"/>
      <c r="AN792" s="75"/>
    </row>
    <row r="793" spans="22:40" ht="15.75" customHeight="1" x14ac:dyDescent="0.2">
      <c r="V793" s="73"/>
      <c r="W793" s="73"/>
      <c r="X793" s="74"/>
      <c r="AA793" s="74"/>
      <c r="AD793" s="73"/>
      <c r="AF793" s="73"/>
      <c r="AN793" s="75"/>
    </row>
    <row r="794" spans="22:40" ht="15.75" customHeight="1" x14ac:dyDescent="0.2">
      <c r="V794" s="73"/>
      <c r="W794" s="73"/>
      <c r="X794" s="74"/>
      <c r="AA794" s="74"/>
      <c r="AD794" s="73"/>
      <c r="AF794" s="73"/>
      <c r="AN794" s="75"/>
    </row>
    <row r="795" spans="22:40" ht="15.75" customHeight="1" x14ac:dyDescent="0.2">
      <c r="V795" s="73"/>
      <c r="W795" s="73"/>
      <c r="X795" s="74"/>
      <c r="AA795" s="74"/>
      <c r="AD795" s="73"/>
      <c r="AF795" s="73"/>
      <c r="AN795" s="75"/>
    </row>
    <row r="796" spans="22:40" ht="15.75" customHeight="1" x14ac:dyDescent="0.2">
      <c r="V796" s="73"/>
      <c r="W796" s="73"/>
      <c r="X796" s="74"/>
      <c r="AA796" s="74"/>
      <c r="AD796" s="73"/>
      <c r="AF796" s="73"/>
      <c r="AN796" s="75"/>
    </row>
    <row r="797" spans="22:40" ht="15.75" customHeight="1" x14ac:dyDescent="0.2">
      <c r="V797" s="73"/>
      <c r="W797" s="73"/>
      <c r="X797" s="74"/>
      <c r="AA797" s="74"/>
      <c r="AD797" s="73"/>
      <c r="AF797" s="73"/>
      <c r="AN797" s="75"/>
    </row>
    <row r="798" spans="22:40" ht="15.75" customHeight="1" x14ac:dyDescent="0.2">
      <c r="V798" s="73"/>
      <c r="W798" s="73"/>
      <c r="X798" s="74"/>
      <c r="AA798" s="74"/>
      <c r="AD798" s="73"/>
      <c r="AF798" s="73"/>
      <c r="AN798" s="75"/>
    </row>
    <row r="799" spans="22:40" ht="15.75" customHeight="1" x14ac:dyDescent="0.2">
      <c r="V799" s="73"/>
      <c r="W799" s="73"/>
      <c r="X799" s="74"/>
      <c r="AA799" s="74"/>
      <c r="AD799" s="73"/>
      <c r="AF799" s="73"/>
      <c r="AN799" s="75"/>
    </row>
    <row r="800" spans="22:40" ht="15.75" customHeight="1" x14ac:dyDescent="0.2">
      <c r="V800" s="73"/>
      <c r="W800" s="73"/>
      <c r="X800" s="74"/>
      <c r="AA800" s="74"/>
      <c r="AD800" s="73"/>
      <c r="AF800" s="73"/>
      <c r="AN800" s="75"/>
    </row>
    <row r="801" spans="22:40" ht="15.75" customHeight="1" x14ac:dyDescent="0.2">
      <c r="V801" s="73"/>
      <c r="W801" s="73"/>
      <c r="X801" s="74"/>
      <c r="AA801" s="74"/>
      <c r="AD801" s="73"/>
      <c r="AF801" s="73"/>
      <c r="AN801" s="75"/>
    </row>
    <row r="802" spans="22:40" ht="15.75" customHeight="1" x14ac:dyDescent="0.2">
      <c r="V802" s="73"/>
      <c r="W802" s="73"/>
      <c r="X802" s="74"/>
      <c r="AA802" s="74"/>
      <c r="AD802" s="73"/>
      <c r="AF802" s="73"/>
      <c r="AN802" s="75"/>
    </row>
    <row r="803" spans="22:40" ht="15.75" customHeight="1" x14ac:dyDescent="0.2">
      <c r="V803" s="73"/>
      <c r="W803" s="73"/>
      <c r="X803" s="74"/>
      <c r="AA803" s="74"/>
      <c r="AD803" s="73"/>
      <c r="AF803" s="73"/>
      <c r="AN803" s="75"/>
    </row>
    <row r="804" spans="22:40" ht="15.75" customHeight="1" x14ac:dyDescent="0.2">
      <c r="V804" s="73"/>
      <c r="W804" s="73"/>
      <c r="X804" s="74"/>
      <c r="AA804" s="74"/>
      <c r="AD804" s="73"/>
      <c r="AF804" s="73"/>
      <c r="AN804" s="75"/>
    </row>
    <row r="805" spans="22:40" ht="15.75" customHeight="1" x14ac:dyDescent="0.2">
      <c r="V805" s="73"/>
      <c r="W805" s="73"/>
      <c r="X805" s="74"/>
      <c r="AA805" s="74"/>
      <c r="AD805" s="73"/>
      <c r="AF805" s="73"/>
      <c r="AN805" s="75"/>
    </row>
    <row r="806" spans="22:40" ht="15.75" customHeight="1" x14ac:dyDescent="0.2">
      <c r="V806" s="73"/>
      <c r="W806" s="73"/>
      <c r="X806" s="74"/>
      <c r="AA806" s="74"/>
      <c r="AD806" s="73"/>
      <c r="AF806" s="73"/>
      <c r="AN806" s="75"/>
    </row>
    <row r="807" spans="22:40" ht="15.75" customHeight="1" x14ac:dyDescent="0.2">
      <c r="V807" s="73"/>
      <c r="W807" s="73"/>
      <c r="X807" s="74"/>
      <c r="AA807" s="74"/>
      <c r="AD807" s="73"/>
      <c r="AF807" s="73"/>
      <c r="AN807" s="75"/>
    </row>
    <row r="808" spans="22:40" ht="15.75" customHeight="1" x14ac:dyDescent="0.2">
      <c r="V808" s="73"/>
      <c r="W808" s="73"/>
      <c r="X808" s="74"/>
      <c r="AA808" s="74"/>
      <c r="AD808" s="73"/>
      <c r="AF808" s="73"/>
      <c r="AN808" s="75"/>
    </row>
    <row r="809" spans="22:40" ht="15.75" customHeight="1" x14ac:dyDescent="0.2">
      <c r="V809" s="73"/>
      <c r="W809" s="73"/>
      <c r="X809" s="74"/>
      <c r="AA809" s="74"/>
      <c r="AD809" s="73"/>
      <c r="AF809" s="73"/>
      <c r="AN809" s="75"/>
    </row>
    <row r="810" spans="22:40" ht="15.75" customHeight="1" x14ac:dyDescent="0.2">
      <c r="V810" s="73"/>
      <c r="W810" s="73"/>
      <c r="X810" s="74"/>
      <c r="AA810" s="74"/>
      <c r="AD810" s="73"/>
      <c r="AF810" s="73"/>
      <c r="AN810" s="75"/>
    </row>
    <row r="811" spans="22:40" ht="15.75" customHeight="1" x14ac:dyDescent="0.2">
      <c r="V811" s="73"/>
      <c r="W811" s="73"/>
      <c r="X811" s="74"/>
      <c r="AA811" s="74"/>
      <c r="AD811" s="73"/>
      <c r="AF811" s="73"/>
      <c r="AN811" s="75"/>
    </row>
    <row r="812" spans="22:40" ht="15.75" customHeight="1" x14ac:dyDescent="0.2">
      <c r="V812" s="73"/>
      <c r="W812" s="73"/>
      <c r="X812" s="74"/>
      <c r="AA812" s="74"/>
      <c r="AD812" s="73"/>
      <c r="AF812" s="73"/>
      <c r="AN812" s="75"/>
    </row>
    <row r="813" spans="22:40" ht="15.75" customHeight="1" x14ac:dyDescent="0.2">
      <c r="V813" s="73"/>
      <c r="W813" s="73"/>
      <c r="X813" s="74"/>
      <c r="AA813" s="74"/>
      <c r="AD813" s="73"/>
      <c r="AF813" s="73"/>
      <c r="AN813" s="75"/>
    </row>
    <row r="814" spans="22:40" ht="15.75" customHeight="1" x14ac:dyDescent="0.2">
      <c r="V814" s="73"/>
      <c r="W814" s="73"/>
      <c r="X814" s="74"/>
      <c r="AA814" s="74"/>
      <c r="AD814" s="73"/>
      <c r="AF814" s="73"/>
      <c r="AN814" s="75"/>
    </row>
    <row r="815" spans="22:40" ht="15.75" customHeight="1" x14ac:dyDescent="0.2">
      <c r="V815" s="73"/>
      <c r="W815" s="73"/>
      <c r="X815" s="74"/>
      <c r="AA815" s="74"/>
      <c r="AD815" s="73"/>
      <c r="AF815" s="73"/>
      <c r="AN815" s="75"/>
    </row>
    <row r="816" spans="22:40" ht="15.75" customHeight="1" x14ac:dyDescent="0.2">
      <c r="V816" s="73"/>
      <c r="W816" s="73"/>
      <c r="X816" s="74"/>
      <c r="AA816" s="74"/>
      <c r="AD816" s="73"/>
      <c r="AF816" s="73"/>
      <c r="AN816" s="75"/>
    </row>
    <row r="817" spans="22:40" ht="15.75" customHeight="1" x14ac:dyDescent="0.2">
      <c r="V817" s="73"/>
      <c r="W817" s="73"/>
      <c r="X817" s="74"/>
      <c r="AA817" s="74"/>
      <c r="AD817" s="73"/>
      <c r="AF817" s="73"/>
      <c r="AN817" s="75"/>
    </row>
    <row r="818" spans="22:40" ht="15.75" customHeight="1" x14ac:dyDescent="0.2">
      <c r="V818" s="73"/>
      <c r="W818" s="73"/>
      <c r="X818" s="74"/>
      <c r="AA818" s="74"/>
      <c r="AD818" s="73"/>
      <c r="AF818" s="73"/>
      <c r="AN818" s="75"/>
    </row>
    <row r="819" spans="22:40" ht="15.75" customHeight="1" x14ac:dyDescent="0.2">
      <c r="V819" s="73"/>
      <c r="W819" s="73"/>
      <c r="X819" s="74"/>
      <c r="AA819" s="74"/>
      <c r="AD819" s="73"/>
      <c r="AF819" s="73"/>
      <c r="AN819" s="75"/>
    </row>
    <row r="820" spans="22:40" ht="15.75" customHeight="1" x14ac:dyDescent="0.2">
      <c r="V820" s="73"/>
      <c r="W820" s="73"/>
      <c r="X820" s="74"/>
      <c r="AA820" s="74"/>
      <c r="AD820" s="73"/>
      <c r="AF820" s="73"/>
      <c r="AN820" s="75"/>
    </row>
    <row r="821" spans="22:40" ht="15.75" customHeight="1" x14ac:dyDescent="0.2">
      <c r="V821" s="73"/>
      <c r="W821" s="73"/>
      <c r="X821" s="74"/>
      <c r="AA821" s="74"/>
      <c r="AD821" s="73"/>
      <c r="AF821" s="73"/>
      <c r="AN821" s="75"/>
    </row>
    <row r="822" spans="22:40" ht="15.75" customHeight="1" x14ac:dyDescent="0.2">
      <c r="V822" s="73"/>
      <c r="W822" s="73"/>
      <c r="X822" s="74"/>
      <c r="AA822" s="74"/>
      <c r="AD822" s="73"/>
      <c r="AF822" s="73"/>
      <c r="AN822" s="75"/>
    </row>
    <row r="823" spans="22:40" ht="15.75" customHeight="1" x14ac:dyDescent="0.2">
      <c r="V823" s="73"/>
      <c r="W823" s="73"/>
      <c r="X823" s="74"/>
      <c r="AA823" s="74"/>
      <c r="AD823" s="73"/>
      <c r="AF823" s="73"/>
      <c r="AN823" s="75"/>
    </row>
    <row r="824" spans="22:40" ht="15.75" customHeight="1" x14ac:dyDescent="0.2">
      <c r="V824" s="73"/>
      <c r="W824" s="73"/>
      <c r="X824" s="74"/>
      <c r="AA824" s="74"/>
      <c r="AD824" s="73"/>
      <c r="AF824" s="73"/>
      <c r="AN824" s="75"/>
    </row>
    <row r="825" spans="22:40" ht="15.75" customHeight="1" x14ac:dyDescent="0.2">
      <c r="V825" s="73"/>
      <c r="W825" s="73"/>
      <c r="X825" s="74"/>
      <c r="AA825" s="74"/>
      <c r="AD825" s="73"/>
      <c r="AF825" s="73"/>
      <c r="AN825" s="75"/>
    </row>
    <row r="826" spans="22:40" ht="15.75" customHeight="1" x14ac:dyDescent="0.2">
      <c r="V826" s="73"/>
      <c r="W826" s="73"/>
      <c r="X826" s="74"/>
      <c r="AA826" s="74"/>
      <c r="AD826" s="73"/>
      <c r="AF826" s="73"/>
      <c r="AN826" s="75"/>
    </row>
    <row r="827" spans="22:40" ht="15.75" customHeight="1" x14ac:dyDescent="0.2">
      <c r="V827" s="73"/>
      <c r="W827" s="73"/>
      <c r="X827" s="74"/>
      <c r="AA827" s="74"/>
      <c r="AD827" s="73"/>
      <c r="AF827" s="73"/>
      <c r="AN827" s="75"/>
    </row>
    <row r="828" spans="22:40" ht="15.75" customHeight="1" x14ac:dyDescent="0.2">
      <c r="V828" s="73"/>
      <c r="W828" s="73"/>
      <c r="X828" s="74"/>
      <c r="AA828" s="74"/>
      <c r="AD828" s="73"/>
      <c r="AF828" s="73"/>
      <c r="AN828" s="75"/>
    </row>
    <row r="829" spans="22:40" ht="15.75" customHeight="1" x14ac:dyDescent="0.2">
      <c r="V829" s="73"/>
      <c r="W829" s="73"/>
      <c r="X829" s="74"/>
      <c r="AA829" s="74"/>
      <c r="AD829" s="73"/>
      <c r="AF829" s="73"/>
      <c r="AN829" s="75"/>
    </row>
    <row r="830" spans="22:40" ht="15.75" customHeight="1" x14ac:dyDescent="0.2">
      <c r="V830" s="73"/>
      <c r="W830" s="73"/>
      <c r="X830" s="74"/>
      <c r="AA830" s="74"/>
      <c r="AD830" s="73"/>
      <c r="AF830" s="73"/>
      <c r="AN830" s="75"/>
    </row>
    <row r="831" spans="22:40" ht="15.75" customHeight="1" x14ac:dyDescent="0.2">
      <c r="V831" s="73"/>
      <c r="W831" s="73"/>
      <c r="X831" s="74"/>
      <c r="AA831" s="74"/>
      <c r="AD831" s="73"/>
      <c r="AF831" s="73"/>
      <c r="AN831" s="75"/>
    </row>
    <row r="832" spans="22:40" ht="15.75" customHeight="1" x14ac:dyDescent="0.2">
      <c r="V832" s="73"/>
      <c r="W832" s="73"/>
      <c r="X832" s="74"/>
      <c r="AA832" s="74"/>
      <c r="AD832" s="73"/>
      <c r="AF832" s="73"/>
      <c r="AN832" s="75"/>
    </row>
    <row r="833" spans="22:40" ht="15.75" customHeight="1" x14ac:dyDescent="0.2">
      <c r="V833" s="73"/>
      <c r="W833" s="73"/>
      <c r="X833" s="74"/>
      <c r="AA833" s="74"/>
      <c r="AD833" s="73"/>
      <c r="AF833" s="73"/>
      <c r="AN833" s="75"/>
    </row>
    <row r="834" spans="22:40" ht="15.75" customHeight="1" x14ac:dyDescent="0.2">
      <c r="V834" s="73"/>
      <c r="W834" s="73"/>
      <c r="X834" s="74"/>
      <c r="AA834" s="74"/>
      <c r="AD834" s="73"/>
      <c r="AF834" s="73"/>
      <c r="AN834" s="75"/>
    </row>
    <row r="835" spans="22:40" ht="15.75" customHeight="1" x14ac:dyDescent="0.2">
      <c r="V835" s="73"/>
      <c r="W835" s="73"/>
      <c r="X835" s="74"/>
      <c r="AA835" s="74"/>
      <c r="AD835" s="73"/>
      <c r="AF835" s="73"/>
      <c r="AN835" s="75"/>
    </row>
    <row r="836" spans="22:40" ht="15.75" customHeight="1" x14ac:dyDescent="0.2">
      <c r="V836" s="73"/>
      <c r="W836" s="73"/>
      <c r="X836" s="74"/>
      <c r="AA836" s="74"/>
      <c r="AD836" s="73"/>
      <c r="AF836" s="73"/>
      <c r="AN836" s="75"/>
    </row>
    <row r="837" spans="22:40" ht="15.75" customHeight="1" x14ac:dyDescent="0.2">
      <c r="V837" s="73"/>
      <c r="W837" s="73"/>
      <c r="X837" s="74"/>
      <c r="AA837" s="74"/>
      <c r="AD837" s="73"/>
      <c r="AF837" s="73"/>
      <c r="AN837" s="75"/>
    </row>
    <row r="838" spans="22:40" ht="15.75" customHeight="1" x14ac:dyDescent="0.2">
      <c r="V838" s="73"/>
      <c r="W838" s="73"/>
      <c r="X838" s="74"/>
      <c r="AA838" s="74"/>
      <c r="AD838" s="73"/>
      <c r="AF838" s="73"/>
      <c r="AN838" s="75"/>
    </row>
    <row r="839" spans="22:40" ht="15.75" customHeight="1" x14ac:dyDescent="0.2">
      <c r="V839" s="73"/>
      <c r="W839" s="73"/>
      <c r="X839" s="74"/>
      <c r="AA839" s="74"/>
      <c r="AD839" s="73"/>
      <c r="AF839" s="73"/>
      <c r="AN839" s="75"/>
    </row>
    <row r="840" spans="22:40" ht="15.75" customHeight="1" x14ac:dyDescent="0.2">
      <c r="V840" s="73"/>
      <c r="W840" s="73"/>
      <c r="X840" s="74"/>
      <c r="AA840" s="74"/>
      <c r="AD840" s="73"/>
      <c r="AF840" s="73"/>
      <c r="AN840" s="75"/>
    </row>
    <row r="841" spans="22:40" ht="15.75" customHeight="1" x14ac:dyDescent="0.2">
      <c r="V841" s="73"/>
      <c r="W841" s="73"/>
      <c r="X841" s="74"/>
      <c r="AA841" s="74"/>
      <c r="AD841" s="73"/>
      <c r="AF841" s="73"/>
      <c r="AN841" s="75"/>
    </row>
    <row r="842" spans="22:40" ht="15.75" customHeight="1" x14ac:dyDescent="0.2">
      <c r="V842" s="73"/>
      <c r="W842" s="73"/>
      <c r="X842" s="74"/>
      <c r="AA842" s="74"/>
      <c r="AD842" s="73"/>
      <c r="AF842" s="73"/>
      <c r="AN842" s="75"/>
    </row>
    <row r="843" spans="22:40" ht="15.75" customHeight="1" x14ac:dyDescent="0.2">
      <c r="V843" s="73"/>
      <c r="W843" s="73"/>
      <c r="X843" s="74"/>
      <c r="AA843" s="74"/>
      <c r="AD843" s="73"/>
      <c r="AF843" s="73"/>
      <c r="AN843" s="75"/>
    </row>
    <row r="844" spans="22:40" ht="15.75" customHeight="1" x14ac:dyDescent="0.2">
      <c r="V844" s="73"/>
      <c r="W844" s="73"/>
      <c r="X844" s="74"/>
      <c r="AA844" s="74"/>
      <c r="AD844" s="73"/>
      <c r="AF844" s="73"/>
      <c r="AN844" s="75"/>
    </row>
    <row r="845" spans="22:40" ht="15.75" customHeight="1" x14ac:dyDescent="0.2">
      <c r="V845" s="73"/>
      <c r="W845" s="73"/>
      <c r="X845" s="74"/>
      <c r="AA845" s="74"/>
      <c r="AD845" s="73"/>
      <c r="AF845" s="73"/>
      <c r="AN845" s="75"/>
    </row>
    <row r="846" spans="22:40" ht="15.75" customHeight="1" x14ac:dyDescent="0.2">
      <c r="V846" s="73"/>
      <c r="W846" s="73"/>
      <c r="X846" s="74"/>
      <c r="AA846" s="74"/>
      <c r="AD846" s="73"/>
      <c r="AF846" s="73"/>
      <c r="AN846" s="75"/>
    </row>
    <row r="847" spans="22:40" ht="15.75" customHeight="1" x14ac:dyDescent="0.2">
      <c r="V847" s="73"/>
      <c r="W847" s="73"/>
      <c r="X847" s="74"/>
      <c r="AA847" s="74"/>
      <c r="AD847" s="73"/>
      <c r="AF847" s="73"/>
      <c r="AN847" s="75"/>
    </row>
    <row r="848" spans="22:40" ht="15.75" customHeight="1" x14ac:dyDescent="0.2">
      <c r="V848" s="73"/>
      <c r="W848" s="73"/>
      <c r="X848" s="74"/>
      <c r="AA848" s="74"/>
      <c r="AD848" s="73"/>
      <c r="AF848" s="73"/>
      <c r="AN848" s="75"/>
    </row>
    <row r="849" spans="22:40" ht="15.75" customHeight="1" x14ac:dyDescent="0.2">
      <c r="V849" s="73"/>
      <c r="W849" s="73"/>
      <c r="X849" s="74"/>
      <c r="AA849" s="74"/>
      <c r="AD849" s="73"/>
      <c r="AF849" s="73"/>
      <c r="AN849" s="75"/>
    </row>
    <row r="850" spans="22:40" ht="15.75" customHeight="1" x14ac:dyDescent="0.2">
      <c r="V850" s="73"/>
      <c r="W850" s="73"/>
      <c r="X850" s="74"/>
      <c r="AA850" s="74"/>
      <c r="AD850" s="73"/>
      <c r="AF850" s="73"/>
      <c r="AN850" s="75"/>
    </row>
    <row r="851" spans="22:40" ht="15.75" customHeight="1" x14ac:dyDescent="0.2">
      <c r="V851" s="73"/>
      <c r="W851" s="73"/>
      <c r="X851" s="74"/>
      <c r="AA851" s="74"/>
      <c r="AD851" s="73"/>
      <c r="AF851" s="73"/>
      <c r="AN851" s="75"/>
    </row>
    <row r="852" spans="22:40" ht="15.75" customHeight="1" x14ac:dyDescent="0.2">
      <c r="V852" s="73"/>
      <c r="W852" s="73"/>
      <c r="X852" s="74"/>
      <c r="AA852" s="74"/>
      <c r="AD852" s="73"/>
      <c r="AF852" s="73"/>
      <c r="AN852" s="75"/>
    </row>
    <row r="853" spans="22:40" ht="15.75" customHeight="1" x14ac:dyDescent="0.2">
      <c r="V853" s="73"/>
      <c r="W853" s="73"/>
      <c r="X853" s="74"/>
      <c r="AA853" s="74"/>
      <c r="AD853" s="73"/>
      <c r="AF853" s="73"/>
      <c r="AN853" s="75"/>
    </row>
    <row r="854" spans="22:40" ht="15.75" customHeight="1" x14ac:dyDescent="0.2">
      <c r="V854" s="73"/>
      <c r="W854" s="73"/>
      <c r="X854" s="74"/>
      <c r="AA854" s="74"/>
      <c r="AD854" s="73"/>
      <c r="AF854" s="73"/>
      <c r="AN854" s="75"/>
    </row>
    <row r="855" spans="22:40" ht="15.75" customHeight="1" x14ac:dyDescent="0.2">
      <c r="V855" s="73"/>
      <c r="W855" s="73"/>
      <c r="X855" s="74"/>
      <c r="AA855" s="74"/>
      <c r="AD855" s="73"/>
      <c r="AF855" s="73"/>
      <c r="AN855" s="75"/>
    </row>
    <row r="856" spans="22:40" ht="15.75" customHeight="1" x14ac:dyDescent="0.2">
      <c r="V856" s="73"/>
      <c r="W856" s="73"/>
      <c r="X856" s="74"/>
      <c r="AA856" s="74"/>
      <c r="AD856" s="73"/>
      <c r="AF856" s="73"/>
      <c r="AN856" s="75"/>
    </row>
    <row r="857" spans="22:40" ht="15.75" customHeight="1" x14ac:dyDescent="0.2">
      <c r="V857" s="73"/>
      <c r="W857" s="73"/>
      <c r="X857" s="74"/>
      <c r="AA857" s="74"/>
      <c r="AD857" s="73"/>
      <c r="AF857" s="73"/>
      <c r="AN857" s="75"/>
    </row>
    <row r="858" spans="22:40" ht="15.75" customHeight="1" x14ac:dyDescent="0.2">
      <c r="V858" s="73"/>
      <c r="W858" s="73"/>
      <c r="X858" s="74"/>
      <c r="AA858" s="74"/>
      <c r="AD858" s="73"/>
      <c r="AF858" s="73"/>
      <c r="AN858" s="75"/>
    </row>
    <row r="859" spans="22:40" ht="15.75" customHeight="1" x14ac:dyDescent="0.2">
      <c r="V859" s="73"/>
      <c r="W859" s="73"/>
      <c r="X859" s="74"/>
      <c r="AA859" s="74"/>
      <c r="AD859" s="73"/>
      <c r="AF859" s="73"/>
      <c r="AN859" s="75"/>
    </row>
    <row r="860" spans="22:40" ht="15.75" customHeight="1" x14ac:dyDescent="0.2">
      <c r="V860" s="73"/>
      <c r="W860" s="73"/>
      <c r="X860" s="74"/>
      <c r="AA860" s="74"/>
      <c r="AD860" s="73"/>
      <c r="AF860" s="73"/>
      <c r="AN860" s="75"/>
    </row>
    <row r="861" spans="22:40" ht="15.75" customHeight="1" x14ac:dyDescent="0.2">
      <c r="V861" s="73"/>
      <c r="W861" s="73"/>
      <c r="X861" s="74"/>
      <c r="AA861" s="74"/>
      <c r="AD861" s="73"/>
      <c r="AF861" s="73"/>
      <c r="AN861" s="75"/>
    </row>
    <row r="862" spans="22:40" ht="15.75" customHeight="1" x14ac:dyDescent="0.2">
      <c r="V862" s="73"/>
      <c r="W862" s="73"/>
      <c r="X862" s="74"/>
      <c r="AA862" s="74"/>
      <c r="AD862" s="73"/>
      <c r="AF862" s="73"/>
      <c r="AN862" s="75"/>
    </row>
    <row r="863" spans="22:40" ht="15.75" customHeight="1" x14ac:dyDescent="0.2">
      <c r="V863" s="73"/>
      <c r="W863" s="73"/>
      <c r="X863" s="74"/>
      <c r="AA863" s="74"/>
      <c r="AD863" s="73"/>
      <c r="AF863" s="73"/>
      <c r="AN863" s="75"/>
    </row>
    <row r="864" spans="22:40" ht="15.75" customHeight="1" x14ac:dyDescent="0.2">
      <c r="V864" s="73"/>
      <c r="W864" s="73"/>
      <c r="X864" s="74"/>
      <c r="AA864" s="74"/>
      <c r="AD864" s="73"/>
      <c r="AF864" s="73"/>
      <c r="AN864" s="75"/>
    </row>
    <row r="865" spans="22:40" ht="15.75" customHeight="1" x14ac:dyDescent="0.2">
      <c r="V865" s="73"/>
      <c r="W865" s="73"/>
      <c r="X865" s="74"/>
      <c r="AA865" s="74"/>
      <c r="AD865" s="73"/>
      <c r="AF865" s="73"/>
      <c r="AN865" s="75"/>
    </row>
    <row r="866" spans="22:40" ht="15.75" customHeight="1" x14ac:dyDescent="0.2">
      <c r="V866" s="73"/>
      <c r="W866" s="73"/>
      <c r="X866" s="74"/>
      <c r="AA866" s="74"/>
      <c r="AD866" s="73"/>
      <c r="AF866" s="73"/>
      <c r="AN866" s="75"/>
    </row>
    <row r="867" spans="22:40" ht="15.75" customHeight="1" x14ac:dyDescent="0.2">
      <c r="V867" s="73"/>
      <c r="W867" s="73"/>
      <c r="X867" s="74"/>
      <c r="AA867" s="74"/>
      <c r="AD867" s="73"/>
      <c r="AF867" s="73"/>
      <c r="AN867" s="75"/>
    </row>
    <row r="868" spans="22:40" ht="15.75" customHeight="1" x14ac:dyDescent="0.2">
      <c r="V868" s="73"/>
      <c r="W868" s="73"/>
      <c r="X868" s="74"/>
      <c r="AA868" s="74"/>
      <c r="AD868" s="73"/>
      <c r="AF868" s="73"/>
      <c r="AN868" s="75"/>
    </row>
    <row r="869" spans="22:40" ht="15.75" customHeight="1" x14ac:dyDescent="0.2">
      <c r="V869" s="73"/>
      <c r="W869" s="73"/>
      <c r="X869" s="74"/>
      <c r="AA869" s="74"/>
      <c r="AD869" s="73"/>
      <c r="AF869" s="73"/>
      <c r="AN869" s="75"/>
    </row>
    <row r="870" spans="22:40" ht="15.75" customHeight="1" x14ac:dyDescent="0.2">
      <c r="V870" s="73"/>
      <c r="W870" s="73"/>
      <c r="X870" s="74"/>
      <c r="AA870" s="74"/>
      <c r="AD870" s="73"/>
      <c r="AF870" s="73"/>
      <c r="AN870" s="75"/>
    </row>
    <row r="871" spans="22:40" ht="15.75" customHeight="1" x14ac:dyDescent="0.2">
      <c r="V871" s="73"/>
      <c r="W871" s="73"/>
      <c r="X871" s="74"/>
      <c r="AA871" s="74"/>
      <c r="AD871" s="73"/>
      <c r="AF871" s="73"/>
      <c r="AN871" s="75"/>
    </row>
    <row r="872" spans="22:40" ht="15.75" customHeight="1" x14ac:dyDescent="0.2">
      <c r="V872" s="73"/>
      <c r="W872" s="73"/>
      <c r="X872" s="74"/>
      <c r="AA872" s="74"/>
      <c r="AD872" s="73"/>
      <c r="AF872" s="73"/>
      <c r="AN872" s="75"/>
    </row>
    <row r="873" spans="22:40" ht="15.75" customHeight="1" x14ac:dyDescent="0.2">
      <c r="V873" s="73"/>
      <c r="W873" s="73"/>
      <c r="X873" s="74"/>
      <c r="AA873" s="74"/>
      <c r="AD873" s="73"/>
      <c r="AF873" s="73"/>
      <c r="AN873" s="75"/>
    </row>
    <row r="874" spans="22:40" ht="15.75" customHeight="1" x14ac:dyDescent="0.2">
      <c r="V874" s="73"/>
      <c r="W874" s="73"/>
      <c r="X874" s="74"/>
      <c r="AA874" s="74"/>
      <c r="AD874" s="73"/>
      <c r="AF874" s="73"/>
      <c r="AN874" s="75"/>
    </row>
    <row r="875" spans="22:40" ht="15.75" customHeight="1" x14ac:dyDescent="0.2">
      <c r="V875" s="73"/>
      <c r="W875" s="73"/>
      <c r="X875" s="74"/>
      <c r="AA875" s="74"/>
      <c r="AD875" s="73"/>
      <c r="AF875" s="73"/>
      <c r="AN875" s="75"/>
    </row>
    <row r="876" spans="22:40" ht="15.75" customHeight="1" x14ac:dyDescent="0.2">
      <c r="V876" s="73"/>
      <c r="W876" s="73"/>
      <c r="X876" s="74"/>
      <c r="AA876" s="74"/>
      <c r="AD876" s="73"/>
      <c r="AF876" s="73"/>
      <c r="AN876" s="75"/>
    </row>
    <row r="877" spans="22:40" ht="15.75" customHeight="1" x14ac:dyDescent="0.2">
      <c r="V877" s="73"/>
      <c r="W877" s="73"/>
      <c r="X877" s="74"/>
      <c r="AA877" s="74"/>
      <c r="AD877" s="73"/>
      <c r="AF877" s="73"/>
      <c r="AN877" s="75"/>
    </row>
    <row r="878" spans="22:40" ht="15.75" customHeight="1" x14ac:dyDescent="0.2">
      <c r="V878" s="73"/>
      <c r="W878" s="73"/>
      <c r="X878" s="74"/>
      <c r="AA878" s="74"/>
      <c r="AD878" s="73"/>
      <c r="AF878" s="73"/>
      <c r="AN878" s="75"/>
    </row>
    <row r="879" spans="22:40" ht="15.75" customHeight="1" x14ac:dyDescent="0.2">
      <c r="V879" s="73"/>
      <c r="W879" s="73"/>
      <c r="X879" s="74"/>
      <c r="AA879" s="74"/>
      <c r="AD879" s="73"/>
      <c r="AF879" s="73"/>
      <c r="AN879" s="75"/>
    </row>
    <row r="880" spans="22:40" ht="15.75" customHeight="1" x14ac:dyDescent="0.2">
      <c r="V880" s="73"/>
      <c r="W880" s="73"/>
      <c r="X880" s="74"/>
      <c r="AA880" s="74"/>
      <c r="AD880" s="73"/>
      <c r="AF880" s="73"/>
      <c r="AN880" s="75"/>
    </row>
    <row r="881" spans="22:40" ht="15.75" customHeight="1" x14ac:dyDescent="0.2">
      <c r="V881" s="73"/>
      <c r="W881" s="73"/>
      <c r="X881" s="74"/>
      <c r="AA881" s="74"/>
      <c r="AD881" s="73"/>
      <c r="AF881" s="73"/>
      <c r="AN881" s="75"/>
    </row>
    <row r="882" spans="22:40" ht="15.75" customHeight="1" x14ac:dyDescent="0.2">
      <c r="V882" s="73"/>
      <c r="W882" s="73"/>
      <c r="X882" s="74"/>
      <c r="AA882" s="74"/>
      <c r="AD882" s="73"/>
      <c r="AF882" s="73"/>
      <c r="AN882" s="75"/>
    </row>
    <row r="883" spans="22:40" ht="15.75" customHeight="1" x14ac:dyDescent="0.2">
      <c r="V883" s="73"/>
      <c r="W883" s="73"/>
      <c r="X883" s="74"/>
      <c r="AA883" s="74"/>
      <c r="AD883" s="73"/>
      <c r="AF883" s="73"/>
      <c r="AN883" s="75"/>
    </row>
    <row r="884" spans="22:40" ht="15.75" customHeight="1" x14ac:dyDescent="0.2">
      <c r="V884" s="73"/>
      <c r="W884" s="73"/>
      <c r="X884" s="74"/>
      <c r="AA884" s="74"/>
      <c r="AD884" s="73"/>
      <c r="AF884" s="73"/>
      <c r="AN884" s="75"/>
    </row>
    <row r="885" spans="22:40" ht="15.75" customHeight="1" x14ac:dyDescent="0.2">
      <c r="V885" s="73"/>
      <c r="W885" s="73"/>
      <c r="X885" s="74"/>
      <c r="AA885" s="74"/>
      <c r="AD885" s="73"/>
      <c r="AF885" s="73"/>
      <c r="AN885" s="75"/>
    </row>
    <row r="886" spans="22:40" ht="15.75" customHeight="1" x14ac:dyDescent="0.2">
      <c r="V886" s="73"/>
      <c r="W886" s="73"/>
      <c r="X886" s="74"/>
      <c r="AA886" s="74"/>
      <c r="AD886" s="73"/>
      <c r="AF886" s="73"/>
      <c r="AN886" s="75"/>
    </row>
    <row r="887" spans="22:40" ht="15.75" customHeight="1" x14ac:dyDescent="0.2">
      <c r="V887" s="73"/>
      <c r="W887" s="73"/>
      <c r="X887" s="74"/>
      <c r="AA887" s="74"/>
      <c r="AD887" s="73"/>
      <c r="AF887" s="73"/>
      <c r="AN887" s="75"/>
    </row>
    <row r="888" spans="22:40" ht="15.75" customHeight="1" x14ac:dyDescent="0.2">
      <c r="V888" s="73"/>
      <c r="W888" s="73"/>
      <c r="X888" s="74"/>
      <c r="AA888" s="74"/>
      <c r="AD888" s="73"/>
      <c r="AF888" s="73"/>
      <c r="AN888" s="75"/>
    </row>
    <row r="889" spans="22:40" ht="15.75" customHeight="1" x14ac:dyDescent="0.2">
      <c r="V889" s="73"/>
      <c r="W889" s="73"/>
      <c r="X889" s="74"/>
      <c r="AA889" s="74"/>
      <c r="AD889" s="73"/>
      <c r="AF889" s="73"/>
      <c r="AN889" s="75"/>
    </row>
    <row r="890" spans="22:40" ht="15.75" customHeight="1" x14ac:dyDescent="0.2">
      <c r="V890" s="73"/>
      <c r="W890" s="73"/>
      <c r="X890" s="74"/>
      <c r="AA890" s="74"/>
      <c r="AD890" s="73"/>
      <c r="AF890" s="73"/>
      <c r="AN890" s="75"/>
    </row>
    <row r="891" spans="22:40" ht="15.75" customHeight="1" x14ac:dyDescent="0.2">
      <c r="V891" s="73"/>
      <c r="W891" s="73"/>
      <c r="X891" s="74"/>
      <c r="AA891" s="74"/>
      <c r="AD891" s="73"/>
      <c r="AF891" s="73"/>
      <c r="AN891" s="75"/>
    </row>
    <row r="892" spans="22:40" ht="15.75" customHeight="1" x14ac:dyDescent="0.2">
      <c r="V892" s="73"/>
      <c r="W892" s="73"/>
      <c r="X892" s="74"/>
      <c r="AA892" s="74"/>
      <c r="AD892" s="73"/>
      <c r="AF892" s="73"/>
      <c r="AN892" s="75"/>
    </row>
    <row r="893" spans="22:40" ht="15.75" customHeight="1" x14ac:dyDescent="0.2">
      <c r="V893" s="73"/>
      <c r="W893" s="73"/>
      <c r="X893" s="74"/>
      <c r="AA893" s="74"/>
      <c r="AD893" s="73"/>
      <c r="AF893" s="73"/>
      <c r="AN893" s="75"/>
    </row>
    <row r="894" spans="22:40" ht="15.75" customHeight="1" x14ac:dyDescent="0.2">
      <c r="V894" s="73"/>
      <c r="W894" s="73"/>
      <c r="X894" s="74"/>
      <c r="AA894" s="74"/>
      <c r="AD894" s="73"/>
      <c r="AF894" s="73"/>
      <c r="AN894" s="75"/>
    </row>
    <row r="895" spans="22:40" ht="15.75" customHeight="1" x14ac:dyDescent="0.2">
      <c r="V895" s="73"/>
      <c r="W895" s="73"/>
      <c r="X895" s="74"/>
      <c r="AA895" s="74"/>
      <c r="AD895" s="73"/>
      <c r="AF895" s="73"/>
      <c r="AN895" s="75"/>
    </row>
    <row r="896" spans="22:40" ht="15.75" customHeight="1" x14ac:dyDescent="0.2">
      <c r="V896" s="73"/>
      <c r="W896" s="73"/>
      <c r="X896" s="74"/>
      <c r="AA896" s="74"/>
      <c r="AD896" s="73"/>
      <c r="AF896" s="73"/>
      <c r="AN896" s="75"/>
    </row>
    <row r="897" spans="22:40" ht="15.75" customHeight="1" x14ac:dyDescent="0.2">
      <c r="V897" s="73"/>
      <c r="W897" s="73"/>
      <c r="X897" s="74"/>
      <c r="AA897" s="74"/>
      <c r="AD897" s="73"/>
      <c r="AF897" s="73"/>
      <c r="AN897" s="75"/>
    </row>
    <row r="898" spans="22:40" ht="15.75" customHeight="1" x14ac:dyDescent="0.2">
      <c r="V898" s="73"/>
      <c r="W898" s="73"/>
      <c r="X898" s="74"/>
      <c r="AA898" s="74"/>
      <c r="AD898" s="73"/>
      <c r="AF898" s="73"/>
      <c r="AN898" s="75"/>
    </row>
    <row r="899" spans="22:40" ht="15.75" customHeight="1" x14ac:dyDescent="0.2">
      <c r="V899" s="73"/>
      <c r="W899" s="73"/>
      <c r="X899" s="74"/>
      <c r="AA899" s="74"/>
      <c r="AD899" s="73"/>
      <c r="AF899" s="73"/>
      <c r="AN899" s="75"/>
    </row>
    <row r="900" spans="22:40" ht="15.75" customHeight="1" x14ac:dyDescent="0.2">
      <c r="V900" s="73"/>
      <c r="W900" s="73"/>
      <c r="X900" s="74"/>
      <c r="AA900" s="74"/>
      <c r="AD900" s="73"/>
      <c r="AF900" s="73"/>
      <c r="AN900" s="75"/>
    </row>
    <row r="901" spans="22:40" ht="15.75" customHeight="1" x14ac:dyDescent="0.2">
      <c r="V901" s="73"/>
      <c r="W901" s="73"/>
      <c r="X901" s="74"/>
      <c r="AA901" s="74"/>
      <c r="AD901" s="73"/>
      <c r="AF901" s="73"/>
      <c r="AN901" s="75"/>
    </row>
    <row r="902" spans="22:40" ht="15.75" customHeight="1" x14ac:dyDescent="0.2">
      <c r="V902" s="73"/>
      <c r="W902" s="73"/>
      <c r="X902" s="74"/>
      <c r="AA902" s="74"/>
      <c r="AD902" s="73"/>
      <c r="AF902" s="73"/>
      <c r="AN902" s="75"/>
    </row>
    <row r="903" spans="22:40" ht="15.75" customHeight="1" x14ac:dyDescent="0.2">
      <c r="V903" s="73"/>
      <c r="W903" s="73"/>
      <c r="X903" s="74"/>
      <c r="AA903" s="74"/>
      <c r="AD903" s="73"/>
      <c r="AF903" s="73"/>
      <c r="AN903" s="75"/>
    </row>
    <row r="904" spans="22:40" ht="15.75" customHeight="1" x14ac:dyDescent="0.2">
      <c r="V904" s="73"/>
      <c r="W904" s="73"/>
      <c r="X904" s="74"/>
      <c r="AA904" s="74"/>
      <c r="AD904" s="73"/>
      <c r="AF904" s="73"/>
      <c r="AN904" s="75"/>
    </row>
    <row r="905" spans="22:40" ht="15.75" customHeight="1" x14ac:dyDescent="0.2">
      <c r="V905" s="73"/>
      <c r="W905" s="73"/>
      <c r="X905" s="74"/>
      <c r="AA905" s="74"/>
      <c r="AD905" s="73"/>
      <c r="AF905" s="73"/>
      <c r="AN905" s="75"/>
    </row>
    <row r="906" spans="22:40" ht="15.75" customHeight="1" x14ac:dyDescent="0.2">
      <c r="V906" s="73"/>
      <c r="W906" s="73"/>
      <c r="X906" s="74"/>
      <c r="AA906" s="74"/>
      <c r="AD906" s="73"/>
      <c r="AF906" s="73"/>
      <c r="AN906" s="75"/>
    </row>
    <row r="907" spans="22:40" ht="15.75" customHeight="1" x14ac:dyDescent="0.2">
      <c r="V907" s="73"/>
      <c r="W907" s="73"/>
      <c r="X907" s="74"/>
      <c r="AA907" s="74"/>
      <c r="AD907" s="73"/>
      <c r="AF907" s="73"/>
      <c r="AN907" s="75"/>
    </row>
    <row r="908" spans="22:40" ht="15.75" customHeight="1" x14ac:dyDescent="0.2">
      <c r="V908" s="73"/>
      <c r="W908" s="73"/>
      <c r="X908" s="74"/>
      <c r="AA908" s="74"/>
      <c r="AD908" s="73"/>
      <c r="AF908" s="73"/>
      <c r="AN908" s="75"/>
    </row>
    <row r="909" spans="22:40" ht="15.75" customHeight="1" x14ac:dyDescent="0.2">
      <c r="V909" s="73"/>
      <c r="W909" s="73"/>
      <c r="X909" s="74"/>
      <c r="AA909" s="74"/>
      <c r="AD909" s="73"/>
      <c r="AF909" s="73"/>
      <c r="AN909" s="75"/>
    </row>
    <row r="910" spans="22:40" ht="15.75" customHeight="1" x14ac:dyDescent="0.2">
      <c r="V910" s="73"/>
      <c r="W910" s="73"/>
      <c r="X910" s="74"/>
      <c r="AA910" s="74"/>
      <c r="AD910" s="73"/>
      <c r="AF910" s="73"/>
      <c r="AN910" s="75"/>
    </row>
    <row r="911" spans="22:40" ht="15.75" customHeight="1" x14ac:dyDescent="0.2">
      <c r="V911" s="73"/>
      <c r="W911" s="73"/>
      <c r="X911" s="74"/>
      <c r="AA911" s="74"/>
      <c r="AD911" s="73"/>
      <c r="AF911" s="73"/>
      <c r="AN911" s="75"/>
    </row>
    <row r="912" spans="22:40" ht="15.75" customHeight="1" x14ac:dyDescent="0.2">
      <c r="V912" s="73"/>
      <c r="W912" s="73"/>
      <c r="X912" s="74"/>
      <c r="AA912" s="74"/>
      <c r="AD912" s="73"/>
      <c r="AF912" s="73"/>
      <c r="AN912" s="75"/>
    </row>
    <row r="913" spans="22:40" ht="15.75" customHeight="1" x14ac:dyDescent="0.2">
      <c r="V913" s="73"/>
      <c r="W913" s="73"/>
      <c r="X913" s="74"/>
      <c r="AA913" s="74"/>
      <c r="AD913" s="73"/>
      <c r="AF913" s="73"/>
      <c r="AN913" s="75"/>
    </row>
    <row r="914" spans="22:40" ht="15.75" customHeight="1" x14ac:dyDescent="0.2">
      <c r="V914" s="73"/>
      <c r="W914" s="73"/>
      <c r="X914" s="74"/>
      <c r="AA914" s="74"/>
      <c r="AD914" s="73"/>
      <c r="AF914" s="73"/>
      <c r="AN914" s="75"/>
    </row>
    <row r="915" spans="22:40" ht="15.75" customHeight="1" x14ac:dyDescent="0.2">
      <c r="V915" s="73"/>
      <c r="W915" s="73"/>
      <c r="X915" s="74"/>
      <c r="AA915" s="74"/>
      <c r="AD915" s="73"/>
      <c r="AF915" s="73"/>
      <c r="AN915" s="75"/>
    </row>
    <row r="916" spans="22:40" ht="15.75" customHeight="1" x14ac:dyDescent="0.2">
      <c r="V916" s="73"/>
      <c r="W916" s="73"/>
      <c r="X916" s="74"/>
      <c r="AA916" s="74"/>
      <c r="AD916" s="73"/>
      <c r="AF916" s="73"/>
      <c r="AN916" s="75"/>
    </row>
    <row r="917" spans="22:40" ht="15.75" customHeight="1" x14ac:dyDescent="0.2">
      <c r="V917" s="73"/>
      <c r="W917" s="73"/>
      <c r="X917" s="74"/>
      <c r="AA917" s="74"/>
      <c r="AD917" s="73"/>
      <c r="AF917" s="73"/>
      <c r="AN917" s="75"/>
    </row>
    <row r="918" spans="22:40" ht="15.75" customHeight="1" x14ac:dyDescent="0.2">
      <c r="V918" s="73"/>
      <c r="W918" s="73"/>
      <c r="X918" s="74"/>
      <c r="AA918" s="74"/>
      <c r="AD918" s="73"/>
      <c r="AF918" s="73"/>
      <c r="AN918" s="75"/>
    </row>
    <row r="919" spans="22:40" ht="15.75" customHeight="1" x14ac:dyDescent="0.2">
      <c r="V919" s="73"/>
      <c r="W919" s="73"/>
      <c r="X919" s="74"/>
      <c r="AA919" s="74"/>
      <c r="AD919" s="73"/>
      <c r="AF919" s="73"/>
      <c r="AN919" s="75"/>
    </row>
    <row r="920" spans="22:40" ht="15.75" customHeight="1" x14ac:dyDescent="0.2">
      <c r="V920" s="73"/>
      <c r="W920" s="73"/>
      <c r="X920" s="74"/>
      <c r="AA920" s="74"/>
      <c r="AD920" s="73"/>
      <c r="AF920" s="73"/>
      <c r="AN920" s="75"/>
    </row>
    <row r="921" spans="22:40" ht="15.75" customHeight="1" x14ac:dyDescent="0.2">
      <c r="V921" s="73"/>
      <c r="W921" s="73"/>
      <c r="X921" s="74"/>
      <c r="AA921" s="74"/>
      <c r="AD921" s="73"/>
      <c r="AF921" s="73"/>
      <c r="AN921" s="75"/>
    </row>
    <row r="922" spans="22:40" ht="15.75" customHeight="1" x14ac:dyDescent="0.2">
      <c r="V922" s="73"/>
      <c r="W922" s="73"/>
      <c r="X922" s="74"/>
      <c r="AA922" s="74"/>
      <c r="AD922" s="73"/>
      <c r="AF922" s="73"/>
      <c r="AN922" s="75"/>
    </row>
    <row r="923" spans="22:40" ht="15.75" customHeight="1" x14ac:dyDescent="0.2">
      <c r="V923" s="73"/>
      <c r="W923" s="73"/>
      <c r="X923" s="74"/>
      <c r="AA923" s="74"/>
      <c r="AD923" s="73"/>
      <c r="AF923" s="73"/>
      <c r="AN923" s="75"/>
    </row>
    <row r="924" spans="22:40" ht="15.75" customHeight="1" x14ac:dyDescent="0.2">
      <c r="V924" s="73"/>
      <c r="W924" s="73"/>
      <c r="X924" s="74"/>
      <c r="AA924" s="74"/>
      <c r="AD924" s="73"/>
      <c r="AF924" s="73"/>
      <c r="AN924" s="75"/>
    </row>
    <row r="925" spans="22:40" ht="15.75" customHeight="1" x14ac:dyDescent="0.2">
      <c r="V925" s="73"/>
      <c r="W925" s="73"/>
      <c r="X925" s="74"/>
      <c r="AA925" s="74"/>
      <c r="AD925" s="73"/>
      <c r="AF925" s="73"/>
      <c r="AN925" s="75"/>
    </row>
    <row r="926" spans="22:40" ht="15.75" customHeight="1" x14ac:dyDescent="0.2">
      <c r="V926" s="73"/>
      <c r="W926" s="73"/>
      <c r="X926" s="74"/>
      <c r="AA926" s="74"/>
      <c r="AD926" s="73"/>
      <c r="AF926" s="73"/>
      <c r="AN926" s="75"/>
    </row>
    <row r="927" spans="22:40" ht="15.75" customHeight="1" x14ac:dyDescent="0.2">
      <c r="V927" s="73"/>
      <c r="W927" s="73"/>
      <c r="X927" s="74"/>
      <c r="AA927" s="74"/>
      <c r="AD927" s="73"/>
      <c r="AF927" s="73"/>
      <c r="AN927" s="75"/>
    </row>
    <row r="928" spans="22:40" ht="15.75" customHeight="1" x14ac:dyDescent="0.2">
      <c r="V928" s="73"/>
      <c r="W928" s="73"/>
      <c r="X928" s="74"/>
      <c r="AA928" s="74"/>
      <c r="AD928" s="73"/>
      <c r="AF928" s="73"/>
      <c r="AN928" s="75"/>
    </row>
    <row r="929" spans="22:40" ht="15.75" customHeight="1" x14ac:dyDescent="0.2">
      <c r="V929" s="73"/>
      <c r="W929" s="73"/>
      <c r="X929" s="74"/>
      <c r="AA929" s="74"/>
      <c r="AD929" s="73"/>
      <c r="AF929" s="73"/>
      <c r="AN929" s="75"/>
    </row>
    <row r="930" spans="22:40" ht="15.75" customHeight="1" x14ac:dyDescent="0.2">
      <c r="V930" s="73"/>
      <c r="W930" s="73"/>
      <c r="X930" s="74"/>
      <c r="AA930" s="74"/>
      <c r="AD930" s="73"/>
      <c r="AF930" s="73"/>
      <c r="AN930" s="75"/>
    </row>
    <row r="931" spans="22:40" ht="15.75" customHeight="1" x14ac:dyDescent="0.2">
      <c r="V931" s="73"/>
      <c r="W931" s="73"/>
      <c r="X931" s="74"/>
      <c r="AA931" s="74"/>
      <c r="AD931" s="73"/>
      <c r="AF931" s="73"/>
      <c r="AN931" s="75"/>
    </row>
    <row r="932" spans="22:40" ht="15.75" customHeight="1" x14ac:dyDescent="0.2">
      <c r="V932" s="73"/>
      <c r="W932" s="73"/>
      <c r="X932" s="74"/>
      <c r="AA932" s="74"/>
      <c r="AD932" s="73"/>
      <c r="AF932" s="73"/>
      <c r="AN932" s="75"/>
    </row>
    <row r="933" spans="22:40" ht="15.75" customHeight="1" x14ac:dyDescent="0.2">
      <c r="V933" s="73"/>
      <c r="W933" s="73"/>
      <c r="X933" s="74"/>
      <c r="AA933" s="74"/>
      <c r="AD933" s="73"/>
      <c r="AF933" s="73"/>
      <c r="AN933" s="75"/>
    </row>
    <row r="934" spans="22:40" ht="15.75" customHeight="1" x14ac:dyDescent="0.2">
      <c r="V934" s="73"/>
      <c r="W934" s="73"/>
      <c r="X934" s="74"/>
      <c r="AA934" s="74"/>
      <c r="AD934" s="73"/>
      <c r="AF934" s="73"/>
      <c r="AN934" s="75"/>
    </row>
    <row r="935" spans="22:40" ht="15.75" customHeight="1" x14ac:dyDescent="0.2">
      <c r="V935" s="73"/>
      <c r="W935" s="73"/>
      <c r="X935" s="74"/>
      <c r="AA935" s="74"/>
      <c r="AD935" s="73"/>
      <c r="AF935" s="73"/>
      <c r="AN935" s="75"/>
    </row>
    <row r="936" spans="22:40" ht="15.75" customHeight="1" x14ac:dyDescent="0.2">
      <c r="V936" s="73"/>
      <c r="W936" s="73"/>
      <c r="X936" s="74"/>
      <c r="AA936" s="74"/>
      <c r="AD936" s="73"/>
      <c r="AF936" s="73"/>
      <c r="AN936" s="75"/>
    </row>
    <row r="937" spans="22:40" ht="15.75" customHeight="1" x14ac:dyDescent="0.2">
      <c r="V937" s="73"/>
      <c r="W937" s="73"/>
      <c r="X937" s="74"/>
      <c r="AA937" s="74"/>
      <c r="AD937" s="73"/>
      <c r="AF937" s="73"/>
      <c r="AN937" s="75"/>
    </row>
    <row r="938" spans="22:40" ht="15.75" customHeight="1" x14ac:dyDescent="0.2">
      <c r="V938" s="73"/>
      <c r="W938" s="73"/>
      <c r="X938" s="74"/>
      <c r="AA938" s="74"/>
      <c r="AD938" s="73"/>
      <c r="AF938" s="73"/>
      <c r="AN938" s="75"/>
    </row>
    <row r="939" spans="22:40" ht="15.75" customHeight="1" x14ac:dyDescent="0.2">
      <c r="V939" s="73"/>
      <c r="W939" s="73"/>
      <c r="X939" s="74"/>
      <c r="AA939" s="74"/>
      <c r="AD939" s="73"/>
      <c r="AF939" s="73"/>
      <c r="AN939" s="75"/>
    </row>
    <row r="940" spans="22:40" ht="15.75" customHeight="1" x14ac:dyDescent="0.2">
      <c r="V940" s="73"/>
      <c r="W940" s="73"/>
      <c r="X940" s="74"/>
      <c r="AA940" s="74"/>
      <c r="AD940" s="73"/>
      <c r="AF940" s="73"/>
      <c r="AN940" s="75"/>
    </row>
    <row r="941" spans="22:40" ht="15.75" customHeight="1" x14ac:dyDescent="0.2">
      <c r="V941" s="73"/>
      <c r="W941" s="73"/>
      <c r="X941" s="74"/>
      <c r="AA941" s="74"/>
      <c r="AD941" s="73"/>
      <c r="AF941" s="73"/>
      <c r="AN941" s="75"/>
    </row>
    <row r="942" spans="22:40" ht="15.75" customHeight="1" x14ac:dyDescent="0.2">
      <c r="V942" s="73"/>
      <c r="W942" s="73"/>
      <c r="X942" s="74"/>
      <c r="AA942" s="74"/>
      <c r="AD942" s="73"/>
      <c r="AF942" s="73"/>
      <c r="AN942" s="75"/>
    </row>
    <row r="943" spans="22:40" ht="15.75" customHeight="1" x14ac:dyDescent="0.2">
      <c r="V943" s="73"/>
      <c r="W943" s="73"/>
      <c r="X943" s="74"/>
      <c r="AA943" s="74"/>
      <c r="AD943" s="73"/>
      <c r="AF943" s="73"/>
      <c r="AN943" s="75"/>
    </row>
    <row r="944" spans="22:40" ht="15.75" customHeight="1" x14ac:dyDescent="0.2">
      <c r="V944" s="73"/>
      <c r="W944" s="73"/>
      <c r="X944" s="74"/>
      <c r="AA944" s="74"/>
      <c r="AD944" s="73"/>
      <c r="AF944" s="73"/>
      <c r="AN944" s="75"/>
    </row>
    <row r="945" spans="22:40" ht="15.75" customHeight="1" x14ac:dyDescent="0.2">
      <c r="V945" s="73"/>
      <c r="W945" s="73"/>
      <c r="X945" s="74"/>
      <c r="AA945" s="74"/>
      <c r="AD945" s="73"/>
      <c r="AF945" s="73"/>
      <c r="AN945" s="75"/>
    </row>
    <row r="946" spans="22:40" ht="15.75" customHeight="1" x14ac:dyDescent="0.2">
      <c r="V946" s="73"/>
      <c r="W946" s="73"/>
      <c r="X946" s="74"/>
      <c r="AA946" s="74"/>
      <c r="AD946" s="73"/>
      <c r="AF946" s="73"/>
      <c r="AN946" s="75"/>
    </row>
    <row r="947" spans="22:40" ht="15.75" customHeight="1" x14ac:dyDescent="0.2">
      <c r="V947" s="73"/>
      <c r="W947" s="73"/>
      <c r="X947" s="74"/>
      <c r="AA947" s="74"/>
      <c r="AD947" s="73"/>
      <c r="AF947" s="73"/>
      <c r="AN947" s="75"/>
    </row>
    <row r="948" spans="22:40" ht="15.75" customHeight="1" x14ac:dyDescent="0.2">
      <c r="V948" s="73"/>
      <c r="W948" s="73"/>
      <c r="X948" s="74"/>
      <c r="AA948" s="74"/>
      <c r="AD948" s="73"/>
      <c r="AF948" s="73"/>
      <c r="AN948" s="75"/>
    </row>
    <row r="949" spans="22:40" ht="15.75" customHeight="1" x14ac:dyDescent="0.2">
      <c r="V949" s="73"/>
      <c r="W949" s="73"/>
      <c r="X949" s="74"/>
      <c r="AA949" s="74"/>
      <c r="AD949" s="73"/>
      <c r="AF949" s="73"/>
      <c r="AN949" s="75"/>
    </row>
    <row r="950" spans="22:40" ht="15.75" customHeight="1" x14ac:dyDescent="0.2">
      <c r="V950" s="73"/>
      <c r="W950" s="73"/>
      <c r="X950" s="74"/>
      <c r="AA950" s="74"/>
      <c r="AD950" s="73"/>
      <c r="AF950" s="73"/>
      <c r="AN950" s="75"/>
    </row>
    <row r="951" spans="22:40" ht="15.75" customHeight="1" x14ac:dyDescent="0.2">
      <c r="V951" s="73"/>
      <c r="W951" s="73"/>
      <c r="X951" s="74"/>
      <c r="AA951" s="74"/>
      <c r="AD951" s="73"/>
      <c r="AF951" s="73"/>
      <c r="AN951" s="75"/>
    </row>
    <row r="952" spans="22:40" ht="15.75" customHeight="1" x14ac:dyDescent="0.2">
      <c r="V952" s="73"/>
      <c r="W952" s="73"/>
      <c r="X952" s="74"/>
      <c r="AA952" s="74"/>
      <c r="AD952" s="73"/>
      <c r="AF952" s="73"/>
      <c r="AN952" s="75"/>
    </row>
    <row r="953" spans="22:40" ht="15.75" customHeight="1" x14ac:dyDescent="0.2">
      <c r="V953" s="73"/>
      <c r="W953" s="73"/>
      <c r="X953" s="74"/>
      <c r="AA953" s="74"/>
      <c r="AD953" s="73"/>
      <c r="AF953" s="73"/>
      <c r="AN953" s="75"/>
    </row>
    <row r="954" spans="22:40" ht="15.75" customHeight="1" x14ac:dyDescent="0.2">
      <c r="V954" s="73"/>
      <c r="W954" s="73"/>
      <c r="X954" s="74"/>
      <c r="AA954" s="74"/>
      <c r="AD954" s="73"/>
      <c r="AF954" s="73"/>
      <c r="AN954" s="75"/>
    </row>
    <row r="955" spans="22:40" ht="15.75" customHeight="1" x14ac:dyDescent="0.2">
      <c r="V955" s="73"/>
      <c r="W955" s="73"/>
      <c r="X955" s="74"/>
      <c r="AA955" s="74"/>
      <c r="AD955" s="73"/>
      <c r="AF955" s="73"/>
      <c r="AN955" s="75"/>
    </row>
    <row r="956" spans="22:40" ht="15.75" customHeight="1" x14ac:dyDescent="0.2">
      <c r="V956" s="73"/>
      <c r="W956" s="73"/>
      <c r="X956" s="74"/>
      <c r="AA956" s="74"/>
      <c r="AD956" s="73"/>
      <c r="AF956" s="73"/>
      <c r="AN956" s="75"/>
    </row>
    <row r="957" spans="22:40" ht="15.75" customHeight="1" x14ac:dyDescent="0.2">
      <c r="V957" s="73"/>
      <c r="W957" s="73"/>
      <c r="X957" s="74"/>
      <c r="AA957" s="74"/>
      <c r="AD957" s="73"/>
      <c r="AF957" s="73"/>
      <c r="AN957" s="75"/>
    </row>
    <row r="958" spans="22:40" ht="15.75" customHeight="1" x14ac:dyDescent="0.2">
      <c r="V958" s="73"/>
      <c r="W958" s="73"/>
      <c r="X958" s="74"/>
      <c r="AA958" s="74"/>
      <c r="AD958" s="73"/>
      <c r="AF958" s="73"/>
      <c r="AN958" s="75"/>
    </row>
    <row r="959" spans="22:40" ht="15.75" customHeight="1" x14ac:dyDescent="0.2">
      <c r="V959" s="73"/>
      <c r="W959" s="73"/>
      <c r="X959" s="74"/>
      <c r="AA959" s="74"/>
      <c r="AD959" s="73"/>
      <c r="AF959" s="73"/>
      <c r="AN959" s="75"/>
    </row>
    <row r="960" spans="22:40" ht="15.75" customHeight="1" x14ac:dyDescent="0.2">
      <c r="V960" s="73"/>
      <c r="W960" s="73"/>
      <c r="X960" s="74"/>
      <c r="AA960" s="74"/>
      <c r="AD960" s="73"/>
      <c r="AF960" s="73"/>
      <c r="AN960" s="75"/>
    </row>
    <row r="961" spans="22:40" ht="15.75" customHeight="1" x14ac:dyDescent="0.2">
      <c r="V961" s="73"/>
      <c r="W961" s="73"/>
      <c r="X961" s="74"/>
      <c r="AA961" s="74"/>
      <c r="AD961" s="73"/>
      <c r="AF961" s="73"/>
      <c r="AN961" s="75"/>
    </row>
    <row r="962" spans="22:40" ht="15.75" customHeight="1" x14ac:dyDescent="0.2">
      <c r="V962" s="73"/>
      <c r="W962" s="73"/>
      <c r="X962" s="74"/>
      <c r="AA962" s="74"/>
      <c r="AD962" s="73"/>
      <c r="AF962" s="73"/>
      <c r="AN962" s="75"/>
    </row>
    <row r="963" spans="22:40" ht="15.75" customHeight="1" x14ac:dyDescent="0.2">
      <c r="V963" s="73"/>
      <c r="W963" s="73"/>
      <c r="X963" s="74"/>
      <c r="AA963" s="74"/>
      <c r="AD963" s="73"/>
      <c r="AF963" s="73"/>
      <c r="AN963" s="75"/>
    </row>
    <row r="964" spans="22:40" ht="15.75" customHeight="1" x14ac:dyDescent="0.2">
      <c r="V964" s="73"/>
      <c r="W964" s="73"/>
      <c r="X964" s="74"/>
      <c r="AA964" s="74"/>
      <c r="AD964" s="73"/>
      <c r="AF964" s="73"/>
      <c r="AN964" s="75"/>
    </row>
    <row r="965" spans="22:40" ht="15.75" customHeight="1" x14ac:dyDescent="0.2">
      <c r="V965" s="73"/>
      <c r="W965" s="73"/>
      <c r="X965" s="74"/>
      <c r="AA965" s="74"/>
      <c r="AD965" s="73"/>
      <c r="AF965" s="73"/>
      <c r="AN965" s="75"/>
    </row>
    <row r="966" spans="22:40" ht="15.75" customHeight="1" x14ac:dyDescent="0.2">
      <c r="V966" s="73"/>
      <c r="W966" s="73"/>
      <c r="X966" s="74"/>
      <c r="AA966" s="74"/>
      <c r="AD966" s="73"/>
      <c r="AF966" s="73"/>
      <c r="AN966" s="75"/>
    </row>
    <row r="967" spans="22:40" ht="15.75" customHeight="1" x14ac:dyDescent="0.2">
      <c r="V967" s="73"/>
      <c r="W967" s="73"/>
      <c r="X967" s="74"/>
      <c r="AA967" s="74"/>
      <c r="AD967" s="73"/>
      <c r="AF967" s="73"/>
      <c r="AN967" s="75"/>
    </row>
    <row r="968" spans="22:40" ht="15.75" customHeight="1" x14ac:dyDescent="0.2">
      <c r="V968" s="73"/>
      <c r="W968" s="73"/>
      <c r="X968" s="74"/>
      <c r="AA968" s="74"/>
      <c r="AD968" s="73"/>
      <c r="AF968" s="73"/>
      <c r="AN968" s="75"/>
    </row>
    <row r="969" spans="22:40" ht="15.75" customHeight="1" x14ac:dyDescent="0.2">
      <c r="V969" s="73"/>
      <c r="W969" s="73"/>
      <c r="X969" s="74"/>
      <c r="AA969" s="74"/>
      <c r="AD969" s="73"/>
      <c r="AF969" s="73"/>
      <c r="AN969" s="75"/>
    </row>
    <row r="970" spans="22:40" ht="15.75" customHeight="1" x14ac:dyDescent="0.2">
      <c r="V970" s="73"/>
      <c r="W970" s="73"/>
      <c r="X970" s="74"/>
      <c r="AA970" s="74"/>
      <c r="AD970" s="73"/>
      <c r="AF970" s="73"/>
      <c r="AN970" s="75"/>
    </row>
    <row r="971" spans="22:40" ht="15.75" customHeight="1" x14ac:dyDescent="0.2">
      <c r="V971" s="73"/>
      <c r="W971" s="73"/>
      <c r="X971" s="74"/>
      <c r="AA971" s="74"/>
      <c r="AD971" s="73"/>
      <c r="AF971" s="73"/>
      <c r="AN971" s="75"/>
    </row>
    <row r="972" spans="22:40" ht="15.75" customHeight="1" x14ac:dyDescent="0.2">
      <c r="V972" s="73"/>
      <c r="W972" s="73"/>
      <c r="X972" s="74"/>
      <c r="AA972" s="74"/>
      <c r="AD972" s="73"/>
      <c r="AF972" s="73"/>
      <c r="AN972" s="75"/>
    </row>
    <row r="973" spans="22:40" ht="15.75" customHeight="1" x14ac:dyDescent="0.2">
      <c r="V973" s="73"/>
      <c r="W973" s="73"/>
      <c r="X973" s="74"/>
      <c r="AA973" s="74"/>
      <c r="AD973" s="73"/>
      <c r="AF973" s="73"/>
      <c r="AN973" s="75"/>
    </row>
    <row r="974" spans="22:40" ht="15.75" customHeight="1" x14ac:dyDescent="0.2">
      <c r="V974" s="73"/>
      <c r="W974" s="73"/>
      <c r="X974" s="74"/>
      <c r="AA974" s="74"/>
      <c r="AD974" s="73"/>
      <c r="AF974" s="73"/>
      <c r="AN974" s="75"/>
    </row>
    <row r="975" spans="22:40" ht="15.75" customHeight="1" x14ac:dyDescent="0.2">
      <c r="V975" s="73"/>
      <c r="W975" s="73"/>
      <c r="X975" s="74"/>
      <c r="AA975" s="74"/>
      <c r="AD975" s="73"/>
      <c r="AF975" s="73"/>
      <c r="AN975" s="75"/>
    </row>
    <row r="976" spans="22:40" ht="15.75" customHeight="1" x14ac:dyDescent="0.2">
      <c r="V976" s="73"/>
      <c r="W976" s="73"/>
      <c r="X976" s="74"/>
      <c r="AA976" s="74"/>
      <c r="AD976" s="73"/>
      <c r="AF976" s="73"/>
      <c r="AN976" s="75"/>
    </row>
    <row r="977" spans="22:40" ht="15.75" customHeight="1" x14ac:dyDescent="0.2">
      <c r="V977" s="73"/>
      <c r="W977" s="73"/>
      <c r="X977" s="74"/>
      <c r="AA977" s="74"/>
      <c r="AD977" s="73"/>
      <c r="AF977" s="73"/>
      <c r="AN977" s="75"/>
    </row>
    <row r="978" spans="22:40" ht="15.75" customHeight="1" x14ac:dyDescent="0.2">
      <c r="V978" s="73"/>
      <c r="W978" s="73"/>
      <c r="X978" s="74"/>
      <c r="AA978" s="74"/>
      <c r="AD978" s="73"/>
      <c r="AF978" s="73"/>
      <c r="AN978" s="75"/>
    </row>
    <row r="979" spans="22:40" ht="15.75" customHeight="1" x14ac:dyDescent="0.2">
      <c r="V979" s="73"/>
      <c r="W979" s="73"/>
      <c r="X979" s="74"/>
      <c r="AA979" s="74"/>
      <c r="AD979" s="73"/>
      <c r="AF979" s="73"/>
      <c r="AN979" s="75"/>
    </row>
    <row r="980" spans="22:40" ht="15.75" customHeight="1" x14ac:dyDescent="0.2">
      <c r="V980" s="73"/>
      <c r="W980" s="73"/>
      <c r="X980" s="74"/>
      <c r="AA980" s="74"/>
      <c r="AD980" s="73"/>
      <c r="AF980" s="73"/>
      <c r="AN980" s="75"/>
    </row>
    <row r="981" spans="22:40" ht="15.75" customHeight="1" x14ac:dyDescent="0.2">
      <c r="V981" s="73"/>
      <c r="W981" s="73"/>
      <c r="X981" s="74"/>
      <c r="AA981" s="74"/>
      <c r="AD981" s="73"/>
      <c r="AF981" s="73"/>
      <c r="AN981" s="75"/>
    </row>
    <row r="982" spans="22:40" ht="15.75" customHeight="1" x14ac:dyDescent="0.2">
      <c r="V982" s="73"/>
      <c r="W982" s="73"/>
      <c r="X982" s="74"/>
      <c r="AA982" s="74"/>
      <c r="AD982" s="73"/>
      <c r="AF982" s="73"/>
      <c r="AN982" s="75"/>
    </row>
    <row r="983" spans="22:40" ht="15.75" customHeight="1" x14ac:dyDescent="0.2">
      <c r="V983" s="73"/>
      <c r="W983" s="73"/>
      <c r="X983" s="74"/>
      <c r="AA983" s="74"/>
      <c r="AD983" s="73"/>
      <c r="AF983" s="73"/>
      <c r="AN983" s="75"/>
    </row>
    <row r="984" spans="22:40" ht="15.75" customHeight="1" x14ac:dyDescent="0.2">
      <c r="V984" s="73"/>
      <c r="W984" s="73"/>
      <c r="X984" s="74"/>
      <c r="AA984" s="74"/>
      <c r="AD984" s="73"/>
      <c r="AF984" s="73"/>
      <c r="AN984" s="75"/>
    </row>
    <row r="985" spans="22:40" ht="15.75" customHeight="1" x14ac:dyDescent="0.2">
      <c r="V985" s="73"/>
      <c r="W985" s="73"/>
      <c r="X985" s="74"/>
      <c r="AA985" s="74"/>
      <c r="AD985" s="73"/>
      <c r="AF985" s="73"/>
      <c r="AN985" s="75"/>
    </row>
    <row r="986" spans="22:40" ht="15.75" customHeight="1" x14ac:dyDescent="0.2">
      <c r="V986" s="73"/>
      <c r="W986" s="73"/>
      <c r="X986" s="74"/>
      <c r="AA986" s="74"/>
      <c r="AD986" s="73"/>
      <c r="AF986" s="73"/>
      <c r="AN986" s="75"/>
    </row>
    <row r="987" spans="22:40" ht="15.75" customHeight="1" x14ac:dyDescent="0.2">
      <c r="V987" s="73"/>
      <c r="W987" s="73"/>
      <c r="X987" s="74"/>
      <c r="AA987" s="74"/>
      <c r="AD987" s="73"/>
      <c r="AF987" s="73"/>
      <c r="AN987" s="75"/>
    </row>
    <row r="988" spans="22:40" ht="15.75" customHeight="1" x14ac:dyDescent="0.2">
      <c r="V988" s="73"/>
      <c r="W988" s="73"/>
      <c r="X988" s="74"/>
      <c r="AA988" s="74"/>
      <c r="AD988" s="73"/>
      <c r="AF988" s="73"/>
      <c r="AN988" s="75"/>
    </row>
    <row r="989" spans="22:40" ht="15.75" customHeight="1" x14ac:dyDescent="0.2">
      <c r="V989" s="73"/>
      <c r="W989" s="73"/>
      <c r="X989" s="74"/>
      <c r="AA989" s="74"/>
      <c r="AD989" s="73"/>
      <c r="AF989" s="73"/>
      <c r="AN989" s="75"/>
    </row>
    <row r="990" spans="22:40" ht="15.75" customHeight="1" x14ac:dyDescent="0.2">
      <c r="V990" s="73"/>
      <c r="W990" s="73"/>
      <c r="X990" s="74"/>
      <c r="AA990" s="74"/>
      <c r="AD990" s="73"/>
      <c r="AF990" s="73"/>
      <c r="AN990" s="75"/>
    </row>
    <row r="991" spans="22:40" ht="15.75" customHeight="1" x14ac:dyDescent="0.2">
      <c r="V991" s="73"/>
      <c r="W991" s="73"/>
      <c r="X991" s="74"/>
      <c r="AA991" s="74"/>
      <c r="AD991" s="73"/>
      <c r="AF991" s="73"/>
      <c r="AN991" s="75"/>
    </row>
    <row r="992" spans="22:40" ht="15.75" customHeight="1" x14ac:dyDescent="0.2">
      <c r="V992" s="73"/>
      <c r="W992" s="73"/>
      <c r="X992" s="74"/>
      <c r="AA992" s="74"/>
      <c r="AD992" s="73"/>
      <c r="AF992" s="73"/>
      <c r="AN992" s="75"/>
    </row>
    <row r="993" spans="22:40" ht="15.75" customHeight="1" x14ac:dyDescent="0.2">
      <c r="V993" s="73"/>
      <c r="W993" s="73"/>
      <c r="X993" s="74"/>
      <c r="AA993" s="74"/>
      <c r="AD993" s="73"/>
      <c r="AF993" s="73"/>
      <c r="AN993" s="75"/>
    </row>
    <row r="994" spans="22:40" ht="15.75" customHeight="1" x14ac:dyDescent="0.2">
      <c r="V994" s="73"/>
      <c r="W994" s="73"/>
      <c r="X994" s="74"/>
      <c r="AA994" s="74"/>
      <c r="AD994" s="73"/>
      <c r="AF994" s="73"/>
      <c r="AN994" s="75"/>
    </row>
    <row r="995" spans="22:40" ht="15.75" customHeight="1" x14ac:dyDescent="0.2">
      <c r="V995" s="73"/>
      <c r="W995" s="73"/>
      <c r="X995" s="74"/>
      <c r="AA995" s="74"/>
      <c r="AD995" s="73"/>
      <c r="AF995" s="73"/>
      <c r="AN995" s="75"/>
    </row>
    <row r="996" spans="22:40" ht="15.75" customHeight="1" x14ac:dyDescent="0.2">
      <c r="V996" s="73"/>
      <c r="W996" s="73"/>
      <c r="X996" s="74"/>
      <c r="AA996" s="74"/>
      <c r="AD996" s="73"/>
      <c r="AF996" s="73"/>
      <c r="AN996" s="75"/>
    </row>
    <row r="997" spans="22:40" ht="15.75" customHeight="1" x14ac:dyDescent="0.2">
      <c r="V997" s="73"/>
      <c r="W997" s="73"/>
      <c r="X997" s="74"/>
      <c r="AA997" s="74"/>
      <c r="AD997" s="73"/>
      <c r="AF997" s="73"/>
      <c r="AN997" s="75"/>
    </row>
    <row r="998" spans="22:40" ht="15.75" customHeight="1" x14ac:dyDescent="0.2">
      <c r="V998" s="73"/>
      <c r="W998" s="73"/>
      <c r="X998" s="74"/>
      <c r="AA998" s="74"/>
      <c r="AD998" s="73"/>
      <c r="AF998" s="73"/>
      <c r="AN998" s="75"/>
    </row>
    <row r="999" spans="22:40" ht="15.75" customHeight="1" x14ac:dyDescent="0.2">
      <c r="V999" s="73"/>
      <c r="W999" s="73"/>
      <c r="X999" s="74"/>
      <c r="AA999" s="74"/>
      <c r="AD999" s="73"/>
      <c r="AF999" s="73"/>
      <c r="AN999" s="75"/>
    </row>
    <row r="1000" spans="22:40" ht="15.75" customHeight="1" x14ac:dyDescent="0.2">
      <c r="V1000" s="73"/>
      <c r="W1000" s="73"/>
      <c r="X1000" s="74"/>
      <c r="AA1000" s="74"/>
      <c r="AD1000" s="73"/>
      <c r="AF1000" s="73"/>
      <c r="AN1000" s="75"/>
    </row>
  </sheetData>
  <conditionalFormatting sqref="AD2:AO2 B2:K122 M2:S122 U2:X122 AA2:AB122 L2:L123 Y2:Z123 AC2:AC123 AP2:AQ123 T2:T124 AL3:AO8 AD3:AJ122 AK3:AK123 AL9:AM11 AO9:AO11 AL12:AO13 AL14:AM15 AO14:AO15 AL16:AO17 AL18:AM18 AO18 AL19:AO21 AL22:AM23 AO22:AO23 AL24:AO32 AL33:AM35 AO33:AO35 AL36:AO37 AL38:AM39 AO38:AO39 AL40:AO42 AL43:AM44 AO43:AO44 AL45:AO47 AL48:AM48 AO48 AL49:AO62 AL63:AM65 AO63:AO65 AL66:AO67 AL68:AM69 AO68:AO69 AL70:AO73 AL74:AM76 AO74:AO76 AL77:AO80 AL81:AM82 AO81:AO82 AL83:AO86 AL87:AM87 AO87 AL88:AO88 AL89:AM89 AO89 AL90:AO98 AL99:AM100 AO99:AO100 AL101:AO105 AL106:AM106 AO106 AL107:AO107 AL108:AM108 AO108 AL109:AO110 AL111:AM111 AO111 AL112:AO116 AL117:AM117 AO117 AL118:AO120 AL121:AM121 AO121 AL122:AO122">
    <cfRule type="expression" dxfId="1" priority="1">
      <formula>$B2="Y"</formula>
    </cfRule>
  </conditionalFormatting>
  <dataValidations count="1">
    <dataValidation type="decimal" allowBlank="1" showErrorMessage="1" sqref="AN2 X43:X47 AN84 AN110 AN113 AN118:AN119" xr:uid="{00000000-0002-0000-0200-000000000000}">
      <formula1>0</formula1>
      <formula2>150000</formula2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001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3" width="8.6640625" hidden="1" customWidth="1"/>
    <col min="4" max="4" width="19.1640625" hidden="1" customWidth="1"/>
    <col min="5" max="5" width="10.5" customWidth="1"/>
    <col min="6" max="6" width="46.6640625" customWidth="1"/>
    <col min="7" max="7" width="20.1640625" customWidth="1"/>
    <col min="8" max="8" width="11.1640625" hidden="1" customWidth="1"/>
    <col min="9" max="9" width="11" hidden="1" customWidth="1"/>
    <col min="10" max="10" width="13.6640625" hidden="1" customWidth="1"/>
    <col min="11" max="11" width="13.83203125" hidden="1" customWidth="1"/>
    <col min="12" max="12" width="15.33203125" hidden="1" customWidth="1"/>
    <col min="13" max="13" width="19" hidden="1" customWidth="1"/>
    <col min="14" max="14" width="13.6640625" hidden="1" customWidth="1"/>
    <col min="15" max="15" width="8.83203125" hidden="1" customWidth="1"/>
    <col min="16" max="16" width="16.33203125" hidden="1" customWidth="1"/>
    <col min="17" max="17" width="14.5" hidden="1" customWidth="1"/>
    <col min="18" max="18" width="9.83203125" hidden="1" customWidth="1"/>
    <col min="19" max="19" width="14" hidden="1" customWidth="1"/>
    <col min="20" max="20" width="15.33203125" hidden="1" customWidth="1"/>
    <col min="21" max="21" width="12.83203125" hidden="1" customWidth="1"/>
    <col min="22" max="22" width="13.83203125" hidden="1" customWidth="1"/>
    <col min="23" max="26" width="10.83203125" hidden="1" customWidth="1"/>
    <col min="27" max="27" width="18.5" hidden="1" customWidth="1"/>
    <col min="28" max="28" width="17.5" hidden="1" customWidth="1"/>
    <col min="29" max="29" width="14.33203125" hidden="1" customWidth="1"/>
    <col min="30" max="30" width="19.5" hidden="1" customWidth="1"/>
    <col min="31" max="31" width="16.33203125" hidden="1" customWidth="1"/>
    <col min="32" max="32" width="16.1640625" hidden="1" customWidth="1"/>
    <col min="33" max="33" width="20.5" hidden="1" customWidth="1"/>
    <col min="34" max="34" width="19.33203125" hidden="1" customWidth="1"/>
    <col min="35" max="35" width="17.5" hidden="1" customWidth="1"/>
    <col min="36" max="36" width="14.5" hidden="1"/>
    <col min="37" max="37" width="10.33203125" hidden="1" customWidth="1"/>
    <col min="38" max="38" width="14.1640625" hidden="1" customWidth="1"/>
    <col min="39" max="40" width="8.6640625" customWidth="1"/>
    <col min="41" max="41" width="10.5" customWidth="1"/>
    <col min="42" max="42" width="11.33203125" customWidth="1"/>
  </cols>
  <sheetData>
    <row r="1" spans="1:42" ht="27" customHeight="1" x14ac:dyDescent="0.2">
      <c r="A1" s="36"/>
      <c r="B1" s="1"/>
      <c r="C1" s="1"/>
      <c r="D1" s="1"/>
      <c r="E1" s="177"/>
      <c r="F1" s="177"/>
      <c r="G1" s="177"/>
      <c r="H1" s="178"/>
      <c r="I1" s="178"/>
      <c r="J1" s="178"/>
      <c r="K1" s="178"/>
      <c r="L1" s="178"/>
      <c r="M1" s="179"/>
      <c r="N1" s="179"/>
      <c r="O1" s="179"/>
      <c r="P1" s="179"/>
      <c r="Q1" s="179"/>
      <c r="R1" s="180"/>
      <c r="S1" s="181"/>
      <c r="T1" s="180"/>
      <c r="U1" s="182"/>
      <c r="V1" s="183"/>
      <c r="W1" s="184"/>
      <c r="X1" s="185"/>
      <c r="Y1" s="186"/>
      <c r="Z1" s="186"/>
      <c r="AA1" s="187"/>
      <c r="AB1" s="188"/>
      <c r="AC1" s="189"/>
      <c r="AD1" s="190"/>
      <c r="AE1" s="191"/>
      <c r="AF1" s="190"/>
      <c r="AG1" s="192"/>
      <c r="AH1" s="192"/>
      <c r="AI1" s="193"/>
      <c r="AJ1" s="194"/>
      <c r="AK1" s="195"/>
      <c r="AL1" s="1"/>
      <c r="AM1" s="223" t="s">
        <v>9</v>
      </c>
      <c r="AN1" s="224"/>
      <c r="AO1" s="224"/>
      <c r="AP1" s="225"/>
    </row>
    <row r="2" spans="1:42" ht="51" x14ac:dyDescent="0.2">
      <c r="A2" s="151"/>
      <c r="B2" s="12" t="s">
        <v>10</v>
      </c>
      <c r="C2" s="12" t="s">
        <v>11</v>
      </c>
      <c r="D2" s="12" t="s">
        <v>12</v>
      </c>
      <c r="E2" s="196" t="s">
        <v>13</v>
      </c>
      <c r="F2" s="196" t="s">
        <v>14</v>
      </c>
      <c r="G2" s="196" t="s">
        <v>15</v>
      </c>
      <c r="H2" s="197" t="s">
        <v>16</v>
      </c>
      <c r="I2" s="197" t="s">
        <v>17</v>
      </c>
      <c r="J2" s="197" t="s">
        <v>18</v>
      </c>
      <c r="K2" s="197" t="s">
        <v>19</v>
      </c>
      <c r="L2" s="198" t="s">
        <v>20</v>
      </c>
      <c r="M2" s="199" t="s">
        <v>21</v>
      </c>
      <c r="N2" s="199" t="s">
        <v>22</v>
      </c>
      <c r="O2" s="199" t="s">
        <v>23</v>
      </c>
      <c r="P2" s="199" t="s">
        <v>24</v>
      </c>
      <c r="Q2" s="200" t="s">
        <v>3</v>
      </c>
      <c r="R2" s="201" t="s">
        <v>26</v>
      </c>
      <c r="S2" s="202" t="s">
        <v>27</v>
      </c>
      <c r="T2" s="203" t="s">
        <v>28</v>
      </c>
      <c r="U2" s="204" t="s">
        <v>29</v>
      </c>
      <c r="V2" s="205" t="s">
        <v>30</v>
      </c>
      <c r="W2" s="206" t="s">
        <v>196</v>
      </c>
      <c r="X2" s="207" t="s">
        <v>32</v>
      </c>
      <c r="Y2" s="208" t="s">
        <v>33</v>
      </c>
      <c r="Z2" s="208" t="s">
        <v>34</v>
      </c>
      <c r="AA2" s="209" t="s">
        <v>35</v>
      </c>
      <c r="AB2" s="210" t="s">
        <v>36</v>
      </c>
      <c r="AC2" s="211" t="s">
        <v>5</v>
      </c>
      <c r="AD2" s="212" t="s">
        <v>37</v>
      </c>
      <c r="AE2" s="213" t="s">
        <v>38</v>
      </c>
      <c r="AF2" s="212" t="s">
        <v>39</v>
      </c>
      <c r="AG2" s="214" t="s">
        <v>40</v>
      </c>
      <c r="AH2" s="214" t="s">
        <v>41</v>
      </c>
      <c r="AI2" s="215" t="s">
        <v>42</v>
      </c>
      <c r="AJ2" s="216" t="s">
        <v>43</v>
      </c>
      <c r="AK2" s="217" t="s">
        <v>44</v>
      </c>
      <c r="AL2" s="12"/>
      <c r="AM2" s="218" t="s">
        <v>45</v>
      </c>
      <c r="AN2" s="155" t="s">
        <v>46</v>
      </c>
      <c r="AO2" s="156" t="s">
        <v>47</v>
      </c>
      <c r="AP2" s="157" t="s">
        <v>48</v>
      </c>
    </row>
    <row r="3" spans="1:42" ht="14.25" customHeight="1" x14ac:dyDescent="0.2">
      <c r="A3" s="35"/>
      <c r="B3" s="36"/>
      <c r="C3" s="36"/>
      <c r="D3" s="36"/>
      <c r="E3" s="66">
        <v>119</v>
      </c>
      <c r="F3" s="36" t="s">
        <v>159</v>
      </c>
      <c r="G3" s="36" t="s">
        <v>51</v>
      </c>
      <c r="H3" s="36">
        <v>15</v>
      </c>
      <c r="I3" s="36">
        <v>15</v>
      </c>
      <c r="J3" s="36">
        <v>15</v>
      </c>
      <c r="K3" s="36">
        <v>15</v>
      </c>
      <c r="L3" s="38">
        <f t="shared" ref="L3:L124" si="0">SUM(H3:K3)</f>
        <v>60</v>
      </c>
      <c r="M3" s="66">
        <v>0</v>
      </c>
      <c r="N3" s="65">
        <v>20</v>
      </c>
      <c r="O3" s="65">
        <v>33.33</v>
      </c>
      <c r="P3" s="65">
        <v>97.33</v>
      </c>
      <c r="Q3" s="39">
        <v>150.69999999999999</v>
      </c>
      <c r="R3" s="65">
        <v>49</v>
      </c>
      <c r="S3" s="36">
        <v>83</v>
      </c>
      <c r="T3" s="39">
        <f t="shared" ref="T3:T117" si="1">SUM(R3:S3)</f>
        <v>132</v>
      </c>
      <c r="U3" s="120">
        <v>45463</v>
      </c>
      <c r="V3" s="66">
        <v>25</v>
      </c>
      <c r="W3" s="66">
        <f t="shared" ref="W3:W16" si="2">IF(LEFT(G3,2)="10",10000,30000)</f>
        <v>10000</v>
      </c>
      <c r="X3" s="121">
        <v>10148</v>
      </c>
      <c r="Y3" s="65">
        <f t="shared" ref="Y3:Y124" si="3">IF(X3&gt;0,350-((350/(0.3*W3))*ABS(X3-W3)),0)</f>
        <v>332.73333333333335</v>
      </c>
      <c r="Z3" s="65">
        <f t="shared" ref="Z3:Z124" si="4">IF(Y3&lt;0,0,Y3)</f>
        <v>332.73333333333335</v>
      </c>
      <c r="AA3" s="67">
        <v>0</v>
      </c>
      <c r="AB3" s="36" t="s">
        <v>55</v>
      </c>
      <c r="AC3" s="39">
        <f t="shared" ref="AC3:AC124" si="5">SUM(Z3:AA3)</f>
        <v>332.73333333333335</v>
      </c>
      <c r="AD3" s="66"/>
      <c r="AE3" s="36">
        <v>0</v>
      </c>
      <c r="AF3" s="37">
        <f t="shared" ref="AF3:AF102" si="6">SUM(V3,AD3,AE3)</f>
        <v>25</v>
      </c>
      <c r="AG3" s="66"/>
      <c r="AH3" s="66"/>
      <c r="AI3" s="37">
        <f t="shared" ref="AI3:AI109" si="7">SUM(M3,AG3,AH3)</f>
        <v>0</v>
      </c>
      <c r="AJ3" s="43">
        <f t="shared" ref="AJ3:AJ124" si="8">SUM(L3,Q3,T3,AC3,AF3)-AI3</f>
        <v>700.43333333333339</v>
      </c>
      <c r="AK3" s="70">
        <f t="shared" ref="AK3:AK124" si="9">_xlfn.RANK.AVG(AJ3,$AJ$3:$AJ$123,0)</f>
        <v>62</v>
      </c>
      <c r="AL3" s="36"/>
      <c r="AM3" s="122">
        <v>10150</v>
      </c>
      <c r="AN3" s="36">
        <f t="shared" ref="AN3:AN42" si="10">ABS(X3-AM3)</f>
        <v>2</v>
      </c>
      <c r="AO3" s="72">
        <f t="shared" ref="AO3:AO42" si="11">ABS(AN3/AM3)</f>
        <v>1.9704433497536947E-4</v>
      </c>
      <c r="AP3" s="38">
        <f t="shared" ref="AP3:AP124" si="12">_xlfn.RANK.AVG(AO3,$AO$3:$AO$123,1)</f>
        <v>1</v>
      </c>
    </row>
    <row r="4" spans="1:42" ht="14.25" customHeight="1" x14ac:dyDescent="0.2">
      <c r="A4" s="35"/>
      <c r="B4" s="36"/>
      <c r="C4" s="36"/>
      <c r="D4" s="36"/>
      <c r="E4" s="66">
        <v>150</v>
      </c>
      <c r="F4" s="36" t="s">
        <v>189</v>
      </c>
      <c r="G4" s="36" t="s">
        <v>51</v>
      </c>
      <c r="H4" s="36">
        <v>15</v>
      </c>
      <c r="I4" s="36">
        <v>15</v>
      </c>
      <c r="J4" s="36">
        <v>15</v>
      </c>
      <c r="K4" s="36">
        <v>15</v>
      </c>
      <c r="L4" s="38">
        <f t="shared" si="0"/>
        <v>60</v>
      </c>
      <c r="M4" s="36">
        <v>20</v>
      </c>
      <c r="N4" s="65">
        <v>0</v>
      </c>
      <c r="O4" s="65">
        <v>18</v>
      </c>
      <c r="P4" s="65">
        <v>50</v>
      </c>
      <c r="Q4" s="39">
        <v>68</v>
      </c>
      <c r="R4" s="65">
        <v>66</v>
      </c>
      <c r="S4" s="36">
        <v>87</v>
      </c>
      <c r="T4" s="39">
        <f t="shared" si="1"/>
        <v>153</v>
      </c>
      <c r="U4" s="120">
        <v>45462</v>
      </c>
      <c r="V4" s="66">
        <v>50</v>
      </c>
      <c r="W4" s="66">
        <f t="shared" si="2"/>
        <v>10000</v>
      </c>
      <c r="X4" s="121">
        <v>10019</v>
      </c>
      <c r="Y4" s="65">
        <f t="shared" si="3"/>
        <v>347.78333333333336</v>
      </c>
      <c r="Z4" s="65">
        <f t="shared" si="4"/>
        <v>347.78333333333336</v>
      </c>
      <c r="AA4" s="67">
        <v>150</v>
      </c>
      <c r="AB4" s="36" t="s">
        <v>63</v>
      </c>
      <c r="AC4" s="39">
        <f t="shared" si="5"/>
        <v>497.78333333333336</v>
      </c>
      <c r="AD4" s="66"/>
      <c r="AE4" s="65">
        <v>50</v>
      </c>
      <c r="AF4" s="37">
        <f t="shared" si="6"/>
        <v>100</v>
      </c>
      <c r="AG4" s="66"/>
      <c r="AH4" s="66"/>
      <c r="AI4" s="37">
        <f t="shared" si="7"/>
        <v>20</v>
      </c>
      <c r="AJ4" s="43">
        <f t="shared" si="8"/>
        <v>858.7833333333333</v>
      </c>
      <c r="AK4" s="70">
        <f t="shared" si="9"/>
        <v>29</v>
      </c>
      <c r="AL4" s="36"/>
      <c r="AM4" s="122">
        <v>10000</v>
      </c>
      <c r="AN4" s="36">
        <f t="shared" si="10"/>
        <v>19</v>
      </c>
      <c r="AO4" s="72">
        <f t="shared" si="11"/>
        <v>1.9E-3</v>
      </c>
      <c r="AP4" s="38">
        <f t="shared" si="12"/>
        <v>2</v>
      </c>
    </row>
    <row r="5" spans="1:42" ht="14.25" customHeight="1" x14ac:dyDescent="0.2">
      <c r="A5" s="35"/>
      <c r="B5" s="36"/>
      <c r="C5" s="36"/>
      <c r="D5" s="36"/>
      <c r="E5" s="66">
        <v>109</v>
      </c>
      <c r="F5" s="36" t="s">
        <v>149</v>
      </c>
      <c r="G5" s="36" t="s">
        <v>51</v>
      </c>
      <c r="H5" s="36">
        <v>15</v>
      </c>
      <c r="I5" s="36">
        <v>15</v>
      </c>
      <c r="J5" s="36">
        <v>15</v>
      </c>
      <c r="K5" s="36">
        <v>15</v>
      </c>
      <c r="L5" s="38">
        <f t="shared" si="0"/>
        <v>60</v>
      </c>
      <c r="M5" s="66">
        <v>0</v>
      </c>
      <c r="N5" s="65">
        <v>20</v>
      </c>
      <c r="O5" s="65">
        <v>34</v>
      </c>
      <c r="P5" s="65">
        <v>100.5</v>
      </c>
      <c r="Q5" s="39">
        <v>154.5</v>
      </c>
      <c r="R5" s="65">
        <v>107</v>
      </c>
      <c r="S5" s="36">
        <v>109</v>
      </c>
      <c r="T5" s="39">
        <f t="shared" si="1"/>
        <v>216</v>
      </c>
      <c r="U5" s="120">
        <v>45462</v>
      </c>
      <c r="V5" s="66">
        <v>50</v>
      </c>
      <c r="W5" s="66">
        <f t="shared" si="2"/>
        <v>10000</v>
      </c>
      <c r="X5" s="124">
        <v>9964</v>
      </c>
      <c r="Y5" s="65">
        <f t="shared" si="3"/>
        <v>345.8</v>
      </c>
      <c r="Z5" s="65">
        <f t="shared" si="4"/>
        <v>345.8</v>
      </c>
      <c r="AA5" s="67">
        <v>150</v>
      </c>
      <c r="AB5" s="36" t="s">
        <v>52</v>
      </c>
      <c r="AC5" s="39">
        <f t="shared" si="5"/>
        <v>495.8</v>
      </c>
      <c r="AD5" s="66">
        <v>15</v>
      </c>
      <c r="AE5" s="36">
        <v>50</v>
      </c>
      <c r="AF5" s="37">
        <f t="shared" si="6"/>
        <v>115</v>
      </c>
      <c r="AG5" s="66"/>
      <c r="AH5" s="66"/>
      <c r="AI5" s="37">
        <f t="shared" si="7"/>
        <v>0</v>
      </c>
      <c r="AJ5" s="43">
        <f t="shared" si="8"/>
        <v>1041.3</v>
      </c>
      <c r="AK5" s="70">
        <f t="shared" si="9"/>
        <v>6</v>
      </c>
      <c r="AL5" s="36"/>
      <c r="AM5" s="123">
        <v>10000</v>
      </c>
      <c r="AN5" s="36">
        <f t="shared" si="10"/>
        <v>36</v>
      </c>
      <c r="AO5" s="72">
        <f t="shared" si="11"/>
        <v>3.5999999999999999E-3</v>
      </c>
      <c r="AP5" s="38">
        <f t="shared" si="12"/>
        <v>3</v>
      </c>
    </row>
    <row r="6" spans="1:42" ht="14.25" customHeight="1" x14ac:dyDescent="0.2">
      <c r="A6" s="35"/>
      <c r="B6" s="36"/>
      <c r="C6" s="36"/>
      <c r="D6" s="36"/>
      <c r="E6" s="66">
        <v>27</v>
      </c>
      <c r="F6" s="36" t="s">
        <v>77</v>
      </c>
      <c r="G6" s="36" t="s">
        <v>51</v>
      </c>
      <c r="H6" s="36">
        <v>15</v>
      </c>
      <c r="I6" s="36">
        <v>15</v>
      </c>
      <c r="J6" s="36">
        <v>15</v>
      </c>
      <c r="K6" s="36">
        <v>15</v>
      </c>
      <c r="L6" s="38">
        <f t="shared" si="0"/>
        <v>60</v>
      </c>
      <c r="M6" s="66">
        <v>5</v>
      </c>
      <c r="N6" s="65">
        <v>11.33</v>
      </c>
      <c r="O6" s="65">
        <v>28.67</v>
      </c>
      <c r="P6" s="65">
        <v>120.67</v>
      </c>
      <c r="Q6" s="39">
        <v>160.69999999999999</v>
      </c>
      <c r="R6" s="65">
        <v>96</v>
      </c>
      <c r="S6" s="36">
        <v>117</v>
      </c>
      <c r="T6" s="39">
        <f t="shared" si="1"/>
        <v>213</v>
      </c>
      <c r="U6" s="120">
        <v>45464</v>
      </c>
      <c r="V6" s="66">
        <v>0</v>
      </c>
      <c r="W6" s="66">
        <f t="shared" si="2"/>
        <v>10000</v>
      </c>
      <c r="X6" s="124">
        <v>10023</v>
      </c>
      <c r="Y6" s="65">
        <f t="shared" si="3"/>
        <v>347.31666666666666</v>
      </c>
      <c r="Z6" s="65">
        <f t="shared" si="4"/>
        <v>347.31666666666666</v>
      </c>
      <c r="AA6" s="67">
        <v>0</v>
      </c>
      <c r="AB6" s="128" t="s">
        <v>68</v>
      </c>
      <c r="AC6" s="39">
        <f t="shared" si="5"/>
        <v>347.31666666666666</v>
      </c>
      <c r="AD6" s="129"/>
      <c r="AE6" s="130"/>
      <c r="AF6" s="55">
        <f t="shared" si="6"/>
        <v>0</v>
      </c>
      <c r="AG6" s="131"/>
      <c r="AH6" s="129">
        <v>20</v>
      </c>
      <c r="AI6" s="37">
        <f t="shared" si="7"/>
        <v>25</v>
      </c>
      <c r="AJ6" s="58">
        <f t="shared" si="8"/>
        <v>756.01666666666665</v>
      </c>
      <c r="AK6" s="70">
        <f t="shared" si="9"/>
        <v>50</v>
      </c>
      <c r="AL6" s="36"/>
      <c r="AM6" s="126">
        <v>10060</v>
      </c>
      <c r="AN6" s="36">
        <f t="shared" si="10"/>
        <v>37</v>
      </c>
      <c r="AO6" s="72">
        <f t="shared" si="11"/>
        <v>3.6779324055666003E-3</v>
      </c>
      <c r="AP6" s="38">
        <f t="shared" si="12"/>
        <v>4</v>
      </c>
    </row>
    <row r="7" spans="1:42" ht="12.75" customHeight="1" x14ac:dyDescent="0.2">
      <c r="A7" s="35"/>
      <c r="B7" s="36"/>
      <c r="C7" s="36"/>
      <c r="D7" s="36" t="s">
        <v>49</v>
      </c>
      <c r="E7" s="66">
        <v>151</v>
      </c>
      <c r="F7" s="36" t="s">
        <v>190</v>
      </c>
      <c r="G7" s="36" t="s">
        <v>51</v>
      </c>
      <c r="H7" s="36">
        <v>15</v>
      </c>
      <c r="I7" s="36">
        <v>15</v>
      </c>
      <c r="J7" s="36">
        <v>15</v>
      </c>
      <c r="K7" s="36">
        <v>15</v>
      </c>
      <c r="L7" s="38">
        <f t="shared" si="0"/>
        <v>60</v>
      </c>
      <c r="M7" s="36">
        <v>5</v>
      </c>
      <c r="N7" s="65">
        <v>20</v>
      </c>
      <c r="O7" s="65">
        <v>31</v>
      </c>
      <c r="P7" s="65">
        <v>110</v>
      </c>
      <c r="Q7" s="39">
        <v>161</v>
      </c>
      <c r="R7" s="65">
        <v>110</v>
      </c>
      <c r="S7" s="36">
        <v>117</v>
      </c>
      <c r="T7" s="39">
        <f t="shared" si="1"/>
        <v>227</v>
      </c>
      <c r="U7" s="120">
        <v>45463</v>
      </c>
      <c r="V7" s="66">
        <v>25</v>
      </c>
      <c r="W7" s="66">
        <f t="shared" si="2"/>
        <v>10000</v>
      </c>
      <c r="X7" s="121">
        <v>10311</v>
      </c>
      <c r="Y7" s="65">
        <f t="shared" si="3"/>
        <v>313.7166666666667</v>
      </c>
      <c r="Z7" s="65">
        <f t="shared" si="4"/>
        <v>313.7166666666667</v>
      </c>
      <c r="AA7" s="67">
        <v>0</v>
      </c>
      <c r="AB7" s="36" t="s">
        <v>55</v>
      </c>
      <c r="AC7" s="39">
        <f t="shared" si="5"/>
        <v>313.7166666666667</v>
      </c>
      <c r="AD7" s="66"/>
      <c r="AE7" s="65">
        <v>50</v>
      </c>
      <c r="AF7" s="37">
        <f t="shared" si="6"/>
        <v>75</v>
      </c>
      <c r="AG7" s="66"/>
      <c r="AH7" s="66"/>
      <c r="AI7" s="37">
        <f t="shared" si="7"/>
        <v>5</v>
      </c>
      <c r="AJ7" s="43">
        <f t="shared" si="8"/>
        <v>831.7166666666667</v>
      </c>
      <c r="AK7" s="70">
        <f t="shared" si="9"/>
        <v>35</v>
      </c>
      <c r="AL7" s="36"/>
      <c r="AM7" s="122">
        <v>10350</v>
      </c>
      <c r="AN7" s="36">
        <f t="shared" si="10"/>
        <v>39</v>
      </c>
      <c r="AO7" s="72">
        <f t="shared" si="11"/>
        <v>3.7681159420289855E-3</v>
      </c>
      <c r="AP7" s="38">
        <f t="shared" si="12"/>
        <v>5</v>
      </c>
    </row>
    <row r="8" spans="1:42" ht="14.25" customHeight="1" x14ac:dyDescent="0.2">
      <c r="A8" s="35"/>
      <c r="B8" s="36"/>
      <c r="C8" s="36"/>
      <c r="D8" s="36" t="s">
        <v>49</v>
      </c>
      <c r="E8" s="66">
        <v>144</v>
      </c>
      <c r="F8" s="36" t="s">
        <v>184</v>
      </c>
      <c r="G8" s="36" t="s">
        <v>51</v>
      </c>
      <c r="H8" s="36">
        <v>15</v>
      </c>
      <c r="I8" s="36">
        <v>15</v>
      </c>
      <c r="J8" s="36">
        <v>15</v>
      </c>
      <c r="K8" s="36">
        <v>15</v>
      </c>
      <c r="L8" s="38">
        <f t="shared" si="0"/>
        <v>60</v>
      </c>
      <c r="M8" s="36">
        <v>0</v>
      </c>
      <c r="N8" s="65">
        <v>20</v>
      </c>
      <c r="O8" s="65">
        <v>35.67</v>
      </c>
      <c r="P8" s="47">
        <v>126</v>
      </c>
      <c r="Q8" s="39">
        <v>181.7</v>
      </c>
      <c r="R8" s="65">
        <v>118</v>
      </c>
      <c r="S8" s="36">
        <v>120</v>
      </c>
      <c r="T8" s="39">
        <f t="shared" si="1"/>
        <v>238</v>
      </c>
      <c r="U8" s="120">
        <v>45464</v>
      </c>
      <c r="V8" s="66">
        <v>0</v>
      </c>
      <c r="W8" s="66">
        <f t="shared" si="2"/>
        <v>10000</v>
      </c>
      <c r="X8" s="124">
        <v>9962</v>
      </c>
      <c r="Y8" s="65">
        <f t="shared" si="3"/>
        <v>345.56666666666666</v>
      </c>
      <c r="Z8" s="65">
        <f t="shared" si="4"/>
        <v>345.56666666666666</v>
      </c>
      <c r="AA8" s="67">
        <v>150</v>
      </c>
      <c r="AB8" s="36" t="s">
        <v>52</v>
      </c>
      <c r="AC8" s="39">
        <f t="shared" si="5"/>
        <v>495.56666666666666</v>
      </c>
      <c r="AD8" s="66">
        <v>15</v>
      </c>
      <c r="AE8" s="65">
        <v>50</v>
      </c>
      <c r="AF8" s="37">
        <f t="shared" si="6"/>
        <v>65</v>
      </c>
      <c r="AG8" s="66"/>
      <c r="AH8" s="66"/>
      <c r="AI8" s="37">
        <f t="shared" si="7"/>
        <v>0</v>
      </c>
      <c r="AJ8" s="43">
        <f t="shared" si="8"/>
        <v>1040.2666666666667</v>
      </c>
      <c r="AK8" s="70">
        <f t="shared" si="9"/>
        <v>7</v>
      </c>
      <c r="AL8" s="36"/>
      <c r="AM8" s="126">
        <v>10013</v>
      </c>
      <c r="AN8" s="36">
        <f t="shared" si="10"/>
        <v>51</v>
      </c>
      <c r="AO8" s="72">
        <f t="shared" si="11"/>
        <v>5.0933786078098476E-3</v>
      </c>
      <c r="AP8" s="38">
        <f t="shared" si="12"/>
        <v>6</v>
      </c>
    </row>
    <row r="9" spans="1:42" ht="14.25" customHeight="1" x14ac:dyDescent="0.2">
      <c r="A9" s="35"/>
      <c r="B9" s="36"/>
      <c r="C9" s="36"/>
      <c r="D9" s="36"/>
      <c r="E9" s="66">
        <v>132</v>
      </c>
      <c r="F9" s="36" t="s">
        <v>174</v>
      </c>
      <c r="G9" s="36" t="s">
        <v>51</v>
      </c>
      <c r="H9" s="36">
        <v>15</v>
      </c>
      <c r="I9" s="36">
        <v>0</v>
      </c>
      <c r="J9" s="36">
        <v>15</v>
      </c>
      <c r="K9" s="36">
        <v>15</v>
      </c>
      <c r="L9" s="38">
        <f t="shared" si="0"/>
        <v>45</v>
      </c>
      <c r="M9" s="36">
        <v>5</v>
      </c>
      <c r="N9" s="36">
        <v>20</v>
      </c>
      <c r="O9" s="36">
        <v>38.33</v>
      </c>
      <c r="P9" s="36">
        <v>126</v>
      </c>
      <c r="Q9" s="39">
        <v>184.3</v>
      </c>
      <c r="R9" s="65">
        <v>114</v>
      </c>
      <c r="S9" s="36">
        <v>113</v>
      </c>
      <c r="T9" s="39">
        <f t="shared" si="1"/>
        <v>227</v>
      </c>
      <c r="U9" s="120">
        <v>45464</v>
      </c>
      <c r="V9" s="66">
        <v>0</v>
      </c>
      <c r="W9" s="66">
        <f t="shared" si="2"/>
        <v>10000</v>
      </c>
      <c r="X9" s="124">
        <v>10425</v>
      </c>
      <c r="Y9" s="65">
        <f t="shared" si="3"/>
        <v>300.41666666666669</v>
      </c>
      <c r="Z9" s="65">
        <f t="shared" si="4"/>
        <v>300.41666666666669</v>
      </c>
      <c r="AA9" s="67">
        <v>150</v>
      </c>
      <c r="AB9" s="36" t="s">
        <v>173</v>
      </c>
      <c r="AC9" s="39">
        <f t="shared" si="5"/>
        <v>450.41666666666669</v>
      </c>
      <c r="AD9" s="66">
        <v>15</v>
      </c>
      <c r="AE9" s="36">
        <v>50</v>
      </c>
      <c r="AF9" s="37">
        <f t="shared" si="6"/>
        <v>65</v>
      </c>
      <c r="AG9" s="36"/>
      <c r="AH9" s="36"/>
      <c r="AI9" s="37">
        <f t="shared" si="7"/>
        <v>5</v>
      </c>
      <c r="AJ9" s="43">
        <f t="shared" si="8"/>
        <v>966.7166666666667</v>
      </c>
      <c r="AK9" s="70">
        <f t="shared" si="9"/>
        <v>12</v>
      </c>
      <c r="AL9" s="36"/>
      <c r="AM9" s="126">
        <v>10488</v>
      </c>
      <c r="AN9" s="36">
        <f t="shared" si="10"/>
        <v>63</v>
      </c>
      <c r="AO9" s="72">
        <f t="shared" si="11"/>
        <v>6.0068649885583521E-3</v>
      </c>
      <c r="AP9" s="38">
        <f t="shared" si="12"/>
        <v>7</v>
      </c>
    </row>
    <row r="10" spans="1:42" ht="14.25" customHeight="1" x14ac:dyDescent="0.2">
      <c r="A10" s="35"/>
      <c r="B10" s="36"/>
      <c r="C10" s="36"/>
      <c r="D10" s="36" t="s">
        <v>49</v>
      </c>
      <c r="E10" s="66">
        <v>52</v>
      </c>
      <c r="F10" s="36" t="s">
        <v>99</v>
      </c>
      <c r="G10" s="36" t="s">
        <v>67</v>
      </c>
      <c r="H10" s="36">
        <v>15</v>
      </c>
      <c r="I10" s="36">
        <v>15</v>
      </c>
      <c r="J10" s="36">
        <v>15</v>
      </c>
      <c r="K10" s="36">
        <v>15</v>
      </c>
      <c r="L10" s="38">
        <f t="shared" si="0"/>
        <v>60</v>
      </c>
      <c r="M10" s="66">
        <v>20</v>
      </c>
      <c r="N10" s="65">
        <v>13.3</v>
      </c>
      <c r="O10" s="65">
        <v>31</v>
      </c>
      <c r="P10" s="65">
        <v>97.67</v>
      </c>
      <c r="Q10" s="39">
        <v>142</v>
      </c>
      <c r="R10" s="65">
        <v>113</v>
      </c>
      <c r="S10" s="36">
        <v>110</v>
      </c>
      <c r="T10" s="39">
        <f t="shared" si="1"/>
        <v>223</v>
      </c>
      <c r="U10" s="120">
        <v>45464</v>
      </c>
      <c r="V10" s="66">
        <v>0</v>
      </c>
      <c r="W10" s="66">
        <f t="shared" si="2"/>
        <v>10000</v>
      </c>
      <c r="X10" s="124">
        <v>10090</v>
      </c>
      <c r="Y10" s="65">
        <f t="shared" si="3"/>
        <v>339.5</v>
      </c>
      <c r="Z10" s="65">
        <f t="shared" si="4"/>
        <v>339.5</v>
      </c>
      <c r="AA10" s="67">
        <v>150</v>
      </c>
      <c r="AB10" s="36" t="s">
        <v>63</v>
      </c>
      <c r="AC10" s="39">
        <f t="shared" si="5"/>
        <v>489.5</v>
      </c>
      <c r="AD10" s="66"/>
      <c r="AE10" s="36">
        <v>50</v>
      </c>
      <c r="AF10" s="37">
        <f t="shared" si="6"/>
        <v>50</v>
      </c>
      <c r="AG10" s="66"/>
      <c r="AH10" s="66"/>
      <c r="AI10" s="37">
        <f t="shared" si="7"/>
        <v>20</v>
      </c>
      <c r="AJ10" s="43">
        <f t="shared" si="8"/>
        <v>944.5</v>
      </c>
      <c r="AK10" s="70">
        <f t="shared" si="9"/>
        <v>14</v>
      </c>
      <c r="AL10" s="36"/>
      <c r="AM10" s="126">
        <v>10000</v>
      </c>
      <c r="AN10" s="36">
        <f t="shared" si="10"/>
        <v>90</v>
      </c>
      <c r="AO10" s="72">
        <f t="shared" si="11"/>
        <v>8.9999999999999993E-3</v>
      </c>
      <c r="AP10" s="38">
        <f t="shared" si="12"/>
        <v>8</v>
      </c>
    </row>
    <row r="11" spans="1:42" ht="14.25" customHeight="1" x14ac:dyDescent="0.2">
      <c r="A11" s="35"/>
      <c r="B11" s="36"/>
      <c r="C11" s="36"/>
      <c r="D11" s="36" t="s">
        <v>49</v>
      </c>
      <c r="E11" s="66">
        <v>11</v>
      </c>
      <c r="F11" s="36" t="s">
        <v>58</v>
      </c>
      <c r="G11" s="36" t="s">
        <v>51</v>
      </c>
      <c r="H11" s="36">
        <v>15</v>
      </c>
      <c r="I11" s="36">
        <v>15</v>
      </c>
      <c r="J11" s="36">
        <v>15</v>
      </c>
      <c r="K11" s="36">
        <v>15</v>
      </c>
      <c r="L11" s="38">
        <f t="shared" si="0"/>
        <v>60</v>
      </c>
      <c r="M11" s="66">
        <v>0</v>
      </c>
      <c r="N11" s="65">
        <v>20</v>
      </c>
      <c r="O11" s="47">
        <v>38.33</v>
      </c>
      <c r="P11" s="65">
        <v>128.33000000000001</v>
      </c>
      <c r="Q11" s="39">
        <v>186.7</v>
      </c>
      <c r="R11" s="65">
        <v>111</v>
      </c>
      <c r="S11" s="36">
        <v>120</v>
      </c>
      <c r="T11" s="39">
        <f t="shared" si="1"/>
        <v>231</v>
      </c>
      <c r="U11" s="120">
        <v>45462</v>
      </c>
      <c r="V11" s="66">
        <v>50</v>
      </c>
      <c r="W11" s="66">
        <f t="shared" si="2"/>
        <v>10000</v>
      </c>
      <c r="X11" s="124">
        <v>10111</v>
      </c>
      <c r="Y11" s="65">
        <f t="shared" si="3"/>
        <v>337.05</v>
      </c>
      <c r="Z11" s="65">
        <f t="shared" si="4"/>
        <v>337.05</v>
      </c>
      <c r="AA11" s="67">
        <v>150</v>
      </c>
      <c r="AB11" s="125" t="s">
        <v>59</v>
      </c>
      <c r="AC11" s="39">
        <f t="shared" si="5"/>
        <v>487.05</v>
      </c>
      <c r="AD11" s="66">
        <v>15</v>
      </c>
      <c r="AE11" s="36">
        <v>50</v>
      </c>
      <c r="AF11" s="37">
        <f t="shared" si="6"/>
        <v>115</v>
      </c>
      <c r="AG11" s="66"/>
      <c r="AH11" s="66"/>
      <c r="AI11" s="37">
        <f t="shared" si="7"/>
        <v>0</v>
      </c>
      <c r="AJ11" s="43">
        <f t="shared" si="8"/>
        <v>1079.75</v>
      </c>
      <c r="AK11" s="70">
        <f t="shared" si="9"/>
        <v>5</v>
      </c>
      <c r="AL11" s="36"/>
      <c r="AM11" s="122">
        <v>10000</v>
      </c>
      <c r="AN11" s="36">
        <f t="shared" si="10"/>
        <v>111</v>
      </c>
      <c r="AO11" s="72">
        <f t="shared" si="11"/>
        <v>1.11E-2</v>
      </c>
      <c r="AP11" s="38">
        <f t="shared" si="12"/>
        <v>9</v>
      </c>
    </row>
    <row r="12" spans="1:42" ht="14.25" customHeight="1" x14ac:dyDescent="0.2">
      <c r="A12" s="35"/>
      <c r="B12" s="36"/>
      <c r="C12" s="36"/>
      <c r="D12" s="36"/>
      <c r="E12" s="66">
        <v>123</v>
      </c>
      <c r="F12" s="36" t="s">
        <v>164</v>
      </c>
      <c r="G12" s="36" t="s">
        <v>121</v>
      </c>
      <c r="H12" s="36">
        <v>15</v>
      </c>
      <c r="I12" s="36">
        <v>15</v>
      </c>
      <c r="J12" s="36">
        <v>15</v>
      </c>
      <c r="K12" s="36">
        <v>0</v>
      </c>
      <c r="L12" s="38">
        <f t="shared" si="0"/>
        <v>45</v>
      </c>
      <c r="M12" s="66">
        <v>60</v>
      </c>
      <c r="N12" s="65">
        <v>20</v>
      </c>
      <c r="O12" s="65">
        <v>36</v>
      </c>
      <c r="P12" s="65">
        <v>110</v>
      </c>
      <c r="Q12" s="39">
        <v>166</v>
      </c>
      <c r="R12" s="65">
        <v>113</v>
      </c>
      <c r="S12" s="36">
        <v>117</v>
      </c>
      <c r="T12" s="39">
        <f t="shared" si="1"/>
        <v>230</v>
      </c>
      <c r="U12" s="120">
        <v>45462</v>
      </c>
      <c r="V12" s="66">
        <v>50</v>
      </c>
      <c r="W12" s="66">
        <f t="shared" si="2"/>
        <v>30000</v>
      </c>
      <c r="X12" s="121">
        <v>30848</v>
      </c>
      <c r="Y12" s="65">
        <f t="shared" si="3"/>
        <v>317.02222222222224</v>
      </c>
      <c r="Z12" s="65">
        <f t="shared" si="4"/>
        <v>317.02222222222224</v>
      </c>
      <c r="AA12" s="67">
        <v>0</v>
      </c>
      <c r="AB12" s="36" t="s">
        <v>55</v>
      </c>
      <c r="AC12" s="39">
        <f t="shared" si="5"/>
        <v>317.02222222222224</v>
      </c>
      <c r="AD12" s="66"/>
      <c r="AE12" s="36">
        <v>50</v>
      </c>
      <c r="AF12" s="37">
        <f t="shared" si="6"/>
        <v>100</v>
      </c>
      <c r="AG12" s="66"/>
      <c r="AH12" s="66"/>
      <c r="AI12" s="37">
        <f t="shared" si="7"/>
        <v>60</v>
      </c>
      <c r="AJ12" s="43">
        <f t="shared" si="8"/>
        <v>798.02222222222224</v>
      </c>
      <c r="AK12" s="70">
        <f t="shared" si="9"/>
        <v>43</v>
      </c>
      <c r="AL12" s="65"/>
      <c r="AM12" s="122">
        <v>30410</v>
      </c>
      <c r="AN12" s="36">
        <f t="shared" si="10"/>
        <v>438</v>
      </c>
      <c r="AO12" s="72">
        <f t="shared" si="11"/>
        <v>1.4403156856297271E-2</v>
      </c>
      <c r="AP12" s="38">
        <f t="shared" si="12"/>
        <v>10</v>
      </c>
    </row>
    <row r="13" spans="1:42" ht="14.25" customHeight="1" x14ac:dyDescent="0.2">
      <c r="A13" s="35"/>
      <c r="B13" s="36"/>
      <c r="C13" s="36"/>
      <c r="D13" s="36"/>
      <c r="E13" s="66">
        <v>133</v>
      </c>
      <c r="F13" s="36" t="s">
        <v>175</v>
      </c>
      <c r="G13" s="36" t="s">
        <v>67</v>
      </c>
      <c r="H13" s="36">
        <v>15</v>
      </c>
      <c r="I13" s="36">
        <v>15</v>
      </c>
      <c r="J13" s="36">
        <v>15</v>
      </c>
      <c r="K13" s="36">
        <v>15</v>
      </c>
      <c r="L13" s="38">
        <f t="shared" si="0"/>
        <v>60</v>
      </c>
      <c r="M13" s="36">
        <v>0</v>
      </c>
      <c r="N13" s="36">
        <v>19.7</v>
      </c>
      <c r="O13" s="36">
        <v>38.4</v>
      </c>
      <c r="P13" s="36">
        <v>127.7</v>
      </c>
      <c r="Q13" s="39">
        <v>186.3</v>
      </c>
      <c r="R13" s="65">
        <v>117</v>
      </c>
      <c r="S13" s="36">
        <v>116</v>
      </c>
      <c r="T13" s="39">
        <f t="shared" si="1"/>
        <v>233</v>
      </c>
      <c r="U13" s="120">
        <v>45463</v>
      </c>
      <c r="V13" s="66">
        <v>25</v>
      </c>
      <c r="W13" s="66">
        <f t="shared" si="2"/>
        <v>10000</v>
      </c>
      <c r="X13" s="121">
        <v>9659</v>
      </c>
      <c r="Y13" s="65">
        <f t="shared" si="3"/>
        <v>310.2166666666667</v>
      </c>
      <c r="Z13" s="65">
        <f t="shared" si="4"/>
        <v>310.2166666666667</v>
      </c>
      <c r="AA13" s="67">
        <v>150</v>
      </c>
      <c r="AB13" s="36" t="s">
        <v>63</v>
      </c>
      <c r="AC13" s="39">
        <f t="shared" si="5"/>
        <v>460.2166666666667</v>
      </c>
      <c r="AD13" s="66"/>
      <c r="AE13" s="36">
        <v>50</v>
      </c>
      <c r="AF13" s="37">
        <f t="shared" si="6"/>
        <v>75</v>
      </c>
      <c r="AG13" s="36"/>
      <c r="AH13" s="36"/>
      <c r="AI13" s="37">
        <f t="shared" si="7"/>
        <v>0</v>
      </c>
      <c r="AJ13" s="43">
        <f t="shared" si="8"/>
        <v>1014.5166666666667</v>
      </c>
      <c r="AK13" s="70">
        <f t="shared" si="9"/>
        <v>8</v>
      </c>
      <c r="AL13" s="36"/>
      <c r="AM13" s="122">
        <v>9511.5</v>
      </c>
      <c r="AN13" s="36">
        <f t="shared" si="10"/>
        <v>147.5</v>
      </c>
      <c r="AO13" s="72">
        <f t="shared" si="11"/>
        <v>1.5507543499973716E-2</v>
      </c>
      <c r="AP13" s="38">
        <f t="shared" si="12"/>
        <v>11</v>
      </c>
    </row>
    <row r="14" spans="1:42" ht="14.25" customHeight="1" x14ac:dyDescent="0.2">
      <c r="A14" s="35"/>
      <c r="B14" s="36"/>
      <c r="C14" s="36"/>
      <c r="D14" s="36"/>
      <c r="E14" s="66">
        <v>114</v>
      </c>
      <c r="F14" s="36" t="s">
        <v>154</v>
      </c>
      <c r="G14" s="36" t="s">
        <v>62</v>
      </c>
      <c r="H14" s="36">
        <v>15</v>
      </c>
      <c r="I14" s="36">
        <v>15</v>
      </c>
      <c r="J14" s="36">
        <v>15</v>
      </c>
      <c r="K14" s="36">
        <v>15</v>
      </c>
      <c r="L14" s="38">
        <f t="shared" si="0"/>
        <v>60</v>
      </c>
      <c r="M14" s="66">
        <v>0</v>
      </c>
      <c r="N14" s="65">
        <v>20</v>
      </c>
      <c r="O14" s="65">
        <v>38.5</v>
      </c>
      <c r="P14" s="65">
        <v>134</v>
      </c>
      <c r="Q14" s="39">
        <v>192.5</v>
      </c>
      <c r="R14" s="65">
        <v>114</v>
      </c>
      <c r="S14" s="36">
        <v>115</v>
      </c>
      <c r="T14" s="39">
        <f t="shared" si="1"/>
        <v>229</v>
      </c>
      <c r="U14" s="120">
        <v>45462</v>
      </c>
      <c r="V14" s="66">
        <v>50</v>
      </c>
      <c r="W14" s="66">
        <f t="shared" si="2"/>
        <v>30000</v>
      </c>
      <c r="X14" s="121">
        <v>30491</v>
      </c>
      <c r="Y14" s="65">
        <f t="shared" si="3"/>
        <v>330.90555555555557</v>
      </c>
      <c r="Z14" s="65">
        <f t="shared" si="4"/>
        <v>330.90555555555557</v>
      </c>
      <c r="AA14" s="67">
        <v>150</v>
      </c>
      <c r="AB14" s="36" t="s">
        <v>63</v>
      </c>
      <c r="AC14" s="39">
        <f t="shared" si="5"/>
        <v>480.90555555555557</v>
      </c>
      <c r="AD14" s="66">
        <v>30</v>
      </c>
      <c r="AE14" s="36">
        <v>50</v>
      </c>
      <c r="AF14" s="37">
        <f t="shared" si="6"/>
        <v>130</v>
      </c>
      <c r="AG14" s="66"/>
      <c r="AH14" s="66"/>
      <c r="AI14" s="37">
        <f t="shared" si="7"/>
        <v>0</v>
      </c>
      <c r="AJ14" s="43">
        <f t="shared" si="8"/>
        <v>1092.4055555555556</v>
      </c>
      <c r="AK14" s="70">
        <f t="shared" si="9"/>
        <v>3</v>
      </c>
      <c r="AL14" s="36"/>
      <c r="AM14" s="122">
        <v>30000</v>
      </c>
      <c r="AN14" s="36">
        <f t="shared" si="10"/>
        <v>491</v>
      </c>
      <c r="AO14" s="72">
        <f t="shared" si="11"/>
        <v>1.6366666666666668E-2</v>
      </c>
      <c r="AP14" s="38">
        <f t="shared" si="12"/>
        <v>12</v>
      </c>
    </row>
    <row r="15" spans="1:42" ht="14.25" customHeight="1" x14ac:dyDescent="0.2">
      <c r="A15" s="35"/>
      <c r="B15" s="36"/>
      <c r="C15" s="36"/>
      <c r="D15" s="36"/>
      <c r="E15" s="66">
        <v>108</v>
      </c>
      <c r="F15" s="36" t="s">
        <v>148</v>
      </c>
      <c r="G15" s="36" t="s">
        <v>67</v>
      </c>
      <c r="H15" s="36">
        <v>15</v>
      </c>
      <c r="I15" s="36">
        <v>15</v>
      </c>
      <c r="J15" s="36">
        <v>15</v>
      </c>
      <c r="K15" s="36">
        <v>15</v>
      </c>
      <c r="L15" s="38">
        <f t="shared" si="0"/>
        <v>60</v>
      </c>
      <c r="M15" s="66">
        <v>20</v>
      </c>
      <c r="N15" s="65">
        <v>20</v>
      </c>
      <c r="O15" s="65">
        <v>33</v>
      </c>
      <c r="P15" s="65">
        <v>132.5</v>
      </c>
      <c r="Q15" s="39">
        <v>185.5</v>
      </c>
      <c r="R15" s="65">
        <v>110</v>
      </c>
      <c r="S15" s="36">
        <v>109</v>
      </c>
      <c r="T15" s="39">
        <f t="shared" si="1"/>
        <v>219</v>
      </c>
      <c r="U15" s="120">
        <v>45464</v>
      </c>
      <c r="V15" s="66">
        <v>0</v>
      </c>
      <c r="W15" s="66">
        <f t="shared" si="2"/>
        <v>10000</v>
      </c>
      <c r="X15" s="124">
        <v>10218</v>
      </c>
      <c r="Y15" s="65">
        <f t="shared" si="3"/>
        <v>324.56666666666666</v>
      </c>
      <c r="Z15" s="65">
        <f t="shared" si="4"/>
        <v>324.56666666666666</v>
      </c>
      <c r="AA15" s="67">
        <v>150</v>
      </c>
      <c r="AB15" s="36" t="s">
        <v>52</v>
      </c>
      <c r="AC15" s="39">
        <f t="shared" si="5"/>
        <v>474.56666666666666</v>
      </c>
      <c r="AD15" s="66"/>
      <c r="AE15" s="36">
        <v>50</v>
      </c>
      <c r="AF15" s="37">
        <f t="shared" si="6"/>
        <v>50</v>
      </c>
      <c r="AG15" s="66"/>
      <c r="AH15" s="66"/>
      <c r="AI15" s="37">
        <f t="shared" si="7"/>
        <v>20</v>
      </c>
      <c r="AJ15" s="43">
        <f t="shared" si="8"/>
        <v>969.06666666666661</v>
      </c>
      <c r="AK15" s="70">
        <f t="shared" si="9"/>
        <v>11</v>
      </c>
      <c r="AL15" s="36"/>
      <c r="AM15" s="126">
        <v>10033</v>
      </c>
      <c r="AN15" s="36">
        <f t="shared" si="10"/>
        <v>185</v>
      </c>
      <c r="AO15" s="72">
        <f t="shared" si="11"/>
        <v>1.8439150802352238E-2</v>
      </c>
      <c r="AP15" s="38">
        <f t="shared" si="12"/>
        <v>13</v>
      </c>
    </row>
    <row r="16" spans="1:42" ht="14.25" customHeight="1" x14ac:dyDescent="0.2">
      <c r="A16" s="35"/>
      <c r="B16" s="36"/>
      <c r="C16" s="36"/>
      <c r="D16" s="36" t="s">
        <v>49</v>
      </c>
      <c r="E16" s="66">
        <v>121</v>
      </c>
      <c r="F16" s="36" t="s">
        <v>161</v>
      </c>
      <c r="G16" s="36" t="s">
        <v>67</v>
      </c>
      <c r="H16" s="36">
        <v>15</v>
      </c>
      <c r="I16" s="36">
        <v>15</v>
      </c>
      <c r="J16" s="36">
        <v>15</v>
      </c>
      <c r="K16" s="36">
        <v>15</v>
      </c>
      <c r="L16" s="38">
        <f t="shared" si="0"/>
        <v>60</v>
      </c>
      <c r="M16" s="66">
        <v>0</v>
      </c>
      <c r="N16" s="65">
        <v>20</v>
      </c>
      <c r="O16" s="65">
        <v>36.33</v>
      </c>
      <c r="P16" s="65">
        <v>138.66999999999999</v>
      </c>
      <c r="Q16" s="39">
        <v>195</v>
      </c>
      <c r="R16" s="65">
        <v>114</v>
      </c>
      <c r="S16" s="36">
        <v>116</v>
      </c>
      <c r="T16" s="39">
        <f t="shared" si="1"/>
        <v>230</v>
      </c>
      <c r="U16" s="120">
        <v>45462</v>
      </c>
      <c r="V16" s="66">
        <v>50</v>
      </c>
      <c r="W16" s="66">
        <f t="shared" si="2"/>
        <v>10000</v>
      </c>
      <c r="X16" s="121">
        <v>9793</v>
      </c>
      <c r="Y16" s="65">
        <f t="shared" si="3"/>
        <v>325.85000000000002</v>
      </c>
      <c r="Z16" s="65">
        <f t="shared" si="4"/>
        <v>325.85000000000002</v>
      </c>
      <c r="AA16" s="67">
        <v>150</v>
      </c>
      <c r="AB16" s="36" t="s">
        <v>63</v>
      </c>
      <c r="AC16" s="39">
        <f t="shared" si="5"/>
        <v>475.85</v>
      </c>
      <c r="AD16" s="66">
        <v>45</v>
      </c>
      <c r="AE16" s="36">
        <v>50</v>
      </c>
      <c r="AF16" s="37">
        <f t="shared" si="6"/>
        <v>145</v>
      </c>
      <c r="AG16" s="66"/>
      <c r="AH16" s="66"/>
      <c r="AI16" s="37">
        <f t="shared" si="7"/>
        <v>0</v>
      </c>
      <c r="AJ16" s="43">
        <f t="shared" si="8"/>
        <v>1105.8499999999999</v>
      </c>
      <c r="AK16" s="70">
        <f t="shared" si="9"/>
        <v>1</v>
      </c>
      <c r="AL16" s="36"/>
      <c r="AM16" s="122">
        <v>10000</v>
      </c>
      <c r="AN16" s="36">
        <f t="shared" si="10"/>
        <v>207</v>
      </c>
      <c r="AO16" s="72">
        <f t="shared" si="11"/>
        <v>2.07E-2</v>
      </c>
      <c r="AP16" s="38">
        <f t="shared" si="12"/>
        <v>14</v>
      </c>
    </row>
    <row r="17" spans="1:42" ht="14.25" customHeight="1" x14ac:dyDescent="0.2">
      <c r="A17" s="35"/>
      <c r="B17" s="36"/>
      <c r="C17" s="36"/>
      <c r="D17" s="36"/>
      <c r="E17" s="66">
        <v>156</v>
      </c>
      <c r="F17" s="36" t="s">
        <v>193</v>
      </c>
      <c r="G17" s="36" t="s">
        <v>51</v>
      </c>
      <c r="H17" s="36">
        <v>15</v>
      </c>
      <c r="I17" s="36">
        <v>15</v>
      </c>
      <c r="J17" s="36">
        <v>15</v>
      </c>
      <c r="K17" s="36">
        <v>0</v>
      </c>
      <c r="L17" s="38">
        <f t="shared" si="0"/>
        <v>45</v>
      </c>
      <c r="M17" s="36">
        <v>5</v>
      </c>
      <c r="N17" s="65">
        <v>6.67</v>
      </c>
      <c r="O17" s="65">
        <v>24</v>
      </c>
      <c r="P17" s="65">
        <v>76.67</v>
      </c>
      <c r="Q17" s="39">
        <v>107.3</v>
      </c>
      <c r="R17" s="65">
        <v>110</v>
      </c>
      <c r="S17" s="36">
        <v>115</v>
      </c>
      <c r="T17" s="39">
        <f t="shared" si="1"/>
        <v>225</v>
      </c>
      <c r="U17" s="120">
        <v>45465</v>
      </c>
      <c r="V17" s="66">
        <v>0</v>
      </c>
      <c r="W17" s="66">
        <v>10000</v>
      </c>
      <c r="X17" s="124">
        <v>10372</v>
      </c>
      <c r="Y17" s="65">
        <f t="shared" si="3"/>
        <v>306.60000000000002</v>
      </c>
      <c r="Z17" s="65">
        <f t="shared" si="4"/>
        <v>306.60000000000002</v>
      </c>
      <c r="AA17" s="67">
        <v>150</v>
      </c>
      <c r="AB17" s="36" t="s">
        <v>63</v>
      </c>
      <c r="AC17" s="39">
        <f t="shared" si="5"/>
        <v>456.6</v>
      </c>
      <c r="AD17" s="66"/>
      <c r="AE17" s="65">
        <v>50</v>
      </c>
      <c r="AF17" s="37">
        <f t="shared" si="6"/>
        <v>50</v>
      </c>
      <c r="AG17" s="66"/>
      <c r="AH17" s="66"/>
      <c r="AI17" s="37">
        <f t="shared" si="7"/>
        <v>5</v>
      </c>
      <c r="AJ17" s="43">
        <f t="shared" si="8"/>
        <v>878.90000000000009</v>
      </c>
      <c r="AK17" s="70">
        <f t="shared" si="9"/>
        <v>27</v>
      </c>
      <c r="AL17" s="36"/>
      <c r="AM17" s="126">
        <v>10603</v>
      </c>
      <c r="AN17" s="36">
        <f t="shared" si="10"/>
        <v>231</v>
      </c>
      <c r="AO17" s="72">
        <f t="shared" si="11"/>
        <v>2.178628689993398E-2</v>
      </c>
      <c r="AP17" s="38">
        <f t="shared" si="12"/>
        <v>15</v>
      </c>
    </row>
    <row r="18" spans="1:42" ht="14.25" customHeight="1" x14ac:dyDescent="0.2">
      <c r="A18" s="35"/>
      <c r="B18" s="36"/>
      <c r="C18" s="36"/>
      <c r="D18" s="36"/>
      <c r="E18" s="66">
        <v>64</v>
      </c>
      <c r="F18" s="36" t="s">
        <v>108</v>
      </c>
      <c r="G18" s="36" t="s">
        <v>51</v>
      </c>
      <c r="H18" s="36">
        <v>15</v>
      </c>
      <c r="I18" s="36">
        <v>0</v>
      </c>
      <c r="J18" s="36">
        <v>15</v>
      </c>
      <c r="K18" s="36">
        <v>15</v>
      </c>
      <c r="L18" s="38">
        <f t="shared" si="0"/>
        <v>45</v>
      </c>
      <c r="M18" s="66">
        <v>45</v>
      </c>
      <c r="N18" s="65">
        <v>11.67</v>
      </c>
      <c r="O18" s="65">
        <v>30.68</v>
      </c>
      <c r="P18" s="65">
        <v>108.67</v>
      </c>
      <c r="Q18" s="39">
        <v>151</v>
      </c>
      <c r="R18" s="65">
        <v>78</v>
      </c>
      <c r="S18" s="36">
        <v>78</v>
      </c>
      <c r="T18" s="39">
        <f t="shared" si="1"/>
        <v>156</v>
      </c>
      <c r="U18" s="120">
        <v>45464</v>
      </c>
      <c r="V18" s="66">
        <v>0</v>
      </c>
      <c r="W18" s="66">
        <f t="shared" ref="W18:W82" si="13">IF(LEFT(G18,2)="10",10000,30000)</f>
        <v>10000</v>
      </c>
      <c r="X18" s="124">
        <v>9320</v>
      </c>
      <c r="Y18" s="65">
        <f t="shared" si="3"/>
        <v>270.66666666666669</v>
      </c>
      <c r="Z18" s="65">
        <f t="shared" si="4"/>
        <v>270.66666666666669</v>
      </c>
      <c r="AA18" s="67">
        <v>0</v>
      </c>
      <c r="AB18" s="36" t="s">
        <v>55</v>
      </c>
      <c r="AC18" s="39">
        <f t="shared" si="5"/>
        <v>270.66666666666669</v>
      </c>
      <c r="AD18" s="66"/>
      <c r="AE18" s="36"/>
      <c r="AF18" s="37">
        <f t="shared" si="6"/>
        <v>0</v>
      </c>
      <c r="AG18" s="66">
        <v>100</v>
      </c>
      <c r="AH18" s="66"/>
      <c r="AI18" s="37">
        <f t="shared" si="7"/>
        <v>145</v>
      </c>
      <c r="AJ18" s="43">
        <f t="shared" si="8"/>
        <v>477.66666666666674</v>
      </c>
      <c r="AK18" s="70">
        <f t="shared" si="9"/>
        <v>92</v>
      </c>
      <c r="AL18" s="36"/>
      <c r="AM18" s="126">
        <v>9534</v>
      </c>
      <c r="AN18" s="36">
        <f t="shared" si="10"/>
        <v>214</v>
      </c>
      <c r="AO18" s="72">
        <f t="shared" si="11"/>
        <v>2.2445982798405706E-2</v>
      </c>
      <c r="AP18" s="38">
        <f t="shared" si="12"/>
        <v>16</v>
      </c>
    </row>
    <row r="19" spans="1:42" ht="14.25" customHeight="1" x14ac:dyDescent="0.2">
      <c r="A19" s="35"/>
      <c r="B19" s="36"/>
      <c r="C19" s="36"/>
      <c r="D19" s="36"/>
      <c r="E19" s="66">
        <v>90</v>
      </c>
      <c r="F19" s="36" t="s">
        <v>132</v>
      </c>
      <c r="G19" s="36" t="s">
        <v>51</v>
      </c>
      <c r="H19" s="36">
        <v>15</v>
      </c>
      <c r="I19" s="36">
        <v>15</v>
      </c>
      <c r="J19" s="36">
        <v>15</v>
      </c>
      <c r="K19" s="36">
        <v>15</v>
      </c>
      <c r="L19" s="38">
        <f t="shared" si="0"/>
        <v>60</v>
      </c>
      <c r="M19" s="66">
        <v>0</v>
      </c>
      <c r="N19" s="65">
        <v>20</v>
      </c>
      <c r="O19" s="65">
        <v>39.67</v>
      </c>
      <c r="P19" s="65">
        <v>139</v>
      </c>
      <c r="Q19" s="39">
        <v>198.7</v>
      </c>
      <c r="R19" s="65">
        <v>115</v>
      </c>
      <c r="S19" s="36">
        <v>117</v>
      </c>
      <c r="T19" s="39">
        <f t="shared" si="1"/>
        <v>232</v>
      </c>
      <c r="U19" s="120">
        <v>45464</v>
      </c>
      <c r="V19" s="66">
        <v>0</v>
      </c>
      <c r="W19" s="66">
        <f t="shared" si="13"/>
        <v>10000</v>
      </c>
      <c r="X19" s="124">
        <v>10458</v>
      </c>
      <c r="Y19" s="65">
        <f t="shared" si="3"/>
        <v>296.56666666666666</v>
      </c>
      <c r="Z19" s="65">
        <f t="shared" si="4"/>
        <v>296.56666666666666</v>
      </c>
      <c r="AA19" s="67">
        <v>150</v>
      </c>
      <c r="AB19" s="36" t="s">
        <v>52</v>
      </c>
      <c r="AC19" s="39">
        <f t="shared" si="5"/>
        <v>446.56666666666666</v>
      </c>
      <c r="AD19" s="66"/>
      <c r="AE19" s="219">
        <v>50</v>
      </c>
      <c r="AF19" s="37">
        <f t="shared" si="6"/>
        <v>50</v>
      </c>
      <c r="AG19" s="66"/>
      <c r="AH19" s="66"/>
      <c r="AI19" s="37">
        <f t="shared" si="7"/>
        <v>0</v>
      </c>
      <c r="AJ19" s="43">
        <f t="shared" si="8"/>
        <v>987.26666666666665</v>
      </c>
      <c r="AK19" s="70">
        <f t="shared" si="9"/>
        <v>10</v>
      </c>
      <c r="AL19" s="65"/>
      <c r="AM19" s="123">
        <v>10200</v>
      </c>
      <c r="AN19" s="36">
        <f t="shared" si="10"/>
        <v>258</v>
      </c>
      <c r="AO19" s="72">
        <f t="shared" si="11"/>
        <v>2.5294117647058825E-2</v>
      </c>
      <c r="AP19" s="38">
        <f t="shared" si="12"/>
        <v>17</v>
      </c>
    </row>
    <row r="20" spans="1:42" ht="14.25" customHeight="1" x14ac:dyDescent="0.2">
      <c r="A20" s="35"/>
      <c r="B20" s="36"/>
      <c r="C20" s="36"/>
      <c r="D20" s="36"/>
      <c r="E20" s="66">
        <v>81</v>
      </c>
      <c r="F20" s="36" t="s">
        <v>127</v>
      </c>
      <c r="G20" s="36" t="s">
        <v>51</v>
      </c>
      <c r="H20" s="36">
        <v>15</v>
      </c>
      <c r="I20" s="36">
        <v>15</v>
      </c>
      <c r="J20" s="36">
        <v>15</v>
      </c>
      <c r="K20" s="36">
        <v>15</v>
      </c>
      <c r="L20" s="38">
        <f t="shared" si="0"/>
        <v>60</v>
      </c>
      <c r="M20" s="66">
        <v>20</v>
      </c>
      <c r="N20" s="65">
        <v>11</v>
      </c>
      <c r="O20" s="65">
        <v>33.67</v>
      </c>
      <c r="P20" s="65">
        <v>83.33</v>
      </c>
      <c r="Q20" s="39">
        <v>128</v>
      </c>
      <c r="R20" s="65">
        <v>75</v>
      </c>
      <c r="S20" s="36">
        <v>114</v>
      </c>
      <c r="T20" s="39">
        <f t="shared" si="1"/>
        <v>189</v>
      </c>
      <c r="U20" s="120">
        <v>45463</v>
      </c>
      <c r="V20" s="66">
        <v>25</v>
      </c>
      <c r="W20" s="66">
        <f t="shared" si="13"/>
        <v>10000</v>
      </c>
      <c r="X20" s="121">
        <v>8992</v>
      </c>
      <c r="Y20" s="65">
        <f t="shared" si="3"/>
        <v>232.39999999999998</v>
      </c>
      <c r="Z20" s="65">
        <f t="shared" si="4"/>
        <v>232.39999999999998</v>
      </c>
      <c r="AA20" s="127">
        <v>0</v>
      </c>
      <c r="AB20" s="36" t="s">
        <v>55</v>
      </c>
      <c r="AC20" s="39">
        <f t="shared" si="5"/>
        <v>232.39999999999998</v>
      </c>
      <c r="AD20" s="66"/>
      <c r="AF20" s="37">
        <f t="shared" si="6"/>
        <v>25</v>
      </c>
      <c r="AG20" s="66"/>
      <c r="AH20" s="66"/>
      <c r="AI20" s="37">
        <f t="shared" si="7"/>
        <v>20</v>
      </c>
      <c r="AJ20" s="43">
        <f t="shared" si="8"/>
        <v>614.4</v>
      </c>
      <c r="AK20" s="70">
        <f t="shared" si="9"/>
        <v>75</v>
      </c>
      <c r="AL20" s="36"/>
      <c r="AM20" s="126">
        <v>9250</v>
      </c>
      <c r="AN20" s="36">
        <f t="shared" si="10"/>
        <v>258</v>
      </c>
      <c r="AO20" s="72">
        <f t="shared" si="11"/>
        <v>2.7891891891891892E-2</v>
      </c>
      <c r="AP20" s="38">
        <f t="shared" si="12"/>
        <v>18</v>
      </c>
    </row>
    <row r="21" spans="1:42" ht="14.25" customHeight="1" x14ac:dyDescent="0.2">
      <c r="A21" s="35"/>
      <c r="B21" s="36"/>
      <c r="C21" s="36"/>
      <c r="D21" s="36"/>
      <c r="E21" s="66">
        <v>74</v>
      </c>
      <c r="F21" s="36" t="s">
        <v>120</v>
      </c>
      <c r="G21" s="36" t="s">
        <v>121</v>
      </c>
      <c r="H21" s="36">
        <v>15</v>
      </c>
      <c r="I21" s="36">
        <v>15</v>
      </c>
      <c r="J21" s="36">
        <v>15</v>
      </c>
      <c r="K21" s="36">
        <v>15</v>
      </c>
      <c r="L21" s="38">
        <f t="shared" si="0"/>
        <v>60</v>
      </c>
      <c r="M21" s="66">
        <v>25</v>
      </c>
      <c r="N21" s="65">
        <v>10</v>
      </c>
      <c r="O21" s="65">
        <v>33.5</v>
      </c>
      <c r="P21" s="65">
        <v>109.5</v>
      </c>
      <c r="Q21" s="39">
        <v>153</v>
      </c>
      <c r="R21" s="65">
        <v>107</v>
      </c>
      <c r="S21" s="36">
        <v>105</v>
      </c>
      <c r="T21" s="39">
        <f t="shared" si="1"/>
        <v>212</v>
      </c>
      <c r="U21" s="120">
        <v>45463</v>
      </c>
      <c r="V21" s="66">
        <v>25</v>
      </c>
      <c r="W21" s="66">
        <f t="shared" si="13"/>
        <v>30000</v>
      </c>
      <c r="X21" s="121">
        <v>30569</v>
      </c>
      <c r="Y21" s="65">
        <f t="shared" si="3"/>
        <v>327.87222222222221</v>
      </c>
      <c r="Z21" s="65">
        <f t="shared" si="4"/>
        <v>327.87222222222221</v>
      </c>
      <c r="AA21" s="67">
        <v>150</v>
      </c>
      <c r="AB21" s="36" t="s">
        <v>63</v>
      </c>
      <c r="AC21" s="39">
        <f t="shared" si="5"/>
        <v>477.87222222222221</v>
      </c>
      <c r="AD21" s="66"/>
      <c r="AE21" s="36">
        <v>0</v>
      </c>
      <c r="AF21" s="37">
        <f t="shared" si="6"/>
        <v>25</v>
      </c>
      <c r="AG21" s="66"/>
      <c r="AH21" s="66"/>
      <c r="AI21" s="37">
        <f t="shared" si="7"/>
        <v>25</v>
      </c>
      <c r="AJ21" s="43">
        <f t="shared" si="8"/>
        <v>902.87222222222226</v>
      </c>
      <c r="AK21" s="70">
        <f t="shared" si="9"/>
        <v>23</v>
      </c>
      <c r="AL21" s="36"/>
      <c r="AM21" s="122">
        <v>31500</v>
      </c>
      <c r="AN21" s="36">
        <f t="shared" si="10"/>
        <v>931</v>
      </c>
      <c r="AO21" s="72">
        <f t="shared" si="11"/>
        <v>2.9555555555555557E-2</v>
      </c>
      <c r="AP21" s="38">
        <f t="shared" si="12"/>
        <v>19</v>
      </c>
    </row>
    <row r="22" spans="1:42" ht="14.25" customHeight="1" x14ac:dyDescent="0.2">
      <c r="A22" s="35"/>
      <c r="B22" s="36"/>
      <c r="C22" s="36"/>
      <c r="D22" s="36"/>
      <c r="E22" s="66">
        <v>72</v>
      </c>
      <c r="F22" s="36" t="s">
        <v>116</v>
      </c>
      <c r="G22" s="36" t="s">
        <v>67</v>
      </c>
      <c r="H22" s="36">
        <v>15</v>
      </c>
      <c r="I22" s="36">
        <v>15</v>
      </c>
      <c r="J22" s="36">
        <v>15</v>
      </c>
      <c r="K22" s="36">
        <v>15</v>
      </c>
      <c r="L22" s="38">
        <f t="shared" si="0"/>
        <v>60</v>
      </c>
      <c r="M22" s="66">
        <v>0</v>
      </c>
      <c r="N22" s="65">
        <v>20</v>
      </c>
      <c r="O22" s="65">
        <v>37.299999999999997</v>
      </c>
      <c r="P22" s="65">
        <v>127.67</v>
      </c>
      <c r="Q22" s="39">
        <v>185</v>
      </c>
      <c r="R22" s="65">
        <v>115</v>
      </c>
      <c r="S22" s="36">
        <v>117</v>
      </c>
      <c r="T22" s="39">
        <f t="shared" si="1"/>
        <v>232</v>
      </c>
      <c r="U22" s="120">
        <v>45462</v>
      </c>
      <c r="V22" s="66">
        <v>50</v>
      </c>
      <c r="W22" s="66">
        <f t="shared" si="13"/>
        <v>10000</v>
      </c>
      <c r="X22" s="121">
        <v>10058</v>
      </c>
      <c r="Y22" s="65">
        <f t="shared" si="3"/>
        <v>343.23333333333335</v>
      </c>
      <c r="Z22" s="65">
        <f t="shared" si="4"/>
        <v>343.23333333333335</v>
      </c>
      <c r="AA22" s="67">
        <v>0</v>
      </c>
      <c r="AB22" s="36" t="s">
        <v>117</v>
      </c>
      <c r="AC22" s="39">
        <f t="shared" si="5"/>
        <v>343.23333333333335</v>
      </c>
      <c r="AD22" s="66">
        <v>30</v>
      </c>
      <c r="AE22" s="36">
        <v>50</v>
      </c>
      <c r="AF22" s="37">
        <f t="shared" si="6"/>
        <v>130</v>
      </c>
      <c r="AG22" s="66"/>
      <c r="AH22" s="66"/>
      <c r="AI22" s="37">
        <f t="shared" si="7"/>
        <v>0</v>
      </c>
      <c r="AJ22" s="43">
        <f t="shared" si="8"/>
        <v>950.23333333333335</v>
      </c>
      <c r="AK22" s="70">
        <f t="shared" si="9"/>
        <v>13</v>
      </c>
      <c r="AL22" s="36"/>
      <c r="AM22" s="122">
        <v>10370</v>
      </c>
      <c r="AN22" s="36">
        <f t="shared" si="10"/>
        <v>312</v>
      </c>
      <c r="AO22" s="72">
        <f t="shared" si="11"/>
        <v>3.0086788813886212E-2</v>
      </c>
      <c r="AP22" s="38">
        <f t="shared" si="12"/>
        <v>20</v>
      </c>
    </row>
    <row r="23" spans="1:42" ht="14.25" customHeight="1" x14ac:dyDescent="0.2">
      <c r="A23" s="35"/>
      <c r="B23" s="36"/>
      <c r="C23" s="36"/>
      <c r="D23" s="36" t="s">
        <v>49</v>
      </c>
      <c r="E23" s="66">
        <v>43</v>
      </c>
      <c r="F23" s="36" t="s">
        <v>90</v>
      </c>
      <c r="G23" s="36" t="s">
        <v>51</v>
      </c>
      <c r="H23" s="36">
        <v>15</v>
      </c>
      <c r="I23" s="36">
        <v>15</v>
      </c>
      <c r="J23" s="36">
        <v>15</v>
      </c>
      <c r="K23" s="36">
        <v>15</v>
      </c>
      <c r="L23" s="38">
        <f t="shared" si="0"/>
        <v>60</v>
      </c>
      <c r="M23" s="66">
        <v>0</v>
      </c>
      <c r="N23" s="65">
        <v>10</v>
      </c>
      <c r="O23" s="65">
        <v>32.5</v>
      </c>
      <c r="P23" s="65">
        <v>114</v>
      </c>
      <c r="Q23" s="39">
        <v>156.5</v>
      </c>
      <c r="R23" s="65">
        <v>92</v>
      </c>
      <c r="S23" s="36">
        <v>96</v>
      </c>
      <c r="T23" s="39">
        <f t="shared" si="1"/>
        <v>188</v>
      </c>
      <c r="U23" s="120">
        <v>45465</v>
      </c>
      <c r="V23" s="66">
        <v>0</v>
      </c>
      <c r="W23" s="66">
        <f t="shared" si="13"/>
        <v>10000</v>
      </c>
      <c r="X23" s="124">
        <v>10375</v>
      </c>
      <c r="Y23" s="65">
        <f t="shared" si="3"/>
        <v>306.25</v>
      </c>
      <c r="Z23" s="65">
        <f t="shared" si="4"/>
        <v>306.25</v>
      </c>
      <c r="AA23" s="67">
        <v>150</v>
      </c>
      <c r="AB23" s="36" t="s">
        <v>52</v>
      </c>
      <c r="AC23" s="39">
        <f t="shared" si="5"/>
        <v>456.25</v>
      </c>
      <c r="AD23" s="66"/>
      <c r="AE23" s="36">
        <v>50</v>
      </c>
      <c r="AF23" s="37">
        <f t="shared" si="6"/>
        <v>50</v>
      </c>
      <c r="AG23" s="66"/>
      <c r="AH23" s="66"/>
      <c r="AI23" s="37">
        <f t="shared" si="7"/>
        <v>0</v>
      </c>
      <c r="AJ23" s="43">
        <f t="shared" si="8"/>
        <v>910.75</v>
      </c>
      <c r="AK23" s="70">
        <f t="shared" si="9"/>
        <v>20</v>
      </c>
      <c r="AL23" s="36"/>
      <c r="AM23" s="122">
        <v>10042</v>
      </c>
      <c r="AN23" s="36">
        <f t="shared" si="10"/>
        <v>333</v>
      </c>
      <c r="AO23" s="72">
        <f t="shared" si="11"/>
        <v>3.3160724955188209E-2</v>
      </c>
      <c r="AP23" s="38">
        <f t="shared" si="12"/>
        <v>21</v>
      </c>
    </row>
    <row r="24" spans="1:42" ht="14.25" customHeight="1" x14ac:dyDescent="0.2">
      <c r="A24" s="35"/>
      <c r="B24" s="36"/>
      <c r="C24" s="36"/>
      <c r="D24" s="36"/>
      <c r="E24" s="66">
        <v>49</v>
      </c>
      <c r="F24" s="36" t="s">
        <v>98</v>
      </c>
      <c r="G24" s="36" t="s">
        <v>51</v>
      </c>
      <c r="H24" s="36">
        <v>15</v>
      </c>
      <c r="I24" s="36">
        <v>15</v>
      </c>
      <c r="J24" s="36">
        <v>15</v>
      </c>
      <c r="K24" s="36">
        <v>15</v>
      </c>
      <c r="L24" s="38">
        <f t="shared" si="0"/>
        <v>60</v>
      </c>
      <c r="M24" s="66">
        <v>5</v>
      </c>
      <c r="N24" s="65">
        <v>20</v>
      </c>
      <c r="O24" s="65">
        <v>34.67</v>
      </c>
      <c r="P24" s="65">
        <v>140</v>
      </c>
      <c r="Q24" s="39">
        <v>194.7</v>
      </c>
      <c r="R24" s="65">
        <v>108</v>
      </c>
      <c r="S24" s="36">
        <v>112</v>
      </c>
      <c r="T24" s="39">
        <f t="shared" si="1"/>
        <v>220</v>
      </c>
      <c r="U24" s="120">
        <v>45462</v>
      </c>
      <c r="V24" s="66">
        <v>50</v>
      </c>
      <c r="W24" s="66">
        <f t="shared" si="13"/>
        <v>10000</v>
      </c>
      <c r="X24" s="121">
        <v>9810</v>
      </c>
      <c r="Y24" s="65">
        <f t="shared" si="3"/>
        <v>327.83333333333331</v>
      </c>
      <c r="Z24" s="65">
        <f t="shared" si="4"/>
        <v>327.83333333333331</v>
      </c>
      <c r="AA24" s="67">
        <v>150</v>
      </c>
      <c r="AB24" s="36" t="s">
        <v>63</v>
      </c>
      <c r="AC24" s="39">
        <f t="shared" si="5"/>
        <v>477.83333333333331</v>
      </c>
      <c r="AD24" s="66">
        <v>45</v>
      </c>
      <c r="AE24" s="36">
        <v>50</v>
      </c>
      <c r="AF24" s="37">
        <f t="shared" si="6"/>
        <v>145</v>
      </c>
      <c r="AG24" s="66"/>
      <c r="AH24" s="66"/>
      <c r="AI24" s="37">
        <f t="shared" si="7"/>
        <v>5</v>
      </c>
      <c r="AJ24" s="43">
        <f t="shared" si="8"/>
        <v>1092.5333333333333</v>
      </c>
      <c r="AK24" s="70">
        <f t="shared" si="9"/>
        <v>2</v>
      </c>
      <c r="AL24" s="36"/>
      <c r="AM24" s="123">
        <v>10153</v>
      </c>
      <c r="AN24" s="36">
        <f t="shared" si="10"/>
        <v>343</v>
      </c>
      <c r="AO24" s="72">
        <f t="shared" si="11"/>
        <v>3.3783118290160542E-2</v>
      </c>
      <c r="AP24" s="38">
        <f t="shared" si="12"/>
        <v>22</v>
      </c>
    </row>
    <row r="25" spans="1:42" ht="14.25" customHeight="1" x14ac:dyDescent="0.2">
      <c r="A25" s="35"/>
      <c r="B25" s="36"/>
      <c r="C25" s="36"/>
      <c r="D25" s="36"/>
      <c r="E25" s="66">
        <v>76</v>
      </c>
      <c r="F25" s="36" t="s">
        <v>123</v>
      </c>
      <c r="G25" s="36" t="s">
        <v>51</v>
      </c>
      <c r="H25" s="36">
        <v>15</v>
      </c>
      <c r="I25" s="36">
        <v>15</v>
      </c>
      <c r="J25" s="36">
        <v>15</v>
      </c>
      <c r="K25" s="36">
        <v>15</v>
      </c>
      <c r="L25" s="38">
        <f t="shared" si="0"/>
        <v>60</v>
      </c>
      <c r="M25" s="66">
        <v>0</v>
      </c>
      <c r="N25" s="65">
        <v>20</v>
      </c>
      <c r="O25" s="65">
        <v>35.67</v>
      </c>
      <c r="P25" s="65">
        <v>118.67</v>
      </c>
      <c r="Q25" s="39">
        <v>174.3</v>
      </c>
      <c r="R25" s="65">
        <v>110</v>
      </c>
      <c r="S25" s="36">
        <v>111</v>
      </c>
      <c r="T25" s="39">
        <f t="shared" si="1"/>
        <v>221</v>
      </c>
      <c r="U25" s="120">
        <v>45464</v>
      </c>
      <c r="V25" s="66">
        <v>0</v>
      </c>
      <c r="W25" s="66">
        <f t="shared" si="13"/>
        <v>10000</v>
      </c>
      <c r="X25" s="124">
        <v>12151</v>
      </c>
      <c r="Y25" s="65">
        <f t="shared" si="3"/>
        <v>99.049999999999983</v>
      </c>
      <c r="Z25" s="65">
        <f t="shared" si="4"/>
        <v>99.049999999999983</v>
      </c>
      <c r="AA25" s="67">
        <v>0</v>
      </c>
      <c r="AB25" s="36" t="s">
        <v>55</v>
      </c>
      <c r="AC25" s="39">
        <f t="shared" si="5"/>
        <v>99.049999999999983</v>
      </c>
      <c r="AD25" s="66"/>
      <c r="AE25" s="36">
        <v>50</v>
      </c>
      <c r="AF25" s="37">
        <f t="shared" si="6"/>
        <v>50</v>
      </c>
      <c r="AG25" s="66"/>
      <c r="AH25" s="66"/>
      <c r="AI25" s="37">
        <f t="shared" si="7"/>
        <v>0</v>
      </c>
      <c r="AJ25" s="43">
        <f t="shared" si="8"/>
        <v>604.35</v>
      </c>
      <c r="AK25" s="70">
        <f t="shared" si="9"/>
        <v>76</v>
      </c>
      <c r="AL25" s="36"/>
      <c r="AM25" s="122">
        <v>11700</v>
      </c>
      <c r="AN25" s="36">
        <f t="shared" si="10"/>
        <v>451</v>
      </c>
      <c r="AO25" s="72">
        <f t="shared" si="11"/>
        <v>3.854700854700855E-2</v>
      </c>
      <c r="AP25" s="38">
        <f t="shared" si="12"/>
        <v>23</v>
      </c>
    </row>
    <row r="26" spans="1:42" ht="14.25" customHeight="1" x14ac:dyDescent="0.2">
      <c r="A26" s="35"/>
      <c r="B26" s="36"/>
      <c r="C26" s="36"/>
      <c r="D26" s="36"/>
      <c r="E26" s="66">
        <v>97</v>
      </c>
      <c r="F26" s="36" t="s">
        <v>138</v>
      </c>
      <c r="G26" s="36" t="s">
        <v>62</v>
      </c>
      <c r="H26" s="36">
        <v>15</v>
      </c>
      <c r="I26" s="36">
        <v>15</v>
      </c>
      <c r="J26" s="36">
        <v>15</v>
      </c>
      <c r="K26" s="36">
        <v>15</v>
      </c>
      <c r="L26" s="38">
        <f t="shared" si="0"/>
        <v>60</v>
      </c>
      <c r="M26" s="66">
        <v>0</v>
      </c>
      <c r="N26" s="65">
        <v>20</v>
      </c>
      <c r="O26" s="65">
        <v>35.67</v>
      </c>
      <c r="P26" s="65">
        <v>127</v>
      </c>
      <c r="Q26" s="39">
        <v>182.7</v>
      </c>
      <c r="R26" s="65">
        <v>118</v>
      </c>
      <c r="S26" s="36">
        <v>117</v>
      </c>
      <c r="T26" s="39">
        <f t="shared" si="1"/>
        <v>235</v>
      </c>
      <c r="U26" s="120">
        <v>45462</v>
      </c>
      <c r="V26" s="66">
        <v>50</v>
      </c>
      <c r="W26" s="66">
        <f t="shared" si="13"/>
        <v>30000</v>
      </c>
      <c r="X26" s="121">
        <v>29782</v>
      </c>
      <c r="Y26" s="65">
        <f t="shared" si="3"/>
        <v>341.52222222222224</v>
      </c>
      <c r="Z26" s="65">
        <f t="shared" si="4"/>
        <v>341.52222222222224</v>
      </c>
      <c r="AA26" s="67">
        <v>150</v>
      </c>
      <c r="AB26" s="36" t="s">
        <v>52</v>
      </c>
      <c r="AC26" s="39">
        <f t="shared" si="5"/>
        <v>491.52222222222224</v>
      </c>
      <c r="AD26" s="66">
        <v>15</v>
      </c>
      <c r="AE26" s="36">
        <v>50</v>
      </c>
      <c r="AF26" s="37">
        <f t="shared" si="6"/>
        <v>115</v>
      </c>
      <c r="AG26" s="66"/>
      <c r="AH26" s="66"/>
      <c r="AI26" s="37">
        <f t="shared" si="7"/>
        <v>0</v>
      </c>
      <c r="AJ26" s="43">
        <f t="shared" si="8"/>
        <v>1084.2222222222222</v>
      </c>
      <c r="AK26" s="70">
        <f t="shared" si="9"/>
        <v>4</v>
      </c>
      <c r="AL26" s="36"/>
      <c r="AM26" s="122">
        <v>28500</v>
      </c>
      <c r="AN26" s="36">
        <f t="shared" si="10"/>
        <v>1282</v>
      </c>
      <c r="AO26" s="72">
        <f t="shared" si="11"/>
        <v>4.4982456140350874E-2</v>
      </c>
      <c r="AP26" s="38">
        <f t="shared" si="12"/>
        <v>24</v>
      </c>
    </row>
    <row r="27" spans="1:42" ht="14.25" customHeight="1" x14ac:dyDescent="0.2">
      <c r="A27" s="35"/>
      <c r="B27" s="36"/>
      <c r="C27" s="36"/>
      <c r="D27" s="36"/>
      <c r="E27" s="66">
        <v>103</v>
      </c>
      <c r="F27" s="36" t="s">
        <v>144</v>
      </c>
      <c r="G27" s="36" t="s">
        <v>51</v>
      </c>
      <c r="H27" s="36">
        <v>15</v>
      </c>
      <c r="I27" s="36">
        <v>15</v>
      </c>
      <c r="J27" s="36">
        <v>15</v>
      </c>
      <c r="K27" s="36">
        <v>15</v>
      </c>
      <c r="L27" s="38">
        <f t="shared" si="0"/>
        <v>60</v>
      </c>
      <c r="M27" s="66">
        <v>20</v>
      </c>
      <c r="N27" s="65">
        <v>20</v>
      </c>
      <c r="O27" s="65">
        <v>34.5</v>
      </c>
      <c r="P27" s="65">
        <v>106.5</v>
      </c>
      <c r="Q27" s="39">
        <v>161</v>
      </c>
      <c r="R27" s="65">
        <v>68</v>
      </c>
      <c r="S27" s="36">
        <v>81</v>
      </c>
      <c r="T27" s="39">
        <f t="shared" si="1"/>
        <v>149</v>
      </c>
      <c r="U27" s="120">
        <v>45464</v>
      </c>
      <c r="V27" s="66">
        <v>0</v>
      </c>
      <c r="W27" s="66">
        <f t="shared" si="13"/>
        <v>10000</v>
      </c>
      <c r="X27" s="124">
        <v>9462</v>
      </c>
      <c r="Y27" s="65">
        <f t="shared" si="3"/>
        <v>287.23333333333335</v>
      </c>
      <c r="Z27" s="65">
        <f t="shared" si="4"/>
        <v>287.23333333333335</v>
      </c>
      <c r="AA27" s="67">
        <v>150</v>
      </c>
      <c r="AB27" s="36" t="s">
        <v>63</v>
      </c>
      <c r="AC27" s="39">
        <f t="shared" si="5"/>
        <v>437.23333333333335</v>
      </c>
      <c r="AD27" s="66"/>
      <c r="AE27" s="36">
        <v>50</v>
      </c>
      <c r="AF27" s="37">
        <f t="shared" si="6"/>
        <v>50</v>
      </c>
      <c r="AG27" s="66"/>
      <c r="AH27" s="66"/>
      <c r="AI27" s="37">
        <f t="shared" si="7"/>
        <v>20</v>
      </c>
      <c r="AJ27" s="43">
        <f t="shared" si="8"/>
        <v>837.23333333333335</v>
      </c>
      <c r="AK27" s="70">
        <f t="shared" si="9"/>
        <v>33</v>
      </c>
      <c r="AL27" s="36"/>
      <c r="AM27" s="123">
        <v>9041</v>
      </c>
      <c r="AN27" s="36">
        <f t="shared" si="10"/>
        <v>421</v>
      </c>
      <c r="AO27" s="72">
        <f t="shared" si="11"/>
        <v>4.6565645393208718E-2</v>
      </c>
      <c r="AP27" s="38">
        <f t="shared" si="12"/>
        <v>25</v>
      </c>
    </row>
    <row r="28" spans="1:42" ht="14.25" customHeight="1" x14ac:dyDescent="0.2">
      <c r="A28" s="35"/>
      <c r="B28" s="36"/>
      <c r="C28" s="36"/>
      <c r="D28" s="36"/>
      <c r="E28" s="66">
        <v>136</v>
      </c>
      <c r="F28" s="36" t="s">
        <v>177</v>
      </c>
      <c r="G28" s="36" t="s">
        <v>62</v>
      </c>
      <c r="H28" s="36">
        <v>15</v>
      </c>
      <c r="I28" s="36">
        <v>15</v>
      </c>
      <c r="J28" s="36">
        <v>15</v>
      </c>
      <c r="K28" s="36">
        <v>0</v>
      </c>
      <c r="L28" s="38">
        <f t="shared" si="0"/>
        <v>45</v>
      </c>
      <c r="M28" s="36">
        <v>5</v>
      </c>
      <c r="N28" s="36">
        <v>10</v>
      </c>
      <c r="O28" s="36">
        <v>32</v>
      </c>
      <c r="P28" s="36">
        <v>111.5</v>
      </c>
      <c r="Q28" s="39">
        <v>153.5</v>
      </c>
      <c r="R28" s="65">
        <v>84</v>
      </c>
      <c r="S28" s="36">
        <v>86</v>
      </c>
      <c r="T28" s="39">
        <f t="shared" si="1"/>
        <v>170</v>
      </c>
      <c r="U28" s="120">
        <v>45465</v>
      </c>
      <c r="V28" s="66">
        <v>0</v>
      </c>
      <c r="W28" s="66">
        <f t="shared" si="13"/>
        <v>30000</v>
      </c>
      <c r="X28" s="124">
        <v>28121</v>
      </c>
      <c r="Y28" s="65">
        <f t="shared" si="3"/>
        <v>276.92777777777781</v>
      </c>
      <c r="Z28" s="65">
        <f t="shared" si="4"/>
        <v>276.92777777777781</v>
      </c>
      <c r="AA28" s="67">
        <v>150</v>
      </c>
      <c r="AB28" s="36" t="s">
        <v>63</v>
      </c>
      <c r="AC28" s="39">
        <f t="shared" si="5"/>
        <v>426.92777777777781</v>
      </c>
      <c r="AD28" s="66">
        <v>45</v>
      </c>
      <c r="AE28" s="36">
        <v>50</v>
      </c>
      <c r="AF28" s="37">
        <f t="shared" si="6"/>
        <v>95</v>
      </c>
      <c r="AG28" s="36"/>
      <c r="AH28" s="36"/>
      <c r="AI28" s="37">
        <f t="shared" si="7"/>
        <v>5</v>
      </c>
      <c r="AJ28" s="43">
        <f t="shared" si="8"/>
        <v>885.42777777777781</v>
      </c>
      <c r="AK28" s="70">
        <f t="shared" si="9"/>
        <v>25</v>
      </c>
      <c r="AL28" s="36"/>
      <c r="AM28" s="126">
        <v>29500</v>
      </c>
      <c r="AN28" s="36">
        <f t="shared" si="10"/>
        <v>1379</v>
      </c>
      <c r="AO28" s="72">
        <f t="shared" si="11"/>
        <v>4.6745762711864404E-2</v>
      </c>
      <c r="AP28" s="38">
        <f t="shared" si="12"/>
        <v>26</v>
      </c>
    </row>
    <row r="29" spans="1:42" ht="14.25" customHeight="1" x14ac:dyDescent="0.2">
      <c r="A29" s="35"/>
      <c r="B29" s="36"/>
      <c r="C29" s="36"/>
      <c r="D29" s="36" t="s">
        <v>49</v>
      </c>
      <c r="E29" s="66">
        <v>33</v>
      </c>
      <c r="F29" s="36" t="s">
        <v>85</v>
      </c>
      <c r="G29" s="36" t="s">
        <v>67</v>
      </c>
      <c r="H29" s="36">
        <v>15</v>
      </c>
      <c r="I29" s="36">
        <v>15</v>
      </c>
      <c r="J29" s="36">
        <v>15</v>
      </c>
      <c r="K29" s="36">
        <v>15</v>
      </c>
      <c r="L29" s="38">
        <f t="shared" si="0"/>
        <v>60</v>
      </c>
      <c r="M29" s="66">
        <v>10</v>
      </c>
      <c r="N29" s="65">
        <v>19</v>
      </c>
      <c r="O29" s="65">
        <v>34.67</v>
      </c>
      <c r="P29" s="65">
        <v>134.33000000000001</v>
      </c>
      <c r="Q29" s="39">
        <v>188</v>
      </c>
      <c r="R29" s="65">
        <v>104</v>
      </c>
      <c r="S29" s="36">
        <v>110</v>
      </c>
      <c r="T29" s="39">
        <f t="shared" si="1"/>
        <v>214</v>
      </c>
      <c r="U29" s="220">
        <v>45464</v>
      </c>
      <c r="V29" s="66"/>
      <c r="W29" s="66">
        <f t="shared" si="13"/>
        <v>10000</v>
      </c>
      <c r="X29" s="124">
        <v>9603</v>
      </c>
      <c r="Y29" s="65">
        <f t="shared" si="3"/>
        <v>303.68333333333334</v>
      </c>
      <c r="Z29" s="65">
        <f t="shared" si="4"/>
        <v>303.68333333333334</v>
      </c>
      <c r="AA29" s="67"/>
      <c r="AB29" s="36" t="s">
        <v>63</v>
      </c>
      <c r="AC29" s="39">
        <f t="shared" si="5"/>
        <v>303.68333333333334</v>
      </c>
      <c r="AD29" s="66"/>
      <c r="AE29" s="36">
        <v>0</v>
      </c>
      <c r="AF29" s="37">
        <f t="shared" si="6"/>
        <v>0</v>
      </c>
      <c r="AG29" s="66"/>
      <c r="AH29" s="66"/>
      <c r="AI29" s="37">
        <f t="shared" si="7"/>
        <v>10</v>
      </c>
      <c r="AJ29" s="43">
        <f t="shared" si="8"/>
        <v>755.68333333333339</v>
      </c>
      <c r="AK29" s="70">
        <f t="shared" si="9"/>
        <v>51</v>
      </c>
      <c r="AL29" s="36"/>
      <c r="AM29" s="126">
        <v>10085</v>
      </c>
      <c r="AN29" s="36">
        <f t="shared" si="10"/>
        <v>482</v>
      </c>
      <c r="AO29" s="72">
        <f t="shared" si="11"/>
        <v>4.7793753098661379E-2</v>
      </c>
      <c r="AP29" s="38">
        <f t="shared" si="12"/>
        <v>27</v>
      </c>
    </row>
    <row r="30" spans="1:42" ht="14.25" customHeight="1" x14ac:dyDescent="0.2">
      <c r="A30" s="35"/>
      <c r="B30" s="36"/>
      <c r="C30" s="36"/>
      <c r="D30" s="36"/>
      <c r="E30" s="66">
        <v>21</v>
      </c>
      <c r="F30" s="36" t="s">
        <v>70</v>
      </c>
      <c r="G30" s="36" t="s">
        <v>51</v>
      </c>
      <c r="H30" s="36">
        <v>15</v>
      </c>
      <c r="I30" s="36">
        <v>0</v>
      </c>
      <c r="J30" s="36">
        <v>15</v>
      </c>
      <c r="K30" s="36">
        <v>15</v>
      </c>
      <c r="L30" s="38">
        <f t="shared" si="0"/>
        <v>45</v>
      </c>
      <c r="M30" s="66">
        <v>0</v>
      </c>
      <c r="N30" s="65">
        <v>20</v>
      </c>
      <c r="O30" s="65">
        <v>33.33</v>
      </c>
      <c r="P30" s="65">
        <v>114.67</v>
      </c>
      <c r="Q30" s="39">
        <v>168</v>
      </c>
      <c r="R30" s="65">
        <v>87</v>
      </c>
      <c r="S30" s="36">
        <v>98</v>
      </c>
      <c r="T30" s="39">
        <f t="shared" si="1"/>
        <v>185</v>
      </c>
      <c r="U30" s="120">
        <v>45463</v>
      </c>
      <c r="V30" s="66">
        <v>25</v>
      </c>
      <c r="W30" s="66">
        <f t="shared" si="13"/>
        <v>10000</v>
      </c>
      <c r="X30" s="121">
        <v>10271</v>
      </c>
      <c r="Y30" s="65">
        <f t="shared" si="3"/>
        <v>318.38333333333333</v>
      </c>
      <c r="Z30" s="65">
        <f t="shared" si="4"/>
        <v>318.38333333333333</v>
      </c>
      <c r="AA30" s="67">
        <v>0</v>
      </c>
      <c r="AB30" s="36" t="s">
        <v>71</v>
      </c>
      <c r="AC30" s="39">
        <f t="shared" si="5"/>
        <v>318.38333333333333</v>
      </c>
      <c r="AD30" s="66"/>
      <c r="AE30" s="36">
        <v>50</v>
      </c>
      <c r="AF30" s="37">
        <f t="shared" si="6"/>
        <v>75</v>
      </c>
      <c r="AG30" s="66"/>
      <c r="AH30" s="66"/>
      <c r="AI30" s="37">
        <f t="shared" si="7"/>
        <v>0</v>
      </c>
      <c r="AJ30" s="43">
        <f t="shared" si="8"/>
        <v>791.38333333333333</v>
      </c>
      <c r="AK30" s="70">
        <f t="shared" si="9"/>
        <v>45</v>
      </c>
      <c r="AL30" s="36"/>
      <c r="AM30" s="123">
        <v>9785</v>
      </c>
      <c r="AN30" s="36">
        <f t="shared" si="10"/>
        <v>486</v>
      </c>
      <c r="AO30" s="72">
        <f t="shared" si="11"/>
        <v>4.9667858967807871E-2</v>
      </c>
      <c r="AP30" s="38">
        <f t="shared" si="12"/>
        <v>28</v>
      </c>
    </row>
    <row r="31" spans="1:42" ht="14.25" customHeight="1" x14ac:dyDescent="0.2">
      <c r="A31" s="35"/>
      <c r="B31" s="36"/>
      <c r="C31" s="36"/>
      <c r="D31" s="36"/>
      <c r="E31" s="66">
        <v>58</v>
      </c>
      <c r="F31" s="36" t="s">
        <v>103</v>
      </c>
      <c r="G31" s="36" t="s">
        <v>51</v>
      </c>
      <c r="H31" s="36">
        <v>15</v>
      </c>
      <c r="I31" s="36">
        <v>15</v>
      </c>
      <c r="J31" s="36">
        <v>15</v>
      </c>
      <c r="K31" s="36">
        <v>15</v>
      </c>
      <c r="L31" s="38">
        <f t="shared" si="0"/>
        <v>60</v>
      </c>
      <c r="M31" s="66">
        <v>25</v>
      </c>
      <c r="N31" s="65">
        <v>20</v>
      </c>
      <c r="O31" s="65">
        <v>32</v>
      </c>
      <c r="P31" s="65">
        <v>76</v>
      </c>
      <c r="Q31" s="39">
        <v>128</v>
      </c>
      <c r="R31" s="65">
        <v>87</v>
      </c>
      <c r="S31" s="36">
        <v>96</v>
      </c>
      <c r="T31" s="39">
        <f t="shared" si="1"/>
        <v>183</v>
      </c>
      <c r="U31" s="120">
        <v>45464</v>
      </c>
      <c r="V31" s="66">
        <v>0</v>
      </c>
      <c r="W31" s="66">
        <f t="shared" si="13"/>
        <v>10000</v>
      </c>
      <c r="X31" s="124">
        <v>8879</v>
      </c>
      <c r="Y31" s="65">
        <f t="shared" si="3"/>
        <v>219.21666666666667</v>
      </c>
      <c r="Z31" s="65">
        <f t="shared" si="4"/>
        <v>219.21666666666667</v>
      </c>
      <c r="AA31" s="67">
        <v>0</v>
      </c>
      <c r="AB31" s="36" t="s">
        <v>88</v>
      </c>
      <c r="AC31" s="39">
        <f t="shared" si="5"/>
        <v>219.21666666666667</v>
      </c>
      <c r="AD31" s="66"/>
      <c r="AE31" s="36">
        <v>0</v>
      </c>
      <c r="AF31" s="37">
        <f t="shared" si="6"/>
        <v>0</v>
      </c>
      <c r="AG31" s="66">
        <v>100</v>
      </c>
      <c r="AH31" s="66"/>
      <c r="AI31" s="37">
        <f t="shared" si="7"/>
        <v>125</v>
      </c>
      <c r="AJ31" s="43">
        <f t="shared" si="8"/>
        <v>465.2166666666667</v>
      </c>
      <c r="AK31" s="70">
        <f t="shared" si="9"/>
        <v>94</v>
      </c>
      <c r="AL31" s="36"/>
      <c r="AM31" s="126">
        <v>9350</v>
      </c>
      <c r="AN31" s="36">
        <f t="shared" si="10"/>
        <v>471</v>
      </c>
      <c r="AO31" s="72">
        <f t="shared" si="11"/>
        <v>5.0374331550802141E-2</v>
      </c>
      <c r="AP31" s="38">
        <f t="shared" si="12"/>
        <v>29</v>
      </c>
    </row>
    <row r="32" spans="1:42" ht="14.25" customHeight="1" x14ac:dyDescent="0.2">
      <c r="A32" s="35"/>
      <c r="B32" s="36"/>
      <c r="C32" s="36"/>
      <c r="D32" s="36"/>
      <c r="E32" s="66">
        <v>101</v>
      </c>
      <c r="F32" s="36" t="s">
        <v>142</v>
      </c>
      <c r="G32" s="36" t="s">
        <v>51</v>
      </c>
      <c r="H32" s="36">
        <v>15</v>
      </c>
      <c r="I32" s="36">
        <v>15</v>
      </c>
      <c r="J32" s="36">
        <v>15</v>
      </c>
      <c r="K32" s="36">
        <v>15</v>
      </c>
      <c r="L32" s="38">
        <f t="shared" si="0"/>
        <v>60</v>
      </c>
      <c r="M32" s="66">
        <v>5</v>
      </c>
      <c r="N32" s="65">
        <v>20</v>
      </c>
      <c r="O32" s="65">
        <v>32.67</v>
      </c>
      <c r="P32" s="65">
        <v>107.67</v>
      </c>
      <c r="Q32" s="39">
        <v>160.30000000000001</v>
      </c>
      <c r="R32" s="65">
        <v>70</v>
      </c>
      <c r="S32" s="36">
        <v>94</v>
      </c>
      <c r="T32" s="39">
        <f t="shared" si="1"/>
        <v>164</v>
      </c>
      <c r="U32" s="120">
        <v>45463</v>
      </c>
      <c r="V32" s="66">
        <v>25</v>
      </c>
      <c r="W32" s="66">
        <f t="shared" si="13"/>
        <v>10000</v>
      </c>
      <c r="X32" s="121">
        <v>9386</v>
      </c>
      <c r="Y32" s="65">
        <f t="shared" si="3"/>
        <v>278.36666666666667</v>
      </c>
      <c r="Z32" s="65">
        <f t="shared" si="4"/>
        <v>278.36666666666667</v>
      </c>
      <c r="AA32" s="67">
        <v>150</v>
      </c>
      <c r="AB32" s="36" t="s">
        <v>52</v>
      </c>
      <c r="AC32" s="39">
        <f t="shared" si="5"/>
        <v>428.36666666666667</v>
      </c>
      <c r="AD32" s="66">
        <v>15</v>
      </c>
      <c r="AE32" s="36">
        <v>0</v>
      </c>
      <c r="AF32" s="37">
        <f t="shared" si="6"/>
        <v>40</v>
      </c>
      <c r="AG32" s="66"/>
      <c r="AH32" s="66"/>
      <c r="AI32" s="37">
        <f t="shared" si="7"/>
        <v>5</v>
      </c>
      <c r="AJ32" s="43">
        <f t="shared" si="8"/>
        <v>847.66666666666674</v>
      </c>
      <c r="AK32" s="70">
        <f t="shared" si="9"/>
        <v>31</v>
      </c>
      <c r="AL32" s="36"/>
      <c r="AM32" s="123">
        <v>9900</v>
      </c>
      <c r="AN32" s="36">
        <f t="shared" si="10"/>
        <v>514</v>
      </c>
      <c r="AO32" s="72">
        <f t="shared" si="11"/>
        <v>5.191919191919192E-2</v>
      </c>
      <c r="AP32" s="38">
        <f t="shared" si="12"/>
        <v>30</v>
      </c>
    </row>
    <row r="33" spans="1:42" ht="14.25" customHeight="1" x14ac:dyDescent="0.2">
      <c r="A33" s="35"/>
      <c r="B33" s="36"/>
      <c r="C33" s="36"/>
      <c r="D33" s="36" t="s">
        <v>49</v>
      </c>
      <c r="E33" s="66">
        <v>55</v>
      </c>
      <c r="F33" s="36" t="s">
        <v>101</v>
      </c>
      <c r="G33" s="36" t="s">
        <v>51</v>
      </c>
      <c r="H33" s="36">
        <v>15</v>
      </c>
      <c r="I33" s="36">
        <v>15</v>
      </c>
      <c r="J33" s="36">
        <v>15</v>
      </c>
      <c r="K33" s="36">
        <v>15</v>
      </c>
      <c r="L33" s="38">
        <f t="shared" si="0"/>
        <v>60</v>
      </c>
      <c r="M33" s="66">
        <v>0</v>
      </c>
      <c r="N33" s="65">
        <v>20</v>
      </c>
      <c r="O33" s="65">
        <v>36</v>
      </c>
      <c r="P33" s="65">
        <v>128.66999999999999</v>
      </c>
      <c r="Q33" s="39">
        <v>184.7</v>
      </c>
      <c r="R33" s="65">
        <v>85</v>
      </c>
      <c r="S33" s="36">
        <v>106</v>
      </c>
      <c r="T33" s="39">
        <f t="shared" si="1"/>
        <v>191</v>
      </c>
      <c r="U33" s="120">
        <v>45462</v>
      </c>
      <c r="V33" s="66">
        <v>50</v>
      </c>
      <c r="W33" s="66">
        <f t="shared" si="13"/>
        <v>10000</v>
      </c>
      <c r="X33" s="121">
        <v>10446</v>
      </c>
      <c r="Y33" s="65">
        <f t="shared" si="3"/>
        <v>297.9666666666667</v>
      </c>
      <c r="Z33" s="65">
        <f t="shared" si="4"/>
        <v>297.9666666666667</v>
      </c>
      <c r="AA33" s="67">
        <v>150</v>
      </c>
      <c r="AB33" s="36" t="s">
        <v>63</v>
      </c>
      <c r="AC33" s="39">
        <f t="shared" si="5"/>
        <v>447.9666666666667</v>
      </c>
      <c r="AD33" s="66">
        <v>30</v>
      </c>
      <c r="AE33" s="36">
        <v>50</v>
      </c>
      <c r="AF33" s="37">
        <f t="shared" si="6"/>
        <v>130</v>
      </c>
      <c r="AG33" s="66"/>
      <c r="AH33" s="66"/>
      <c r="AI33" s="37">
        <f t="shared" si="7"/>
        <v>0</v>
      </c>
      <c r="AJ33" s="43">
        <f t="shared" si="8"/>
        <v>1013.6666666666667</v>
      </c>
      <c r="AK33" s="70">
        <f t="shared" si="9"/>
        <v>9</v>
      </c>
      <c r="AL33" s="36"/>
      <c r="AM33" s="123">
        <v>9922</v>
      </c>
      <c r="AN33" s="36">
        <f t="shared" si="10"/>
        <v>524</v>
      </c>
      <c r="AO33" s="72">
        <f t="shared" si="11"/>
        <v>5.2811933078008466E-2</v>
      </c>
      <c r="AP33" s="38">
        <f t="shared" si="12"/>
        <v>31</v>
      </c>
    </row>
    <row r="34" spans="1:42" ht="14.25" customHeight="1" x14ac:dyDescent="0.2">
      <c r="A34" s="35"/>
      <c r="B34" s="36"/>
      <c r="C34" s="36"/>
      <c r="D34" s="36" t="s">
        <v>49</v>
      </c>
      <c r="E34" s="66">
        <v>89</v>
      </c>
      <c r="F34" s="36" t="s">
        <v>131</v>
      </c>
      <c r="G34" s="36" t="s">
        <v>62</v>
      </c>
      <c r="H34" s="36">
        <v>15</v>
      </c>
      <c r="I34" s="36">
        <v>15</v>
      </c>
      <c r="J34" s="36">
        <v>15</v>
      </c>
      <c r="K34" s="36">
        <v>15</v>
      </c>
      <c r="L34" s="38">
        <f t="shared" si="0"/>
        <v>60</v>
      </c>
      <c r="M34" s="66">
        <v>5</v>
      </c>
      <c r="N34" s="65">
        <v>20</v>
      </c>
      <c r="O34" s="65">
        <v>37.33</v>
      </c>
      <c r="P34" s="65">
        <v>139.66999999999999</v>
      </c>
      <c r="Q34" s="39">
        <v>197</v>
      </c>
      <c r="R34" s="65">
        <v>120</v>
      </c>
      <c r="S34" s="36">
        <v>120</v>
      </c>
      <c r="T34" s="39">
        <f t="shared" si="1"/>
        <v>240</v>
      </c>
      <c r="U34" s="120">
        <v>45464</v>
      </c>
      <c r="V34" s="66">
        <v>0</v>
      </c>
      <c r="W34" s="66">
        <f t="shared" si="13"/>
        <v>30000</v>
      </c>
      <c r="X34" s="124">
        <v>25777</v>
      </c>
      <c r="Y34" s="65">
        <f t="shared" si="3"/>
        <v>185.77222222222221</v>
      </c>
      <c r="Z34" s="65">
        <f t="shared" si="4"/>
        <v>185.77222222222221</v>
      </c>
      <c r="AA34" s="67">
        <v>150</v>
      </c>
      <c r="AB34" s="36" t="s">
        <v>52</v>
      </c>
      <c r="AC34" s="39">
        <f t="shared" si="5"/>
        <v>335.77222222222224</v>
      </c>
      <c r="AD34" s="66">
        <v>60</v>
      </c>
      <c r="AE34" s="36">
        <v>50</v>
      </c>
      <c r="AF34" s="37">
        <f t="shared" si="6"/>
        <v>110</v>
      </c>
      <c r="AG34" s="66"/>
      <c r="AH34" s="66"/>
      <c r="AI34" s="37">
        <f t="shared" si="7"/>
        <v>5</v>
      </c>
      <c r="AJ34" s="43">
        <f t="shared" si="8"/>
        <v>937.77222222222224</v>
      </c>
      <c r="AK34" s="70">
        <f t="shared" si="9"/>
        <v>16</v>
      </c>
      <c r="AL34" s="36"/>
      <c r="AM34" s="123">
        <v>27384</v>
      </c>
      <c r="AN34" s="36">
        <f t="shared" si="10"/>
        <v>1607</v>
      </c>
      <c r="AO34" s="72">
        <f t="shared" si="11"/>
        <v>5.8683903009056383E-2</v>
      </c>
      <c r="AP34" s="38">
        <f t="shared" si="12"/>
        <v>32</v>
      </c>
    </row>
    <row r="35" spans="1:42" ht="14.25" customHeight="1" x14ac:dyDescent="0.2">
      <c r="A35" s="35"/>
      <c r="B35" s="36"/>
      <c r="C35" s="36"/>
      <c r="D35" s="36" t="s">
        <v>49</v>
      </c>
      <c r="E35" s="66">
        <v>137</v>
      </c>
      <c r="F35" s="36" t="s">
        <v>178</v>
      </c>
      <c r="G35" s="36" t="s">
        <v>121</v>
      </c>
      <c r="H35" s="36">
        <v>15</v>
      </c>
      <c r="I35" s="36">
        <v>15</v>
      </c>
      <c r="J35" s="36">
        <v>15</v>
      </c>
      <c r="K35" s="36">
        <v>15</v>
      </c>
      <c r="L35" s="38">
        <f t="shared" si="0"/>
        <v>60</v>
      </c>
      <c r="M35" s="36">
        <v>0</v>
      </c>
      <c r="N35" s="36">
        <v>20</v>
      </c>
      <c r="O35" s="36">
        <v>33.5</v>
      </c>
      <c r="P35" s="36">
        <v>117.5</v>
      </c>
      <c r="Q35" s="39">
        <v>171</v>
      </c>
      <c r="R35" s="65">
        <v>114</v>
      </c>
      <c r="S35" s="36">
        <v>113</v>
      </c>
      <c r="T35" s="39">
        <f t="shared" si="1"/>
        <v>227</v>
      </c>
      <c r="U35" s="120">
        <v>45465</v>
      </c>
      <c r="V35" s="66">
        <v>0</v>
      </c>
      <c r="W35" s="66">
        <f t="shared" si="13"/>
        <v>30000</v>
      </c>
      <c r="X35" s="124">
        <v>28006</v>
      </c>
      <c r="Y35" s="65">
        <f t="shared" si="3"/>
        <v>272.45555555555552</v>
      </c>
      <c r="Z35" s="65">
        <f t="shared" si="4"/>
        <v>272.45555555555552</v>
      </c>
      <c r="AA35" s="67">
        <v>0</v>
      </c>
      <c r="AB35" s="36" t="s">
        <v>55</v>
      </c>
      <c r="AC35" s="39">
        <f t="shared" si="5"/>
        <v>272.45555555555552</v>
      </c>
      <c r="AD35" s="66"/>
      <c r="AE35" s="36">
        <v>50</v>
      </c>
      <c r="AF35" s="37">
        <f t="shared" si="6"/>
        <v>50</v>
      </c>
      <c r="AG35" s="36"/>
      <c r="AH35" s="36"/>
      <c r="AI35" s="37">
        <f t="shared" si="7"/>
        <v>0</v>
      </c>
      <c r="AJ35" s="43">
        <f t="shared" si="8"/>
        <v>780.45555555555552</v>
      </c>
      <c r="AK35" s="70">
        <f t="shared" si="9"/>
        <v>46</v>
      </c>
      <c r="AL35" s="36"/>
      <c r="AM35" s="123">
        <v>29840</v>
      </c>
      <c r="AN35" s="36">
        <f t="shared" si="10"/>
        <v>1834</v>
      </c>
      <c r="AO35" s="72">
        <f t="shared" si="11"/>
        <v>6.1461126005361931E-2</v>
      </c>
      <c r="AP35" s="38">
        <f t="shared" si="12"/>
        <v>33</v>
      </c>
    </row>
    <row r="36" spans="1:42" ht="14.25" customHeight="1" x14ac:dyDescent="0.2">
      <c r="A36" s="35"/>
      <c r="B36" s="36"/>
      <c r="C36" s="36"/>
      <c r="D36" s="36"/>
      <c r="E36" s="66">
        <v>104</v>
      </c>
      <c r="F36" s="36" t="s">
        <v>145</v>
      </c>
      <c r="G36" s="36" t="s">
        <v>51</v>
      </c>
      <c r="H36" s="36">
        <v>15</v>
      </c>
      <c r="I36" s="36">
        <v>15</v>
      </c>
      <c r="J36" s="36">
        <v>15</v>
      </c>
      <c r="K36" s="36">
        <v>15</v>
      </c>
      <c r="L36" s="38">
        <f t="shared" si="0"/>
        <v>60</v>
      </c>
      <c r="M36" s="66">
        <v>5</v>
      </c>
      <c r="N36" s="65">
        <v>20</v>
      </c>
      <c r="O36" s="65">
        <v>30.67</v>
      </c>
      <c r="P36" s="65">
        <v>118.67</v>
      </c>
      <c r="Q36" s="39">
        <v>169.3</v>
      </c>
      <c r="R36" s="65">
        <v>118</v>
      </c>
      <c r="S36" s="36">
        <v>118</v>
      </c>
      <c r="T36" s="39">
        <f t="shared" si="1"/>
        <v>236</v>
      </c>
      <c r="U36" s="120">
        <v>45465</v>
      </c>
      <c r="V36" s="66">
        <v>0</v>
      </c>
      <c r="W36" s="66">
        <f t="shared" si="13"/>
        <v>10000</v>
      </c>
      <c r="X36" s="124">
        <v>9929</v>
      </c>
      <c r="Y36" s="65">
        <f t="shared" si="3"/>
        <v>341.71666666666664</v>
      </c>
      <c r="Z36" s="65">
        <f t="shared" si="4"/>
        <v>341.71666666666664</v>
      </c>
      <c r="AA36" s="67">
        <v>0</v>
      </c>
      <c r="AB36" s="36" t="s">
        <v>55</v>
      </c>
      <c r="AC36" s="39">
        <f t="shared" si="5"/>
        <v>341.71666666666664</v>
      </c>
      <c r="AD36" s="66">
        <v>45</v>
      </c>
      <c r="AE36" s="36">
        <v>0</v>
      </c>
      <c r="AF36" s="37">
        <f t="shared" si="6"/>
        <v>45</v>
      </c>
      <c r="AG36" s="66"/>
      <c r="AH36" s="66">
        <v>20</v>
      </c>
      <c r="AI36" s="37">
        <f t="shared" si="7"/>
        <v>25</v>
      </c>
      <c r="AJ36" s="43">
        <f t="shared" si="8"/>
        <v>827.01666666666665</v>
      </c>
      <c r="AK36" s="70">
        <f t="shared" si="9"/>
        <v>37</v>
      </c>
      <c r="AL36" s="36"/>
      <c r="AM36" s="122">
        <v>10597</v>
      </c>
      <c r="AN36" s="36">
        <f t="shared" si="10"/>
        <v>668</v>
      </c>
      <c r="AO36" s="72">
        <f t="shared" si="11"/>
        <v>6.3036708502406336E-2</v>
      </c>
      <c r="AP36" s="38">
        <f t="shared" si="12"/>
        <v>34</v>
      </c>
    </row>
    <row r="37" spans="1:42" ht="14.25" customHeight="1" x14ac:dyDescent="0.2">
      <c r="A37" s="35"/>
      <c r="B37" s="36"/>
      <c r="C37" s="36"/>
      <c r="D37" s="36"/>
      <c r="E37" s="66">
        <v>79</v>
      </c>
      <c r="F37" s="36" t="s">
        <v>126</v>
      </c>
      <c r="G37" s="36" t="s">
        <v>51</v>
      </c>
      <c r="H37" s="36">
        <v>15</v>
      </c>
      <c r="I37" s="36">
        <v>15</v>
      </c>
      <c r="J37" s="36">
        <v>15</v>
      </c>
      <c r="K37" s="36">
        <v>15</v>
      </c>
      <c r="L37" s="38">
        <f t="shared" si="0"/>
        <v>60</v>
      </c>
      <c r="M37" s="66">
        <v>25</v>
      </c>
      <c r="N37" s="65">
        <v>13</v>
      </c>
      <c r="O37" s="65">
        <v>32</v>
      </c>
      <c r="P37" s="65">
        <v>99.33</v>
      </c>
      <c r="Q37" s="39">
        <v>144.30000000000001</v>
      </c>
      <c r="R37" s="65">
        <v>70</v>
      </c>
      <c r="S37" s="36">
        <v>91</v>
      </c>
      <c r="T37" s="39">
        <f t="shared" si="1"/>
        <v>161</v>
      </c>
      <c r="U37" s="120">
        <v>45464</v>
      </c>
      <c r="V37" s="66">
        <v>0</v>
      </c>
      <c r="W37" s="66">
        <f t="shared" si="13"/>
        <v>10000</v>
      </c>
      <c r="X37" s="124">
        <v>8990</v>
      </c>
      <c r="Y37" s="65">
        <f t="shared" si="3"/>
        <v>232.16666666666669</v>
      </c>
      <c r="Z37" s="65">
        <f t="shared" si="4"/>
        <v>232.16666666666669</v>
      </c>
      <c r="AA37" s="67">
        <v>150</v>
      </c>
      <c r="AB37" s="36" t="s">
        <v>63</v>
      </c>
      <c r="AC37" s="39">
        <f t="shared" si="5"/>
        <v>382.16666666666669</v>
      </c>
      <c r="AD37" s="66"/>
      <c r="AE37" s="36">
        <v>0</v>
      </c>
      <c r="AF37" s="37">
        <f t="shared" si="6"/>
        <v>0</v>
      </c>
      <c r="AG37" s="66"/>
      <c r="AH37" s="66"/>
      <c r="AI37" s="37">
        <f t="shared" si="7"/>
        <v>25</v>
      </c>
      <c r="AJ37" s="43">
        <f t="shared" si="8"/>
        <v>722.4666666666667</v>
      </c>
      <c r="AK37" s="70">
        <f t="shared" si="9"/>
        <v>57</v>
      </c>
      <c r="AL37" s="36"/>
      <c r="AM37" s="126">
        <v>9600</v>
      </c>
      <c r="AN37" s="36">
        <f t="shared" si="10"/>
        <v>610</v>
      </c>
      <c r="AO37" s="72">
        <f t="shared" si="11"/>
        <v>6.3541666666666663E-2</v>
      </c>
      <c r="AP37" s="38">
        <f t="shared" si="12"/>
        <v>35</v>
      </c>
    </row>
    <row r="38" spans="1:42" ht="14.25" customHeight="1" x14ac:dyDescent="0.2">
      <c r="A38" s="35"/>
      <c r="B38" s="36"/>
      <c r="C38" s="36"/>
      <c r="D38" s="36"/>
      <c r="E38" s="66">
        <v>54</v>
      </c>
      <c r="F38" s="36" t="s">
        <v>100</v>
      </c>
      <c r="G38" s="36" t="s">
        <v>51</v>
      </c>
      <c r="H38" s="36">
        <v>15</v>
      </c>
      <c r="I38" s="36">
        <v>15</v>
      </c>
      <c r="J38" s="36">
        <v>15</v>
      </c>
      <c r="K38" s="36">
        <v>15</v>
      </c>
      <c r="L38" s="38">
        <f t="shared" si="0"/>
        <v>60</v>
      </c>
      <c r="M38" s="66">
        <v>5</v>
      </c>
      <c r="N38" s="65">
        <v>20</v>
      </c>
      <c r="O38" s="65">
        <v>34.33</v>
      </c>
      <c r="P38" s="65">
        <v>84.67</v>
      </c>
      <c r="Q38" s="39">
        <v>139</v>
      </c>
      <c r="R38" s="65">
        <v>80</v>
      </c>
      <c r="S38" s="36">
        <v>100</v>
      </c>
      <c r="T38" s="39">
        <f t="shared" si="1"/>
        <v>180</v>
      </c>
      <c r="U38" s="120">
        <v>45463</v>
      </c>
      <c r="V38" s="66">
        <v>25</v>
      </c>
      <c r="W38" s="66">
        <f t="shared" si="13"/>
        <v>10000</v>
      </c>
      <c r="X38" s="121">
        <v>9833</v>
      </c>
      <c r="Y38" s="65">
        <f t="shared" si="3"/>
        <v>330.51666666666665</v>
      </c>
      <c r="Z38" s="65">
        <f t="shared" si="4"/>
        <v>330.51666666666665</v>
      </c>
      <c r="AA38" s="67">
        <v>150</v>
      </c>
      <c r="AB38" s="36" t="s">
        <v>63</v>
      </c>
      <c r="AC38" s="39">
        <f t="shared" si="5"/>
        <v>480.51666666666665</v>
      </c>
      <c r="AD38" s="66"/>
      <c r="AE38" s="36">
        <v>0</v>
      </c>
      <c r="AF38" s="37">
        <f t="shared" si="6"/>
        <v>25</v>
      </c>
      <c r="AG38" s="66"/>
      <c r="AH38" s="66"/>
      <c r="AI38" s="37">
        <f t="shared" si="7"/>
        <v>5</v>
      </c>
      <c r="AJ38" s="43">
        <f t="shared" si="8"/>
        <v>879.51666666666665</v>
      </c>
      <c r="AK38" s="70">
        <f t="shared" si="9"/>
        <v>26</v>
      </c>
      <c r="AL38" s="36"/>
      <c r="AM38" s="123">
        <v>9242</v>
      </c>
      <c r="AN38" s="36">
        <f t="shared" si="10"/>
        <v>591</v>
      </c>
      <c r="AO38" s="72">
        <f t="shared" si="11"/>
        <v>6.3947197576282186E-2</v>
      </c>
      <c r="AP38" s="38">
        <f t="shared" si="12"/>
        <v>36</v>
      </c>
    </row>
    <row r="39" spans="1:42" ht="14.25" customHeight="1" x14ac:dyDescent="0.2">
      <c r="A39" s="35"/>
      <c r="B39" s="36"/>
      <c r="C39" s="36"/>
      <c r="D39" s="36"/>
      <c r="E39" s="66">
        <v>99</v>
      </c>
      <c r="F39" s="36" t="s">
        <v>140</v>
      </c>
      <c r="G39" s="36" t="s">
        <v>62</v>
      </c>
      <c r="H39" s="36">
        <v>15</v>
      </c>
      <c r="I39" s="36">
        <v>15</v>
      </c>
      <c r="J39" s="36">
        <v>15</v>
      </c>
      <c r="K39" s="36">
        <v>15</v>
      </c>
      <c r="L39" s="38">
        <f t="shared" si="0"/>
        <v>60</v>
      </c>
      <c r="M39" s="66">
        <v>40</v>
      </c>
      <c r="N39" s="65">
        <v>13.33</v>
      </c>
      <c r="O39" s="65">
        <v>33.67</v>
      </c>
      <c r="P39" s="65">
        <v>111.33</v>
      </c>
      <c r="Q39" s="39">
        <v>158.30000000000001</v>
      </c>
      <c r="R39" s="65">
        <v>98</v>
      </c>
      <c r="S39" s="36">
        <v>100</v>
      </c>
      <c r="T39" s="39">
        <f t="shared" si="1"/>
        <v>198</v>
      </c>
      <c r="U39" s="120">
        <v>45462</v>
      </c>
      <c r="V39" s="66">
        <v>50</v>
      </c>
      <c r="W39" s="66">
        <f t="shared" si="13"/>
        <v>30000</v>
      </c>
      <c r="X39" s="121">
        <v>26198</v>
      </c>
      <c r="Y39" s="65">
        <f t="shared" si="3"/>
        <v>202.14444444444445</v>
      </c>
      <c r="Z39" s="65">
        <f t="shared" si="4"/>
        <v>202.14444444444445</v>
      </c>
      <c r="AA39" s="67">
        <v>150</v>
      </c>
      <c r="AB39" s="36" t="s">
        <v>63</v>
      </c>
      <c r="AC39" s="39">
        <f t="shared" si="5"/>
        <v>352.14444444444445</v>
      </c>
      <c r="AD39" s="66"/>
      <c r="AE39" s="36">
        <v>0</v>
      </c>
      <c r="AF39" s="37">
        <f t="shared" si="6"/>
        <v>50</v>
      </c>
      <c r="AG39" s="66"/>
      <c r="AH39" s="66"/>
      <c r="AI39" s="37">
        <f t="shared" si="7"/>
        <v>40</v>
      </c>
      <c r="AJ39" s="43">
        <f t="shared" si="8"/>
        <v>778.44444444444446</v>
      </c>
      <c r="AK39" s="70">
        <f t="shared" si="9"/>
        <v>47</v>
      </c>
      <c r="AL39" s="36"/>
      <c r="AM39" s="122">
        <v>28000</v>
      </c>
      <c r="AN39" s="36">
        <f t="shared" si="10"/>
        <v>1802</v>
      </c>
      <c r="AO39" s="72">
        <f t="shared" si="11"/>
        <v>6.4357142857142863E-2</v>
      </c>
      <c r="AP39" s="38">
        <f t="shared" si="12"/>
        <v>37</v>
      </c>
    </row>
    <row r="40" spans="1:42" ht="14.25" customHeight="1" x14ac:dyDescent="0.2">
      <c r="A40" s="35"/>
      <c r="B40" s="36"/>
      <c r="C40" s="36"/>
      <c r="D40" s="36" t="s">
        <v>49</v>
      </c>
      <c r="E40" s="66">
        <v>112</v>
      </c>
      <c r="F40" s="36" t="s">
        <v>152</v>
      </c>
      <c r="G40" s="36" t="s">
        <v>62</v>
      </c>
      <c r="H40" s="36">
        <v>15</v>
      </c>
      <c r="I40" s="36">
        <v>15</v>
      </c>
      <c r="J40" s="36">
        <v>15</v>
      </c>
      <c r="K40" s="36">
        <v>15</v>
      </c>
      <c r="L40" s="38">
        <f t="shared" si="0"/>
        <v>60</v>
      </c>
      <c r="M40" s="66">
        <v>0</v>
      </c>
      <c r="N40" s="65">
        <v>20</v>
      </c>
      <c r="O40" s="65">
        <v>37</v>
      </c>
      <c r="P40" s="65">
        <v>128</v>
      </c>
      <c r="Q40" s="39">
        <v>185</v>
      </c>
      <c r="R40" s="65">
        <v>109</v>
      </c>
      <c r="S40" s="36">
        <v>108</v>
      </c>
      <c r="T40" s="39">
        <f t="shared" si="1"/>
        <v>217</v>
      </c>
      <c r="U40" s="120">
        <v>45462</v>
      </c>
      <c r="V40" s="66">
        <v>50</v>
      </c>
      <c r="W40" s="66">
        <f t="shared" si="13"/>
        <v>30000</v>
      </c>
      <c r="X40" s="121">
        <v>27326</v>
      </c>
      <c r="Y40" s="65">
        <f t="shared" si="3"/>
        <v>246.01111111111112</v>
      </c>
      <c r="Z40" s="65">
        <f t="shared" si="4"/>
        <v>246.01111111111112</v>
      </c>
      <c r="AA40" s="67">
        <v>0</v>
      </c>
      <c r="AB40" s="36" t="s">
        <v>55</v>
      </c>
      <c r="AC40" s="39">
        <f t="shared" si="5"/>
        <v>246.01111111111112</v>
      </c>
      <c r="AD40" s="66"/>
      <c r="AE40" s="36">
        <v>50</v>
      </c>
      <c r="AF40" s="37">
        <f t="shared" si="6"/>
        <v>100</v>
      </c>
      <c r="AG40" s="66"/>
      <c r="AH40" s="66"/>
      <c r="AI40" s="37">
        <f t="shared" si="7"/>
        <v>0</v>
      </c>
      <c r="AJ40" s="43">
        <f t="shared" si="8"/>
        <v>808.01111111111118</v>
      </c>
      <c r="AK40" s="70">
        <f t="shared" si="9"/>
        <v>40</v>
      </c>
      <c r="AL40" s="36"/>
      <c r="AM40" s="122">
        <v>29429</v>
      </c>
      <c r="AN40" s="36">
        <f t="shared" si="10"/>
        <v>2103</v>
      </c>
      <c r="AO40" s="72">
        <f t="shared" si="11"/>
        <v>7.1460124367120861E-2</v>
      </c>
      <c r="AP40" s="38">
        <f t="shared" si="12"/>
        <v>38</v>
      </c>
    </row>
    <row r="41" spans="1:42" ht="14.25" customHeight="1" x14ac:dyDescent="0.2">
      <c r="A41" s="35"/>
      <c r="B41" s="36"/>
      <c r="C41" s="36"/>
      <c r="D41" s="36"/>
      <c r="E41" s="66">
        <v>134</v>
      </c>
      <c r="F41" s="36" t="s">
        <v>176</v>
      </c>
      <c r="G41" s="36" t="s">
        <v>51</v>
      </c>
      <c r="H41" s="36">
        <v>15</v>
      </c>
      <c r="I41" s="36">
        <v>15</v>
      </c>
      <c r="J41" s="36">
        <v>15</v>
      </c>
      <c r="K41" s="36">
        <v>15</v>
      </c>
      <c r="L41" s="38">
        <f t="shared" si="0"/>
        <v>60</v>
      </c>
      <c r="M41" s="36">
        <v>0</v>
      </c>
      <c r="N41" s="36">
        <v>20</v>
      </c>
      <c r="O41" s="36">
        <v>30</v>
      </c>
      <c r="P41" s="36">
        <v>95</v>
      </c>
      <c r="Q41" s="39">
        <v>145</v>
      </c>
      <c r="R41" s="65">
        <v>118</v>
      </c>
      <c r="S41" s="36">
        <v>98</v>
      </c>
      <c r="T41" s="39">
        <f t="shared" si="1"/>
        <v>216</v>
      </c>
      <c r="U41" s="120">
        <v>45464</v>
      </c>
      <c r="V41" s="66">
        <v>0</v>
      </c>
      <c r="W41" s="66">
        <f t="shared" si="13"/>
        <v>10000</v>
      </c>
      <c r="X41" s="124">
        <v>9334</v>
      </c>
      <c r="Y41" s="65">
        <f t="shared" si="3"/>
        <v>272.3</v>
      </c>
      <c r="Z41" s="65">
        <f t="shared" si="4"/>
        <v>272.3</v>
      </c>
      <c r="AA41" s="67">
        <v>150</v>
      </c>
      <c r="AB41" s="36" t="s">
        <v>52</v>
      </c>
      <c r="AC41" s="39">
        <f t="shared" si="5"/>
        <v>422.3</v>
      </c>
      <c r="AD41" s="66">
        <v>30</v>
      </c>
      <c r="AE41" s="36">
        <v>50</v>
      </c>
      <c r="AF41" s="37">
        <f t="shared" si="6"/>
        <v>80</v>
      </c>
      <c r="AG41" s="36"/>
      <c r="AH41" s="36"/>
      <c r="AI41" s="37">
        <f t="shared" si="7"/>
        <v>0</v>
      </c>
      <c r="AJ41" s="43">
        <f t="shared" si="8"/>
        <v>923.3</v>
      </c>
      <c r="AK41" s="70">
        <f t="shared" si="9"/>
        <v>18</v>
      </c>
      <c r="AL41" s="36"/>
      <c r="AM41" s="123">
        <v>10082</v>
      </c>
      <c r="AN41" s="36">
        <f t="shared" si="10"/>
        <v>748</v>
      </c>
      <c r="AO41" s="72">
        <f t="shared" si="11"/>
        <v>7.41916286451101E-2</v>
      </c>
      <c r="AP41" s="38">
        <f t="shared" si="12"/>
        <v>39</v>
      </c>
    </row>
    <row r="42" spans="1:42" ht="14.25" customHeight="1" x14ac:dyDescent="0.2">
      <c r="A42" s="35"/>
      <c r="B42" s="36"/>
      <c r="C42" s="36"/>
      <c r="D42" s="36"/>
      <c r="E42" s="66">
        <v>19</v>
      </c>
      <c r="F42" s="36" t="s">
        <v>66</v>
      </c>
      <c r="G42" s="36" t="s">
        <v>67</v>
      </c>
      <c r="H42" s="36">
        <v>15</v>
      </c>
      <c r="I42" s="36">
        <v>15</v>
      </c>
      <c r="J42" s="36">
        <v>15</v>
      </c>
      <c r="K42" s="36">
        <v>15</v>
      </c>
      <c r="L42" s="38">
        <f t="shared" si="0"/>
        <v>60</v>
      </c>
      <c r="M42" s="66">
        <v>40</v>
      </c>
      <c r="N42" s="65">
        <v>13.3</v>
      </c>
      <c r="O42" s="65">
        <v>25.67</v>
      </c>
      <c r="P42" s="65">
        <v>59.33</v>
      </c>
      <c r="Q42" s="39">
        <v>98.3</v>
      </c>
      <c r="R42" s="65">
        <v>72</v>
      </c>
      <c r="S42" s="36">
        <v>93</v>
      </c>
      <c r="T42" s="39">
        <f t="shared" si="1"/>
        <v>165</v>
      </c>
      <c r="U42" s="120">
        <v>45462</v>
      </c>
      <c r="V42" s="66">
        <v>50</v>
      </c>
      <c r="W42" s="66">
        <f t="shared" si="13"/>
        <v>10000</v>
      </c>
      <c r="X42" s="124">
        <v>12250</v>
      </c>
      <c r="Y42" s="65">
        <f t="shared" si="3"/>
        <v>87.5</v>
      </c>
      <c r="Z42" s="65">
        <f t="shared" si="4"/>
        <v>87.5</v>
      </c>
      <c r="AA42" s="67">
        <v>0</v>
      </c>
      <c r="AB42" s="149" t="s">
        <v>68</v>
      </c>
      <c r="AC42" s="39">
        <f t="shared" si="5"/>
        <v>87.5</v>
      </c>
      <c r="AD42" s="66"/>
      <c r="AE42" s="36">
        <v>0</v>
      </c>
      <c r="AF42" s="37">
        <f t="shared" si="6"/>
        <v>50</v>
      </c>
      <c r="AG42" s="66"/>
      <c r="AH42" s="66"/>
      <c r="AI42" s="37">
        <f t="shared" si="7"/>
        <v>40</v>
      </c>
      <c r="AJ42" s="43">
        <f t="shared" si="8"/>
        <v>420.8</v>
      </c>
      <c r="AK42" s="70">
        <f t="shared" si="9"/>
        <v>103</v>
      </c>
      <c r="AL42" s="36"/>
      <c r="AM42" s="122">
        <v>11378</v>
      </c>
      <c r="AN42" s="36">
        <f t="shared" si="10"/>
        <v>872</v>
      </c>
      <c r="AO42" s="72">
        <f t="shared" si="11"/>
        <v>7.6639128142028473E-2</v>
      </c>
      <c r="AP42" s="38">
        <f t="shared" si="12"/>
        <v>40</v>
      </c>
    </row>
    <row r="43" spans="1:42" ht="14.25" customHeight="1" x14ac:dyDescent="0.2">
      <c r="A43" s="35"/>
      <c r="B43" s="36"/>
      <c r="C43" s="36"/>
      <c r="D43" s="36"/>
      <c r="E43" s="66">
        <v>106</v>
      </c>
      <c r="F43" s="36" t="s">
        <v>146</v>
      </c>
      <c r="G43" s="36" t="s">
        <v>51</v>
      </c>
      <c r="H43" s="36">
        <v>15</v>
      </c>
      <c r="I43" s="36">
        <v>15</v>
      </c>
      <c r="J43" s="36">
        <v>15</v>
      </c>
      <c r="K43" s="36">
        <v>15</v>
      </c>
      <c r="L43" s="38">
        <f t="shared" si="0"/>
        <v>60</v>
      </c>
      <c r="M43" s="66">
        <v>40</v>
      </c>
      <c r="N43" s="65">
        <v>20</v>
      </c>
      <c r="O43" s="65">
        <v>36.67</v>
      </c>
      <c r="P43" s="65">
        <v>66</v>
      </c>
      <c r="Q43" s="39">
        <v>122.7</v>
      </c>
      <c r="R43" s="65">
        <v>0</v>
      </c>
      <c r="S43" s="36">
        <v>0</v>
      </c>
      <c r="T43" s="39">
        <f t="shared" si="1"/>
        <v>0</v>
      </c>
      <c r="U43" s="120">
        <v>45464</v>
      </c>
      <c r="V43" s="66">
        <v>0</v>
      </c>
      <c r="W43" s="66">
        <f t="shared" si="13"/>
        <v>10000</v>
      </c>
      <c r="X43" s="124">
        <v>9784</v>
      </c>
      <c r="Y43" s="65">
        <f t="shared" si="3"/>
        <v>324.8</v>
      </c>
      <c r="Z43" s="65">
        <f t="shared" si="4"/>
        <v>324.8</v>
      </c>
      <c r="AA43" s="67">
        <v>150</v>
      </c>
      <c r="AB43" s="36" t="s">
        <v>63</v>
      </c>
      <c r="AC43" s="39">
        <f t="shared" si="5"/>
        <v>474.8</v>
      </c>
      <c r="AD43" s="66"/>
      <c r="AE43" s="36">
        <v>0</v>
      </c>
      <c r="AF43" s="37">
        <f t="shared" si="6"/>
        <v>0</v>
      </c>
      <c r="AG43" s="66">
        <v>100</v>
      </c>
      <c r="AH43" s="66"/>
      <c r="AI43" s="37">
        <f t="shared" si="7"/>
        <v>140</v>
      </c>
      <c r="AJ43" s="43">
        <f t="shared" si="8"/>
        <v>517.5</v>
      </c>
      <c r="AK43" s="70">
        <f t="shared" si="9"/>
        <v>85</v>
      </c>
      <c r="AL43" s="36"/>
      <c r="AM43" s="122">
        <v>10000</v>
      </c>
      <c r="AN43" s="36">
        <f>ABS(X43-AM42)</f>
        <v>1594</v>
      </c>
      <c r="AO43" s="72">
        <f>ABS(AN43/AM42)</f>
        <v>0.14009492002109333</v>
      </c>
      <c r="AP43" s="38">
        <f t="shared" si="12"/>
        <v>57</v>
      </c>
    </row>
    <row r="44" spans="1:42" ht="14.25" customHeight="1" x14ac:dyDescent="0.2">
      <c r="A44" s="35"/>
      <c r="B44" s="36"/>
      <c r="C44" s="36"/>
      <c r="D44" s="36"/>
      <c r="E44" s="66">
        <v>29</v>
      </c>
      <c r="F44" s="36" t="s">
        <v>81</v>
      </c>
      <c r="G44" s="36" t="s">
        <v>51</v>
      </c>
      <c r="H44" s="36">
        <v>15</v>
      </c>
      <c r="I44" s="36">
        <v>15</v>
      </c>
      <c r="J44" s="36">
        <v>15</v>
      </c>
      <c r="K44" s="36">
        <v>0</v>
      </c>
      <c r="L44" s="38">
        <f t="shared" si="0"/>
        <v>45</v>
      </c>
      <c r="M44" s="66">
        <v>0</v>
      </c>
      <c r="N44" s="65">
        <v>20</v>
      </c>
      <c r="O44" s="65">
        <v>36.67</v>
      </c>
      <c r="P44" s="65">
        <v>125.33</v>
      </c>
      <c r="Q44" s="39">
        <v>182</v>
      </c>
      <c r="R44" s="65">
        <v>94</v>
      </c>
      <c r="S44" s="36">
        <v>99</v>
      </c>
      <c r="T44" s="39">
        <f t="shared" si="1"/>
        <v>193</v>
      </c>
      <c r="U44" s="120">
        <v>45465</v>
      </c>
      <c r="V44" s="66">
        <v>0</v>
      </c>
      <c r="W44" s="66">
        <f t="shared" si="13"/>
        <v>10000</v>
      </c>
      <c r="X44" s="124">
        <v>11577</v>
      </c>
      <c r="Y44" s="65">
        <f t="shared" si="3"/>
        <v>166.01666666666665</v>
      </c>
      <c r="Z44" s="65">
        <f t="shared" si="4"/>
        <v>166.01666666666665</v>
      </c>
      <c r="AA44" s="67">
        <v>0</v>
      </c>
      <c r="AB44" s="36" t="s">
        <v>71</v>
      </c>
      <c r="AC44" s="39">
        <f t="shared" si="5"/>
        <v>166.01666666666665</v>
      </c>
      <c r="AD44" s="66"/>
      <c r="AE44" s="36">
        <v>50</v>
      </c>
      <c r="AF44" s="37">
        <f t="shared" si="6"/>
        <v>50</v>
      </c>
      <c r="AG44" s="66"/>
      <c r="AH44" s="66"/>
      <c r="AI44" s="37">
        <f t="shared" si="7"/>
        <v>0</v>
      </c>
      <c r="AJ44" s="43">
        <f t="shared" si="8"/>
        <v>636.01666666666665</v>
      </c>
      <c r="AK44" s="70">
        <f t="shared" si="9"/>
        <v>71</v>
      </c>
      <c r="AL44" s="36"/>
      <c r="AM44" s="122">
        <v>10649</v>
      </c>
      <c r="AN44" s="36">
        <f t="shared" ref="AN44:AN101" si="14">ABS(X44-AM44)</f>
        <v>928</v>
      </c>
      <c r="AO44" s="72">
        <f t="shared" ref="AO44:AO124" si="15">ABS(AN44/AM44)</f>
        <v>8.7144332801201985E-2</v>
      </c>
      <c r="AP44" s="38">
        <f t="shared" si="12"/>
        <v>41</v>
      </c>
    </row>
    <row r="45" spans="1:42" ht="14.25" customHeight="1" x14ac:dyDescent="0.2">
      <c r="A45" s="35"/>
      <c r="B45" s="36"/>
      <c r="C45" s="36"/>
      <c r="D45" s="36"/>
      <c r="E45" s="66">
        <v>30</v>
      </c>
      <c r="F45" s="36" t="s">
        <v>82</v>
      </c>
      <c r="G45" s="36" t="s">
        <v>51</v>
      </c>
      <c r="H45" s="36">
        <v>15</v>
      </c>
      <c r="I45" s="36">
        <v>15</v>
      </c>
      <c r="J45" s="36">
        <v>15</v>
      </c>
      <c r="K45" s="36">
        <v>15</v>
      </c>
      <c r="L45" s="38">
        <f t="shared" si="0"/>
        <v>60</v>
      </c>
      <c r="M45" s="66">
        <v>30</v>
      </c>
      <c r="N45" s="65">
        <v>19.329999999999998</v>
      </c>
      <c r="O45" s="65">
        <v>35.67</v>
      </c>
      <c r="P45" s="65">
        <v>130</v>
      </c>
      <c r="Q45" s="39">
        <v>185</v>
      </c>
      <c r="R45" s="65">
        <v>107</v>
      </c>
      <c r="S45" s="36">
        <v>109</v>
      </c>
      <c r="T45" s="39">
        <f t="shared" si="1"/>
        <v>216</v>
      </c>
      <c r="U45" s="120">
        <v>45462</v>
      </c>
      <c r="V45" s="66">
        <v>50</v>
      </c>
      <c r="W45" s="66">
        <f t="shared" si="13"/>
        <v>10000</v>
      </c>
      <c r="X45" s="124">
        <v>9378</v>
      </c>
      <c r="Y45" s="65">
        <f t="shared" si="3"/>
        <v>277.43333333333334</v>
      </c>
      <c r="Z45" s="65">
        <f t="shared" si="4"/>
        <v>277.43333333333334</v>
      </c>
      <c r="AA45" s="67">
        <v>150</v>
      </c>
      <c r="AB45" s="36" t="s">
        <v>63</v>
      </c>
      <c r="AC45" s="39">
        <f t="shared" si="5"/>
        <v>427.43333333333334</v>
      </c>
      <c r="AD45" s="66"/>
      <c r="AE45" s="36">
        <v>50</v>
      </c>
      <c r="AF45" s="37">
        <f t="shared" si="6"/>
        <v>100</v>
      </c>
      <c r="AG45" s="66"/>
      <c r="AH45" s="66">
        <v>20</v>
      </c>
      <c r="AI45" s="37">
        <f t="shared" si="7"/>
        <v>50</v>
      </c>
      <c r="AJ45" s="43">
        <f t="shared" si="8"/>
        <v>938.43333333333339</v>
      </c>
      <c r="AK45" s="70">
        <f t="shared" si="9"/>
        <v>15</v>
      </c>
      <c r="AL45" s="36"/>
      <c r="AM45" s="123">
        <v>10333</v>
      </c>
      <c r="AN45" s="36">
        <f t="shared" si="14"/>
        <v>955</v>
      </c>
      <c r="AO45" s="72">
        <f t="shared" si="15"/>
        <v>9.242233620439369E-2</v>
      </c>
      <c r="AP45" s="38">
        <f t="shared" si="12"/>
        <v>42</v>
      </c>
    </row>
    <row r="46" spans="1:42" ht="14.25" customHeight="1" x14ac:dyDescent="0.2">
      <c r="A46" s="35"/>
      <c r="B46" s="36"/>
      <c r="C46" s="36"/>
      <c r="D46" s="36"/>
      <c r="E46" s="66">
        <v>127</v>
      </c>
      <c r="F46" s="36" t="s">
        <v>168</v>
      </c>
      <c r="G46" s="36" t="s">
        <v>51</v>
      </c>
      <c r="H46" s="36">
        <v>15</v>
      </c>
      <c r="I46" s="36">
        <v>15</v>
      </c>
      <c r="J46" s="36">
        <v>15</v>
      </c>
      <c r="K46" s="36">
        <v>15</v>
      </c>
      <c r="L46" s="38">
        <f t="shared" si="0"/>
        <v>60</v>
      </c>
      <c r="M46" s="36">
        <v>30</v>
      </c>
      <c r="N46" s="36">
        <v>0</v>
      </c>
      <c r="O46" s="36">
        <v>26.67</v>
      </c>
      <c r="P46" s="36">
        <v>71.67</v>
      </c>
      <c r="Q46" s="39">
        <v>98.3</v>
      </c>
      <c r="R46" s="65">
        <v>81</v>
      </c>
      <c r="S46" s="36">
        <v>182</v>
      </c>
      <c r="T46" s="39">
        <f t="shared" si="1"/>
        <v>263</v>
      </c>
      <c r="U46" s="120">
        <v>45462</v>
      </c>
      <c r="V46" s="66">
        <v>50</v>
      </c>
      <c r="W46" s="66">
        <f t="shared" si="13"/>
        <v>10000</v>
      </c>
      <c r="X46" s="121">
        <v>9300</v>
      </c>
      <c r="Y46" s="65">
        <f t="shared" si="3"/>
        <v>268.33333333333331</v>
      </c>
      <c r="Z46" s="65">
        <f t="shared" si="4"/>
        <v>268.33333333333331</v>
      </c>
      <c r="AA46" s="67">
        <v>150</v>
      </c>
      <c r="AB46" s="36" t="s">
        <v>63</v>
      </c>
      <c r="AC46" s="39">
        <f t="shared" si="5"/>
        <v>418.33333333333331</v>
      </c>
      <c r="AD46" s="66"/>
      <c r="AE46" s="36">
        <v>50</v>
      </c>
      <c r="AF46" s="37">
        <f t="shared" si="6"/>
        <v>100</v>
      </c>
      <c r="AG46" s="36"/>
      <c r="AH46" s="36"/>
      <c r="AI46" s="37">
        <f t="shared" si="7"/>
        <v>30</v>
      </c>
      <c r="AJ46" s="43">
        <f t="shared" si="8"/>
        <v>909.63333333333333</v>
      </c>
      <c r="AK46" s="70">
        <f t="shared" si="9"/>
        <v>21</v>
      </c>
      <c r="AL46" s="65"/>
      <c r="AM46" s="123">
        <v>10250</v>
      </c>
      <c r="AN46" s="36">
        <f t="shared" si="14"/>
        <v>950</v>
      </c>
      <c r="AO46" s="72">
        <f t="shared" si="15"/>
        <v>9.2682926829268292E-2</v>
      </c>
      <c r="AP46" s="38">
        <f t="shared" si="12"/>
        <v>43</v>
      </c>
    </row>
    <row r="47" spans="1:42" ht="14.25" customHeight="1" x14ac:dyDescent="0.2">
      <c r="A47" s="35"/>
      <c r="B47" s="36"/>
      <c r="C47" s="36"/>
      <c r="D47" s="36"/>
      <c r="E47" s="66">
        <v>117</v>
      </c>
      <c r="F47" s="36" t="s">
        <v>157</v>
      </c>
      <c r="G47" s="36" t="s">
        <v>51</v>
      </c>
      <c r="H47" s="36">
        <v>15</v>
      </c>
      <c r="I47" s="36">
        <v>15</v>
      </c>
      <c r="J47" s="36">
        <v>15</v>
      </c>
      <c r="K47" s="36">
        <v>15</v>
      </c>
      <c r="L47" s="38">
        <f t="shared" si="0"/>
        <v>60</v>
      </c>
      <c r="M47" s="66">
        <v>20</v>
      </c>
      <c r="N47" s="65">
        <v>13</v>
      </c>
      <c r="O47" s="47">
        <v>34</v>
      </c>
      <c r="P47" s="65">
        <v>126.33</v>
      </c>
      <c r="Q47" s="39">
        <v>173.3</v>
      </c>
      <c r="R47" s="65">
        <v>105</v>
      </c>
      <c r="S47" s="36">
        <v>115</v>
      </c>
      <c r="T47" s="39">
        <f t="shared" si="1"/>
        <v>220</v>
      </c>
      <c r="U47" s="120">
        <v>45462</v>
      </c>
      <c r="V47" s="66">
        <v>50</v>
      </c>
      <c r="W47" s="66">
        <f t="shared" si="13"/>
        <v>10000</v>
      </c>
      <c r="X47" s="121">
        <v>9053</v>
      </c>
      <c r="Y47" s="65">
        <f t="shared" si="3"/>
        <v>239.51666666666665</v>
      </c>
      <c r="Z47" s="65">
        <f t="shared" si="4"/>
        <v>239.51666666666665</v>
      </c>
      <c r="AA47" s="67">
        <v>150</v>
      </c>
      <c r="AB47" s="36" t="s">
        <v>63</v>
      </c>
      <c r="AC47" s="39">
        <f t="shared" si="5"/>
        <v>389.51666666666665</v>
      </c>
      <c r="AD47" s="66"/>
      <c r="AE47" s="36">
        <v>50</v>
      </c>
      <c r="AF47" s="37">
        <f t="shared" si="6"/>
        <v>100</v>
      </c>
      <c r="AG47" s="66"/>
      <c r="AH47" s="66"/>
      <c r="AI47" s="37">
        <f t="shared" si="7"/>
        <v>20</v>
      </c>
      <c r="AJ47" s="43">
        <f t="shared" si="8"/>
        <v>922.81666666666661</v>
      </c>
      <c r="AK47" s="70">
        <f t="shared" si="9"/>
        <v>19</v>
      </c>
      <c r="AL47" s="36"/>
      <c r="AM47" s="123">
        <v>10000</v>
      </c>
      <c r="AN47" s="36">
        <f t="shared" si="14"/>
        <v>947</v>
      </c>
      <c r="AO47" s="72">
        <f t="shared" si="15"/>
        <v>9.4700000000000006E-2</v>
      </c>
      <c r="AP47" s="38">
        <f t="shared" si="12"/>
        <v>44</v>
      </c>
    </row>
    <row r="48" spans="1:42" ht="14.25" customHeight="1" x14ac:dyDescent="0.2">
      <c r="A48" s="35"/>
      <c r="B48" s="36"/>
      <c r="C48" s="36"/>
      <c r="D48" s="36"/>
      <c r="E48" s="66">
        <v>100</v>
      </c>
      <c r="F48" s="36" t="s">
        <v>141</v>
      </c>
      <c r="G48" s="36" t="s">
        <v>51</v>
      </c>
      <c r="H48" s="36">
        <v>15</v>
      </c>
      <c r="I48" s="36">
        <v>15</v>
      </c>
      <c r="J48" s="36">
        <v>15</v>
      </c>
      <c r="K48" s="36">
        <v>0</v>
      </c>
      <c r="L48" s="38">
        <f t="shared" si="0"/>
        <v>45</v>
      </c>
      <c r="M48" s="66">
        <v>60</v>
      </c>
      <c r="N48" s="65">
        <v>20</v>
      </c>
      <c r="O48" s="65">
        <v>35.33</v>
      </c>
      <c r="P48" s="65">
        <v>118.33</v>
      </c>
      <c r="Q48" s="39">
        <v>173.7</v>
      </c>
      <c r="R48" s="65">
        <v>76</v>
      </c>
      <c r="S48" s="36">
        <v>98</v>
      </c>
      <c r="T48" s="39">
        <f t="shared" si="1"/>
        <v>174</v>
      </c>
      <c r="U48" s="120">
        <v>45464</v>
      </c>
      <c r="V48" s="66">
        <v>0</v>
      </c>
      <c r="W48" s="66">
        <f t="shared" si="13"/>
        <v>10000</v>
      </c>
      <c r="X48" s="124">
        <v>8790</v>
      </c>
      <c r="Y48" s="65">
        <f t="shared" si="3"/>
        <v>208.83333333333334</v>
      </c>
      <c r="Z48" s="65">
        <f t="shared" si="4"/>
        <v>208.83333333333334</v>
      </c>
      <c r="AA48" s="67">
        <v>150</v>
      </c>
      <c r="AB48" s="36" t="s">
        <v>52</v>
      </c>
      <c r="AC48" s="39">
        <f t="shared" si="5"/>
        <v>358.83333333333337</v>
      </c>
      <c r="AD48" s="66"/>
      <c r="AE48" s="36">
        <v>50</v>
      </c>
      <c r="AF48" s="37">
        <f t="shared" si="6"/>
        <v>50</v>
      </c>
      <c r="AG48" s="66"/>
      <c r="AH48" s="66"/>
      <c r="AI48" s="37">
        <f t="shared" si="7"/>
        <v>60</v>
      </c>
      <c r="AJ48" s="43">
        <f t="shared" si="8"/>
        <v>741.5333333333333</v>
      </c>
      <c r="AK48" s="70">
        <f t="shared" si="9"/>
        <v>53</v>
      </c>
      <c r="AL48" s="36"/>
      <c r="AM48" s="122">
        <v>9893</v>
      </c>
      <c r="AN48" s="36">
        <f t="shared" si="14"/>
        <v>1103</v>
      </c>
      <c r="AO48" s="72">
        <f t="shared" si="15"/>
        <v>0.11149297483068836</v>
      </c>
      <c r="AP48" s="38">
        <f t="shared" si="12"/>
        <v>45</v>
      </c>
    </row>
    <row r="49" spans="1:42" ht="14.25" customHeight="1" x14ac:dyDescent="0.2">
      <c r="A49" s="35"/>
      <c r="B49" s="36"/>
      <c r="C49" s="36"/>
      <c r="D49" s="36"/>
      <c r="E49" s="66">
        <v>38</v>
      </c>
      <c r="F49" s="36" t="s">
        <v>86</v>
      </c>
      <c r="G49" s="36" t="s">
        <v>51</v>
      </c>
      <c r="H49" s="36">
        <v>15</v>
      </c>
      <c r="I49" s="36">
        <v>15</v>
      </c>
      <c r="J49" s="36">
        <v>15</v>
      </c>
      <c r="K49" s="36">
        <v>15</v>
      </c>
      <c r="L49" s="38">
        <f t="shared" si="0"/>
        <v>60</v>
      </c>
      <c r="M49" s="66">
        <v>20</v>
      </c>
      <c r="N49" s="65">
        <v>20</v>
      </c>
      <c r="O49" s="65">
        <v>32</v>
      </c>
      <c r="P49" s="65">
        <v>93</v>
      </c>
      <c r="Q49" s="39">
        <v>145</v>
      </c>
      <c r="R49" s="65">
        <v>102</v>
      </c>
      <c r="S49" s="36">
        <v>110</v>
      </c>
      <c r="T49" s="39">
        <f t="shared" si="1"/>
        <v>212</v>
      </c>
      <c r="U49" s="120">
        <v>45465</v>
      </c>
      <c r="V49" s="66">
        <v>0</v>
      </c>
      <c r="W49" s="66">
        <f t="shared" si="13"/>
        <v>10000</v>
      </c>
      <c r="X49" s="124">
        <v>9865</v>
      </c>
      <c r="Y49" s="65">
        <f t="shared" si="3"/>
        <v>334.25</v>
      </c>
      <c r="Z49" s="65">
        <f t="shared" si="4"/>
        <v>334.25</v>
      </c>
      <c r="AA49" s="67">
        <v>0</v>
      </c>
      <c r="AB49" s="36" t="s">
        <v>55</v>
      </c>
      <c r="AC49" s="39">
        <f t="shared" si="5"/>
        <v>334.25</v>
      </c>
      <c r="AD49" s="66"/>
      <c r="AE49" s="36"/>
      <c r="AF49" s="37">
        <f t="shared" si="6"/>
        <v>0</v>
      </c>
      <c r="AG49" s="66">
        <v>100</v>
      </c>
      <c r="AH49" s="66"/>
      <c r="AI49" s="37">
        <f t="shared" si="7"/>
        <v>120</v>
      </c>
      <c r="AJ49" s="43">
        <f t="shared" si="8"/>
        <v>631.25</v>
      </c>
      <c r="AK49" s="70">
        <f t="shared" si="9"/>
        <v>73</v>
      </c>
      <c r="AL49" s="36"/>
      <c r="AM49" s="122">
        <v>11131</v>
      </c>
      <c r="AN49" s="36">
        <f t="shared" si="14"/>
        <v>1266</v>
      </c>
      <c r="AO49" s="72">
        <f t="shared" si="15"/>
        <v>0.11373641182283713</v>
      </c>
      <c r="AP49" s="38">
        <f t="shared" si="12"/>
        <v>46</v>
      </c>
    </row>
    <row r="50" spans="1:42" ht="14.25" customHeight="1" x14ac:dyDescent="0.2">
      <c r="A50" s="35"/>
      <c r="B50" s="36"/>
      <c r="C50" s="36"/>
      <c r="D50" s="36"/>
      <c r="E50" s="66">
        <v>44</v>
      </c>
      <c r="F50" s="36" t="s">
        <v>91</v>
      </c>
      <c r="G50" s="36" t="s">
        <v>51</v>
      </c>
      <c r="H50" s="36">
        <v>15</v>
      </c>
      <c r="I50" s="36">
        <v>15</v>
      </c>
      <c r="J50" s="36">
        <v>15</v>
      </c>
      <c r="K50" s="36">
        <v>15</v>
      </c>
      <c r="L50" s="38">
        <f t="shared" si="0"/>
        <v>60</v>
      </c>
      <c r="M50" s="66">
        <v>0</v>
      </c>
      <c r="N50" s="65">
        <v>10</v>
      </c>
      <c r="O50" s="65">
        <v>34.5</v>
      </c>
      <c r="P50" s="65">
        <v>122.5</v>
      </c>
      <c r="Q50" s="39">
        <v>167</v>
      </c>
      <c r="R50" s="65">
        <v>71</v>
      </c>
      <c r="S50" s="36">
        <v>81</v>
      </c>
      <c r="T50" s="39">
        <f t="shared" si="1"/>
        <v>152</v>
      </c>
      <c r="U50" s="120">
        <v>45465</v>
      </c>
      <c r="V50" s="66">
        <v>0</v>
      </c>
      <c r="W50" s="66">
        <f t="shared" si="13"/>
        <v>10000</v>
      </c>
      <c r="X50" s="124">
        <v>9210</v>
      </c>
      <c r="Y50" s="65">
        <f t="shared" si="3"/>
        <v>257.83333333333331</v>
      </c>
      <c r="Z50" s="65">
        <f t="shared" si="4"/>
        <v>257.83333333333331</v>
      </c>
      <c r="AA50" s="67">
        <v>150</v>
      </c>
      <c r="AB50" s="36" t="s">
        <v>63</v>
      </c>
      <c r="AC50" s="39">
        <f t="shared" si="5"/>
        <v>407.83333333333331</v>
      </c>
      <c r="AD50" s="66"/>
      <c r="AE50" s="36">
        <v>50</v>
      </c>
      <c r="AF50" s="37">
        <f t="shared" si="6"/>
        <v>50</v>
      </c>
      <c r="AG50" s="66"/>
      <c r="AH50" s="66"/>
      <c r="AI50" s="37">
        <f t="shared" si="7"/>
        <v>0</v>
      </c>
      <c r="AJ50" s="43">
        <f t="shared" si="8"/>
        <v>836.83333333333326</v>
      </c>
      <c r="AK50" s="70">
        <f t="shared" si="9"/>
        <v>34</v>
      </c>
      <c r="AL50" s="36"/>
      <c r="AM50" s="122">
        <v>10408</v>
      </c>
      <c r="AN50" s="36">
        <f t="shared" si="14"/>
        <v>1198</v>
      </c>
      <c r="AO50" s="72">
        <f t="shared" si="15"/>
        <v>0.11510376633358954</v>
      </c>
      <c r="AP50" s="38">
        <f t="shared" si="12"/>
        <v>47</v>
      </c>
    </row>
    <row r="51" spans="1:42" ht="14.25" customHeight="1" x14ac:dyDescent="0.2">
      <c r="A51" s="35"/>
      <c r="B51" s="36"/>
      <c r="C51" s="36"/>
      <c r="D51" s="36" t="s">
        <v>49</v>
      </c>
      <c r="E51" s="66">
        <v>39</v>
      </c>
      <c r="F51" s="36" t="s">
        <v>87</v>
      </c>
      <c r="G51" s="36" t="s">
        <v>67</v>
      </c>
      <c r="H51" s="36">
        <v>15</v>
      </c>
      <c r="I51" s="36">
        <v>15</v>
      </c>
      <c r="J51" s="36">
        <v>0</v>
      </c>
      <c r="K51" s="36">
        <v>15</v>
      </c>
      <c r="L51" s="38">
        <f t="shared" si="0"/>
        <v>45</v>
      </c>
      <c r="M51" s="66">
        <v>0</v>
      </c>
      <c r="N51" s="65">
        <v>0</v>
      </c>
      <c r="O51" s="65">
        <v>33</v>
      </c>
      <c r="P51" s="65">
        <v>108</v>
      </c>
      <c r="Q51" s="39">
        <v>141</v>
      </c>
      <c r="R51" s="65">
        <v>101</v>
      </c>
      <c r="S51" s="36">
        <v>105</v>
      </c>
      <c r="T51" s="39">
        <f t="shared" si="1"/>
        <v>206</v>
      </c>
      <c r="U51" s="120">
        <v>45464</v>
      </c>
      <c r="V51" s="66">
        <v>0</v>
      </c>
      <c r="W51" s="66">
        <f t="shared" si="13"/>
        <v>10000</v>
      </c>
      <c r="X51" s="124">
        <v>9419</v>
      </c>
      <c r="Y51" s="65">
        <f t="shared" si="3"/>
        <v>282.2166666666667</v>
      </c>
      <c r="Z51" s="65">
        <f t="shared" si="4"/>
        <v>282.2166666666667</v>
      </c>
      <c r="AA51" s="67">
        <v>0</v>
      </c>
      <c r="AB51" s="36" t="s">
        <v>88</v>
      </c>
      <c r="AC51" s="39">
        <f t="shared" si="5"/>
        <v>282.2166666666667</v>
      </c>
      <c r="AD51" s="66"/>
      <c r="AE51" s="36">
        <v>0</v>
      </c>
      <c r="AF51" s="37">
        <f t="shared" si="6"/>
        <v>0</v>
      </c>
      <c r="AG51" s="66"/>
      <c r="AH51" s="66"/>
      <c r="AI51" s="37">
        <f t="shared" si="7"/>
        <v>0</v>
      </c>
      <c r="AJ51" s="43">
        <f t="shared" si="8"/>
        <v>674.2166666666667</v>
      </c>
      <c r="AK51" s="70">
        <f t="shared" si="9"/>
        <v>67</v>
      </c>
      <c r="AL51" s="36"/>
      <c r="AM51" s="126">
        <v>10649</v>
      </c>
      <c r="AN51" s="36">
        <f t="shared" si="14"/>
        <v>1230</v>
      </c>
      <c r="AO51" s="72">
        <f t="shared" si="15"/>
        <v>0.11550380317400695</v>
      </c>
      <c r="AP51" s="38">
        <f t="shared" si="12"/>
        <v>48</v>
      </c>
    </row>
    <row r="52" spans="1:42" ht="14.25" customHeight="1" x14ac:dyDescent="0.2">
      <c r="A52" s="35"/>
      <c r="B52" s="36"/>
      <c r="C52" s="36"/>
      <c r="D52" s="36"/>
      <c r="E52" s="66">
        <v>12</v>
      </c>
      <c r="F52" s="36" t="s">
        <v>60</v>
      </c>
      <c r="G52" s="36" t="s">
        <v>51</v>
      </c>
      <c r="H52" s="36">
        <v>15</v>
      </c>
      <c r="I52" s="36">
        <v>15</v>
      </c>
      <c r="J52" s="36">
        <v>15</v>
      </c>
      <c r="K52" s="36">
        <v>15</v>
      </c>
      <c r="L52" s="38">
        <f t="shared" si="0"/>
        <v>60</v>
      </c>
      <c r="M52" s="66">
        <v>60</v>
      </c>
      <c r="N52" s="65">
        <v>20</v>
      </c>
      <c r="O52" s="65">
        <v>31.3</v>
      </c>
      <c r="P52" s="65">
        <v>69</v>
      </c>
      <c r="Q52" s="39">
        <v>120.3</v>
      </c>
      <c r="R52" s="65">
        <v>96</v>
      </c>
      <c r="S52" s="36">
        <v>105</v>
      </c>
      <c r="T52" s="39">
        <f t="shared" si="1"/>
        <v>201</v>
      </c>
      <c r="U52" s="120">
        <v>45464</v>
      </c>
      <c r="V52" s="66">
        <v>0</v>
      </c>
      <c r="W52" s="66">
        <f t="shared" si="13"/>
        <v>10000</v>
      </c>
      <c r="X52" s="121">
        <v>8562</v>
      </c>
      <c r="Y52" s="65">
        <f t="shared" si="3"/>
        <v>182.23333333333332</v>
      </c>
      <c r="Z52" s="65">
        <f t="shared" si="4"/>
        <v>182.23333333333332</v>
      </c>
      <c r="AA52" s="67">
        <v>150</v>
      </c>
      <c r="AB52" s="36" t="s">
        <v>59</v>
      </c>
      <c r="AC52" s="39">
        <f t="shared" si="5"/>
        <v>332.23333333333335</v>
      </c>
      <c r="AD52" s="66">
        <v>30</v>
      </c>
      <c r="AE52" s="36">
        <v>50</v>
      </c>
      <c r="AF52" s="37">
        <f t="shared" si="6"/>
        <v>80</v>
      </c>
      <c r="AG52" s="66"/>
      <c r="AH52" s="66"/>
      <c r="AI52" s="37">
        <f t="shared" si="7"/>
        <v>60</v>
      </c>
      <c r="AJ52" s="43">
        <f t="shared" si="8"/>
        <v>733.5333333333333</v>
      </c>
      <c r="AK52" s="70">
        <f t="shared" si="9"/>
        <v>56</v>
      </c>
      <c r="AL52" s="36"/>
      <c r="AM52" s="122">
        <v>9700</v>
      </c>
      <c r="AN52" s="36">
        <f t="shared" si="14"/>
        <v>1138</v>
      </c>
      <c r="AO52" s="72">
        <f t="shared" si="15"/>
        <v>0.11731958762886598</v>
      </c>
      <c r="AP52" s="38">
        <f t="shared" si="12"/>
        <v>49</v>
      </c>
    </row>
    <row r="53" spans="1:42" ht="14.25" customHeight="1" x14ac:dyDescent="0.2">
      <c r="A53" s="35"/>
      <c r="B53" s="36"/>
      <c r="C53" s="36"/>
      <c r="D53" s="36"/>
      <c r="E53" s="66">
        <v>26</v>
      </c>
      <c r="F53" s="36" t="s">
        <v>76</v>
      </c>
      <c r="G53" s="36" t="s">
        <v>51</v>
      </c>
      <c r="H53" s="36">
        <v>15</v>
      </c>
      <c r="I53" s="36">
        <v>15</v>
      </c>
      <c r="J53" s="36">
        <v>15</v>
      </c>
      <c r="K53" s="36">
        <v>15</v>
      </c>
      <c r="L53" s="38">
        <f t="shared" si="0"/>
        <v>60</v>
      </c>
      <c r="M53" s="66">
        <v>5</v>
      </c>
      <c r="N53" s="65">
        <v>18.3</v>
      </c>
      <c r="O53" s="65">
        <v>31.67</v>
      </c>
      <c r="P53" s="65">
        <v>113.3</v>
      </c>
      <c r="Q53" s="39">
        <v>163.30000000000001</v>
      </c>
      <c r="R53" s="65">
        <v>77</v>
      </c>
      <c r="S53" s="36">
        <v>103</v>
      </c>
      <c r="T53" s="39">
        <f t="shared" si="1"/>
        <v>180</v>
      </c>
      <c r="U53" s="120">
        <v>45464</v>
      </c>
      <c r="V53" s="66">
        <v>0</v>
      </c>
      <c r="W53" s="66">
        <f t="shared" si="13"/>
        <v>10000</v>
      </c>
      <c r="X53" s="124">
        <v>8826</v>
      </c>
      <c r="Y53" s="65">
        <f t="shared" si="3"/>
        <v>213.03333333333333</v>
      </c>
      <c r="Z53" s="65">
        <f t="shared" si="4"/>
        <v>213.03333333333333</v>
      </c>
      <c r="AA53" s="67">
        <v>150</v>
      </c>
      <c r="AB53" s="36" t="s">
        <v>52</v>
      </c>
      <c r="AC53" s="39">
        <f t="shared" si="5"/>
        <v>363.0333333333333</v>
      </c>
      <c r="AD53" s="66"/>
      <c r="AE53" s="36">
        <v>50</v>
      </c>
      <c r="AF53" s="37">
        <f t="shared" si="6"/>
        <v>50</v>
      </c>
      <c r="AG53" s="66"/>
      <c r="AH53" s="66"/>
      <c r="AI53" s="37">
        <f t="shared" si="7"/>
        <v>5</v>
      </c>
      <c r="AJ53" s="43">
        <f t="shared" si="8"/>
        <v>811.33333333333326</v>
      </c>
      <c r="AK53" s="70">
        <f t="shared" si="9"/>
        <v>39</v>
      </c>
      <c r="AL53" s="36"/>
      <c r="AM53" s="123">
        <v>10092</v>
      </c>
      <c r="AN53" s="36">
        <f t="shared" si="14"/>
        <v>1266</v>
      </c>
      <c r="AO53" s="72">
        <f t="shared" si="15"/>
        <v>0.12544589774078477</v>
      </c>
      <c r="AP53" s="38">
        <f t="shared" si="12"/>
        <v>50</v>
      </c>
    </row>
    <row r="54" spans="1:42" ht="14.25" customHeight="1" x14ac:dyDescent="0.2">
      <c r="A54" s="35"/>
      <c r="B54" s="36"/>
      <c r="C54" s="36"/>
      <c r="D54" s="36"/>
      <c r="E54" s="66">
        <v>128</v>
      </c>
      <c r="F54" s="36" t="s">
        <v>169</v>
      </c>
      <c r="G54" s="36" t="s">
        <v>51</v>
      </c>
      <c r="H54" s="36">
        <v>15</v>
      </c>
      <c r="I54" s="36">
        <v>15</v>
      </c>
      <c r="J54" s="36">
        <v>15</v>
      </c>
      <c r="K54" s="36">
        <v>15</v>
      </c>
      <c r="L54" s="38">
        <f t="shared" si="0"/>
        <v>60</v>
      </c>
      <c r="M54" s="36">
        <v>0</v>
      </c>
      <c r="N54" s="36">
        <v>13.33</v>
      </c>
      <c r="O54" s="36">
        <v>27.67</v>
      </c>
      <c r="P54" s="36">
        <v>91</v>
      </c>
      <c r="Q54" s="39">
        <v>132</v>
      </c>
      <c r="R54" s="65">
        <v>105</v>
      </c>
      <c r="S54" s="36">
        <v>108</v>
      </c>
      <c r="T54" s="39">
        <f t="shared" si="1"/>
        <v>213</v>
      </c>
      <c r="U54" s="120">
        <v>45462</v>
      </c>
      <c r="V54" s="66">
        <v>50</v>
      </c>
      <c r="W54" s="66">
        <f t="shared" si="13"/>
        <v>10000</v>
      </c>
      <c r="X54" s="121">
        <v>9009</v>
      </c>
      <c r="Y54" s="65">
        <f t="shared" si="3"/>
        <v>234.38333333333333</v>
      </c>
      <c r="Z54" s="65">
        <f t="shared" si="4"/>
        <v>234.38333333333333</v>
      </c>
      <c r="AA54" s="67">
        <v>150</v>
      </c>
      <c r="AB54" s="36" t="s">
        <v>63</v>
      </c>
      <c r="AC54" s="39">
        <f t="shared" si="5"/>
        <v>384.38333333333333</v>
      </c>
      <c r="AD54" s="66">
        <v>15</v>
      </c>
      <c r="AE54" s="36">
        <v>0</v>
      </c>
      <c r="AF54" s="37">
        <f t="shared" si="6"/>
        <v>65</v>
      </c>
      <c r="AG54" s="36"/>
      <c r="AH54" s="36"/>
      <c r="AI54" s="37">
        <f t="shared" si="7"/>
        <v>0</v>
      </c>
      <c r="AJ54" s="43">
        <f t="shared" si="8"/>
        <v>854.38333333333333</v>
      </c>
      <c r="AK54" s="70">
        <f t="shared" si="9"/>
        <v>30</v>
      </c>
      <c r="AL54" s="36"/>
      <c r="AM54" s="123">
        <v>10320</v>
      </c>
      <c r="AN54" s="36">
        <f t="shared" si="14"/>
        <v>1311</v>
      </c>
      <c r="AO54" s="72">
        <f t="shared" si="15"/>
        <v>0.12703488372093022</v>
      </c>
      <c r="AP54" s="38">
        <f t="shared" si="12"/>
        <v>51</v>
      </c>
    </row>
    <row r="55" spans="1:42" ht="14.25" customHeight="1" x14ac:dyDescent="0.2">
      <c r="A55" s="35"/>
      <c r="B55" s="36"/>
      <c r="C55" s="36"/>
      <c r="D55" s="36" t="s">
        <v>49</v>
      </c>
      <c r="E55" s="66">
        <v>75</v>
      </c>
      <c r="F55" s="36" t="s">
        <v>122</v>
      </c>
      <c r="G55" s="36" t="s">
        <v>106</v>
      </c>
      <c r="H55" s="36">
        <v>15</v>
      </c>
      <c r="I55" s="36">
        <v>15</v>
      </c>
      <c r="J55" s="36">
        <v>15</v>
      </c>
      <c r="K55" s="36">
        <v>15</v>
      </c>
      <c r="L55" s="38">
        <f t="shared" si="0"/>
        <v>60</v>
      </c>
      <c r="M55" s="66">
        <v>5</v>
      </c>
      <c r="N55" s="65">
        <v>20</v>
      </c>
      <c r="O55" s="65">
        <v>36</v>
      </c>
      <c r="P55" s="65">
        <v>136.66999999999999</v>
      </c>
      <c r="Q55" s="39">
        <v>192.7</v>
      </c>
      <c r="R55" s="65">
        <v>111</v>
      </c>
      <c r="S55" s="36">
        <v>112</v>
      </c>
      <c r="T55" s="39">
        <f t="shared" si="1"/>
        <v>223</v>
      </c>
      <c r="U55" s="120">
        <v>45463</v>
      </c>
      <c r="V55" s="66">
        <v>25</v>
      </c>
      <c r="W55" s="66">
        <f t="shared" si="13"/>
        <v>30000</v>
      </c>
      <c r="X55" s="121">
        <v>26280</v>
      </c>
      <c r="Y55" s="65">
        <f t="shared" si="3"/>
        <v>205.33333333333334</v>
      </c>
      <c r="Z55" s="65">
        <f t="shared" si="4"/>
        <v>205.33333333333334</v>
      </c>
      <c r="AA55" s="67">
        <v>150</v>
      </c>
      <c r="AB55" s="36" t="s">
        <v>52</v>
      </c>
      <c r="AC55" s="39">
        <f t="shared" si="5"/>
        <v>355.33333333333337</v>
      </c>
      <c r="AD55" s="66">
        <v>30</v>
      </c>
      <c r="AE55" s="36">
        <v>50</v>
      </c>
      <c r="AF55" s="37">
        <f t="shared" si="6"/>
        <v>105</v>
      </c>
      <c r="AG55" s="66"/>
      <c r="AH55" s="66"/>
      <c r="AI55" s="37">
        <f t="shared" si="7"/>
        <v>5</v>
      </c>
      <c r="AJ55" s="43">
        <f t="shared" si="8"/>
        <v>931.0333333333333</v>
      </c>
      <c r="AK55" s="70">
        <f t="shared" si="9"/>
        <v>17</v>
      </c>
      <c r="AL55" s="36"/>
      <c r="AM55" s="122">
        <v>30186</v>
      </c>
      <c r="AN55" s="36">
        <f t="shared" si="14"/>
        <v>3906</v>
      </c>
      <c r="AO55" s="72">
        <f t="shared" si="15"/>
        <v>0.12939773404889685</v>
      </c>
      <c r="AP55" s="38">
        <f t="shared" si="12"/>
        <v>52</v>
      </c>
    </row>
    <row r="56" spans="1:42" ht="14.25" customHeight="1" x14ac:dyDescent="0.2">
      <c r="A56" s="35"/>
      <c r="B56" s="36"/>
      <c r="C56" s="36"/>
      <c r="D56" s="36"/>
      <c r="E56" s="66">
        <v>24</v>
      </c>
      <c r="F56" s="36" t="s">
        <v>73</v>
      </c>
      <c r="G56" s="36" t="s">
        <v>67</v>
      </c>
      <c r="H56" s="36">
        <v>15</v>
      </c>
      <c r="I56" s="36">
        <v>15</v>
      </c>
      <c r="J56" s="36">
        <v>15</v>
      </c>
      <c r="K56" s="36">
        <v>15</v>
      </c>
      <c r="L56" s="38">
        <f t="shared" si="0"/>
        <v>60</v>
      </c>
      <c r="M56" s="66">
        <v>20</v>
      </c>
      <c r="N56" s="65">
        <v>6.67</v>
      </c>
      <c r="O56" s="65">
        <v>32.67</v>
      </c>
      <c r="P56" s="65">
        <v>107.67</v>
      </c>
      <c r="Q56" s="39">
        <v>147</v>
      </c>
      <c r="R56" s="65">
        <v>117</v>
      </c>
      <c r="S56" s="36">
        <v>120</v>
      </c>
      <c r="T56" s="39">
        <f t="shared" si="1"/>
        <v>237</v>
      </c>
      <c r="U56" s="120">
        <v>45463</v>
      </c>
      <c r="V56" s="66">
        <v>25</v>
      </c>
      <c r="W56" s="66">
        <f t="shared" si="13"/>
        <v>10000</v>
      </c>
      <c r="X56" s="121">
        <v>8907</v>
      </c>
      <c r="Y56" s="65">
        <f t="shared" si="3"/>
        <v>222.48333333333335</v>
      </c>
      <c r="Z56" s="65">
        <f t="shared" si="4"/>
        <v>222.48333333333335</v>
      </c>
      <c r="AA56" s="67">
        <v>150</v>
      </c>
      <c r="AB56" s="36" t="s">
        <v>63</v>
      </c>
      <c r="AC56" s="39">
        <f t="shared" si="5"/>
        <v>372.48333333333335</v>
      </c>
      <c r="AD56" s="66"/>
      <c r="AE56" s="36">
        <v>50</v>
      </c>
      <c r="AF56" s="37">
        <f t="shared" si="6"/>
        <v>75</v>
      </c>
      <c r="AG56" s="66"/>
      <c r="AH56" s="66"/>
      <c r="AI56" s="37">
        <f t="shared" si="7"/>
        <v>20</v>
      </c>
      <c r="AJ56" s="43">
        <f t="shared" si="8"/>
        <v>871.48333333333335</v>
      </c>
      <c r="AK56" s="70">
        <f t="shared" si="9"/>
        <v>28</v>
      </c>
      <c r="AL56" s="36"/>
      <c r="AM56" s="122">
        <v>10254</v>
      </c>
      <c r="AN56" s="36">
        <f t="shared" si="14"/>
        <v>1347</v>
      </c>
      <c r="AO56" s="72">
        <f t="shared" si="15"/>
        <v>0.13136337039204213</v>
      </c>
      <c r="AP56" s="38">
        <f t="shared" si="12"/>
        <v>53</v>
      </c>
    </row>
    <row r="57" spans="1:42" ht="14.25" customHeight="1" x14ac:dyDescent="0.2">
      <c r="A57" s="35"/>
      <c r="B57" s="36"/>
      <c r="C57" s="36"/>
      <c r="D57" s="36"/>
      <c r="E57" s="66">
        <v>95</v>
      </c>
      <c r="F57" s="36" t="s">
        <v>137</v>
      </c>
      <c r="G57" s="36" t="s">
        <v>51</v>
      </c>
      <c r="H57" s="36">
        <v>15</v>
      </c>
      <c r="I57" s="36">
        <v>15</v>
      </c>
      <c r="J57" s="36">
        <v>15</v>
      </c>
      <c r="K57" s="36">
        <v>15</v>
      </c>
      <c r="L57" s="38">
        <f t="shared" si="0"/>
        <v>60</v>
      </c>
      <c r="M57" s="66">
        <v>60</v>
      </c>
      <c r="N57" s="65">
        <v>13.33</v>
      </c>
      <c r="O57" s="65">
        <v>35</v>
      </c>
      <c r="P57" s="65">
        <v>89.33</v>
      </c>
      <c r="Q57" s="39">
        <v>137.69999999999999</v>
      </c>
      <c r="R57" s="65">
        <v>78</v>
      </c>
      <c r="S57" s="36">
        <v>96</v>
      </c>
      <c r="T57" s="39">
        <f t="shared" si="1"/>
        <v>174</v>
      </c>
      <c r="U57" s="120">
        <v>45464</v>
      </c>
      <c r="V57" s="66">
        <v>0</v>
      </c>
      <c r="W57" s="66">
        <f t="shared" si="13"/>
        <v>10000</v>
      </c>
      <c r="X57" s="124">
        <v>9100</v>
      </c>
      <c r="Y57" s="65">
        <f t="shared" si="3"/>
        <v>245</v>
      </c>
      <c r="Z57" s="65">
        <f t="shared" si="4"/>
        <v>245</v>
      </c>
      <c r="AA57" s="67">
        <v>150</v>
      </c>
      <c r="AB57" s="36" t="s">
        <v>52</v>
      </c>
      <c r="AC57" s="39">
        <f t="shared" si="5"/>
        <v>395</v>
      </c>
      <c r="AD57" s="66"/>
      <c r="AE57" s="36">
        <v>50</v>
      </c>
      <c r="AF57" s="37">
        <f t="shared" si="6"/>
        <v>50</v>
      </c>
      <c r="AG57" s="66"/>
      <c r="AH57" s="66"/>
      <c r="AI57" s="37">
        <f t="shared" si="7"/>
        <v>60</v>
      </c>
      <c r="AJ57" s="43">
        <f t="shared" si="8"/>
        <v>756.7</v>
      </c>
      <c r="AK57" s="70">
        <f t="shared" si="9"/>
        <v>49</v>
      </c>
      <c r="AL57" s="36"/>
      <c r="AM57" s="123">
        <v>10500</v>
      </c>
      <c r="AN57" s="36">
        <f t="shared" si="14"/>
        <v>1400</v>
      </c>
      <c r="AO57" s="72">
        <f t="shared" si="15"/>
        <v>0.13333333333333333</v>
      </c>
      <c r="AP57" s="38">
        <f t="shared" si="12"/>
        <v>54</v>
      </c>
    </row>
    <row r="58" spans="1:42" ht="14.25" customHeight="1" x14ac:dyDescent="0.2">
      <c r="A58" s="35"/>
      <c r="B58" s="36"/>
      <c r="C58" s="36"/>
      <c r="D58" s="36"/>
      <c r="E58" s="66">
        <v>82</v>
      </c>
      <c r="F58" s="36" t="s">
        <v>128</v>
      </c>
      <c r="G58" s="36" t="s">
        <v>51</v>
      </c>
      <c r="H58" s="36">
        <v>15</v>
      </c>
      <c r="I58" s="36">
        <v>15</v>
      </c>
      <c r="J58" s="36">
        <v>15</v>
      </c>
      <c r="K58" s="36">
        <v>15</v>
      </c>
      <c r="L58" s="38">
        <f t="shared" si="0"/>
        <v>60</v>
      </c>
      <c r="M58" s="66">
        <v>5</v>
      </c>
      <c r="N58" s="65">
        <v>13.33</v>
      </c>
      <c r="O58" s="65">
        <v>39.67</v>
      </c>
      <c r="P58" s="65">
        <v>132.33000000000001</v>
      </c>
      <c r="Q58" s="39">
        <v>185.3</v>
      </c>
      <c r="R58" s="65">
        <v>91</v>
      </c>
      <c r="S58" s="36">
        <v>109</v>
      </c>
      <c r="T58" s="39">
        <f t="shared" si="1"/>
        <v>200</v>
      </c>
      <c r="U58" s="120">
        <v>45464</v>
      </c>
      <c r="V58" s="66">
        <v>0</v>
      </c>
      <c r="W58" s="66">
        <f t="shared" si="13"/>
        <v>10000</v>
      </c>
      <c r="X58" s="124">
        <v>8794</v>
      </c>
      <c r="Y58" s="65">
        <f t="shared" si="3"/>
        <v>209.3</v>
      </c>
      <c r="Z58" s="65">
        <f t="shared" si="4"/>
        <v>209.3</v>
      </c>
      <c r="AA58" s="67">
        <v>0</v>
      </c>
      <c r="AB58" s="36" t="s">
        <v>55</v>
      </c>
      <c r="AC58" s="39">
        <f t="shared" si="5"/>
        <v>209.3</v>
      </c>
      <c r="AD58" s="66"/>
      <c r="AE58" s="36">
        <v>50</v>
      </c>
      <c r="AF58" s="37">
        <f t="shared" si="6"/>
        <v>50</v>
      </c>
      <c r="AG58" s="66"/>
      <c r="AH58" s="66"/>
      <c r="AI58" s="37">
        <f t="shared" si="7"/>
        <v>5</v>
      </c>
      <c r="AJ58" s="43">
        <f t="shared" si="8"/>
        <v>699.6</v>
      </c>
      <c r="AK58" s="70">
        <f t="shared" si="9"/>
        <v>63</v>
      </c>
      <c r="AL58" s="36"/>
      <c r="AM58" s="126">
        <v>10148</v>
      </c>
      <c r="AN58" s="36">
        <f t="shared" si="14"/>
        <v>1354</v>
      </c>
      <c r="AO58" s="72">
        <f t="shared" si="15"/>
        <v>0.1334253054789121</v>
      </c>
      <c r="AP58" s="38">
        <f t="shared" si="12"/>
        <v>55</v>
      </c>
    </row>
    <row r="59" spans="1:42" ht="14.25" customHeight="1" x14ac:dyDescent="0.2">
      <c r="A59" s="35"/>
      <c r="B59" s="36"/>
      <c r="C59" s="36" t="s">
        <v>49</v>
      </c>
      <c r="D59" s="36"/>
      <c r="E59" s="66">
        <v>2</v>
      </c>
      <c r="F59" s="36" t="s">
        <v>50</v>
      </c>
      <c r="G59" s="36" t="s">
        <v>51</v>
      </c>
      <c r="H59" s="36">
        <v>15</v>
      </c>
      <c r="I59" s="36">
        <v>15</v>
      </c>
      <c r="J59" s="36">
        <v>15</v>
      </c>
      <c r="K59" s="36">
        <v>0</v>
      </c>
      <c r="L59" s="38">
        <f t="shared" si="0"/>
        <v>45</v>
      </c>
      <c r="M59" s="66">
        <v>205</v>
      </c>
      <c r="N59" s="65">
        <v>13.3</v>
      </c>
      <c r="O59" s="65">
        <v>29</v>
      </c>
      <c r="P59" s="65">
        <v>108.3</v>
      </c>
      <c r="Q59" s="39">
        <v>150.69999999999999</v>
      </c>
      <c r="R59" s="65">
        <v>118</v>
      </c>
      <c r="S59" s="36">
        <v>118</v>
      </c>
      <c r="T59" s="39">
        <f t="shared" si="1"/>
        <v>236</v>
      </c>
      <c r="U59" s="120">
        <v>45463</v>
      </c>
      <c r="V59" s="66">
        <v>25</v>
      </c>
      <c r="W59" s="66">
        <f t="shared" si="13"/>
        <v>10000</v>
      </c>
      <c r="X59" s="121">
        <v>8813</v>
      </c>
      <c r="Y59" s="65">
        <f t="shared" si="3"/>
        <v>211.51666666666665</v>
      </c>
      <c r="Z59" s="65">
        <f t="shared" si="4"/>
        <v>211.51666666666665</v>
      </c>
      <c r="AA59" s="67">
        <v>150</v>
      </c>
      <c r="AB59" s="36" t="s">
        <v>52</v>
      </c>
      <c r="AC59" s="39">
        <f t="shared" si="5"/>
        <v>361.51666666666665</v>
      </c>
      <c r="AD59" s="66">
        <v>15</v>
      </c>
      <c r="AE59" s="36">
        <v>50</v>
      </c>
      <c r="AF59" s="37">
        <f t="shared" si="6"/>
        <v>90</v>
      </c>
      <c r="AG59" s="66"/>
      <c r="AH59" s="66"/>
      <c r="AI59" s="37">
        <f t="shared" si="7"/>
        <v>205</v>
      </c>
      <c r="AJ59" s="43">
        <f t="shared" si="8"/>
        <v>678.2166666666667</v>
      </c>
      <c r="AK59" s="70">
        <f t="shared" si="9"/>
        <v>66</v>
      </c>
      <c r="AL59" s="36"/>
      <c r="AM59" s="122">
        <v>10190</v>
      </c>
      <c r="AN59" s="36">
        <f t="shared" si="14"/>
        <v>1377</v>
      </c>
      <c r="AO59" s="72">
        <f t="shared" si="15"/>
        <v>0.1351324828263003</v>
      </c>
      <c r="AP59" s="38">
        <f t="shared" si="12"/>
        <v>56</v>
      </c>
    </row>
    <row r="60" spans="1:42" ht="14.25" customHeight="1" x14ac:dyDescent="0.2">
      <c r="A60" s="35"/>
      <c r="B60" s="36"/>
      <c r="C60" s="36"/>
      <c r="D60" s="36"/>
      <c r="E60" s="66">
        <v>143</v>
      </c>
      <c r="F60" s="36" t="s">
        <v>183</v>
      </c>
      <c r="G60" s="36" t="s">
        <v>51</v>
      </c>
      <c r="H60" s="36">
        <v>15</v>
      </c>
      <c r="I60" s="36">
        <v>15</v>
      </c>
      <c r="J60" s="36">
        <v>15</v>
      </c>
      <c r="K60" s="36">
        <v>15</v>
      </c>
      <c r="L60" s="38">
        <f t="shared" si="0"/>
        <v>60</v>
      </c>
      <c r="M60" s="36">
        <v>0</v>
      </c>
      <c r="N60" s="36">
        <v>13.33</v>
      </c>
      <c r="O60" s="36">
        <v>32</v>
      </c>
      <c r="P60" s="65">
        <v>102.67</v>
      </c>
      <c r="Q60" s="39">
        <v>148</v>
      </c>
      <c r="R60" s="65">
        <v>109</v>
      </c>
      <c r="S60" s="36">
        <v>110</v>
      </c>
      <c r="T60" s="39">
        <f t="shared" si="1"/>
        <v>219</v>
      </c>
      <c r="U60" s="120">
        <v>45462</v>
      </c>
      <c r="V60" s="66">
        <v>50</v>
      </c>
      <c r="W60" s="66">
        <f t="shared" si="13"/>
        <v>10000</v>
      </c>
      <c r="X60" s="121">
        <v>11417</v>
      </c>
      <c r="Y60" s="65">
        <f t="shared" si="3"/>
        <v>184.68333333333334</v>
      </c>
      <c r="Z60" s="65">
        <f t="shared" si="4"/>
        <v>184.68333333333334</v>
      </c>
      <c r="AA60" s="67">
        <v>0</v>
      </c>
      <c r="AB60" s="36" t="s">
        <v>55</v>
      </c>
      <c r="AC60" s="39">
        <f t="shared" si="5"/>
        <v>184.68333333333334</v>
      </c>
      <c r="AD60" s="66"/>
      <c r="AE60" s="36">
        <v>50</v>
      </c>
      <c r="AF60" s="37">
        <f t="shared" si="6"/>
        <v>100</v>
      </c>
      <c r="AG60" s="36"/>
      <c r="AH60" s="36"/>
      <c r="AI60" s="37">
        <f t="shared" si="7"/>
        <v>0</v>
      </c>
      <c r="AJ60" s="43">
        <f t="shared" si="8"/>
        <v>711.68333333333339</v>
      </c>
      <c r="AK60" s="70">
        <f t="shared" si="9"/>
        <v>58</v>
      </c>
      <c r="AL60" s="36"/>
      <c r="AM60" s="122">
        <v>10000</v>
      </c>
      <c r="AN60" s="36">
        <f t="shared" si="14"/>
        <v>1417</v>
      </c>
      <c r="AO60" s="72">
        <f t="shared" si="15"/>
        <v>0.14169999999999999</v>
      </c>
      <c r="AP60" s="38">
        <f t="shared" si="12"/>
        <v>58</v>
      </c>
    </row>
    <row r="61" spans="1:42" ht="14.25" customHeight="1" x14ac:dyDescent="0.2">
      <c r="A61" s="35"/>
      <c r="B61" s="36"/>
      <c r="C61" s="36"/>
      <c r="D61" s="36"/>
      <c r="E61" s="66">
        <v>142</v>
      </c>
      <c r="F61" s="36" t="s">
        <v>182</v>
      </c>
      <c r="G61" s="36" t="s">
        <v>51</v>
      </c>
      <c r="H61" s="36">
        <v>15</v>
      </c>
      <c r="I61" s="36">
        <v>15</v>
      </c>
      <c r="J61" s="36">
        <v>15</v>
      </c>
      <c r="K61" s="36">
        <v>15</v>
      </c>
      <c r="L61" s="38">
        <f t="shared" si="0"/>
        <v>60</v>
      </c>
      <c r="M61" s="36">
        <v>200</v>
      </c>
      <c r="N61" s="36">
        <v>20</v>
      </c>
      <c r="O61" s="36">
        <v>37.299999999999997</v>
      </c>
      <c r="P61" s="36">
        <v>125</v>
      </c>
      <c r="Q61" s="39">
        <v>182.3</v>
      </c>
      <c r="R61" s="65">
        <v>100</v>
      </c>
      <c r="S61" s="36">
        <v>101</v>
      </c>
      <c r="T61" s="39">
        <f t="shared" si="1"/>
        <v>201</v>
      </c>
      <c r="U61" s="120">
        <v>45464</v>
      </c>
      <c r="V61" s="66">
        <v>0</v>
      </c>
      <c r="W61" s="66">
        <f t="shared" si="13"/>
        <v>10000</v>
      </c>
      <c r="X61" s="124">
        <v>8785</v>
      </c>
      <c r="Y61" s="65">
        <f t="shared" si="3"/>
        <v>208.25</v>
      </c>
      <c r="Z61" s="65">
        <f t="shared" si="4"/>
        <v>208.25</v>
      </c>
      <c r="AA61" s="67">
        <v>150</v>
      </c>
      <c r="AB61" s="36" t="s">
        <v>63</v>
      </c>
      <c r="AC61" s="39">
        <f t="shared" si="5"/>
        <v>358.25</v>
      </c>
      <c r="AD61" s="66">
        <v>60</v>
      </c>
      <c r="AE61" s="36">
        <v>50</v>
      </c>
      <c r="AF61" s="37">
        <f t="shared" si="6"/>
        <v>110</v>
      </c>
      <c r="AG61" s="36"/>
      <c r="AH61" s="36"/>
      <c r="AI61" s="37">
        <f t="shared" si="7"/>
        <v>200</v>
      </c>
      <c r="AJ61" s="43">
        <f t="shared" si="8"/>
        <v>711.55</v>
      </c>
      <c r="AK61" s="70">
        <f t="shared" si="9"/>
        <v>59</v>
      </c>
      <c r="AL61" s="36"/>
      <c r="AM61" s="122">
        <v>10300</v>
      </c>
      <c r="AN61" s="36">
        <f t="shared" si="14"/>
        <v>1515</v>
      </c>
      <c r="AO61" s="72">
        <f t="shared" si="15"/>
        <v>0.1470873786407767</v>
      </c>
      <c r="AP61" s="38">
        <f t="shared" si="12"/>
        <v>59</v>
      </c>
    </row>
    <row r="62" spans="1:42" ht="14.25" customHeight="1" x14ac:dyDescent="0.2">
      <c r="A62" s="35"/>
      <c r="B62" s="36"/>
      <c r="C62" s="36"/>
      <c r="D62" s="36"/>
      <c r="E62" s="66">
        <v>130</v>
      </c>
      <c r="F62" s="36" t="s">
        <v>171</v>
      </c>
      <c r="G62" s="36" t="s">
        <v>51</v>
      </c>
      <c r="H62" s="36">
        <v>15</v>
      </c>
      <c r="I62" s="36">
        <v>15</v>
      </c>
      <c r="J62" s="36">
        <v>15</v>
      </c>
      <c r="K62" s="36">
        <v>15</v>
      </c>
      <c r="L62" s="38">
        <f t="shared" si="0"/>
        <v>60</v>
      </c>
      <c r="M62" s="36">
        <v>25</v>
      </c>
      <c r="N62" s="36">
        <v>10.33</v>
      </c>
      <c r="O62" s="36">
        <v>23.67</v>
      </c>
      <c r="P62" s="36">
        <v>84</v>
      </c>
      <c r="Q62" s="39">
        <v>118</v>
      </c>
      <c r="R62" s="65">
        <v>76</v>
      </c>
      <c r="S62" s="36">
        <v>89</v>
      </c>
      <c r="T62" s="39">
        <f t="shared" si="1"/>
        <v>165</v>
      </c>
      <c r="U62" s="120">
        <v>45463</v>
      </c>
      <c r="V62" s="66">
        <v>25</v>
      </c>
      <c r="W62" s="66">
        <f t="shared" si="13"/>
        <v>10000</v>
      </c>
      <c r="X62" s="121">
        <v>12489</v>
      </c>
      <c r="Y62" s="65">
        <f t="shared" si="3"/>
        <v>59.616666666666674</v>
      </c>
      <c r="Z62" s="65">
        <f t="shared" si="4"/>
        <v>59.616666666666674</v>
      </c>
      <c r="AA62" s="67">
        <v>150</v>
      </c>
      <c r="AB62" s="36" t="s">
        <v>63</v>
      </c>
      <c r="AC62" s="39">
        <f t="shared" si="5"/>
        <v>209.61666666666667</v>
      </c>
      <c r="AD62" s="66">
        <v>15</v>
      </c>
      <c r="AE62" s="36"/>
      <c r="AF62" s="37">
        <f t="shared" si="6"/>
        <v>40</v>
      </c>
      <c r="AG62" s="36">
        <v>100</v>
      </c>
      <c r="AH62" s="36"/>
      <c r="AI62" s="37">
        <f t="shared" si="7"/>
        <v>125</v>
      </c>
      <c r="AJ62" s="43">
        <f t="shared" si="8"/>
        <v>467.61666666666667</v>
      </c>
      <c r="AK62" s="70">
        <f t="shared" si="9"/>
        <v>93</v>
      </c>
      <c r="AL62" s="36"/>
      <c r="AM62" s="126">
        <v>10876</v>
      </c>
      <c r="AN62" s="36">
        <f t="shared" si="14"/>
        <v>1613</v>
      </c>
      <c r="AO62" s="72">
        <f t="shared" si="15"/>
        <v>0.14830820154468555</v>
      </c>
      <c r="AP62" s="38">
        <f t="shared" si="12"/>
        <v>60</v>
      </c>
    </row>
    <row r="63" spans="1:42" ht="14.25" customHeight="1" x14ac:dyDescent="0.2">
      <c r="A63" s="35"/>
      <c r="B63" s="36"/>
      <c r="C63" s="36"/>
      <c r="D63" s="36" t="s">
        <v>49</v>
      </c>
      <c r="E63" s="66">
        <v>45</v>
      </c>
      <c r="F63" s="36" t="s">
        <v>92</v>
      </c>
      <c r="G63" s="36" t="s">
        <v>51</v>
      </c>
      <c r="H63" s="36">
        <v>15</v>
      </c>
      <c r="I63" s="36">
        <v>15</v>
      </c>
      <c r="J63" s="36">
        <v>15</v>
      </c>
      <c r="K63" s="36">
        <v>15</v>
      </c>
      <c r="L63" s="38">
        <f t="shared" si="0"/>
        <v>60</v>
      </c>
      <c r="M63" s="66">
        <v>0</v>
      </c>
      <c r="N63" s="65">
        <v>20</v>
      </c>
      <c r="O63" s="65">
        <v>32.5</v>
      </c>
      <c r="P63" s="65">
        <v>135.5</v>
      </c>
      <c r="Q63" s="39">
        <v>188</v>
      </c>
      <c r="R63" s="65">
        <v>107</v>
      </c>
      <c r="S63" s="36">
        <v>92</v>
      </c>
      <c r="T63" s="39">
        <f t="shared" si="1"/>
        <v>199</v>
      </c>
      <c r="U63" s="120">
        <v>45464</v>
      </c>
      <c r="V63" s="66">
        <v>0</v>
      </c>
      <c r="W63" s="66">
        <f t="shared" si="13"/>
        <v>10000</v>
      </c>
      <c r="X63" s="124">
        <v>8568</v>
      </c>
      <c r="Y63" s="65">
        <f t="shared" si="3"/>
        <v>182.93333333333334</v>
      </c>
      <c r="Z63" s="65">
        <f t="shared" si="4"/>
        <v>182.93333333333334</v>
      </c>
      <c r="AA63" s="67">
        <v>150</v>
      </c>
      <c r="AB63" s="36" t="s">
        <v>93</v>
      </c>
      <c r="AC63" s="39">
        <f t="shared" si="5"/>
        <v>332.93333333333334</v>
      </c>
      <c r="AD63" s="66"/>
      <c r="AE63" s="36">
        <v>50</v>
      </c>
      <c r="AF63" s="37">
        <f t="shared" si="6"/>
        <v>50</v>
      </c>
      <c r="AG63" s="66"/>
      <c r="AH63" s="66"/>
      <c r="AI63" s="37">
        <f t="shared" si="7"/>
        <v>0</v>
      </c>
      <c r="AJ63" s="43">
        <f t="shared" si="8"/>
        <v>829.93333333333339</v>
      </c>
      <c r="AK63" s="70">
        <f t="shared" si="9"/>
        <v>36</v>
      </c>
      <c r="AL63" s="36"/>
      <c r="AM63" s="122">
        <v>10070</v>
      </c>
      <c r="AN63" s="36">
        <f t="shared" si="14"/>
        <v>1502</v>
      </c>
      <c r="AO63" s="72">
        <f t="shared" si="15"/>
        <v>0.14915590863952333</v>
      </c>
      <c r="AP63" s="38">
        <f t="shared" si="12"/>
        <v>61</v>
      </c>
    </row>
    <row r="64" spans="1:42" ht="14.25" customHeight="1" x14ac:dyDescent="0.2">
      <c r="A64" s="35"/>
      <c r="B64" s="36"/>
      <c r="C64" s="36"/>
      <c r="D64" s="36"/>
      <c r="E64" s="66">
        <v>141</v>
      </c>
      <c r="F64" s="36" t="s">
        <v>181</v>
      </c>
      <c r="G64" s="36" t="s">
        <v>51</v>
      </c>
      <c r="H64" s="36">
        <v>15</v>
      </c>
      <c r="I64" s="36">
        <v>15</v>
      </c>
      <c r="J64" s="36">
        <v>15</v>
      </c>
      <c r="K64" s="36">
        <v>15</v>
      </c>
      <c r="L64" s="38">
        <f t="shared" si="0"/>
        <v>60</v>
      </c>
      <c r="M64" s="36">
        <v>0</v>
      </c>
      <c r="N64" s="47">
        <v>20</v>
      </c>
      <c r="O64" s="36">
        <v>33.33</v>
      </c>
      <c r="P64" s="36">
        <v>113.33</v>
      </c>
      <c r="Q64" s="39">
        <v>166.7</v>
      </c>
      <c r="R64" s="65">
        <v>113</v>
      </c>
      <c r="S64" s="36">
        <v>112</v>
      </c>
      <c r="T64" s="39">
        <f t="shared" si="1"/>
        <v>225</v>
      </c>
      <c r="U64" s="120">
        <v>45463</v>
      </c>
      <c r="V64" s="66">
        <v>25</v>
      </c>
      <c r="W64" s="66">
        <f t="shared" si="13"/>
        <v>10000</v>
      </c>
      <c r="X64" s="121">
        <v>9494</v>
      </c>
      <c r="Y64" s="65">
        <f t="shared" si="3"/>
        <v>290.9666666666667</v>
      </c>
      <c r="Z64" s="65">
        <f t="shared" si="4"/>
        <v>290.9666666666667</v>
      </c>
      <c r="AA64" s="67">
        <v>0</v>
      </c>
      <c r="AB64" s="36" t="s">
        <v>55</v>
      </c>
      <c r="AC64" s="39">
        <f t="shared" si="5"/>
        <v>290.9666666666667</v>
      </c>
      <c r="AD64" s="66">
        <v>30</v>
      </c>
      <c r="AE64" s="36">
        <v>0</v>
      </c>
      <c r="AF64" s="37">
        <f t="shared" si="6"/>
        <v>55</v>
      </c>
      <c r="AG64" s="36"/>
      <c r="AH64" s="36"/>
      <c r="AI64" s="37">
        <f t="shared" si="7"/>
        <v>0</v>
      </c>
      <c r="AJ64" s="43">
        <f t="shared" si="8"/>
        <v>797.66666666666674</v>
      </c>
      <c r="AK64" s="70">
        <f t="shared" si="9"/>
        <v>44</v>
      </c>
      <c r="AL64" s="36"/>
      <c r="AM64" s="123">
        <v>11211</v>
      </c>
      <c r="AN64" s="36">
        <f t="shared" si="14"/>
        <v>1717</v>
      </c>
      <c r="AO64" s="72">
        <f t="shared" si="15"/>
        <v>0.15315315315315314</v>
      </c>
      <c r="AP64" s="38">
        <f t="shared" si="12"/>
        <v>62</v>
      </c>
    </row>
    <row r="65" spans="1:42" ht="14.25" customHeight="1" x14ac:dyDescent="0.2">
      <c r="A65" s="35"/>
      <c r="B65" s="36"/>
      <c r="C65" s="36"/>
      <c r="D65" s="36" t="s">
        <v>49</v>
      </c>
      <c r="E65" s="66">
        <v>124</v>
      </c>
      <c r="F65" s="36" t="s">
        <v>165</v>
      </c>
      <c r="G65" s="36" t="s">
        <v>121</v>
      </c>
      <c r="H65" s="36">
        <v>15</v>
      </c>
      <c r="I65" s="36">
        <v>0</v>
      </c>
      <c r="J65" s="36">
        <v>15</v>
      </c>
      <c r="K65" s="36">
        <v>15</v>
      </c>
      <c r="L65" s="38">
        <f t="shared" si="0"/>
        <v>45</v>
      </c>
      <c r="M65" s="36">
        <v>5</v>
      </c>
      <c r="N65" s="36">
        <v>20</v>
      </c>
      <c r="O65" s="36">
        <v>39.5</v>
      </c>
      <c r="P65" s="36">
        <v>136.5</v>
      </c>
      <c r="Q65" s="39">
        <v>196</v>
      </c>
      <c r="R65" s="65">
        <v>120</v>
      </c>
      <c r="S65" s="36">
        <v>116</v>
      </c>
      <c r="T65" s="39">
        <f t="shared" si="1"/>
        <v>236</v>
      </c>
      <c r="U65" s="120">
        <v>45462</v>
      </c>
      <c r="V65" s="66">
        <v>50</v>
      </c>
      <c r="W65" s="66">
        <f t="shared" si="13"/>
        <v>30000</v>
      </c>
      <c r="X65" s="121">
        <v>25437</v>
      </c>
      <c r="Y65" s="65">
        <f t="shared" si="3"/>
        <v>172.55</v>
      </c>
      <c r="Z65" s="65">
        <f t="shared" si="4"/>
        <v>172.55</v>
      </c>
      <c r="AA65" s="67">
        <v>150</v>
      </c>
      <c r="AB65" s="36" t="s">
        <v>63</v>
      </c>
      <c r="AC65" s="39">
        <f t="shared" si="5"/>
        <v>322.55</v>
      </c>
      <c r="AD65" s="66">
        <v>15</v>
      </c>
      <c r="AE65" s="36">
        <v>50</v>
      </c>
      <c r="AF65" s="37">
        <f t="shared" si="6"/>
        <v>115</v>
      </c>
      <c r="AG65" s="36"/>
      <c r="AH65" s="36"/>
      <c r="AI65" s="37">
        <f t="shared" si="7"/>
        <v>5</v>
      </c>
      <c r="AJ65" s="43">
        <f t="shared" si="8"/>
        <v>909.55</v>
      </c>
      <c r="AK65" s="70">
        <f t="shared" si="9"/>
        <v>22</v>
      </c>
      <c r="AL65" s="36"/>
      <c r="AM65" s="122">
        <v>30124</v>
      </c>
      <c r="AN65" s="36">
        <f t="shared" si="14"/>
        <v>4687</v>
      </c>
      <c r="AO65" s="72">
        <f t="shared" si="15"/>
        <v>0.15559022706147921</v>
      </c>
      <c r="AP65" s="38">
        <f t="shared" si="12"/>
        <v>63</v>
      </c>
    </row>
    <row r="66" spans="1:42" ht="14.25" customHeight="1" x14ac:dyDescent="0.2">
      <c r="A66" s="35"/>
      <c r="B66" s="36"/>
      <c r="C66" s="36"/>
      <c r="D66" s="36" t="s">
        <v>49</v>
      </c>
      <c r="E66" s="66">
        <v>61</v>
      </c>
      <c r="F66" s="36" t="s">
        <v>104</v>
      </c>
      <c r="G66" s="36" t="s">
        <v>62</v>
      </c>
      <c r="H66" s="36">
        <v>15</v>
      </c>
      <c r="I66" s="36">
        <v>15</v>
      </c>
      <c r="J66" s="36">
        <v>15</v>
      </c>
      <c r="K66" s="36">
        <v>15</v>
      </c>
      <c r="L66" s="38">
        <f t="shared" si="0"/>
        <v>60</v>
      </c>
      <c r="M66" s="66">
        <v>0</v>
      </c>
      <c r="N66" s="65">
        <v>20</v>
      </c>
      <c r="O66" s="65">
        <v>34.33</v>
      </c>
      <c r="P66" s="65">
        <v>129.66999999999999</v>
      </c>
      <c r="Q66" s="39">
        <v>184</v>
      </c>
      <c r="R66" s="65">
        <v>106</v>
      </c>
      <c r="S66" s="36">
        <v>113</v>
      </c>
      <c r="T66" s="39">
        <f t="shared" si="1"/>
        <v>219</v>
      </c>
      <c r="U66" s="120">
        <v>45462</v>
      </c>
      <c r="V66" s="66">
        <v>50</v>
      </c>
      <c r="W66" s="66">
        <f t="shared" si="13"/>
        <v>30000</v>
      </c>
      <c r="X66" s="121">
        <v>23894</v>
      </c>
      <c r="Y66" s="65">
        <f t="shared" si="3"/>
        <v>112.54444444444445</v>
      </c>
      <c r="Z66" s="65">
        <f t="shared" si="4"/>
        <v>112.54444444444445</v>
      </c>
      <c r="AA66" s="67">
        <v>150</v>
      </c>
      <c r="AB66" s="36" t="s">
        <v>63</v>
      </c>
      <c r="AC66" s="39">
        <f t="shared" si="5"/>
        <v>262.54444444444448</v>
      </c>
      <c r="AD66" s="66">
        <v>15</v>
      </c>
      <c r="AE66" s="36">
        <v>50</v>
      </c>
      <c r="AF66" s="37">
        <f t="shared" si="6"/>
        <v>115</v>
      </c>
      <c r="AG66" s="66"/>
      <c r="AH66" s="66"/>
      <c r="AI66" s="37">
        <f t="shared" si="7"/>
        <v>0</v>
      </c>
      <c r="AJ66" s="43">
        <f t="shared" si="8"/>
        <v>840.54444444444448</v>
      </c>
      <c r="AK66" s="70">
        <f t="shared" si="9"/>
        <v>32</v>
      </c>
      <c r="AL66" s="36"/>
      <c r="AM66" s="122">
        <v>28413</v>
      </c>
      <c r="AN66" s="36">
        <f t="shared" si="14"/>
        <v>4519</v>
      </c>
      <c r="AO66" s="72">
        <f t="shared" si="15"/>
        <v>0.15904691514447611</v>
      </c>
      <c r="AP66" s="38">
        <f t="shared" si="12"/>
        <v>64</v>
      </c>
    </row>
    <row r="67" spans="1:42" ht="14.25" customHeight="1" x14ac:dyDescent="0.2">
      <c r="A67" s="35"/>
      <c r="B67" s="36"/>
      <c r="C67" s="36"/>
      <c r="D67" s="36"/>
      <c r="E67" s="66">
        <v>20</v>
      </c>
      <c r="F67" s="36" t="s">
        <v>69</v>
      </c>
      <c r="G67" s="36" t="s">
        <v>51</v>
      </c>
      <c r="H67" s="36">
        <v>15</v>
      </c>
      <c r="I67" s="36">
        <v>15</v>
      </c>
      <c r="J67" s="36">
        <v>15</v>
      </c>
      <c r="K67" s="36">
        <v>15</v>
      </c>
      <c r="L67" s="38">
        <f t="shared" si="0"/>
        <v>60</v>
      </c>
      <c r="M67" s="66">
        <v>0</v>
      </c>
      <c r="N67" s="65">
        <v>13.33</v>
      </c>
      <c r="O67" s="65">
        <v>36.33</v>
      </c>
      <c r="P67" s="65">
        <v>128</v>
      </c>
      <c r="Q67" s="39">
        <v>177.7</v>
      </c>
      <c r="R67" s="65">
        <v>99</v>
      </c>
      <c r="S67" s="36">
        <v>101</v>
      </c>
      <c r="T67" s="39">
        <f t="shared" si="1"/>
        <v>200</v>
      </c>
      <c r="U67" s="120">
        <v>45464</v>
      </c>
      <c r="V67" s="66">
        <v>0</v>
      </c>
      <c r="W67" s="66">
        <f t="shared" si="13"/>
        <v>10000</v>
      </c>
      <c r="X67" s="121">
        <v>8303</v>
      </c>
      <c r="Y67" s="65">
        <f t="shared" si="3"/>
        <v>152.01666666666665</v>
      </c>
      <c r="Z67" s="65">
        <f t="shared" si="4"/>
        <v>152.01666666666665</v>
      </c>
      <c r="AA67" s="67">
        <v>150</v>
      </c>
      <c r="AB67" s="36" t="s">
        <v>52</v>
      </c>
      <c r="AC67" s="39">
        <f t="shared" si="5"/>
        <v>302.01666666666665</v>
      </c>
      <c r="AD67" s="66"/>
      <c r="AE67" s="36">
        <v>0</v>
      </c>
      <c r="AF67" s="37">
        <f t="shared" si="6"/>
        <v>0</v>
      </c>
      <c r="AG67" s="66"/>
      <c r="AH67" s="66"/>
      <c r="AI67" s="37">
        <f t="shared" si="7"/>
        <v>0</v>
      </c>
      <c r="AJ67" s="43">
        <f t="shared" si="8"/>
        <v>739.7166666666667</v>
      </c>
      <c r="AK67" s="70">
        <f t="shared" si="9"/>
        <v>55</v>
      </c>
      <c r="AL67" s="36"/>
      <c r="AM67" s="122">
        <v>10007</v>
      </c>
      <c r="AN67" s="36">
        <f t="shared" si="14"/>
        <v>1704</v>
      </c>
      <c r="AO67" s="72">
        <f t="shared" si="15"/>
        <v>0.17028080343759369</v>
      </c>
      <c r="AP67" s="38">
        <f t="shared" si="12"/>
        <v>65</v>
      </c>
    </row>
    <row r="68" spans="1:42" ht="14.25" customHeight="1" x14ac:dyDescent="0.2">
      <c r="A68" s="35"/>
      <c r="B68" s="36"/>
      <c r="C68" s="36"/>
      <c r="D68" s="36"/>
      <c r="E68" s="66">
        <v>50</v>
      </c>
      <c r="F68" s="36" t="s">
        <v>98</v>
      </c>
      <c r="G68" s="36" t="s">
        <v>51</v>
      </c>
      <c r="H68" s="36">
        <v>15</v>
      </c>
      <c r="I68" s="36">
        <v>15</v>
      </c>
      <c r="J68" s="36">
        <v>15</v>
      </c>
      <c r="K68" s="36">
        <v>15</v>
      </c>
      <c r="L68" s="38">
        <f t="shared" si="0"/>
        <v>60</v>
      </c>
      <c r="M68" s="66">
        <v>5</v>
      </c>
      <c r="N68" s="65">
        <v>20</v>
      </c>
      <c r="O68" s="65">
        <v>26.67</v>
      </c>
      <c r="P68" s="65">
        <v>103</v>
      </c>
      <c r="Q68" s="39">
        <v>149.69999999999999</v>
      </c>
      <c r="R68" s="65">
        <v>94</v>
      </c>
      <c r="S68" s="36">
        <v>101</v>
      </c>
      <c r="T68" s="39">
        <f t="shared" si="1"/>
        <v>195</v>
      </c>
      <c r="U68" s="120">
        <v>45464</v>
      </c>
      <c r="V68" s="66">
        <v>0</v>
      </c>
      <c r="W68" s="66">
        <f t="shared" si="13"/>
        <v>10000</v>
      </c>
      <c r="X68" s="124">
        <v>7787</v>
      </c>
      <c r="Y68" s="65">
        <f t="shared" si="3"/>
        <v>91.816666666666663</v>
      </c>
      <c r="Z68" s="65">
        <f t="shared" si="4"/>
        <v>91.816666666666663</v>
      </c>
      <c r="AA68" s="67">
        <v>150</v>
      </c>
      <c r="AB68" s="36" t="s">
        <v>52</v>
      </c>
      <c r="AC68" s="39">
        <f t="shared" si="5"/>
        <v>241.81666666666666</v>
      </c>
      <c r="AD68" s="66">
        <v>15</v>
      </c>
      <c r="AE68" s="36">
        <v>50</v>
      </c>
      <c r="AF68" s="37">
        <f t="shared" si="6"/>
        <v>65</v>
      </c>
      <c r="AG68" s="66"/>
      <c r="AH68" s="66"/>
      <c r="AI68" s="37">
        <f t="shared" si="7"/>
        <v>5</v>
      </c>
      <c r="AJ68" s="43">
        <f t="shared" si="8"/>
        <v>706.51666666666665</v>
      </c>
      <c r="AK68" s="70">
        <f t="shared" si="9"/>
        <v>61</v>
      </c>
      <c r="AL68" s="36"/>
      <c r="AM68" s="126">
        <v>9413</v>
      </c>
      <c r="AN68" s="36">
        <f t="shared" si="14"/>
        <v>1626</v>
      </c>
      <c r="AO68" s="72">
        <f t="shared" si="15"/>
        <v>0.17273982789758843</v>
      </c>
      <c r="AP68" s="38">
        <f t="shared" si="12"/>
        <v>66</v>
      </c>
    </row>
    <row r="69" spans="1:42" ht="14.25" customHeight="1" x14ac:dyDescent="0.2">
      <c r="A69" s="35"/>
      <c r="B69" s="36"/>
      <c r="C69" s="36"/>
      <c r="D69" s="36"/>
      <c r="E69" s="66">
        <v>41</v>
      </c>
      <c r="F69" s="36" t="s">
        <v>89</v>
      </c>
      <c r="G69" s="36" t="s">
        <v>51</v>
      </c>
      <c r="H69" s="36">
        <v>15</v>
      </c>
      <c r="I69" s="36">
        <v>15</v>
      </c>
      <c r="J69" s="36">
        <v>15</v>
      </c>
      <c r="K69" s="36">
        <v>15</v>
      </c>
      <c r="L69" s="38">
        <f t="shared" si="0"/>
        <v>60</v>
      </c>
      <c r="M69" s="66">
        <v>40</v>
      </c>
      <c r="N69" s="65">
        <v>7.5</v>
      </c>
      <c r="O69" s="65">
        <v>32</v>
      </c>
      <c r="P69" s="65">
        <v>55</v>
      </c>
      <c r="Q69" s="39">
        <v>94.5</v>
      </c>
      <c r="R69" s="65">
        <v>60</v>
      </c>
      <c r="S69" s="36">
        <v>70</v>
      </c>
      <c r="T69" s="39">
        <f t="shared" si="1"/>
        <v>130</v>
      </c>
      <c r="U69" s="120">
        <v>45465</v>
      </c>
      <c r="V69" s="66">
        <v>0</v>
      </c>
      <c r="W69" s="66">
        <f t="shared" si="13"/>
        <v>10000</v>
      </c>
      <c r="X69" s="124">
        <v>9908</v>
      </c>
      <c r="Y69" s="65">
        <f t="shared" si="3"/>
        <v>339.26666666666665</v>
      </c>
      <c r="Z69" s="65">
        <f t="shared" si="4"/>
        <v>339.26666666666665</v>
      </c>
      <c r="AA69" s="67">
        <v>150</v>
      </c>
      <c r="AB69" s="36" t="s">
        <v>63</v>
      </c>
      <c r="AC69" s="39">
        <f t="shared" si="5"/>
        <v>489.26666666666665</v>
      </c>
      <c r="AD69" s="66"/>
      <c r="AE69" s="36"/>
      <c r="AF69" s="37">
        <f t="shared" si="6"/>
        <v>0</v>
      </c>
      <c r="AG69" s="66">
        <v>100</v>
      </c>
      <c r="AH69" s="66"/>
      <c r="AI69" s="37">
        <f t="shared" si="7"/>
        <v>140</v>
      </c>
      <c r="AJ69" s="43">
        <f t="shared" si="8"/>
        <v>633.76666666666665</v>
      </c>
      <c r="AK69" s="70">
        <f t="shared" si="9"/>
        <v>72</v>
      </c>
      <c r="AL69" s="36"/>
      <c r="AM69" s="126">
        <v>12050</v>
      </c>
      <c r="AN69" s="36">
        <f t="shared" si="14"/>
        <v>2142</v>
      </c>
      <c r="AO69" s="72">
        <f t="shared" si="15"/>
        <v>0.17775933609958505</v>
      </c>
      <c r="AP69" s="38">
        <f t="shared" si="12"/>
        <v>67</v>
      </c>
    </row>
    <row r="70" spans="1:42" ht="14.25" customHeight="1" x14ac:dyDescent="0.2">
      <c r="A70" s="35"/>
      <c r="B70" s="36"/>
      <c r="C70" s="36"/>
      <c r="D70" s="36" t="s">
        <v>49</v>
      </c>
      <c r="E70" s="66">
        <v>147</v>
      </c>
      <c r="F70" s="36" t="s">
        <v>187</v>
      </c>
      <c r="G70" s="36" t="s">
        <v>51</v>
      </c>
      <c r="H70" s="36">
        <v>15</v>
      </c>
      <c r="I70" s="36">
        <v>15</v>
      </c>
      <c r="J70" s="36">
        <v>0</v>
      </c>
      <c r="K70" s="36">
        <v>15</v>
      </c>
      <c r="L70" s="38">
        <f t="shared" si="0"/>
        <v>45</v>
      </c>
      <c r="M70" s="36">
        <v>0</v>
      </c>
      <c r="N70" s="65">
        <v>13.33</v>
      </c>
      <c r="O70" s="65">
        <v>31</v>
      </c>
      <c r="P70" s="65">
        <v>102.33</v>
      </c>
      <c r="Q70" s="39">
        <v>146.69999999999999</v>
      </c>
      <c r="R70" s="65">
        <v>105</v>
      </c>
      <c r="S70" s="36">
        <v>108</v>
      </c>
      <c r="T70" s="39">
        <f t="shared" si="1"/>
        <v>213</v>
      </c>
      <c r="U70" s="120">
        <v>45462</v>
      </c>
      <c r="V70" s="66">
        <v>50</v>
      </c>
      <c r="W70" s="66">
        <f t="shared" si="13"/>
        <v>10000</v>
      </c>
      <c r="X70" s="121">
        <v>11847</v>
      </c>
      <c r="Y70" s="65">
        <f t="shared" si="3"/>
        <v>134.51666666666665</v>
      </c>
      <c r="Z70" s="65">
        <f t="shared" si="4"/>
        <v>134.51666666666665</v>
      </c>
      <c r="AA70" s="67">
        <v>150</v>
      </c>
      <c r="AB70" s="36" t="s">
        <v>63</v>
      </c>
      <c r="AC70" s="39">
        <f t="shared" si="5"/>
        <v>284.51666666666665</v>
      </c>
      <c r="AD70" s="66">
        <v>15</v>
      </c>
      <c r="AE70" s="65">
        <v>50</v>
      </c>
      <c r="AF70" s="37">
        <f t="shared" si="6"/>
        <v>115</v>
      </c>
      <c r="AG70" s="66"/>
      <c r="AH70" s="66"/>
      <c r="AI70" s="37">
        <f t="shared" si="7"/>
        <v>0</v>
      </c>
      <c r="AJ70" s="43">
        <f t="shared" si="8"/>
        <v>804.2166666666667</v>
      </c>
      <c r="AK70" s="70">
        <f t="shared" si="9"/>
        <v>41</v>
      </c>
      <c r="AL70" s="36"/>
      <c r="AM70" s="123">
        <v>10000</v>
      </c>
      <c r="AN70" s="36">
        <f t="shared" si="14"/>
        <v>1847</v>
      </c>
      <c r="AO70" s="72">
        <f t="shared" si="15"/>
        <v>0.1847</v>
      </c>
      <c r="AP70" s="38">
        <f t="shared" si="12"/>
        <v>68</v>
      </c>
    </row>
    <row r="71" spans="1:42" ht="14.25" customHeight="1" x14ac:dyDescent="0.2">
      <c r="A71" s="35"/>
      <c r="B71" s="36"/>
      <c r="C71" s="36"/>
      <c r="D71" s="36"/>
      <c r="E71" s="66">
        <v>71</v>
      </c>
      <c r="F71" s="36" t="s">
        <v>115</v>
      </c>
      <c r="G71" s="36" t="s">
        <v>62</v>
      </c>
      <c r="H71" s="36">
        <v>15</v>
      </c>
      <c r="I71" s="36">
        <v>15</v>
      </c>
      <c r="J71" s="36">
        <v>15</v>
      </c>
      <c r="K71" s="36">
        <v>15</v>
      </c>
      <c r="L71" s="38">
        <f t="shared" si="0"/>
        <v>60</v>
      </c>
      <c r="M71" s="66">
        <v>20</v>
      </c>
      <c r="N71" s="65">
        <v>20</v>
      </c>
      <c r="O71" s="65">
        <v>37.33</v>
      </c>
      <c r="P71" s="65">
        <v>77.33</v>
      </c>
      <c r="Q71" s="39">
        <v>134.69999999999999</v>
      </c>
      <c r="R71" s="65">
        <v>81</v>
      </c>
      <c r="S71" s="36">
        <v>109</v>
      </c>
      <c r="T71" s="39">
        <f t="shared" si="1"/>
        <v>190</v>
      </c>
      <c r="U71" s="120">
        <v>45463</v>
      </c>
      <c r="V71" s="66">
        <v>25</v>
      </c>
      <c r="W71" s="66">
        <f t="shared" si="13"/>
        <v>30000</v>
      </c>
      <c r="X71" s="121">
        <v>22979</v>
      </c>
      <c r="Y71" s="65">
        <f t="shared" si="3"/>
        <v>76.961111111111109</v>
      </c>
      <c r="Z71" s="65">
        <f t="shared" si="4"/>
        <v>76.961111111111109</v>
      </c>
      <c r="AA71" s="67">
        <v>150</v>
      </c>
      <c r="AB71" s="36" t="s">
        <v>63</v>
      </c>
      <c r="AC71" s="39">
        <f t="shared" si="5"/>
        <v>226.96111111111111</v>
      </c>
      <c r="AD71" s="66">
        <v>15</v>
      </c>
      <c r="AE71" s="36">
        <v>50</v>
      </c>
      <c r="AF71" s="37">
        <f t="shared" si="6"/>
        <v>90</v>
      </c>
      <c r="AG71" s="66"/>
      <c r="AH71" s="66"/>
      <c r="AI71" s="37">
        <f t="shared" si="7"/>
        <v>20</v>
      </c>
      <c r="AJ71" s="43">
        <f t="shared" si="8"/>
        <v>681.66111111111104</v>
      </c>
      <c r="AK71" s="70">
        <f t="shared" si="9"/>
        <v>65</v>
      </c>
      <c r="AL71" s="36"/>
      <c r="AM71" s="122">
        <v>28420</v>
      </c>
      <c r="AN71" s="36">
        <f t="shared" si="14"/>
        <v>5441</v>
      </c>
      <c r="AO71" s="72">
        <f t="shared" si="15"/>
        <v>0.1914496833216045</v>
      </c>
      <c r="AP71" s="38">
        <f t="shared" si="12"/>
        <v>69</v>
      </c>
    </row>
    <row r="72" spans="1:42" ht="14.25" customHeight="1" x14ac:dyDescent="0.2">
      <c r="A72" s="35"/>
      <c r="B72" s="36"/>
      <c r="C72" s="36"/>
      <c r="D72" s="36"/>
      <c r="E72" s="66">
        <v>125</v>
      </c>
      <c r="F72" s="36" t="s">
        <v>166</v>
      </c>
      <c r="G72" s="36" t="s">
        <v>62</v>
      </c>
      <c r="H72" s="36">
        <v>15</v>
      </c>
      <c r="I72" s="36">
        <v>15</v>
      </c>
      <c r="J72" s="36">
        <v>15</v>
      </c>
      <c r="K72" s="36">
        <v>15</v>
      </c>
      <c r="L72" s="38">
        <f t="shared" si="0"/>
        <v>60</v>
      </c>
      <c r="M72" s="36">
        <v>0</v>
      </c>
      <c r="N72" s="36">
        <v>20</v>
      </c>
      <c r="O72" s="36">
        <v>35</v>
      </c>
      <c r="P72" s="36">
        <v>119</v>
      </c>
      <c r="Q72" s="39">
        <v>174</v>
      </c>
      <c r="R72" s="65">
        <v>92</v>
      </c>
      <c r="S72" s="36">
        <v>105</v>
      </c>
      <c r="T72" s="39">
        <f t="shared" si="1"/>
        <v>197</v>
      </c>
      <c r="U72" s="120">
        <v>45462</v>
      </c>
      <c r="V72" s="66">
        <v>50</v>
      </c>
      <c r="W72" s="66">
        <f t="shared" si="13"/>
        <v>30000</v>
      </c>
      <c r="X72" s="121">
        <v>25408</v>
      </c>
      <c r="Y72" s="65">
        <f t="shared" si="3"/>
        <v>171.42222222222222</v>
      </c>
      <c r="Z72" s="65">
        <f t="shared" si="4"/>
        <v>171.42222222222222</v>
      </c>
      <c r="AA72" s="67">
        <v>150</v>
      </c>
      <c r="AB72" s="36" t="s">
        <v>63</v>
      </c>
      <c r="AC72" s="39">
        <f t="shared" si="5"/>
        <v>321.42222222222222</v>
      </c>
      <c r="AD72" s="66"/>
      <c r="AE72" s="36">
        <v>0</v>
      </c>
      <c r="AF72" s="37">
        <f t="shared" si="6"/>
        <v>50</v>
      </c>
      <c r="AG72" s="36"/>
      <c r="AH72" s="36"/>
      <c r="AI72" s="37">
        <f t="shared" si="7"/>
        <v>0</v>
      </c>
      <c r="AJ72" s="43">
        <f t="shared" si="8"/>
        <v>802.42222222222222</v>
      </c>
      <c r="AK72" s="70">
        <f t="shared" si="9"/>
        <v>42</v>
      </c>
      <c r="AL72" s="36"/>
      <c r="AM72" s="122">
        <v>31500</v>
      </c>
      <c r="AN72" s="36">
        <f t="shared" si="14"/>
        <v>6092</v>
      </c>
      <c r="AO72" s="72">
        <f t="shared" si="15"/>
        <v>0.1933968253968254</v>
      </c>
      <c r="AP72" s="38">
        <f t="shared" si="12"/>
        <v>70</v>
      </c>
    </row>
    <row r="73" spans="1:42" ht="14.25" customHeight="1" x14ac:dyDescent="0.2">
      <c r="A73" s="35"/>
      <c r="B73" s="36"/>
      <c r="C73" s="36" t="s">
        <v>49</v>
      </c>
      <c r="D73" s="36"/>
      <c r="E73" s="66">
        <v>146</v>
      </c>
      <c r="F73" s="36" t="s">
        <v>186</v>
      </c>
      <c r="G73" s="36" t="s">
        <v>51</v>
      </c>
      <c r="H73" s="36">
        <v>15</v>
      </c>
      <c r="I73" s="36">
        <v>15</v>
      </c>
      <c r="J73" s="36">
        <v>15</v>
      </c>
      <c r="K73" s="36">
        <v>15</v>
      </c>
      <c r="L73" s="38">
        <f t="shared" si="0"/>
        <v>60</v>
      </c>
      <c r="M73" s="36">
        <v>205</v>
      </c>
      <c r="N73" s="65">
        <v>20</v>
      </c>
      <c r="O73" s="65">
        <v>37</v>
      </c>
      <c r="P73" s="65">
        <v>84</v>
      </c>
      <c r="Q73" s="39">
        <v>141</v>
      </c>
      <c r="R73" s="65">
        <v>90</v>
      </c>
      <c r="S73" s="36">
        <v>101</v>
      </c>
      <c r="T73" s="39">
        <f t="shared" si="1"/>
        <v>191</v>
      </c>
      <c r="U73" s="120">
        <v>45463</v>
      </c>
      <c r="V73" s="66">
        <v>25</v>
      </c>
      <c r="W73" s="66">
        <f t="shared" si="13"/>
        <v>10000</v>
      </c>
      <c r="X73" s="121">
        <v>8708</v>
      </c>
      <c r="Y73" s="65">
        <f t="shared" si="3"/>
        <v>199.26666666666665</v>
      </c>
      <c r="Z73" s="65">
        <f t="shared" si="4"/>
        <v>199.26666666666665</v>
      </c>
      <c r="AA73" s="67">
        <v>150</v>
      </c>
      <c r="AB73" s="36" t="s">
        <v>63</v>
      </c>
      <c r="AC73" s="39">
        <f t="shared" si="5"/>
        <v>349.26666666666665</v>
      </c>
      <c r="AD73" s="66"/>
      <c r="AE73" s="65">
        <v>0</v>
      </c>
      <c r="AF73" s="37">
        <f t="shared" si="6"/>
        <v>25</v>
      </c>
      <c r="AG73" s="66"/>
      <c r="AH73" s="66"/>
      <c r="AI73" s="37">
        <f t="shared" si="7"/>
        <v>205</v>
      </c>
      <c r="AJ73" s="43">
        <f t="shared" si="8"/>
        <v>561.26666666666665</v>
      </c>
      <c r="AK73" s="70">
        <f t="shared" si="9"/>
        <v>80</v>
      </c>
      <c r="AL73" s="36"/>
      <c r="AM73" s="126">
        <v>10800</v>
      </c>
      <c r="AN73" s="36">
        <f t="shared" si="14"/>
        <v>2092</v>
      </c>
      <c r="AO73" s="72">
        <f t="shared" si="15"/>
        <v>0.19370370370370371</v>
      </c>
      <c r="AP73" s="38">
        <f t="shared" si="12"/>
        <v>71</v>
      </c>
    </row>
    <row r="74" spans="1:42" ht="14.25" customHeight="1" x14ac:dyDescent="0.2">
      <c r="A74" s="35"/>
      <c r="B74" s="36"/>
      <c r="C74" s="36"/>
      <c r="D74" s="36" t="s">
        <v>49</v>
      </c>
      <c r="E74" s="66">
        <v>116</v>
      </c>
      <c r="F74" s="36" t="s">
        <v>156</v>
      </c>
      <c r="G74" s="36" t="s">
        <v>51</v>
      </c>
      <c r="H74" s="36">
        <v>15</v>
      </c>
      <c r="I74" s="36">
        <v>15</v>
      </c>
      <c r="J74" s="36">
        <v>15</v>
      </c>
      <c r="K74" s="36">
        <v>15</v>
      </c>
      <c r="L74" s="38">
        <f t="shared" si="0"/>
        <v>60</v>
      </c>
      <c r="M74" s="66">
        <v>0</v>
      </c>
      <c r="N74" s="65">
        <v>20</v>
      </c>
      <c r="O74" s="65">
        <v>36.5</v>
      </c>
      <c r="P74" s="65">
        <v>135.5</v>
      </c>
      <c r="Q74" s="39">
        <v>192</v>
      </c>
      <c r="R74" s="65">
        <v>109</v>
      </c>
      <c r="S74" s="36">
        <v>116</v>
      </c>
      <c r="T74" s="39">
        <f t="shared" si="1"/>
        <v>225</v>
      </c>
      <c r="U74" s="120">
        <v>45462</v>
      </c>
      <c r="V74" s="66">
        <v>50</v>
      </c>
      <c r="W74" s="66">
        <f t="shared" si="13"/>
        <v>10000</v>
      </c>
      <c r="X74" s="121">
        <v>7977</v>
      </c>
      <c r="Y74" s="65">
        <f t="shared" si="3"/>
        <v>113.98333333333332</v>
      </c>
      <c r="Z74" s="65">
        <f t="shared" si="4"/>
        <v>113.98333333333332</v>
      </c>
      <c r="AA74" s="67">
        <v>0</v>
      </c>
      <c r="AB74" s="36" t="s">
        <v>55</v>
      </c>
      <c r="AC74" s="39">
        <f t="shared" si="5"/>
        <v>113.98333333333332</v>
      </c>
      <c r="AD74" s="66"/>
      <c r="AE74" s="36">
        <v>50</v>
      </c>
      <c r="AF74" s="37">
        <f t="shared" si="6"/>
        <v>100</v>
      </c>
      <c r="AG74" s="66"/>
      <c r="AH74" s="66"/>
      <c r="AI74" s="37">
        <f t="shared" si="7"/>
        <v>0</v>
      </c>
      <c r="AJ74" s="43">
        <f t="shared" si="8"/>
        <v>690.98333333333335</v>
      </c>
      <c r="AK74" s="70">
        <f t="shared" si="9"/>
        <v>64</v>
      </c>
      <c r="AL74" s="36"/>
      <c r="AM74" s="122">
        <v>10000</v>
      </c>
      <c r="AN74" s="36">
        <f t="shared" si="14"/>
        <v>2023</v>
      </c>
      <c r="AO74" s="72">
        <f t="shared" si="15"/>
        <v>0.20230000000000001</v>
      </c>
      <c r="AP74" s="38">
        <f t="shared" si="12"/>
        <v>72</v>
      </c>
    </row>
    <row r="75" spans="1:42" ht="14.25" customHeight="1" x14ac:dyDescent="0.2">
      <c r="A75" s="35"/>
      <c r="B75" s="36"/>
      <c r="C75" s="36"/>
      <c r="D75" s="36"/>
      <c r="E75" s="66">
        <v>23</v>
      </c>
      <c r="F75" s="36" t="s">
        <v>72</v>
      </c>
      <c r="G75" s="36" t="s">
        <v>62</v>
      </c>
      <c r="H75" s="36">
        <v>15</v>
      </c>
      <c r="I75" s="36">
        <v>15</v>
      </c>
      <c r="J75" s="36">
        <v>15</v>
      </c>
      <c r="K75" s="36">
        <v>15</v>
      </c>
      <c r="L75" s="38">
        <f t="shared" si="0"/>
        <v>60</v>
      </c>
      <c r="M75" s="66">
        <v>0</v>
      </c>
      <c r="N75" s="65">
        <v>20</v>
      </c>
      <c r="O75" s="65">
        <v>33.299999999999997</v>
      </c>
      <c r="P75" s="65">
        <v>120.67</v>
      </c>
      <c r="Q75" s="39">
        <v>174</v>
      </c>
      <c r="R75" s="65">
        <v>113</v>
      </c>
      <c r="S75" s="36">
        <v>111</v>
      </c>
      <c r="T75" s="39">
        <f t="shared" si="1"/>
        <v>224</v>
      </c>
      <c r="U75" s="120">
        <v>45462</v>
      </c>
      <c r="V75" s="66">
        <v>50</v>
      </c>
      <c r="W75" s="66">
        <f t="shared" si="13"/>
        <v>30000</v>
      </c>
      <c r="X75" s="121">
        <v>21835</v>
      </c>
      <c r="Y75" s="65">
        <f t="shared" si="3"/>
        <v>32.472222222222229</v>
      </c>
      <c r="Z75" s="65">
        <f t="shared" si="4"/>
        <v>32.472222222222229</v>
      </c>
      <c r="AA75" s="67">
        <v>150</v>
      </c>
      <c r="AB75" s="36" t="s">
        <v>63</v>
      </c>
      <c r="AC75" s="39">
        <f t="shared" si="5"/>
        <v>182.47222222222223</v>
      </c>
      <c r="AD75" s="66"/>
      <c r="AE75" s="36">
        <v>50</v>
      </c>
      <c r="AF75" s="37">
        <f t="shared" si="6"/>
        <v>100</v>
      </c>
      <c r="AG75" s="66"/>
      <c r="AH75" s="66"/>
      <c r="AI75" s="37">
        <f t="shared" si="7"/>
        <v>0</v>
      </c>
      <c r="AJ75" s="43">
        <f t="shared" si="8"/>
        <v>740.47222222222217</v>
      </c>
      <c r="AK75" s="70">
        <f t="shared" si="9"/>
        <v>54</v>
      </c>
      <c r="AL75" s="36"/>
      <c r="AM75" s="123">
        <v>27506</v>
      </c>
      <c r="AN75" s="36">
        <f t="shared" si="14"/>
        <v>5671</v>
      </c>
      <c r="AO75" s="72">
        <f t="shared" si="15"/>
        <v>0.20617319857485639</v>
      </c>
      <c r="AP75" s="38">
        <f t="shared" si="12"/>
        <v>73</v>
      </c>
    </row>
    <row r="76" spans="1:42" ht="14.25" customHeight="1" x14ac:dyDescent="0.2">
      <c r="A76" s="35"/>
      <c r="B76" s="36"/>
      <c r="C76" s="36"/>
      <c r="D76" s="36" t="s">
        <v>49</v>
      </c>
      <c r="E76" s="66">
        <v>66</v>
      </c>
      <c r="F76" s="36" t="s">
        <v>111</v>
      </c>
      <c r="G76" s="36" t="s">
        <v>51</v>
      </c>
      <c r="H76" s="36">
        <v>15</v>
      </c>
      <c r="I76" s="36">
        <v>15</v>
      </c>
      <c r="J76" s="36">
        <v>15</v>
      </c>
      <c r="K76" s="36">
        <v>15</v>
      </c>
      <c r="L76" s="38">
        <f t="shared" si="0"/>
        <v>60</v>
      </c>
      <c r="M76" s="66">
        <v>0</v>
      </c>
      <c r="N76" s="65">
        <v>13.33</v>
      </c>
      <c r="O76" s="65">
        <v>31</v>
      </c>
      <c r="P76" s="47">
        <v>117</v>
      </c>
      <c r="Q76" s="39">
        <v>161.30000000000001</v>
      </c>
      <c r="R76" s="65">
        <v>104</v>
      </c>
      <c r="S76" s="36">
        <v>104</v>
      </c>
      <c r="T76" s="39">
        <f t="shared" si="1"/>
        <v>208</v>
      </c>
      <c r="U76" s="120">
        <v>45464</v>
      </c>
      <c r="V76" s="66">
        <v>0</v>
      </c>
      <c r="W76" s="66">
        <f t="shared" si="13"/>
        <v>10000</v>
      </c>
      <c r="X76" s="124">
        <v>7783</v>
      </c>
      <c r="Y76" s="65">
        <f t="shared" si="3"/>
        <v>91.350000000000023</v>
      </c>
      <c r="Z76" s="65">
        <f t="shared" si="4"/>
        <v>91.350000000000023</v>
      </c>
      <c r="AA76" s="67">
        <v>0</v>
      </c>
      <c r="AB76" s="36" t="s">
        <v>55</v>
      </c>
      <c r="AC76" s="39">
        <f t="shared" si="5"/>
        <v>91.350000000000023</v>
      </c>
      <c r="AD76" s="66"/>
      <c r="AE76" s="36">
        <v>50</v>
      </c>
      <c r="AF76" s="37">
        <f t="shared" si="6"/>
        <v>50</v>
      </c>
      <c r="AG76" s="66"/>
      <c r="AH76" s="66"/>
      <c r="AI76" s="37">
        <f t="shared" si="7"/>
        <v>0</v>
      </c>
      <c r="AJ76" s="43">
        <f t="shared" si="8"/>
        <v>570.65000000000009</v>
      </c>
      <c r="AK76" s="70">
        <f t="shared" si="9"/>
        <v>79</v>
      </c>
      <c r="AL76" s="36"/>
      <c r="AM76" s="122">
        <v>9810</v>
      </c>
      <c r="AN76" s="36">
        <f t="shared" si="14"/>
        <v>2027</v>
      </c>
      <c r="AO76" s="72">
        <f t="shared" si="15"/>
        <v>0.20662589194699285</v>
      </c>
      <c r="AP76" s="38">
        <f t="shared" si="12"/>
        <v>74</v>
      </c>
    </row>
    <row r="77" spans="1:42" ht="14.25" customHeight="1" x14ac:dyDescent="0.2">
      <c r="A77" s="35"/>
      <c r="B77" s="36"/>
      <c r="C77" s="36"/>
      <c r="D77" s="36"/>
      <c r="E77" s="66">
        <v>140</v>
      </c>
      <c r="F77" s="36" t="s">
        <v>180</v>
      </c>
      <c r="G77" s="36" t="s">
        <v>51</v>
      </c>
      <c r="H77" s="36">
        <v>15</v>
      </c>
      <c r="I77" s="36">
        <v>15</v>
      </c>
      <c r="J77" s="36">
        <v>15</v>
      </c>
      <c r="K77" s="36">
        <v>15</v>
      </c>
      <c r="L77" s="38">
        <f t="shared" si="0"/>
        <v>60</v>
      </c>
      <c r="M77" s="36">
        <v>5</v>
      </c>
      <c r="N77" s="36">
        <v>20</v>
      </c>
      <c r="O77" s="36">
        <v>32.67</v>
      </c>
      <c r="P77" s="36">
        <v>99.67</v>
      </c>
      <c r="Q77" s="39">
        <v>152.30000000000001</v>
      </c>
      <c r="R77" s="65">
        <v>82</v>
      </c>
      <c r="S77" s="36">
        <v>103</v>
      </c>
      <c r="T77" s="39">
        <f t="shared" si="1"/>
        <v>185</v>
      </c>
      <c r="U77" s="120">
        <v>45464</v>
      </c>
      <c r="V77" s="66">
        <v>0</v>
      </c>
      <c r="W77" s="66">
        <f t="shared" si="13"/>
        <v>10000</v>
      </c>
      <c r="X77" s="124">
        <v>8013</v>
      </c>
      <c r="Y77" s="65">
        <f t="shared" si="3"/>
        <v>118.18333333333334</v>
      </c>
      <c r="Z77" s="65">
        <f t="shared" si="4"/>
        <v>118.18333333333334</v>
      </c>
      <c r="AA77" s="67">
        <v>150</v>
      </c>
      <c r="AB77" s="36" t="s">
        <v>63</v>
      </c>
      <c r="AC77" s="39">
        <f t="shared" si="5"/>
        <v>268.18333333333334</v>
      </c>
      <c r="AD77" s="66"/>
      <c r="AE77" s="36">
        <v>50</v>
      </c>
      <c r="AF77" s="37">
        <f t="shared" si="6"/>
        <v>50</v>
      </c>
      <c r="AG77" s="36"/>
      <c r="AH77" s="36"/>
      <c r="AI77" s="37">
        <f t="shared" si="7"/>
        <v>5</v>
      </c>
      <c r="AJ77" s="43">
        <f t="shared" si="8"/>
        <v>710.48333333333335</v>
      </c>
      <c r="AK77" s="70">
        <f t="shared" si="9"/>
        <v>60</v>
      </c>
      <c r="AL77" s="36"/>
      <c r="AM77" s="126">
        <v>10262</v>
      </c>
      <c r="AN77" s="36">
        <f t="shared" si="14"/>
        <v>2249</v>
      </c>
      <c r="AO77" s="72">
        <f t="shared" si="15"/>
        <v>0.21915805885792244</v>
      </c>
      <c r="AP77" s="38">
        <f t="shared" si="12"/>
        <v>75</v>
      </c>
    </row>
    <row r="78" spans="1:42" ht="14.25" customHeight="1" x14ac:dyDescent="0.2">
      <c r="A78" s="35"/>
      <c r="B78" s="36"/>
      <c r="C78" s="36"/>
      <c r="D78" s="36"/>
      <c r="E78" s="66">
        <v>77</v>
      </c>
      <c r="F78" s="36" t="s">
        <v>124</v>
      </c>
      <c r="G78" s="36" t="s">
        <v>51</v>
      </c>
      <c r="H78" s="36">
        <v>15</v>
      </c>
      <c r="I78" s="36">
        <v>15</v>
      </c>
      <c r="J78" s="36">
        <v>15</v>
      </c>
      <c r="K78" s="36">
        <v>15</v>
      </c>
      <c r="L78" s="38">
        <f t="shared" si="0"/>
        <v>60</v>
      </c>
      <c r="M78" s="66">
        <v>40</v>
      </c>
      <c r="N78" s="65">
        <v>6.67</v>
      </c>
      <c r="O78" s="65">
        <v>26.33</v>
      </c>
      <c r="P78" s="65">
        <v>80.33</v>
      </c>
      <c r="Q78" s="39">
        <v>113.3</v>
      </c>
      <c r="R78" s="65">
        <v>81</v>
      </c>
      <c r="S78" s="36">
        <v>101</v>
      </c>
      <c r="T78" s="39">
        <f t="shared" si="1"/>
        <v>182</v>
      </c>
      <c r="U78" s="120">
        <v>45465</v>
      </c>
      <c r="V78" s="66">
        <v>0</v>
      </c>
      <c r="W78" s="66">
        <f t="shared" si="13"/>
        <v>10000</v>
      </c>
      <c r="X78" s="124">
        <v>6527</v>
      </c>
      <c r="Y78" s="65">
        <f t="shared" si="3"/>
        <v>-55.183333333333337</v>
      </c>
      <c r="Z78" s="65">
        <f t="shared" si="4"/>
        <v>0</v>
      </c>
      <c r="AA78" s="67">
        <v>150</v>
      </c>
      <c r="AB78" s="36" t="s">
        <v>63</v>
      </c>
      <c r="AC78" s="39">
        <f t="shared" si="5"/>
        <v>150</v>
      </c>
      <c r="AD78" s="66"/>
      <c r="AE78" s="36">
        <v>50</v>
      </c>
      <c r="AF78" s="37">
        <f t="shared" si="6"/>
        <v>50</v>
      </c>
      <c r="AG78" s="66"/>
      <c r="AH78" s="66"/>
      <c r="AI78" s="37">
        <f t="shared" si="7"/>
        <v>40</v>
      </c>
      <c r="AJ78" s="43">
        <f t="shared" si="8"/>
        <v>515.29999999999995</v>
      </c>
      <c r="AK78" s="70">
        <f t="shared" si="9"/>
        <v>86</v>
      </c>
      <c r="AL78" s="36"/>
      <c r="AM78" s="122">
        <v>8400</v>
      </c>
      <c r="AN78" s="36">
        <f t="shared" si="14"/>
        <v>1873</v>
      </c>
      <c r="AO78" s="72">
        <f t="shared" si="15"/>
        <v>0.22297619047619047</v>
      </c>
      <c r="AP78" s="38">
        <f t="shared" si="12"/>
        <v>76</v>
      </c>
    </row>
    <row r="79" spans="1:42" ht="14.25" customHeight="1" x14ac:dyDescent="0.2">
      <c r="A79" s="35"/>
      <c r="B79" s="36"/>
      <c r="C79" s="36"/>
      <c r="D79" s="36"/>
      <c r="E79" s="66">
        <v>154</v>
      </c>
      <c r="F79" s="36" t="s">
        <v>192</v>
      </c>
      <c r="G79" s="36" t="s">
        <v>51</v>
      </c>
      <c r="H79" s="36">
        <v>15</v>
      </c>
      <c r="I79" s="36">
        <v>15</v>
      </c>
      <c r="J79" s="36">
        <v>15</v>
      </c>
      <c r="K79" s="36">
        <v>15</v>
      </c>
      <c r="L79" s="38">
        <f t="shared" si="0"/>
        <v>60</v>
      </c>
      <c r="M79" s="36">
        <v>20</v>
      </c>
      <c r="N79" s="65">
        <v>20</v>
      </c>
      <c r="O79" s="65">
        <v>32.33</v>
      </c>
      <c r="P79" s="65">
        <v>109.67</v>
      </c>
      <c r="Q79" s="39">
        <v>162</v>
      </c>
      <c r="R79" s="65">
        <v>84</v>
      </c>
      <c r="S79" s="36">
        <v>109</v>
      </c>
      <c r="T79" s="39">
        <f t="shared" si="1"/>
        <v>193</v>
      </c>
      <c r="U79" s="120">
        <v>45462</v>
      </c>
      <c r="V79" s="66">
        <v>50</v>
      </c>
      <c r="W79" s="66">
        <f t="shared" si="13"/>
        <v>10000</v>
      </c>
      <c r="X79" s="121">
        <v>7937</v>
      </c>
      <c r="Y79" s="65">
        <f t="shared" si="3"/>
        <v>109.31666666666666</v>
      </c>
      <c r="Z79" s="65">
        <f t="shared" si="4"/>
        <v>109.31666666666666</v>
      </c>
      <c r="AA79" s="67">
        <v>150</v>
      </c>
      <c r="AB79" s="36" t="s">
        <v>63</v>
      </c>
      <c r="AC79" s="39">
        <f t="shared" si="5"/>
        <v>259.31666666666666</v>
      </c>
      <c r="AD79" s="66"/>
      <c r="AE79" s="65">
        <v>50</v>
      </c>
      <c r="AF79" s="37">
        <f t="shared" si="6"/>
        <v>100</v>
      </c>
      <c r="AG79" s="66"/>
      <c r="AH79" s="66"/>
      <c r="AI79" s="37">
        <f t="shared" si="7"/>
        <v>20</v>
      </c>
      <c r="AJ79" s="43">
        <f t="shared" si="8"/>
        <v>754.31666666666661</v>
      </c>
      <c r="AK79" s="70">
        <f t="shared" si="9"/>
        <v>52</v>
      </c>
      <c r="AL79" s="36"/>
      <c r="AM79" s="147">
        <v>10240</v>
      </c>
      <c r="AN79" s="36">
        <f t="shared" si="14"/>
        <v>2303</v>
      </c>
      <c r="AO79" s="72">
        <f t="shared" si="15"/>
        <v>0.22490234375000001</v>
      </c>
      <c r="AP79" s="38">
        <f t="shared" si="12"/>
        <v>77</v>
      </c>
    </row>
    <row r="80" spans="1:42" ht="14.25" customHeight="1" x14ac:dyDescent="0.2">
      <c r="A80" s="35"/>
      <c r="B80" s="36"/>
      <c r="C80" s="36"/>
      <c r="D80" s="36"/>
      <c r="E80" s="66">
        <v>73</v>
      </c>
      <c r="F80" s="36" t="s">
        <v>118</v>
      </c>
      <c r="G80" s="36" t="s">
        <v>62</v>
      </c>
      <c r="H80" s="36">
        <v>15</v>
      </c>
      <c r="I80" s="36">
        <v>15</v>
      </c>
      <c r="J80" s="36">
        <v>15</v>
      </c>
      <c r="K80" s="36">
        <v>15</v>
      </c>
      <c r="L80" s="38">
        <f t="shared" si="0"/>
        <v>60</v>
      </c>
      <c r="M80" s="66">
        <v>0</v>
      </c>
      <c r="N80" s="65">
        <v>20</v>
      </c>
      <c r="O80" s="65">
        <v>37</v>
      </c>
      <c r="P80" s="65">
        <v>110.67</v>
      </c>
      <c r="Q80" s="39">
        <v>167.7</v>
      </c>
      <c r="R80" s="65">
        <v>112</v>
      </c>
      <c r="S80" s="36">
        <v>115</v>
      </c>
      <c r="T80" s="39">
        <f t="shared" si="1"/>
        <v>227</v>
      </c>
      <c r="U80" s="120">
        <v>45465</v>
      </c>
      <c r="V80" s="66">
        <v>0</v>
      </c>
      <c r="W80" s="66">
        <f t="shared" si="13"/>
        <v>30000</v>
      </c>
      <c r="X80" s="124">
        <v>23615</v>
      </c>
      <c r="Y80" s="65">
        <f t="shared" si="3"/>
        <v>101.69444444444443</v>
      </c>
      <c r="Z80" s="65">
        <f t="shared" si="4"/>
        <v>101.69444444444443</v>
      </c>
      <c r="AA80" s="67">
        <v>0</v>
      </c>
      <c r="AB80" s="36" t="s">
        <v>119</v>
      </c>
      <c r="AC80" s="39">
        <f t="shared" si="5"/>
        <v>101.69444444444443</v>
      </c>
      <c r="AD80" s="66">
        <v>60</v>
      </c>
      <c r="AE80" s="36">
        <v>0</v>
      </c>
      <c r="AF80" s="37">
        <f t="shared" si="6"/>
        <v>60</v>
      </c>
      <c r="AG80" s="66"/>
      <c r="AH80" s="66"/>
      <c r="AI80" s="37">
        <f t="shared" si="7"/>
        <v>0</v>
      </c>
      <c r="AJ80" s="43">
        <f t="shared" si="8"/>
        <v>616.39444444444439</v>
      </c>
      <c r="AK80" s="70">
        <f t="shared" si="9"/>
        <v>74</v>
      </c>
      <c r="AL80" s="36"/>
      <c r="AM80" s="126">
        <v>30500</v>
      </c>
      <c r="AN80" s="36">
        <f t="shared" si="14"/>
        <v>6885</v>
      </c>
      <c r="AO80" s="72">
        <f t="shared" si="15"/>
        <v>0.2257377049180328</v>
      </c>
      <c r="AP80" s="38">
        <f t="shared" si="12"/>
        <v>78</v>
      </c>
    </row>
    <row r="81" spans="1:42" ht="14.25" customHeight="1" x14ac:dyDescent="0.2">
      <c r="A81" s="35"/>
      <c r="B81" s="36"/>
      <c r="C81" s="36"/>
      <c r="D81" s="36"/>
      <c r="E81" s="66">
        <v>86</v>
      </c>
      <c r="F81" s="36" t="s">
        <v>129</v>
      </c>
      <c r="G81" s="36" t="s">
        <v>51</v>
      </c>
      <c r="H81" s="36">
        <v>15</v>
      </c>
      <c r="I81" s="36">
        <v>15</v>
      </c>
      <c r="J81" s="36">
        <v>15</v>
      </c>
      <c r="K81" s="36">
        <v>15</v>
      </c>
      <c r="L81" s="38">
        <f t="shared" si="0"/>
        <v>60</v>
      </c>
      <c r="M81" s="66">
        <v>240</v>
      </c>
      <c r="N81" s="65">
        <v>5</v>
      </c>
      <c r="O81" s="65">
        <v>27.67</v>
      </c>
      <c r="P81" s="65">
        <v>75.67</v>
      </c>
      <c r="Q81" s="39">
        <v>108.3</v>
      </c>
      <c r="R81" s="65">
        <v>75</v>
      </c>
      <c r="S81" s="36">
        <v>111</v>
      </c>
      <c r="T81" s="39">
        <f t="shared" si="1"/>
        <v>186</v>
      </c>
      <c r="U81" s="120">
        <v>45464</v>
      </c>
      <c r="V81" s="66">
        <v>0</v>
      </c>
      <c r="W81" s="66">
        <f t="shared" si="13"/>
        <v>10000</v>
      </c>
      <c r="X81" s="124">
        <v>8453</v>
      </c>
      <c r="Y81" s="65">
        <f t="shared" si="3"/>
        <v>169.51666666666665</v>
      </c>
      <c r="Z81" s="65">
        <f t="shared" si="4"/>
        <v>169.51666666666665</v>
      </c>
      <c r="AA81" s="67">
        <v>150</v>
      </c>
      <c r="AB81" s="36" t="s">
        <v>63</v>
      </c>
      <c r="AC81" s="39">
        <f t="shared" si="5"/>
        <v>319.51666666666665</v>
      </c>
      <c r="AD81" s="66"/>
      <c r="AE81" s="36">
        <v>0</v>
      </c>
      <c r="AF81" s="37">
        <f t="shared" si="6"/>
        <v>0</v>
      </c>
      <c r="AG81" s="66"/>
      <c r="AH81" s="66"/>
      <c r="AI81" s="37">
        <f t="shared" si="7"/>
        <v>240</v>
      </c>
      <c r="AJ81" s="43">
        <f t="shared" si="8"/>
        <v>433.81666666666661</v>
      </c>
      <c r="AK81" s="70">
        <f t="shared" si="9"/>
        <v>100</v>
      </c>
      <c r="AL81" s="36"/>
      <c r="AM81" s="126">
        <v>10970</v>
      </c>
      <c r="AN81" s="36">
        <f t="shared" si="14"/>
        <v>2517</v>
      </c>
      <c r="AO81" s="72">
        <f t="shared" si="15"/>
        <v>0.22944393801276208</v>
      </c>
      <c r="AP81" s="38">
        <f t="shared" si="12"/>
        <v>79</v>
      </c>
    </row>
    <row r="82" spans="1:42" ht="14.25" customHeight="1" x14ac:dyDescent="0.2">
      <c r="A82" s="35"/>
      <c r="B82" s="36"/>
      <c r="C82" s="36"/>
      <c r="D82" s="36"/>
      <c r="E82" s="66">
        <v>91</v>
      </c>
      <c r="F82" s="36" t="s">
        <v>133</v>
      </c>
      <c r="G82" s="36" t="s">
        <v>51</v>
      </c>
      <c r="H82" s="36">
        <v>15</v>
      </c>
      <c r="I82" s="36">
        <v>15</v>
      </c>
      <c r="J82" s="36">
        <v>15</v>
      </c>
      <c r="K82" s="36">
        <v>15</v>
      </c>
      <c r="L82" s="38">
        <f t="shared" si="0"/>
        <v>60</v>
      </c>
      <c r="M82" s="66">
        <v>0</v>
      </c>
      <c r="N82" s="65">
        <v>20</v>
      </c>
      <c r="O82" s="65">
        <v>38</v>
      </c>
      <c r="P82" s="65">
        <v>129</v>
      </c>
      <c r="Q82" s="39">
        <v>187</v>
      </c>
      <c r="R82" s="65">
        <v>106</v>
      </c>
      <c r="S82" s="36">
        <v>115</v>
      </c>
      <c r="T82" s="39">
        <f t="shared" si="1"/>
        <v>221</v>
      </c>
      <c r="U82" s="120">
        <v>45462</v>
      </c>
      <c r="V82" s="66">
        <v>50</v>
      </c>
      <c r="W82" s="66">
        <f t="shared" si="13"/>
        <v>10000</v>
      </c>
      <c r="X82" s="121">
        <v>7674</v>
      </c>
      <c r="Y82" s="65">
        <f t="shared" si="3"/>
        <v>78.633333333333326</v>
      </c>
      <c r="Z82" s="65">
        <f t="shared" si="4"/>
        <v>78.633333333333326</v>
      </c>
      <c r="AA82" s="67">
        <v>150</v>
      </c>
      <c r="AB82" s="36" t="s">
        <v>63</v>
      </c>
      <c r="AC82" s="39">
        <f t="shared" si="5"/>
        <v>228.63333333333333</v>
      </c>
      <c r="AD82" s="66">
        <v>15</v>
      </c>
      <c r="AE82" s="36">
        <v>50</v>
      </c>
      <c r="AF82" s="37">
        <f t="shared" si="6"/>
        <v>115</v>
      </c>
      <c r="AG82" s="66"/>
      <c r="AH82" s="66"/>
      <c r="AI82" s="37">
        <f t="shared" si="7"/>
        <v>0</v>
      </c>
      <c r="AJ82" s="43">
        <f t="shared" si="8"/>
        <v>811.63333333333333</v>
      </c>
      <c r="AK82" s="70">
        <f t="shared" si="9"/>
        <v>38</v>
      </c>
      <c r="AL82" s="36"/>
      <c r="AM82" s="123">
        <v>9981</v>
      </c>
      <c r="AN82" s="36">
        <f t="shared" si="14"/>
        <v>2307</v>
      </c>
      <c r="AO82" s="72">
        <f t="shared" si="15"/>
        <v>0.23113916441238352</v>
      </c>
      <c r="AP82" s="38">
        <f t="shared" si="12"/>
        <v>80</v>
      </c>
    </row>
    <row r="83" spans="1:42" ht="14.25" customHeight="1" x14ac:dyDescent="0.2">
      <c r="A83" s="35"/>
      <c r="B83" s="36"/>
      <c r="C83" s="36"/>
      <c r="D83" s="36"/>
      <c r="E83" s="66">
        <v>87</v>
      </c>
      <c r="F83" s="36" t="s">
        <v>130</v>
      </c>
      <c r="G83" s="36" t="s">
        <v>51</v>
      </c>
      <c r="H83" s="36">
        <v>15</v>
      </c>
      <c r="I83" s="36">
        <v>15</v>
      </c>
      <c r="J83" s="36">
        <v>15</v>
      </c>
      <c r="K83" s="36">
        <v>15</v>
      </c>
      <c r="L83" s="38">
        <f t="shared" si="0"/>
        <v>60</v>
      </c>
      <c r="M83" s="66">
        <v>0</v>
      </c>
      <c r="N83" s="65">
        <v>12.33</v>
      </c>
      <c r="O83" s="65">
        <v>36.67</v>
      </c>
      <c r="P83" s="65">
        <v>126.33</v>
      </c>
      <c r="Q83" s="39">
        <v>175.3</v>
      </c>
      <c r="R83" s="65">
        <v>87</v>
      </c>
      <c r="S83" s="36">
        <v>107</v>
      </c>
      <c r="T83" s="39">
        <f t="shared" si="1"/>
        <v>194</v>
      </c>
      <c r="U83" s="120">
        <v>45462</v>
      </c>
      <c r="V83" s="66">
        <v>50</v>
      </c>
      <c r="W83" s="66">
        <v>10000</v>
      </c>
      <c r="X83" s="121">
        <v>12842</v>
      </c>
      <c r="Y83" s="65">
        <f t="shared" si="3"/>
        <v>18.433333333333337</v>
      </c>
      <c r="Z83" s="65">
        <f t="shared" si="4"/>
        <v>18.433333333333337</v>
      </c>
      <c r="AA83" s="67">
        <v>150</v>
      </c>
      <c r="AB83" s="36" t="s">
        <v>63</v>
      </c>
      <c r="AC83" s="39">
        <f t="shared" si="5"/>
        <v>168.43333333333334</v>
      </c>
      <c r="AD83" s="66">
        <v>15</v>
      </c>
      <c r="AE83" s="36">
        <v>0</v>
      </c>
      <c r="AF83" s="37">
        <f t="shared" si="6"/>
        <v>65</v>
      </c>
      <c r="AG83" s="66"/>
      <c r="AH83" s="66"/>
      <c r="AI83" s="37">
        <f t="shared" si="7"/>
        <v>0</v>
      </c>
      <c r="AJ83" s="43">
        <f t="shared" si="8"/>
        <v>662.73333333333335</v>
      </c>
      <c r="AK83" s="70">
        <f t="shared" si="9"/>
        <v>69</v>
      </c>
      <c r="AL83" s="36"/>
      <c r="AM83" s="126">
        <v>10400</v>
      </c>
      <c r="AN83" s="36">
        <f t="shared" si="14"/>
        <v>2442</v>
      </c>
      <c r="AO83" s="72">
        <f t="shared" si="15"/>
        <v>0.2348076923076923</v>
      </c>
      <c r="AP83" s="38">
        <f t="shared" si="12"/>
        <v>81</v>
      </c>
    </row>
    <row r="84" spans="1:42" ht="14.25" customHeight="1" x14ac:dyDescent="0.2">
      <c r="A84" s="35"/>
      <c r="B84" s="36"/>
      <c r="C84" s="36"/>
      <c r="D84" s="36"/>
      <c r="E84" s="66">
        <v>98</v>
      </c>
      <c r="F84" s="36" t="s">
        <v>139</v>
      </c>
      <c r="G84" s="36" t="s">
        <v>62</v>
      </c>
      <c r="H84" s="36">
        <v>15</v>
      </c>
      <c r="I84" s="36">
        <v>15</v>
      </c>
      <c r="J84" s="36">
        <v>15</v>
      </c>
      <c r="K84" s="36">
        <v>15</v>
      </c>
      <c r="L84" s="38">
        <f t="shared" si="0"/>
        <v>60</v>
      </c>
      <c r="M84" s="66">
        <v>40</v>
      </c>
      <c r="N84" s="65">
        <v>20</v>
      </c>
      <c r="O84" s="65">
        <v>34</v>
      </c>
      <c r="P84" s="65">
        <v>100.67</v>
      </c>
      <c r="Q84" s="39">
        <v>154.69999999999999</v>
      </c>
      <c r="R84" s="65">
        <v>101</v>
      </c>
      <c r="S84" s="36">
        <v>96</v>
      </c>
      <c r="T84" s="39">
        <f t="shared" si="1"/>
        <v>197</v>
      </c>
      <c r="U84" s="120">
        <v>45463</v>
      </c>
      <c r="V84" s="66">
        <v>25</v>
      </c>
      <c r="W84" s="66">
        <f t="shared" ref="W84:W85" si="16">IF(LEFT(G84,2)="10",10000,30000)</f>
        <v>30000</v>
      </c>
      <c r="X84" s="121">
        <v>22841</v>
      </c>
      <c r="Y84" s="65">
        <f t="shared" si="3"/>
        <v>71.594444444444434</v>
      </c>
      <c r="Z84" s="65">
        <f t="shared" si="4"/>
        <v>71.594444444444434</v>
      </c>
      <c r="AA84" s="67">
        <v>150</v>
      </c>
      <c r="AB84" s="36" t="s">
        <v>63</v>
      </c>
      <c r="AC84" s="39">
        <f t="shared" si="5"/>
        <v>221.59444444444443</v>
      </c>
      <c r="AD84" s="66"/>
      <c r="AE84" s="36"/>
      <c r="AF84" s="37">
        <f t="shared" si="6"/>
        <v>25</v>
      </c>
      <c r="AG84" s="66">
        <v>100</v>
      </c>
      <c r="AH84" s="66"/>
      <c r="AI84" s="37">
        <f t="shared" si="7"/>
        <v>140</v>
      </c>
      <c r="AJ84" s="43">
        <f t="shared" si="8"/>
        <v>518.29444444444448</v>
      </c>
      <c r="AK84" s="70">
        <f t="shared" si="9"/>
        <v>84</v>
      </c>
      <c r="AL84" s="36"/>
      <c r="AM84" s="122">
        <v>30087</v>
      </c>
      <c r="AN84" s="36">
        <f t="shared" si="14"/>
        <v>7246</v>
      </c>
      <c r="AO84" s="72">
        <f t="shared" si="15"/>
        <v>0.24083491208827734</v>
      </c>
      <c r="AP84" s="38">
        <f t="shared" si="12"/>
        <v>82</v>
      </c>
    </row>
    <row r="85" spans="1:42" ht="14.25" customHeight="1" x14ac:dyDescent="0.2">
      <c r="A85" s="35"/>
      <c r="B85" s="36"/>
      <c r="C85" s="36"/>
      <c r="D85" s="36"/>
      <c r="E85" s="66">
        <v>113</v>
      </c>
      <c r="F85" s="36" t="s">
        <v>153</v>
      </c>
      <c r="G85" s="36" t="s">
        <v>51</v>
      </c>
      <c r="H85" s="36">
        <v>15</v>
      </c>
      <c r="I85" s="36">
        <v>0</v>
      </c>
      <c r="J85" s="36">
        <v>15</v>
      </c>
      <c r="K85" s="36">
        <v>15</v>
      </c>
      <c r="L85" s="38">
        <f t="shared" si="0"/>
        <v>45</v>
      </c>
      <c r="M85" s="66">
        <v>0</v>
      </c>
      <c r="N85" s="65">
        <v>20</v>
      </c>
      <c r="O85" s="65">
        <v>31</v>
      </c>
      <c r="P85" s="65">
        <v>126</v>
      </c>
      <c r="Q85" s="39">
        <v>177</v>
      </c>
      <c r="R85" s="65">
        <v>90</v>
      </c>
      <c r="S85" s="36">
        <v>100</v>
      </c>
      <c r="T85" s="39">
        <f t="shared" si="1"/>
        <v>190</v>
      </c>
      <c r="U85" s="120">
        <v>45464</v>
      </c>
      <c r="V85" s="66">
        <v>0</v>
      </c>
      <c r="W85" s="66">
        <f t="shared" si="16"/>
        <v>10000</v>
      </c>
      <c r="X85" s="124">
        <v>7526</v>
      </c>
      <c r="Y85" s="65">
        <f t="shared" si="3"/>
        <v>61.366666666666674</v>
      </c>
      <c r="Z85" s="65">
        <f t="shared" si="4"/>
        <v>61.366666666666674</v>
      </c>
      <c r="AA85" s="67">
        <v>150</v>
      </c>
      <c r="AB85" s="36" t="s">
        <v>63</v>
      </c>
      <c r="AC85" s="39">
        <f t="shared" si="5"/>
        <v>211.36666666666667</v>
      </c>
      <c r="AD85" s="66"/>
      <c r="AE85" s="36">
        <v>50</v>
      </c>
      <c r="AF85" s="37">
        <f t="shared" si="6"/>
        <v>50</v>
      </c>
      <c r="AG85" s="66"/>
      <c r="AH85" s="66"/>
      <c r="AI85" s="37">
        <f t="shared" si="7"/>
        <v>0</v>
      </c>
      <c r="AJ85" s="43">
        <f t="shared" si="8"/>
        <v>673.36666666666667</v>
      </c>
      <c r="AK85" s="70">
        <f t="shared" si="9"/>
        <v>68</v>
      </c>
      <c r="AL85" s="36"/>
      <c r="AM85" s="122">
        <v>10073</v>
      </c>
      <c r="AN85" s="36">
        <f t="shared" si="14"/>
        <v>2547</v>
      </c>
      <c r="AO85" s="72">
        <f t="shared" si="15"/>
        <v>0.25285416459843146</v>
      </c>
      <c r="AP85" s="38">
        <f t="shared" si="12"/>
        <v>83</v>
      </c>
    </row>
    <row r="86" spans="1:42" ht="14.25" customHeight="1" x14ac:dyDescent="0.2">
      <c r="A86" s="35"/>
      <c r="B86" s="36"/>
      <c r="C86" s="36"/>
      <c r="D86" s="36"/>
      <c r="E86" s="66">
        <v>92</v>
      </c>
      <c r="F86" s="36" t="s">
        <v>134</v>
      </c>
      <c r="G86" s="36" t="s">
        <v>51</v>
      </c>
      <c r="H86" s="36">
        <v>15</v>
      </c>
      <c r="I86" s="36">
        <v>15</v>
      </c>
      <c r="J86" s="36">
        <v>15</v>
      </c>
      <c r="K86" s="36">
        <v>15</v>
      </c>
      <c r="L86" s="38">
        <f t="shared" si="0"/>
        <v>60</v>
      </c>
      <c r="M86" s="66">
        <v>0</v>
      </c>
      <c r="N86" s="65">
        <v>20</v>
      </c>
      <c r="O86" s="65">
        <v>37</v>
      </c>
      <c r="P86" s="65">
        <v>132</v>
      </c>
      <c r="Q86" s="39">
        <f>SUM(N86:P86)</f>
        <v>189</v>
      </c>
      <c r="R86" s="65">
        <v>82</v>
      </c>
      <c r="S86" s="36">
        <v>109</v>
      </c>
      <c r="T86" s="39">
        <f t="shared" si="1"/>
        <v>191</v>
      </c>
      <c r="U86" s="120">
        <v>45462</v>
      </c>
      <c r="V86" s="66">
        <v>50</v>
      </c>
      <c r="W86" s="66">
        <v>10000</v>
      </c>
      <c r="X86" s="121">
        <v>12805</v>
      </c>
      <c r="Y86" s="65">
        <f t="shared" si="3"/>
        <v>22.75</v>
      </c>
      <c r="Z86" s="65">
        <f t="shared" si="4"/>
        <v>22.75</v>
      </c>
      <c r="AA86" s="67">
        <v>0</v>
      </c>
      <c r="AB86" s="36" t="s">
        <v>55</v>
      </c>
      <c r="AC86" s="39">
        <f t="shared" si="5"/>
        <v>22.75</v>
      </c>
      <c r="AD86" s="66">
        <v>30</v>
      </c>
      <c r="AE86" s="36">
        <v>50</v>
      </c>
      <c r="AF86" s="37">
        <f t="shared" si="6"/>
        <v>130</v>
      </c>
      <c r="AG86" s="66"/>
      <c r="AH86" s="66"/>
      <c r="AI86" s="37">
        <f t="shared" si="7"/>
        <v>0</v>
      </c>
      <c r="AJ86" s="43">
        <f t="shared" si="8"/>
        <v>592.75</v>
      </c>
      <c r="AK86" s="70">
        <f t="shared" si="9"/>
        <v>77</v>
      </c>
      <c r="AL86" s="36"/>
      <c r="AM86" s="126">
        <v>10000</v>
      </c>
      <c r="AN86" s="36">
        <f t="shared" si="14"/>
        <v>2805</v>
      </c>
      <c r="AO86" s="72">
        <f t="shared" si="15"/>
        <v>0.28050000000000003</v>
      </c>
      <c r="AP86" s="38">
        <f t="shared" si="12"/>
        <v>84</v>
      </c>
    </row>
    <row r="87" spans="1:42" ht="14.25" customHeight="1" x14ac:dyDescent="0.2">
      <c r="A87" s="35"/>
      <c r="B87" s="36"/>
      <c r="C87" s="36"/>
      <c r="D87" s="36"/>
      <c r="E87" s="66">
        <v>138</v>
      </c>
      <c r="F87" s="36" t="s">
        <v>179</v>
      </c>
      <c r="G87" s="36" t="s">
        <v>51</v>
      </c>
      <c r="H87" s="36">
        <v>15</v>
      </c>
      <c r="I87" s="36">
        <v>15</v>
      </c>
      <c r="J87" s="36">
        <v>15</v>
      </c>
      <c r="K87" s="36">
        <v>0</v>
      </c>
      <c r="L87" s="38">
        <f t="shared" si="0"/>
        <v>45</v>
      </c>
      <c r="M87" s="36">
        <v>60</v>
      </c>
      <c r="N87" s="36">
        <v>6.67</v>
      </c>
      <c r="O87" s="36">
        <v>19.329999999999998</v>
      </c>
      <c r="P87" s="47">
        <v>88</v>
      </c>
      <c r="Q87" s="39">
        <v>114</v>
      </c>
      <c r="R87" s="65">
        <v>81</v>
      </c>
      <c r="S87" s="36">
        <v>86</v>
      </c>
      <c r="T87" s="39">
        <f t="shared" si="1"/>
        <v>167</v>
      </c>
      <c r="U87" s="120">
        <v>45465</v>
      </c>
      <c r="V87" s="66">
        <v>0</v>
      </c>
      <c r="W87" s="66">
        <f t="shared" ref="W87:W123" si="17">IF(LEFT(G87,2)="10",10000,30000)</f>
        <v>10000</v>
      </c>
      <c r="X87" s="124">
        <v>7180</v>
      </c>
      <c r="Y87" s="65">
        <f t="shared" si="3"/>
        <v>21</v>
      </c>
      <c r="Z87" s="65">
        <f t="shared" si="4"/>
        <v>21</v>
      </c>
      <c r="AA87" s="67">
        <v>150</v>
      </c>
      <c r="AB87" s="36" t="s">
        <v>63</v>
      </c>
      <c r="AC87" s="39">
        <f t="shared" si="5"/>
        <v>171</v>
      </c>
      <c r="AD87" s="66"/>
      <c r="AE87" s="36"/>
      <c r="AF87" s="37">
        <f t="shared" si="6"/>
        <v>0</v>
      </c>
      <c r="AG87" s="36">
        <v>100</v>
      </c>
      <c r="AH87" s="36"/>
      <c r="AI87" s="37">
        <f t="shared" si="7"/>
        <v>160</v>
      </c>
      <c r="AJ87" s="43">
        <f t="shared" si="8"/>
        <v>337</v>
      </c>
      <c r="AK87" s="70">
        <f t="shared" si="9"/>
        <v>110</v>
      </c>
      <c r="AL87" s="36"/>
      <c r="AM87" s="122">
        <v>10000</v>
      </c>
      <c r="AN87" s="36">
        <f t="shared" si="14"/>
        <v>2820</v>
      </c>
      <c r="AO87" s="72">
        <f t="shared" si="15"/>
        <v>0.28199999999999997</v>
      </c>
      <c r="AP87" s="38">
        <f t="shared" si="12"/>
        <v>85</v>
      </c>
    </row>
    <row r="88" spans="1:42" ht="14.25" customHeight="1" x14ac:dyDescent="0.2">
      <c r="A88" s="35"/>
      <c r="B88" s="36"/>
      <c r="C88" s="36"/>
      <c r="D88" s="36"/>
      <c r="E88" s="66">
        <v>131</v>
      </c>
      <c r="F88" s="36" t="s">
        <v>172</v>
      </c>
      <c r="G88" s="36" t="s">
        <v>67</v>
      </c>
      <c r="H88" s="36">
        <v>15</v>
      </c>
      <c r="I88" s="36">
        <v>0</v>
      </c>
      <c r="J88" s="36">
        <v>0</v>
      </c>
      <c r="K88" s="36">
        <v>15</v>
      </c>
      <c r="L88" s="38">
        <f t="shared" si="0"/>
        <v>30</v>
      </c>
      <c r="M88" s="36">
        <v>0</v>
      </c>
      <c r="N88" s="36">
        <v>19.670000000000002</v>
      </c>
      <c r="O88" s="36">
        <v>35.67</v>
      </c>
      <c r="P88" s="36">
        <v>101.33</v>
      </c>
      <c r="Q88" s="39">
        <v>156.69999999999999</v>
      </c>
      <c r="R88" s="65">
        <v>87</v>
      </c>
      <c r="S88" s="36">
        <v>95</v>
      </c>
      <c r="T88" s="39">
        <f t="shared" si="1"/>
        <v>182</v>
      </c>
      <c r="U88" s="120">
        <v>45464</v>
      </c>
      <c r="V88" s="66">
        <v>0</v>
      </c>
      <c r="W88" s="66">
        <f t="shared" si="17"/>
        <v>10000</v>
      </c>
      <c r="X88" s="124">
        <v>9783</v>
      </c>
      <c r="Y88" s="65">
        <f t="shared" si="3"/>
        <v>324.68333333333334</v>
      </c>
      <c r="Z88" s="65">
        <f t="shared" si="4"/>
        <v>324.68333333333334</v>
      </c>
      <c r="AA88" s="67">
        <v>150</v>
      </c>
      <c r="AB88" s="36" t="s">
        <v>173</v>
      </c>
      <c r="AC88" s="39">
        <f t="shared" si="5"/>
        <v>474.68333333333334</v>
      </c>
      <c r="AD88" s="66"/>
      <c r="AE88" s="36">
        <v>50</v>
      </c>
      <c r="AF88" s="37">
        <f t="shared" si="6"/>
        <v>50</v>
      </c>
      <c r="AG88" s="36"/>
      <c r="AH88" s="36"/>
      <c r="AI88" s="37">
        <f t="shared" si="7"/>
        <v>0</v>
      </c>
      <c r="AJ88" s="43">
        <f t="shared" si="8"/>
        <v>893.38333333333333</v>
      </c>
      <c r="AK88" s="70">
        <f t="shared" si="9"/>
        <v>24</v>
      </c>
      <c r="AL88" s="36"/>
      <c r="AM88" s="126">
        <v>13755</v>
      </c>
      <c r="AN88" s="36">
        <f t="shared" si="14"/>
        <v>3972</v>
      </c>
      <c r="AO88" s="72">
        <f t="shared" si="15"/>
        <v>0.28876772082878954</v>
      </c>
      <c r="AP88" s="38">
        <f t="shared" si="12"/>
        <v>86</v>
      </c>
    </row>
    <row r="89" spans="1:42" ht="14.25" customHeight="1" x14ac:dyDescent="0.2">
      <c r="A89" s="35"/>
      <c r="B89" s="36"/>
      <c r="C89" s="36"/>
      <c r="D89" s="36" t="s">
        <v>49</v>
      </c>
      <c r="E89" s="66">
        <v>111</v>
      </c>
      <c r="F89" s="36" t="s">
        <v>151</v>
      </c>
      <c r="G89" s="36" t="s">
        <v>96</v>
      </c>
      <c r="H89" s="36">
        <v>15</v>
      </c>
      <c r="I89" s="36">
        <v>15</v>
      </c>
      <c r="J89" s="36">
        <v>15</v>
      </c>
      <c r="K89" s="36">
        <v>15</v>
      </c>
      <c r="L89" s="38">
        <f t="shared" si="0"/>
        <v>60</v>
      </c>
      <c r="M89" s="66">
        <v>0</v>
      </c>
      <c r="N89" s="65">
        <v>20</v>
      </c>
      <c r="O89" s="65">
        <v>32</v>
      </c>
      <c r="P89" s="65">
        <v>127</v>
      </c>
      <c r="Q89" s="39">
        <v>179</v>
      </c>
      <c r="R89" s="65">
        <v>117</v>
      </c>
      <c r="S89" s="36">
        <v>116</v>
      </c>
      <c r="T89" s="39">
        <f t="shared" si="1"/>
        <v>233</v>
      </c>
      <c r="U89" s="120">
        <v>45464</v>
      </c>
      <c r="V89" s="66">
        <v>0</v>
      </c>
      <c r="W89" s="66">
        <f t="shared" si="17"/>
        <v>10000</v>
      </c>
      <c r="X89" s="124">
        <v>12910</v>
      </c>
      <c r="Y89" s="65">
        <f t="shared" si="3"/>
        <v>10.5</v>
      </c>
      <c r="Z89" s="65">
        <f t="shared" si="4"/>
        <v>10.5</v>
      </c>
      <c r="AA89" s="67">
        <v>0</v>
      </c>
      <c r="AB89" s="36" t="s">
        <v>55</v>
      </c>
      <c r="AC89" s="39">
        <f t="shared" si="5"/>
        <v>10.5</v>
      </c>
      <c r="AD89" s="66"/>
      <c r="AE89" s="36">
        <v>50</v>
      </c>
      <c r="AF89" s="37">
        <f t="shared" si="6"/>
        <v>50</v>
      </c>
      <c r="AG89" s="66"/>
      <c r="AH89" s="66">
        <v>20</v>
      </c>
      <c r="AI89" s="37">
        <f t="shared" si="7"/>
        <v>20</v>
      </c>
      <c r="AJ89" s="43">
        <f t="shared" si="8"/>
        <v>512.5</v>
      </c>
      <c r="AK89" s="70">
        <f t="shared" si="9"/>
        <v>88</v>
      </c>
      <c r="AL89" s="36"/>
      <c r="AM89" s="126">
        <v>9975</v>
      </c>
      <c r="AN89" s="36">
        <f t="shared" si="14"/>
        <v>2935</v>
      </c>
      <c r="AO89" s="72">
        <f t="shared" si="15"/>
        <v>0.29423558897243107</v>
      </c>
      <c r="AP89" s="38">
        <f t="shared" si="12"/>
        <v>87</v>
      </c>
    </row>
    <row r="90" spans="1:42" ht="14.25" customHeight="1" x14ac:dyDescent="0.2">
      <c r="A90" s="35"/>
      <c r="B90" s="36"/>
      <c r="C90" s="36"/>
      <c r="D90" s="36"/>
      <c r="E90" s="66">
        <v>6</v>
      </c>
      <c r="F90" s="36" t="s">
        <v>54</v>
      </c>
      <c r="G90" s="36" t="s">
        <v>51</v>
      </c>
      <c r="H90" s="36">
        <v>15</v>
      </c>
      <c r="I90" s="36">
        <v>15</v>
      </c>
      <c r="J90" s="36">
        <v>15</v>
      </c>
      <c r="K90" s="36">
        <v>15</v>
      </c>
      <c r="L90" s="38">
        <f t="shared" si="0"/>
        <v>60</v>
      </c>
      <c r="M90" s="66">
        <v>0</v>
      </c>
      <c r="N90" s="65">
        <v>20</v>
      </c>
      <c r="O90" s="65">
        <v>30.67</v>
      </c>
      <c r="P90" s="65">
        <v>90</v>
      </c>
      <c r="Q90" s="39">
        <v>140.69999999999999</v>
      </c>
      <c r="R90" s="65">
        <v>91</v>
      </c>
      <c r="S90" s="36">
        <v>86</v>
      </c>
      <c r="T90" s="39">
        <f t="shared" si="1"/>
        <v>177</v>
      </c>
      <c r="U90" s="120">
        <v>45464</v>
      </c>
      <c r="V90" s="66">
        <v>0</v>
      </c>
      <c r="W90" s="66">
        <f t="shared" si="17"/>
        <v>10000</v>
      </c>
      <c r="X90" s="121">
        <v>6953</v>
      </c>
      <c r="Y90" s="65">
        <f t="shared" si="3"/>
        <v>-5.4833333333333485</v>
      </c>
      <c r="Z90" s="65">
        <f t="shared" si="4"/>
        <v>0</v>
      </c>
      <c r="AA90" s="67">
        <v>0</v>
      </c>
      <c r="AB90" s="36" t="s">
        <v>55</v>
      </c>
      <c r="AC90" s="39">
        <f t="shared" si="5"/>
        <v>0</v>
      </c>
      <c r="AD90" s="66"/>
      <c r="AE90" s="36">
        <v>0</v>
      </c>
      <c r="AF90" s="37">
        <f t="shared" si="6"/>
        <v>0</v>
      </c>
      <c r="AG90" s="66">
        <v>100</v>
      </c>
      <c r="AH90" s="66"/>
      <c r="AI90" s="37">
        <f t="shared" si="7"/>
        <v>100</v>
      </c>
      <c r="AJ90" s="43">
        <f t="shared" si="8"/>
        <v>277.7</v>
      </c>
      <c r="AK90" s="70">
        <f t="shared" si="9"/>
        <v>115</v>
      </c>
      <c r="AL90" s="36"/>
      <c r="AM90" s="126">
        <v>10000</v>
      </c>
      <c r="AN90" s="36">
        <f t="shared" si="14"/>
        <v>3047</v>
      </c>
      <c r="AO90" s="72">
        <f t="shared" si="15"/>
        <v>0.30470000000000003</v>
      </c>
      <c r="AP90" s="38">
        <f t="shared" si="12"/>
        <v>88</v>
      </c>
    </row>
    <row r="91" spans="1:42" ht="14.25" customHeight="1" x14ac:dyDescent="0.2">
      <c r="A91" s="35"/>
      <c r="B91" s="36"/>
      <c r="C91" s="36"/>
      <c r="D91" s="36"/>
      <c r="E91" s="66">
        <v>145</v>
      </c>
      <c r="F91" s="36" t="s">
        <v>185</v>
      </c>
      <c r="G91" s="36" t="s">
        <v>51</v>
      </c>
      <c r="H91" s="36">
        <v>15</v>
      </c>
      <c r="I91" s="36">
        <v>15</v>
      </c>
      <c r="J91" s="36">
        <v>15</v>
      </c>
      <c r="K91" s="36">
        <v>15</v>
      </c>
      <c r="L91" s="38">
        <f t="shared" si="0"/>
        <v>60</v>
      </c>
      <c r="M91" s="36">
        <v>0</v>
      </c>
      <c r="N91" s="65">
        <v>20</v>
      </c>
      <c r="O91" s="65">
        <v>32.33</v>
      </c>
      <c r="P91" s="65">
        <v>102.33</v>
      </c>
      <c r="Q91" s="39">
        <v>154.69999999999999</v>
      </c>
      <c r="R91" s="65">
        <v>107</v>
      </c>
      <c r="S91" s="36">
        <v>94</v>
      </c>
      <c r="T91" s="39">
        <f t="shared" si="1"/>
        <v>201</v>
      </c>
      <c r="U91" s="120">
        <v>45465</v>
      </c>
      <c r="V91" s="66">
        <v>0</v>
      </c>
      <c r="W91" s="66">
        <f t="shared" si="17"/>
        <v>10000</v>
      </c>
      <c r="X91" s="121">
        <v>6272</v>
      </c>
      <c r="Y91" s="65">
        <f t="shared" si="3"/>
        <v>-84.933333333333337</v>
      </c>
      <c r="Z91" s="65">
        <f t="shared" si="4"/>
        <v>0</v>
      </c>
      <c r="AA91" s="67">
        <v>0</v>
      </c>
      <c r="AB91" s="36" t="s">
        <v>55</v>
      </c>
      <c r="AC91" s="39">
        <f t="shared" si="5"/>
        <v>0</v>
      </c>
      <c r="AD91" s="66"/>
      <c r="AE91" s="65">
        <v>50</v>
      </c>
      <c r="AF91" s="37">
        <f t="shared" si="6"/>
        <v>50</v>
      </c>
      <c r="AG91" s="66"/>
      <c r="AH91" s="66">
        <v>20</v>
      </c>
      <c r="AI91" s="37">
        <f t="shared" si="7"/>
        <v>20</v>
      </c>
      <c r="AJ91" s="43">
        <f t="shared" si="8"/>
        <v>445.7</v>
      </c>
      <c r="AK91" s="70">
        <f t="shared" si="9"/>
        <v>97</v>
      </c>
      <c r="AL91" s="36"/>
      <c r="AM91" s="126">
        <v>9520</v>
      </c>
      <c r="AN91" s="36">
        <f t="shared" si="14"/>
        <v>3248</v>
      </c>
      <c r="AO91" s="72">
        <f t="shared" si="15"/>
        <v>0.3411764705882353</v>
      </c>
      <c r="AP91" s="38">
        <f t="shared" si="12"/>
        <v>89</v>
      </c>
    </row>
    <row r="92" spans="1:42" ht="14.25" customHeight="1" x14ac:dyDescent="0.2">
      <c r="A92" s="35"/>
      <c r="B92" s="36"/>
      <c r="C92" s="36"/>
      <c r="D92" s="36"/>
      <c r="E92" s="66">
        <v>56</v>
      </c>
      <c r="F92" s="36" t="s">
        <v>102</v>
      </c>
      <c r="G92" s="36" t="s">
        <v>62</v>
      </c>
      <c r="H92" s="36">
        <v>15</v>
      </c>
      <c r="I92" s="36">
        <v>15</v>
      </c>
      <c r="J92" s="36">
        <v>15</v>
      </c>
      <c r="K92" s="36">
        <v>15</v>
      </c>
      <c r="L92" s="38">
        <f t="shared" si="0"/>
        <v>60</v>
      </c>
      <c r="M92" s="66">
        <v>5</v>
      </c>
      <c r="N92" s="65">
        <v>20</v>
      </c>
      <c r="O92" s="47">
        <v>36.67</v>
      </c>
      <c r="P92" s="65">
        <v>136.33000000000001</v>
      </c>
      <c r="Q92" s="39">
        <v>193</v>
      </c>
      <c r="R92" s="65">
        <v>83</v>
      </c>
      <c r="S92" s="36">
        <v>114</v>
      </c>
      <c r="T92" s="39">
        <f t="shared" si="1"/>
        <v>197</v>
      </c>
      <c r="U92" s="120">
        <v>45464</v>
      </c>
      <c r="V92" s="66">
        <v>0</v>
      </c>
      <c r="W92" s="66">
        <f t="shared" si="17"/>
        <v>30000</v>
      </c>
      <c r="X92" s="124">
        <v>17010</v>
      </c>
      <c r="Y92" s="65">
        <f t="shared" si="3"/>
        <v>-155.16666666666669</v>
      </c>
      <c r="Z92" s="65">
        <f t="shared" si="4"/>
        <v>0</v>
      </c>
      <c r="AA92" s="67">
        <v>0</v>
      </c>
      <c r="AB92" s="36" t="s">
        <v>88</v>
      </c>
      <c r="AC92" s="39">
        <f t="shared" si="5"/>
        <v>0</v>
      </c>
      <c r="AD92" s="66"/>
      <c r="AE92" s="36">
        <v>0</v>
      </c>
      <c r="AF92" s="37">
        <f t="shared" si="6"/>
        <v>0</v>
      </c>
      <c r="AG92" s="66"/>
      <c r="AH92" s="66"/>
      <c r="AI92" s="37">
        <f t="shared" si="7"/>
        <v>5</v>
      </c>
      <c r="AJ92" s="43">
        <f t="shared" si="8"/>
        <v>445</v>
      </c>
      <c r="AK92" s="70">
        <f t="shared" si="9"/>
        <v>98</v>
      </c>
      <c r="AL92" s="36"/>
      <c r="AM92" s="126">
        <v>30169</v>
      </c>
      <c r="AN92" s="36">
        <f t="shared" si="14"/>
        <v>13159</v>
      </c>
      <c r="AO92" s="72">
        <f t="shared" si="15"/>
        <v>0.43617620736517615</v>
      </c>
      <c r="AP92" s="38">
        <f t="shared" si="12"/>
        <v>90</v>
      </c>
    </row>
    <row r="93" spans="1:42" ht="14.25" customHeight="1" x14ac:dyDescent="0.2">
      <c r="A93" s="35"/>
      <c r="B93" s="36"/>
      <c r="C93" s="36"/>
      <c r="D93" s="36"/>
      <c r="E93" s="66">
        <v>149</v>
      </c>
      <c r="F93" s="36" t="s">
        <v>188</v>
      </c>
      <c r="G93" s="36" t="s">
        <v>121</v>
      </c>
      <c r="H93" s="36">
        <v>15</v>
      </c>
      <c r="I93" s="36">
        <v>15</v>
      </c>
      <c r="J93" s="36">
        <v>15</v>
      </c>
      <c r="K93" s="36">
        <v>15</v>
      </c>
      <c r="L93" s="38">
        <f t="shared" si="0"/>
        <v>60</v>
      </c>
      <c r="M93" s="36">
        <v>0</v>
      </c>
      <c r="N93" s="65">
        <v>20</v>
      </c>
      <c r="O93" s="65">
        <v>27</v>
      </c>
      <c r="P93" s="65">
        <v>103.5</v>
      </c>
      <c r="Q93" s="39">
        <f>SUM(N93:P93)</f>
        <v>150.5</v>
      </c>
      <c r="R93" s="65">
        <v>119</v>
      </c>
      <c r="S93" s="36">
        <v>120</v>
      </c>
      <c r="T93" s="39">
        <f t="shared" si="1"/>
        <v>239</v>
      </c>
      <c r="U93" s="120">
        <v>45465</v>
      </c>
      <c r="V93" s="66">
        <v>0</v>
      </c>
      <c r="W93" s="66">
        <f t="shared" si="17"/>
        <v>30000</v>
      </c>
      <c r="X93" s="124">
        <v>16199</v>
      </c>
      <c r="Y93" s="65">
        <f t="shared" si="3"/>
        <v>-186.70555555555552</v>
      </c>
      <c r="Z93" s="65">
        <f t="shared" si="4"/>
        <v>0</v>
      </c>
      <c r="AA93" s="67">
        <v>0</v>
      </c>
      <c r="AB93" s="36" t="s">
        <v>119</v>
      </c>
      <c r="AC93" s="39">
        <f t="shared" si="5"/>
        <v>0</v>
      </c>
      <c r="AD93" s="66"/>
      <c r="AE93" s="65">
        <v>50</v>
      </c>
      <c r="AF93" s="37">
        <f t="shared" si="6"/>
        <v>50</v>
      </c>
      <c r="AG93" s="66"/>
      <c r="AH93" s="66"/>
      <c r="AI93" s="37">
        <f t="shared" si="7"/>
        <v>0</v>
      </c>
      <c r="AJ93" s="43">
        <f t="shared" si="8"/>
        <v>499.5</v>
      </c>
      <c r="AK93" s="70">
        <f t="shared" si="9"/>
        <v>90</v>
      </c>
      <c r="AL93" s="36"/>
      <c r="AM93" s="126">
        <v>30200</v>
      </c>
      <c r="AN93" s="36">
        <f t="shared" si="14"/>
        <v>14001</v>
      </c>
      <c r="AO93" s="72">
        <f t="shared" si="15"/>
        <v>0.46360927152317882</v>
      </c>
      <c r="AP93" s="38">
        <f t="shared" si="12"/>
        <v>91</v>
      </c>
    </row>
    <row r="94" spans="1:42" ht="14.25" customHeight="1" x14ac:dyDescent="0.2">
      <c r="A94" s="35"/>
      <c r="B94" s="36"/>
      <c r="C94" s="36"/>
      <c r="D94" s="36" t="s">
        <v>49</v>
      </c>
      <c r="E94" s="66">
        <v>46</v>
      </c>
      <c r="F94" s="36" t="s">
        <v>94</v>
      </c>
      <c r="G94" s="36" t="s">
        <v>51</v>
      </c>
      <c r="H94" s="36">
        <v>15</v>
      </c>
      <c r="I94" s="36">
        <v>15</v>
      </c>
      <c r="J94" s="36">
        <v>15</v>
      </c>
      <c r="K94" s="36">
        <v>15</v>
      </c>
      <c r="L94" s="38">
        <f t="shared" si="0"/>
        <v>60</v>
      </c>
      <c r="M94" s="66">
        <v>5</v>
      </c>
      <c r="N94" s="65">
        <v>13.33</v>
      </c>
      <c r="O94" s="65">
        <v>23.67</v>
      </c>
      <c r="P94" s="65">
        <v>114</v>
      </c>
      <c r="Q94" s="39">
        <v>151</v>
      </c>
      <c r="R94" s="65">
        <v>95</v>
      </c>
      <c r="S94" s="36">
        <v>90</v>
      </c>
      <c r="T94" s="39">
        <f t="shared" si="1"/>
        <v>185</v>
      </c>
      <c r="U94" s="120">
        <v>45465</v>
      </c>
      <c r="V94" s="66">
        <v>0</v>
      </c>
      <c r="W94" s="66">
        <f t="shared" si="17"/>
        <v>10000</v>
      </c>
      <c r="X94" s="124">
        <v>4511</v>
      </c>
      <c r="Y94" s="65">
        <f t="shared" si="3"/>
        <v>-290.38333333333333</v>
      </c>
      <c r="Z94" s="65">
        <f t="shared" si="4"/>
        <v>0</v>
      </c>
      <c r="AA94" s="67">
        <v>0</v>
      </c>
      <c r="AB94" s="36" t="s">
        <v>71</v>
      </c>
      <c r="AC94" s="39">
        <f t="shared" si="5"/>
        <v>0</v>
      </c>
      <c r="AD94" s="66"/>
      <c r="AE94" s="36">
        <v>50</v>
      </c>
      <c r="AF94" s="37">
        <f t="shared" si="6"/>
        <v>50</v>
      </c>
      <c r="AG94" s="66"/>
      <c r="AH94" s="66"/>
      <c r="AI94" s="37">
        <f t="shared" si="7"/>
        <v>5</v>
      </c>
      <c r="AJ94" s="43">
        <f t="shared" si="8"/>
        <v>441</v>
      </c>
      <c r="AK94" s="70">
        <f t="shared" si="9"/>
        <v>99</v>
      </c>
      <c r="AL94" s="36"/>
      <c r="AM94" s="126">
        <v>10318</v>
      </c>
      <c r="AN94" s="36">
        <f t="shared" si="14"/>
        <v>5807</v>
      </c>
      <c r="AO94" s="72">
        <f t="shared" si="15"/>
        <v>0.56280286877301799</v>
      </c>
      <c r="AP94" s="38">
        <f t="shared" si="12"/>
        <v>92</v>
      </c>
    </row>
    <row r="95" spans="1:42" ht="14.25" customHeight="1" x14ac:dyDescent="0.2">
      <c r="A95" s="35"/>
      <c r="B95" s="36"/>
      <c r="C95" s="36"/>
      <c r="D95" s="36"/>
      <c r="E95" s="66">
        <v>129</v>
      </c>
      <c r="F95" s="36" t="s">
        <v>170</v>
      </c>
      <c r="G95" s="36" t="s">
        <v>62</v>
      </c>
      <c r="H95" s="36">
        <v>15</v>
      </c>
      <c r="I95" s="36">
        <v>15</v>
      </c>
      <c r="J95" s="36">
        <v>15</v>
      </c>
      <c r="K95" s="36">
        <v>15</v>
      </c>
      <c r="L95" s="38">
        <f t="shared" si="0"/>
        <v>60</v>
      </c>
      <c r="M95" s="36">
        <v>25</v>
      </c>
      <c r="N95" s="36">
        <v>3.67</v>
      </c>
      <c r="O95" s="36">
        <v>26.67</v>
      </c>
      <c r="P95" s="36">
        <v>79</v>
      </c>
      <c r="Q95" s="39">
        <v>109.3</v>
      </c>
      <c r="R95" s="65">
        <v>76</v>
      </c>
      <c r="S95" s="36">
        <v>106</v>
      </c>
      <c r="T95" s="39">
        <f t="shared" si="1"/>
        <v>182</v>
      </c>
      <c r="U95" s="120">
        <v>45463</v>
      </c>
      <c r="V95" s="66">
        <v>25</v>
      </c>
      <c r="W95" s="66">
        <f t="shared" si="17"/>
        <v>30000</v>
      </c>
      <c r="X95" s="121">
        <v>11753</v>
      </c>
      <c r="Y95" s="65">
        <f t="shared" si="3"/>
        <v>-359.60555555555561</v>
      </c>
      <c r="Z95" s="65">
        <f t="shared" si="4"/>
        <v>0</v>
      </c>
      <c r="AA95" s="67">
        <v>150</v>
      </c>
      <c r="AB95" s="36" t="s">
        <v>63</v>
      </c>
      <c r="AC95" s="39">
        <f t="shared" si="5"/>
        <v>150</v>
      </c>
      <c r="AD95" s="66"/>
      <c r="AE95" s="36">
        <v>0</v>
      </c>
      <c r="AF95" s="37">
        <f t="shared" si="6"/>
        <v>25</v>
      </c>
      <c r="AG95" s="36"/>
      <c r="AH95" s="36"/>
      <c r="AI95" s="37">
        <f t="shared" si="7"/>
        <v>25</v>
      </c>
      <c r="AJ95" s="43">
        <f t="shared" si="8"/>
        <v>501.29999999999995</v>
      </c>
      <c r="AK95" s="70">
        <f t="shared" si="9"/>
        <v>89</v>
      </c>
      <c r="AL95" s="36"/>
      <c r="AM95" s="122">
        <v>29856</v>
      </c>
      <c r="AN95" s="36">
        <f t="shared" si="14"/>
        <v>18103</v>
      </c>
      <c r="AO95" s="72">
        <f t="shared" si="15"/>
        <v>0.606343783494105</v>
      </c>
      <c r="AP95" s="38">
        <f t="shared" si="12"/>
        <v>93</v>
      </c>
    </row>
    <row r="96" spans="1:42" ht="14.25" customHeight="1" x14ac:dyDescent="0.2">
      <c r="A96" s="35"/>
      <c r="B96" s="36"/>
      <c r="C96" s="36"/>
      <c r="D96" s="36"/>
      <c r="E96" s="66">
        <v>93</v>
      </c>
      <c r="F96" s="36" t="s">
        <v>135</v>
      </c>
      <c r="G96" s="36" t="s">
        <v>62</v>
      </c>
      <c r="H96" s="36">
        <v>15</v>
      </c>
      <c r="I96" s="36">
        <v>15</v>
      </c>
      <c r="J96" s="36">
        <v>15</v>
      </c>
      <c r="K96" s="36">
        <v>15</v>
      </c>
      <c r="L96" s="38">
        <f t="shared" si="0"/>
        <v>60</v>
      </c>
      <c r="M96" s="66">
        <v>40</v>
      </c>
      <c r="N96" s="65">
        <v>6.67</v>
      </c>
      <c r="O96" s="65">
        <v>32.33</v>
      </c>
      <c r="P96" s="65">
        <v>105</v>
      </c>
      <c r="Q96" s="39">
        <v>144</v>
      </c>
      <c r="R96" s="65">
        <v>115</v>
      </c>
      <c r="S96" s="36">
        <v>117</v>
      </c>
      <c r="T96" s="39">
        <f t="shared" si="1"/>
        <v>232</v>
      </c>
      <c r="U96" s="120">
        <v>45462</v>
      </c>
      <c r="V96" s="66">
        <v>50</v>
      </c>
      <c r="W96" s="66">
        <f t="shared" si="17"/>
        <v>30000</v>
      </c>
      <c r="X96" s="121">
        <v>8296</v>
      </c>
      <c r="Y96" s="65">
        <f t="shared" si="3"/>
        <v>-494.04444444444448</v>
      </c>
      <c r="Z96" s="65">
        <f t="shared" si="4"/>
        <v>0</v>
      </c>
      <c r="AA96" s="67">
        <v>0</v>
      </c>
      <c r="AB96" s="36" t="s">
        <v>55</v>
      </c>
      <c r="AC96" s="39">
        <f t="shared" si="5"/>
        <v>0</v>
      </c>
      <c r="AD96" s="66">
        <v>15</v>
      </c>
      <c r="AE96" s="36">
        <v>50</v>
      </c>
      <c r="AF96" s="37">
        <f t="shared" si="6"/>
        <v>115</v>
      </c>
      <c r="AG96" s="66">
        <v>100</v>
      </c>
      <c r="AH96" s="66"/>
      <c r="AI96" s="37">
        <f t="shared" si="7"/>
        <v>140</v>
      </c>
      <c r="AJ96" s="43">
        <f t="shared" si="8"/>
        <v>411</v>
      </c>
      <c r="AK96" s="70">
        <f t="shared" si="9"/>
        <v>104</v>
      </c>
      <c r="AL96" s="36"/>
      <c r="AM96" s="126">
        <v>28700</v>
      </c>
      <c r="AN96" s="36">
        <f t="shared" si="14"/>
        <v>20404</v>
      </c>
      <c r="AO96" s="72">
        <f t="shared" si="15"/>
        <v>0.71094076655052263</v>
      </c>
      <c r="AP96" s="38">
        <f t="shared" si="12"/>
        <v>94</v>
      </c>
    </row>
    <row r="97" spans="1:42" ht="14.25" customHeight="1" x14ac:dyDescent="0.2">
      <c r="A97" s="35"/>
      <c r="B97" s="36"/>
      <c r="C97" s="36"/>
      <c r="D97" s="36"/>
      <c r="E97" s="66">
        <v>110</v>
      </c>
      <c r="F97" s="36" t="s">
        <v>150</v>
      </c>
      <c r="G97" s="36" t="s">
        <v>62</v>
      </c>
      <c r="H97" s="36">
        <v>15</v>
      </c>
      <c r="I97" s="36">
        <v>0</v>
      </c>
      <c r="J97" s="36">
        <v>15</v>
      </c>
      <c r="K97" s="36">
        <v>15</v>
      </c>
      <c r="L97" s="38">
        <f t="shared" si="0"/>
        <v>45</v>
      </c>
      <c r="M97" s="66">
        <v>40</v>
      </c>
      <c r="N97" s="65">
        <v>0</v>
      </c>
      <c r="O97" s="65">
        <v>33</v>
      </c>
      <c r="P97" s="65">
        <v>111</v>
      </c>
      <c r="Q97" s="39">
        <v>144</v>
      </c>
      <c r="R97" s="65">
        <v>71</v>
      </c>
      <c r="S97" s="36">
        <v>85</v>
      </c>
      <c r="T97" s="39">
        <f t="shared" si="1"/>
        <v>156</v>
      </c>
      <c r="U97" s="120">
        <v>45465</v>
      </c>
      <c r="V97" s="66">
        <v>0</v>
      </c>
      <c r="W97" s="66">
        <f t="shared" si="17"/>
        <v>30000</v>
      </c>
      <c r="X97" s="124">
        <v>7369</v>
      </c>
      <c r="Y97" s="65">
        <f t="shared" si="3"/>
        <v>-530.09444444444443</v>
      </c>
      <c r="Z97" s="65">
        <f t="shared" si="4"/>
        <v>0</v>
      </c>
      <c r="AA97" s="67">
        <v>0</v>
      </c>
      <c r="AB97" s="36" t="s">
        <v>55</v>
      </c>
      <c r="AC97" s="39">
        <f t="shared" si="5"/>
        <v>0</v>
      </c>
      <c r="AD97" s="66"/>
      <c r="AE97" s="36">
        <v>0</v>
      </c>
      <c r="AF97" s="37">
        <f t="shared" si="6"/>
        <v>0</v>
      </c>
      <c r="AG97" s="66">
        <v>100</v>
      </c>
      <c r="AH97" s="66"/>
      <c r="AI97" s="37">
        <f t="shared" si="7"/>
        <v>140</v>
      </c>
      <c r="AJ97" s="43">
        <f t="shared" si="8"/>
        <v>205</v>
      </c>
      <c r="AK97" s="70">
        <f t="shared" si="9"/>
        <v>119</v>
      </c>
      <c r="AL97" s="36"/>
      <c r="AM97" s="123">
        <v>29015</v>
      </c>
      <c r="AN97" s="36">
        <f t="shared" si="14"/>
        <v>21646</v>
      </c>
      <c r="AO97" s="72">
        <f t="shared" si="15"/>
        <v>0.74602791659486467</v>
      </c>
      <c r="AP97" s="38">
        <f t="shared" si="12"/>
        <v>95</v>
      </c>
    </row>
    <row r="98" spans="1:42" ht="14.25" customHeight="1" x14ac:dyDescent="0.2">
      <c r="A98" s="35"/>
      <c r="B98" s="36"/>
      <c r="C98" s="36"/>
      <c r="D98" s="36"/>
      <c r="E98" s="66">
        <v>68</v>
      </c>
      <c r="F98" s="36" t="s">
        <v>113</v>
      </c>
      <c r="G98" s="36" t="s">
        <v>96</v>
      </c>
      <c r="H98" s="36">
        <v>15</v>
      </c>
      <c r="I98" s="36">
        <v>15</v>
      </c>
      <c r="J98" s="36">
        <v>15</v>
      </c>
      <c r="K98" s="36">
        <v>15</v>
      </c>
      <c r="L98" s="38">
        <f t="shared" si="0"/>
        <v>60</v>
      </c>
      <c r="M98" s="66">
        <v>40</v>
      </c>
      <c r="N98" s="65">
        <v>19.670000000000002</v>
      </c>
      <c r="O98" s="65">
        <v>39</v>
      </c>
      <c r="P98" s="65">
        <v>125</v>
      </c>
      <c r="Q98" s="39">
        <v>183.7</v>
      </c>
      <c r="R98" s="65">
        <v>110</v>
      </c>
      <c r="S98" s="36">
        <v>111</v>
      </c>
      <c r="T98" s="39">
        <f t="shared" si="1"/>
        <v>221</v>
      </c>
      <c r="U98" s="120">
        <v>45464</v>
      </c>
      <c r="V98" s="66">
        <v>0</v>
      </c>
      <c r="W98" s="66">
        <f t="shared" si="17"/>
        <v>10000</v>
      </c>
      <c r="X98" s="124">
        <v>2500</v>
      </c>
      <c r="Y98" s="65">
        <f t="shared" si="3"/>
        <v>-525</v>
      </c>
      <c r="Z98" s="65">
        <f t="shared" si="4"/>
        <v>0</v>
      </c>
      <c r="AA98" s="67">
        <v>0</v>
      </c>
      <c r="AB98" s="36" t="s">
        <v>114</v>
      </c>
      <c r="AC98" s="39">
        <f t="shared" si="5"/>
        <v>0</v>
      </c>
      <c r="AD98" s="66"/>
      <c r="AE98" s="36"/>
      <c r="AF98" s="37">
        <f t="shared" si="6"/>
        <v>0</v>
      </c>
      <c r="AG98" s="66">
        <v>100</v>
      </c>
      <c r="AH98" s="66"/>
      <c r="AI98" s="37">
        <f t="shared" si="7"/>
        <v>140</v>
      </c>
      <c r="AJ98" s="43">
        <f t="shared" si="8"/>
        <v>324.7</v>
      </c>
      <c r="AK98" s="70">
        <f t="shared" si="9"/>
        <v>113</v>
      </c>
      <c r="AL98" s="65"/>
      <c r="AM98" s="126">
        <v>10216</v>
      </c>
      <c r="AN98" s="36">
        <f t="shared" si="14"/>
        <v>7716</v>
      </c>
      <c r="AO98" s="72">
        <f t="shared" si="15"/>
        <v>0.75528582615505091</v>
      </c>
      <c r="AP98" s="38">
        <f t="shared" si="12"/>
        <v>96</v>
      </c>
    </row>
    <row r="99" spans="1:42" ht="14.25" customHeight="1" x14ac:dyDescent="0.2">
      <c r="A99" s="35"/>
      <c r="B99" s="36"/>
      <c r="C99" s="36"/>
      <c r="D99" s="36" t="s">
        <v>49</v>
      </c>
      <c r="E99" s="66">
        <v>78</v>
      </c>
      <c r="F99" s="36" t="s">
        <v>125</v>
      </c>
      <c r="G99" s="36" t="s">
        <v>62</v>
      </c>
      <c r="H99" s="36">
        <v>15</v>
      </c>
      <c r="I99" s="36">
        <v>15</v>
      </c>
      <c r="J99" s="36">
        <v>15</v>
      </c>
      <c r="K99" s="36">
        <v>15</v>
      </c>
      <c r="L99" s="38">
        <f t="shared" si="0"/>
        <v>60</v>
      </c>
      <c r="M99" s="66">
        <v>0</v>
      </c>
      <c r="N99" s="65">
        <v>20</v>
      </c>
      <c r="O99" s="65">
        <v>32.33</v>
      </c>
      <c r="P99" s="65">
        <v>113</v>
      </c>
      <c r="Q99" s="39">
        <v>165.3</v>
      </c>
      <c r="R99" s="65">
        <v>101</v>
      </c>
      <c r="S99" s="36">
        <v>116</v>
      </c>
      <c r="T99" s="39">
        <f t="shared" si="1"/>
        <v>217</v>
      </c>
      <c r="U99" s="120">
        <v>45462</v>
      </c>
      <c r="V99" s="66">
        <v>50</v>
      </c>
      <c r="W99" s="66">
        <f t="shared" si="17"/>
        <v>30000</v>
      </c>
      <c r="X99" s="121">
        <v>4906</v>
      </c>
      <c r="Y99" s="65">
        <f t="shared" si="3"/>
        <v>-625.87777777777774</v>
      </c>
      <c r="Z99" s="65">
        <f t="shared" si="4"/>
        <v>0</v>
      </c>
      <c r="AA99" s="67">
        <v>150</v>
      </c>
      <c r="AB99" s="36" t="s">
        <v>63</v>
      </c>
      <c r="AC99" s="39">
        <f t="shared" si="5"/>
        <v>150</v>
      </c>
      <c r="AD99" s="66"/>
      <c r="AE99" s="36">
        <v>0</v>
      </c>
      <c r="AF99" s="37">
        <f t="shared" si="6"/>
        <v>50</v>
      </c>
      <c r="AG99" s="66"/>
      <c r="AH99" s="66"/>
      <c r="AI99" s="37">
        <f t="shared" si="7"/>
        <v>0</v>
      </c>
      <c r="AJ99" s="43">
        <f t="shared" si="8"/>
        <v>642.29999999999995</v>
      </c>
      <c r="AK99" s="70">
        <f t="shared" si="9"/>
        <v>70</v>
      </c>
      <c r="AL99" s="36"/>
      <c r="AM99" s="122">
        <v>33196</v>
      </c>
      <c r="AN99" s="36">
        <f t="shared" si="14"/>
        <v>28290</v>
      </c>
      <c r="AO99" s="72">
        <f t="shared" si="15"/>
        <v>0.85221110977226167</v>
      </c>
      <c r="AP99" s="38">
        <f t="shared" si="12"/>
        <v>97</v>
      </c>
    </row>
    <row r="100" spans="1:42" ht="14.25" customHeight="1" x14ac:dyDescent="0.2">
      <c r="A100" s="35"/>
      <c r="B100" s="36"/>
      <c r="C100" s="36"/>
      <c r="D100" s="36" t="s">
        <v>49</v>
      </c>
      <c r="E100" s="66">
        <v>107</v>
      </c>
      <c r="F100" s="36" t="s">
        <v>147</v>
      </c>
      <c r="G100" s="36" t="s">
        <v>62</v>
      </c>
      <c r="H100" s="36">
        <v>15</v>
      </c>
      <c r="I100" s="36">
        <v>15</v>
      </c>
      <c r="J100" s="36">
        <v>15</v>
      </c>
      <c r="K100" s="36">
        <v>15</v>
      </c>
      <c r="L100" s="38">
        <f t="shared" si="0"/>
        <v>60</v>
      </c>
      <c r="M100" s="66">
        <v>5</v>
      </c>
      <c r="N100" s="65">
        <v>20</v>
      </c>
      <c r="O100" s="65">
        <v>34.299999999999997</v>
      </c>
      <c r="P100" s="65">
        <v>99.67</v>
      </c>
      <c r="Q100" s="39">
        <v>154</v>
      </c>
      <c r="R100" s="65">
        <v>94</v>
      </c>
      <c r="S100" s="36">
        <v>92</v>
      </c>
      <c r="T100" s="39">
        <f t="shared" si="1"/>
        <v>186</v>
      </c>
      <c r="U100" s="120">
        <v>45463</v>
      </c>
      <c r="V100" s="66">
        <v>25</v>
      </c>
      <c r="W100" s="66">
        <f t="shared" si="17"/>
        <v>30000</v>
      </c>
      <c r="X100" s="124">
        <v>3609</v>
      </c>
      <c r="Y100" s="65">
        <f t="shared" si="3"/>
        <v>-676.31666666666661</v>
      </c>
      <c r="Z100" s="65">
        <f t="shared" si="4"/>
        <v>0</v>
      </c>
      <c r="AA100" s="67">
        <v>0</v>
      </c>
      <c r="AB100" s="36" t="s">
        <v>55</v>
      </c>
      <c r="AC100" s="39">
        <f t="shared" si="5"/>
        <v>0</v>
      </c>
      <c r="AD100" s="66"/>
      <c r="AE100" s="36">
        <v>50</v>
      </c>
      <c r="AF100" s="37">
        <f t="shared" si="6"/>
        <v>75</v>
      </c>
      <c r="AG100" s="66"/>
      <c r="AH100" s="66">
        <v>20</v>
      </c>
      <c r="AI100" s="37">
        <f t="shared" si="7"/>
        <v>25</v>
      </c>
      <c r="AJ100" s="43">
        <f t="shared" si="8"/>
        <v>450</v>
      </c>
      <c r="AK100" s="70">
        <f t="shared" si="9"/>
        <v>96</v>
      </c>
      <c r="AL100" s="36"/>
      <c r="AM100" s="126">
        <v>28770</v>
      </c>
      <c r="AN100" s="36">
        <f t="shared" si="14"/>
        <v>25161</v>
      </c>
      <c r="AO100" s="72">
        <f t="shared" si="15"/>
        <v>0.87455683003128259</v>
      </c>
      <c r="AP100" s="38">
        <f t="shared" si="12"/>
        <v>98</v>
      </c>
    </row>
    <row r="101" spans="1:42" ht="14.25" customHeight="1" x14ac:dyDescent="0.2">
      <c r="A101" s="35"/>
      <c r="B101" s="36"/>
      <c r="C101" s="36"/>
      <c r="D101" s="36" t="s">
        <v>49</v>
      </c>
      <c r="E101" s="66">
        <v>25</v>
      </c>
      <c r="F101" s="36" t="s">
        <v>74</v>
      </c>
      <c r="G101" s="36" t="s">
        <v>67</v>
      </c>
      <c r="H101" s="36">
        <v>15</v>
      </c>
      <c r="I101" s="36">
        <v>15</v>
      </c>
      <c r="J101" s="36">
        <v>15</v>
      </c>
      <c r="K101" s="36">
        <v>15</v>
      </c>
      <c r="L101" s="38">
        <f t="shared" si="0"/>
        <v>60</v>
      </c>
      <c r="M101" s="66">
        <v>0</v>
      </c>
      <c r="N101" s="65">
        <v>20</v>
      </c>
      <c r="O101" s="65">
        <v>39</v>
      </c>
      <c r="P101" s="65">
        <v>136.66999999999999</v>
      </c>
      <c r="Q101" s="39">
        <v>195.7</v>
      </c>
      <c r="R101" s="65">
        <v>120</v>
      </c>
      <c r="S101" s="36">
        <v>120</v>
      </c>
      <c r="T101" s="39">
        <f t="shared" si="1"/>
        <v>240</v>
      </c>
      <c r="U101" s="120">
        <v>45464</v>
      </c>
      <c r="V101" s="66">
        <v>0</v>
      </c>
      <c r="W101" s="66">
        <f t="shared" si="17"/>
        <v>10000</v>
      </c>
      <c r="X101" s="124">
        <v>1010</v>
      </c>
      <c r="Y101" s="65">
        <f t="shared" si="3"/>
        <v>-698.83333333333326</v>
      </c>
      <c r="Z101" s="65">
        <f t="shared" si="4"/>
        <v>0</v>
      </c>
      <c r="AA101" s="67">
        <v>0</v>
      </c>
      <c r="AB101" s="36" t="s">
        <v>75</v>
      </c>
      <c r="AC101" s="39">
        <f t="shared" si="5"/>
        <v>0</v>
      </c>
      <c r="AD101" s="66"/>
      <c r="AE101" s="36">
        <v>50</v>
      </c>
      <c r="AF101" s="37">
        <f t="shared" si="6"/>
        <v>50</v>
      </c>
      <c r="AG101" s="66"/>
      <c r="AH101" s="66"/>
      <c r="AI101" s="37">
        <f t="shared" si="7"/>
        <v>0</v>
      </c>
      <c r="AJ101" s="43">
        <f t="shared" si="8"/>
        <v>545.70000000000005</v>
      </c>
      <c r="AK101" s="70">
        <f t="shared" si="9"/>
        <v>81</v>
      </c>
      <c r="AL101" s="36"/>
      <c r="AM101" s="126">
        <v>9999.85</v>
      </c>
      <c r="AN101" s="36">
        <f t="shared" si="14"/>
        <v>8989.85</v>
      </c>
      <c r="AO101" s="72">
        <f t="shared" si="15"/>
        <v>0.89899848497727464</v>
      </c>
      <c r="AP101" s="38">
        <f t="shared" si="12"/>
        <v>99</v>
      </c>
    </row>
    <row r="102" spans="1:42" ht="14.25" customHeight="1" x14ac:dyDescent="0.2">
      <c r="A102" s="35"/>
      <c r="B102" s="36"/>
      <c r="C102" s="36"/>
      <c r="D102" s="36"/>
      <c r="E102" s="66">
        <v>32</v>
      </c>
      <c r="F102" s="36" t="s">
        <v>84</v>
      </c>
      <c r="G102" s="36" t="s">
        <v>67</v>
      </c>
      <c r="H102" s="36">
        <v>15</v>
      </c>
      <c r="I102" s="36">
        <v>15</v>
      </c>
      <c r="J102" s="36">
        <v>0</v>
      </c>
      <c r="K102" s="36">
        <v>15</v>
      </c>
      <c r="L102" s="38">
        <f t="shared" si="0"/>
        <v>45</v>
      </c>
      <c r="M102" s="66">
        <v>0</v>
      </c>
      <c r="N102" s="65">
        <v>16.670000000000002</v>
      </c>
      <c r="O102" s="65">
        <v>28.67</v>
      </c>
      <c r="P102" s="65">
        <v>88.33</v>
      </c>
      <c r="Q102" s="39">
        <v>133.69999999999999</v>
      </c>
      <c r="R102" s="65">
        <v>83</v>
      </c>
      <c r="S102" s="36">
        <v>96</v>
      </c>
      <c r="T102" s="39">
        <f t="shared" si="1"/>
        <v>179</v>
      </c>
      <c r="U102" s="120">
        <v>45464</v>
      </c>
      <c r="V102" s="66">
        <v>0</v>
      </c>
      <c r="W102" s="66">
        <f t="shared" si="17"/>
        <v>10000</v>
      </c>
      <c r="X102" s="124">
        <v>9623</v>
      </c>
      <c r="Y102" s="65">
        <f t="shared" si="3"/>
        <v>306.01666666666665</v>
      </c>
      <c r="Z102" s="65">
        <f t="shared" si="4"/>
        <v>306.01666666666665</v>
      </c>
      <c r="AA102" s="67">
        <v>150</v>
      </c>
      <c r="AB102" s="36" t="s">
        <v>63</v>
      </c>
      <c r="AC102" s="39">
        <f t="shared" si="5"/>
        <v>456.01666666666665</v>
      </c>
      <c r="AD102" s="66"/>
      <c r="AE102" s="36">
        <v>50</v>
      </c>
      <c r="AF102" s="37">
        <f t="shared" si="6"/>
        <v>50</v>
      </c>
      <c r="AG102" s="66">
        <v>100</v>
      </c>
      <c r="AH102" s="66"/>
      <c r="AI102" s="37">
        <f t="shared" si="7"/>
        <v>100</v>
      </c>
      <c r="AJ102" s="43">
        <f t="shared" si="8"/>
        <v>763.7166666666667</v>
      </c>
      <c r="AK102" s="70">
        <f t="shared" si="9"/>
        <v>48</v>
      </c>
      <c r="AL102" s="36"/>
      <c r="AM102" s="126">
        <v>10511</v>
      </c>
      <c r="AN102" s="36">
        <v>9623</v>
      </c>
      <c r="AO102" s="72">
        <f t="shared" si="15"/>
        <v>0.91551707734754062</v>
      </c>
      <c r="AP102" s="38">
        <f t="shared" si="12"/>
        <v>100</v>
      </c>
    </row>
    <row r="103" spans="1:42" ht="14.25" customHeight="1" x14ac:dyDescent="0.2">
      <c r="A103" s="35"/>
      <c r="B103" s="36"/>
      <c r="C103" s="36"/>
      <c r="D103" s="36"/>
      <c r="E103" s="66">
        <v>47</v>
      </c>
      <c r="F103" s="36" t="s">
        <v>95</v>
      </c>
      <c r="G103" s="36" t="s">
        <v>96</v>
      </c>
      <c r="H103" s="36">
        <v>15</v>
      </c>
      <c r="I103" s="36">
        <v>15</v>
      </c>
      <c r="J103" s="36">
        <v>15</v>
      </c>
      <c r="K103" s="36">
        <v>15</v>
      </c>
      <c r="L103" s="38">
        <f t="shared" si="0"/>
        <v>60</v>
      </c>
      <c r="M103" s="66">
        <v>20</v>
      </c>
      <c r="N103" s="65">
        <v>19.670000000000002</v>
      </c>
      <c r="O103" s="65">
        <v>33.299999999999997</v>
      </c>
      <c r="P103" s="65">
        <v>131.33000000000001</v>
      </c>
      <c r="Q103" s="39">
        <v>184.3</v>
      </c>
      <c r="R103" s="65">
        <v>111</v>
      </c>
      <c r="S103" s="36">
        <v>117</v>
      </c>
      <c r="T103" s="39">
        <f t="shared" si="1"/>
        <v>228</v>
      </c>
      <c r="U103" s="120">
        <v>45465</v>
      </c>
      <c r="V103" s="66">
        <v>0</v>
      </c>
      <c r="W103" s="66">
        <f t="shared" si="17"/>
        <v>10000</v>
      </c>
      <c r="X103" s="124">
        <v>2201</v>
      </c>
      <c r="Y103" s="65">
        <f t="shared" si="3"/>
        <v>-559.88333333333333</v>
      </c>
      <c r="Z103" s="65">
        <f t="shared" si="4"/>
        <v>0</v>
      </c>
      <c r="AA103" s="67"/>
      <c r="AB103" s="36" t="s">
        <v>63</v>
      </c>
      <c r="AC103" s="39">
        <f t="shared" si="5"/>
        <v>0</v>
      </c>
      <c r="AD103" s="66">
        <v>15</v>
      </c>
      <c r="AE103" s="36">
        <v>0</v>
      </c>
      <c r="AF103" s="37">
        <v>0</v>
      </c>
      <c r="AG103" s="66"/>
      <c r="AH103" s="66"/>
      <c r="AI103" s="37">
        <f t="shared" si="7"/>
        <v>20</v>
      </c>
      <c r="AJ103" s="43">
        <f t="shared" si="8"/>
        <v>452.3</v>
      </c>
      <c r="AK103" s="70">
        <f t="shared" si="9"/>
        <v>95</v>
      </c>
      <c r="AL103" s="36"/>
      <c r="AM103" s="123">
        <v>99999</v>
      </c>
      <c r="AN103" s="36">
        <f t="shared" ref="AN103:AN124" si="18">ABS(X103-AM103)</f>
        <v>97798</v>
      </c>
      <c r="AO103" s="72">
        <f t="shared" si="15"/>
        <v>0.97798977989779901</v>
      </c>
      <c r="AP103" s="38">
        <f t="shared" si="12"/>
        <v>101</v>
      </c>
    </row>
    <row r="104" spans="1:42" ht="14.25" customHeight="1" x14ac:dyDescent="0.2">
      <c r="A104" s="35"/>
      <c r="B104" s="36"/>
      <c r="C104" s="36"/>
      <c r="D104" s="36"/>
      <c r="E104" s="66">
        <v>4</v>
      </c>
      <c r="F104" s="36" t="s">
        <v>53</v>
      </c>
      <c r="G104" s="36" t="s">
        <v>51</v>
      </c>
      <c r="H104" s="36">
        <v>15</v>
      </c>
      <c r="I104" s="36">
        <v>15</v>
      </c>
      <c r="J104" s="36">
        <v>15</v>
      </c>
      <c r="K104" s="36">
        <v>15</v>
      </c>
      <c r="L104" s="38">
        <f t="shared" si="0"/>
        <v>60</v>
      </c>
      <c r="M104" s="66">
        <v>65</v>
      </c>
      <c r="N104" s="65">
        <v>20</v>
      </c>
      <c r="O104" s="65">
        <v>28.67</v>
      </c>
      <c r="P104" s="65">
        <v>73.67</v>
      </c>
      <c r="Q104" s="39">
        <v>122.3</v>
      </c>
      <c r="R104" s="65">
        <v>95</v>
      </c>
      <c r="S104" s="36">
        <v>117</v>
      </c>
      <c r="T104" s="39">
        <f t="shared" si="1"/>
        <v>212</v>
      </c>
      <c r="U104" s="120">
        <v>45465</v>
      </c>
      <c r="V104" s="66"/>
      <c r="W104" s="66">
        <f t="shared" si="17"/>
        <v>10000</v>
      </c>
      <c r="X104" s="124"/>
      <c r="Y104" s="65">
        <f t="shared" si="3"/>
        <v>0</v>
      </c>
      <c r="Z104" s="65">
        <f t="shared" si="4"/>
        <v>0</v>
      </c>
      <c r="AA104" s="67"/>
      <c r="AB104" s="36"/>
      <c r="AC104" s="39">
        <f t="shared" si="5"/>
        <v>0</v>
      </c>
      <c r="AD104" s="66">
        <v>120</v>
      </c>
      <c r="AE104" s="36">
        <v>0</v>
      </c>
      <c r="AF104" s="37">
        <f t="shared" ref="AF104:AF110" si="19">SUM(V104,AD104,AE104)</f>
        <v>120</v>
      </c>
      <c r="AG104" s="66">
        <v>100</v>
      </c>
      <c r="AH104" s="66"/>
      <c r="AI104" s="37">
        <f t="shared" si="7"/>
        <v>165</v>
      </c>
      <c r="AJ104" s="43">
        <f t="shared" si="8"/>
        <v>349.29999999999995</v>
      </c>
      <c r="AK104" s="70">
        <f t="shared" si="9"/>
        <v>108</v>
      </c>
      <c r="AL104" s="36"/>
      <c r="AM104" s="126">
        <v>9816</v>
      </c>
      <c r="AN104" s="36">
        <f t="shared" si="18"/>
        <v>9816</v>
      </c>
      <c r="AO104" s="72">
        <f t="shared" si="15"/>
        <v>1</v>
      </c>
      <c r="AP104" s="38">
        <f t="shared" si="12"/>
        <v>111.5</v>
      </c>
    </row>
    <row r="105" spans="1:42" ht="14.25" customHeight="1" x14ac:dyDescent="0.2">
      <c r="A105" s="35"/>
      <c r="B105" s="36"/>
      <c r="C105" s="36"/>
      <c r="D105" s="36"/>
      <c r="E105" s="66">
        <v>8</v>
      </c>
      <c r="F105" s="36" t="s">
        <v>56</v>
      </c>
      <c r="G105" s="36" t="s">
        <v>51</v>
      </c>
      <c r="H105" s="36">
        <v>15</v>
      </c>
      <c r="I105" s="36">
        <v>15</v>
      </c>
      <c r="J105" s="36">
        <v>15</v>
      </c>
      <c r="K105" s="36">
        <v>15</v>
      </c>
      <c r="L105" s="38">
        <f t="shared" si="0"/>
        <v>60</v>
      </c>
      <c r="M105" s="66">
        <v>80</v>
      </c>
      <c r="N105" s="65">
        <v>6.67</v>
      </c>
      <c r="O105" s="65">
        <v>33.299999999999997</v>
      </c>
      <c r="P105" s="65">
        <v>90.33</v>
      </c>
      <c r="Q105" s="39">
        <v>130.30000000000001</v>
      </c>
      <c r="R105" s="65">
        <v>83</v>
      </c>
      <c r="S105" s="36">
        <v>101</v>
      </c>
      <c r="T105" s="39">
        <f t="shared" si="1"/>
        <v>184</v>
      </c>
      <c r="U105" s="120">
        <v>45463</v>
      </c>
      <c r="V105" s="66">
        <v>25</v>
      </c>
      <c r="W105" s="66">
        <f t="shared" si="17"/>
        <v>10000</v>
      </c>
      <c r="X105" s="124">
        <v>0</v>
      </c>
      <c r="Y105" s="65">
        <f t="shared" si="3"/>
        <v>0</v>
      </c>
      <c r="Z105" s="65">
        <f t="shared" si="4"/>
        <v>0</v>
      </c>
      <c r="AA105" s="67">
        <v>0</v>
      </c>
      <c r="AB105" s="149" t="s">
        <v>55</v>
      </c>
      <c r="AC105" s="39">
        <f t="shared" si="5"/>
        <v>0</v>
      </c>
      <c r="AD105" s="66">
        <v>30</v>
      </c>
      <c r="AE105" s="36">
        <v>50</v>
      </c>
      <c r="AF105" s="37">
        <f t="shared" si="19"/>
        <v>105</v>
      </c>
      <c r="AG105" s="66"/>
      <c r="AH105" s="66"/>
      <c r="AI105" s="37">
        <f t="shared" si="7"/>
        <v>80</v>
      </c>
      <c r="AJ105" s="43">
        <f t="shared" si="8"/>
        <v>399.3</v>
      </c>
      <c r="AK105" s="70">
        <f t="shared" si="9"/>
        <v>105</v>
      </c>
      <c r="AL105" s="36"/>
      <c r="AM105" s="122">
        <v>10500</v>
      </c>
      <c r="AN105" s="36">
        <f t="shared" si="18"/>
        <v>10500</v>
      </c>
      <c r="AO105" s="72">
        <f t="shared" si="15"/>
        <v>1</v>
      </c>
      <c r="AP105" s="38">
        <f t="shared" si="12"/>
        <v>111.5</v>
      </c>
    </row>
    <row r="106" spans="1:42" ht="14.25" customHeight="1" x14ac:dyDescent="0.2">
      <c r="A106" s="35"/>
      <c r="B106" s="36"/>
      <c r="C106" s="36"/>
      <c r="D106" s="36"/>
      <c r="E106" s="66">
        <v>10</v>
      </c>
      <c r="F106" s="36" t="s">
        <v>57</v>
      </c>
      <c r="G106" s="36" t="s">
        <v>51</v>
      </c>
      <c r="H106" s="36">
        <v>15</v>
      </c>
      <c r="I106" s="36">
        <v>15</v>
      </c>
      <c r="J106" s="36">
        <v>15</v>
      </c>
      <c r="K106" s="36">
        <v>15</v>
      </c>
      <c r="L106" s="38">
        <f t="shared" si="0"/>
        <v>60</v>
      </c>
      <c r="M106" s="66">
        <v>40</v>
      </c>
      <c r="N106" s="65">
        <v>0</v>
      </c>
      <c r="O106" s="65">
        <v>30.67</v>
      </c>
      <c r="P106" s="65">
        <v>37.33</v>
      </c>
      <c r="Q106" s="39">
        <v>68</v>
      </c>
      <c r="R106" s="65">
        <v>74</v>
      </c>
      <c r="S106" s="36">
        <v>98</v>
      </c>
      <c r="T106" s="39">
        <f t="shared" si="1"/>
        <v>172</v>
      </c>
      <c r="U106" s="120">
        <v>45465</v>
      </c>
      <c r="V106" s="66"/>
      <c r="W106" s="66">
        <f t="shared" si="17"/>
        <v>10000</v>
      </c>
      <c r="X106" s="124"/>
      <c r="Y106" s="65">
        <f t="shared" si="3"/>
        <v>0</v>
      </c>
      <c r="Z106" s="65">
        <f t="shared" si="4"/>
        <v>0</v>
      </c>
      <c r="AA106" s="67"/>
      <c r="AB106" s="36"/>
      <c r="AC106" s="39">
        <f t="shared" si="5"/>
        <v>0</v>
      </c>
      <c r="AD106" s="66">
        <v>30</v>
      </c>
      <c r="AE106" s="36">
        <v>0</v>
      </c>
      <c r="AF106" s="37">
        <f t="shared" si="19"/>
        <v>30</v>
      </c>
      <c r="AG106" s="66">
        <v>100</v>
      </c>
      <c r="AH106" s="66"/>
      <c r="AI106" s="37">
        <f t="shared" si="7"/>
        <v>140</v>
      </c>
      <c r="AJ106" s="43">
        <f t="shared" si="8"/>
        <v>190</v>
      </c>
      <c r="AK106" s="70">
        <f t="shared" si="9"/>
        <v>120</v>
      </c>
      <c r="AL106" s="36"/>
      <c r="AM106" s="122">
        <v>9500</v>
      </c>
      <c r="AN106" s="36">
        <f t="shared" si="18"/>
        <v>9500</v>
      </c>
      <c r="AO106" s="72">
        <f t="shared" si="15"/>
        <v>1</v>
      </c>
      <c r="AP106" s="38">
        <f t="shared" si="12"/>
        <v>111.5</v>
      </c>
    </row>
    <row r="107" spans="1:42" ht="14.25" customHeight="1" x14ac:dyDescent="0.2">
      <c r="A107" s="35"/>
      <c r="B107" s="36"/>
      <c r="C107" s="36"/>
      <c r="D107" s="36"/>
      <c r="E107" s="66">
        <v>15</v>
      </c>
      <c r="F107" s="36" t="s">
        <v>61</v>
      </c>
      <c r="G107" s="36" t="s">
        <v>62</v>
      </c>
      <c r="H107" s="36">
        <v>15</v>
      </c>
      <c r="I107" s="36">
        <v>15</v>
      </c>
      <c r="J107" s="36">
        <v>15</v>
      </c>
      <c r="K107" s="36">
        <v>15</v>
      </c>
      <c r="L107" s="38">
        <f t="shared" si="0"/>
        <v>60</v>
      </c>
      <c r="M107" s="66">
        <v>205</v>
      </c>
      <c r="N107" s="65">
        <v>20</v>
      </c>
      <c r="O107" s="65">
        <v>35</v>
      </c>
      <c r="P107" s="65">
        <v>127</v>
      </c>
      <c r="Q107" s="39">
        <v>182</v>
      </c>
      <c r="R107" s="65">
        <v>117</v>
      </c>
      <c r="S107" s="36">
        <v>120</v>
      </c>
      <c r="T107" s="39">
        <f t="shared" si="1"/>
        <v>237</v>
      </c>
      <c r="U107" s="120">
        <v>45465</v>
      </c>
      <c r="V107" s="66">
        <v>0</v>
      </c>
      <c r="W107" s="66">
        <f t="shared" si="17"/>
        <v>30000</v>
      </c>
      <c r="X107" s="124">
        <v>0</v>
      </c>
      <c r="Y107" s="65">
        <f t="shared" si="3"/>
        <v>0</v>
      </c>
      <c r="Z107" s="65">
        <f t="shared" si="4"/>
        <v>0</v>
      </c>
      <c r="AA107" s="67">
        <v>150</v>
      </c>
      <c r="AB107" s="36" t="s">
        <v>63</v>
      </c>
      <c r="AC107" s="39">
        <f t="shared" si="5"/>
        <v>150</v>
      </c>
      <c r="AD107" s="66">
        <v>15</v>
      </c>
      <c r="AE107" s="36">
        <v>50</v>
      </c>
      <c r="AF107" s="37">
        <f t="shared" si="19"/>
        <v>65</v>
      </c>
      <c r="AG107" s="66"/>
      <c r="AH107" s="66"/>
      <c r="AI107" s="37">
        <f t="shared" si="7"/>
        <v>205</v>
      </c>
      <c r="AJ107" s="43">
        <f t="shared" si="8"/>
        <v>489</v>
      </c>
      <c r="AK107" s="70">
        <f t="shared" si="9"/>
        <v>91</v>
      </c>
      <c r="AL107" s="65"/>
      <c r="AM107" s="123">
        <v>29300</v>
      </c>
      <c r="AN107" s="36">
        <f t="shared" si="18"/>
        <v>29300</v>
      </c>
      <c r="AO107" s="72">
        <f t="shared" si="15"/>
        <v>1</v>
      </c>
      <c r="AP107" s="38">
        <f t="shared" si="12"/>
        <v>111.5</v>
      </c>
    </row>
    <row r="108" spans="1:42" ht="14.25" customHeight="1" x14ac:dyDescent="0.2">
      <c r="A108" s="35"/>
      <c r="B108" s="36"/>
      <c r="C108" s="36"/>
      <c r="D108" s="36"/>
      <c r="E108" s="66">
        <v>16</v>
      </c>
      <c r="F108" s="36" t="s">
        <v>64</v>
      </c>
      <c r="G108" s="36" t="s">
        <v>62</v>
      </c>
      <c r="H108" s="36">
        <v>15</v>
      </c>
      <c r="I108" s="36">
        <v>15</v>
      </c>
      <c r="J108" s="36">
        <v>15</v>
      </c>
      <c r="K108" s="36">
        <v>15</v>
      </c>
      <c r="L108" s="38">
        <f t="shared" si="0"/>
        <v>60</v>
      </c>
      <c r="M108" s="66">
        <v>20</v>
      </c>
      <c r="N108" s="65">
        <v>13.3</v>
      </c>
      <c r="O108" s="65">
        <v>35.33</v>
      </c>
      <c r="P108" s="65">
        <v>123.67</v>
      </c>
      <c r="Q108" s="39">
        <v>172.3</v>
      </c>
      <c r="R108" s="65">
        <v>115</v>
      </c>
      <c r="S108" s="36">
        <v>120</v>
      </c>
      <c r="T108" s="39">
        <f t="shared" si="1"/>
        <v>235</v>
      </c>
      <c r="U108" s="120">
        <v>45465</v>
      </c>
      <c r="V108" s="66"/>
      <c r="W108" s="66">
        <f t="shared" si="17"/>
        <v>30000</v>
      </c>
      <c r="X108" s="124"/>
      <c r="Y108" s="65">
        <f t="shared" si="3"/>
        <v>0</v>
      </c>
      <c r="Z108" s="65">
        <f t="shared" si="4"/>
        <v>0</v>
      </c>
      <c r="AA108" s="67"/>
      <c r="AB108" s="36"/>
      <c r="AC108" s="39">
        <f t="shared" si="5"/>
        <v>0</v>
      </c>
      <c r="AD108" s="66">
        <v>30</v>
      </c>
      <c r="AE108" s="36">
        <v>50</v>
      </c>
      <c r="AF108" s="37">
        <f t="shared" si="19"/>
        <v>80</v>
      </c>
      <c r="AG108" s="66"/>
      <c r="AH108" s="66"/>
      <c r="AI108" s="37">
        <f t="shared" si="7"/>
        <v>20</v>
      </c>
      <c r="AJ108" s="43">
        <f t="shared" si="8"/>
        <v>527.29999999999995</v>
      </c>
      <c r="AK108" s="70">
        <f t="shared" si="9"/>
        <v>83</v>
      </c>
      <c r="AL108" s="36"/>
      <c r="AM108" s="123">
        <v>30886</v>
      </c>
      <c r="AN108" s="36">
        <f t="shared" si="18"/>
        <v>30886</v>
      </c>
      <c r="AO108" s="72">
        <f t="shared" si="15"/>
        <v>1</v>
      </c>
      <c r="AP108" s="38">
        <f t="shared" si="12"/>
        <v>111.5</v>
      </c>
    </row>
    <row r="109" spans="1:42" ht="14.25" customHeight="1" x14ac:dyDescent="0.2">
      <c r="A109" s="35"/>
      <c r="B109" s="36"/>
      <c r="C109" s="36"/>
      <c r="D109" s="36"/>
      <c r="E109" s="66">
        <v>18</v>
      </c>
      <c r="F109" s="36" t="s">
        <v>65</v>
      </c>
      <c r="G109" s="36" t="s">
        <v>62</v>
      </c>
      <c r="H109" s="36">
        <v>15</v>
      </c>
      <c r="I109" s="36">
        <v>15</v>
      </c>
      <c r="J109" s="36">
        <v>15</v>
      </c>
      <c r="K109" s="36">
        <v>15</v>
      </c>
      <c r="L109" s="38">
        <f t="shared" si="0"/>
        <v>60</v>
      </c>
      <c r="M109" s="66">
        <v>5</v>
      </c>
      <c r="N109" s="65">
        <v>13.33</v>
      </c>
      <c r="O109" s="65">
        <v>33</v>
      </c>
      <c r="P109" s="47">
        <v>123.67</v>
      </c>
      <c r="Q109" s="39">
        <v>170</v>
      </c>
      <c r="R109" s="65">
        <v>106</v>
      </c>
      <c r="S109" s="36">
        <v>110</v>
      </c>
      <c r="T109" s="39">
        <f t="shared" si="1"/>
        <v>216</v>
      </c>
      <c r="U109" s="120">
        <v>45465</v>
      </c>
      <c r="V109" s="66"/>
      <c r="W109" s="66">
        <f t="shared" si="17"/>
        <v>30000</v>
      </c>
      <c r="X109" s="124"/>
      <c r="Y109" s="65">
        <f t="shared" si="3"/>
        <v>0</v>
      </c>
      <c r="Z109" s="65">
        <f t="shared" si="4"/>
        <v>0</v>
      </c>
      <c r="AA109" s="67"/>
      <c r="AB109" s="36"/>
      <c r="AC109" s="39">
        <f t="shared" si="5"/>
        <v>0</v>
      </c>
      <c r="AD109" s="66"/>
      <c r="AE109" s="36">
        <v>0</v>
      </c>
      <c r="AF109" s="37">
        <f t="shared" si="19"/>
        <v>0</v>
      </c>
      <c r="AG109" s="66"/>
      <c r="AH109" s="66">
        <v>20</v>
      </c>
      <c r="AI109" s="37">
        <f t="shared" si="7"/>
        <v>25</v>
      </c>
      <c r="AJ109" s="43">
        <f t="shared" si="8"/>
        <v>421</v>
      </c>
      <c r="AK109" s="70">
        <f t="shared" si="9"/>
        <v>102</v>
      </c>
      <c r="AL109" s="36"/>
      <c r="AM109" s="123">
        <v>99999</v>
      </c>
      <c r="AN109" s="36">
        <f t="shared" si="18"/>
        <v>99999</v>
      </c>
      <c r="AO109" s="72">
        <f t="shared" si="15"/>
        <v>1</v>
      </c>
      <c r="AP109" s="38">
        <f t="shared" si="12"/>
        <v>111.5</v>
      </c>
    </row>
    <row r="110" spans="1:42" ht="14.25" customHeight="1" x14ac:dyDescent="0.2">
      <c r="A110" s="35"/>
      <c r="B110" s="36"/>
      <c r="C110" s="36"/>
      <c r="D110" s="36"/>
      <c r="E110" s="66">
        <v>31</v>
      </c>
      <c r="F110" s="36" t="s">
        <v>83</v>
      </c>
      <c r="G110" s="36" t="s">
        <v>62</v>
      </c>
      <c r="H110" s="36">
        <v>15</v>
      </c>
      <c r="I110" s="36">
        <v>15</v>
      </c>
      <c r="J110" s="36">
        <v>15</v>
      </c>
      <c r="K110" s="36">
        <v>15</v>
      </c>
      <c r="L110" s="38">
        <f t="shared" si="0"/>
        <v>60</v>
      </c>
      <c r="M110" s="66">
        <v>20</v>
      </c>
      <c r="N110" s="65">
        <v>11.33</v>
      </c>
      <c r="O110" s="65">
        <v>29.67</v>
      </c>
      <c r="P110" s="65">
        <v>92</v>
      </c>
      <c r="Q110" s="39">
        <v>133</v>
      </c>
      <c r="R110" s="65">
        <v>77</v>
      </c>
      <c r="S110" s="36">
        <v>60</v>
      </c>
      <c r="T110" s="39">
        <f t="shared" si="1"/>
        <v>137</v>
      </c>
      <c r="U110" s="120">
        <v>45465</v>
      </c>
      <c r="V110" s="66"/>
      <c r="W110" s="66">
        <f t="shared" si="17"/>
        <v>30000</v>
      </c>
      <c r="X110" s="124"/>
      <c r="Y110" s="65">
        <f t="shared" si="3"/>
        <v>0</v>
      </c>
      <c r="Z110" s="65">
        <f t="shared" si="4"/>
        <v>0</v>
      </c>
      <c r="AA110" s="67"/>
      <c r="AB110" s="36"/>
      <c r="AC110" s="39">
        <f t="shared" si="5"/>
        <v>0</v>
      </c>
      <c r="AD110" s="66"/>
      <c r="AE110" s="36">
        <v>0</v>
      </c>
      <c r="AF110" s="37">
        <f t="shared" si="19"/>
        <v>0</v>
      </c>
      <c r="AG110" s="66"/>
      <c r="AH110" s="66"/>
      <c r="AI110" s="37">
        <v>0</v>
      </c>
      <c r="AJ110" s="43">
        <f t="shared" si="8"/>
        <v>330</v>
      </c>
      <c r="AK110" s="70">
        <f t="shared" si="9"/>
        <v>112</v>
      </c>
      <c r="AL110" s="36"/>
      <c r="AM110" s="123">
        <v>30019</v>
      </c>
      <c r="AN110" s="36">
        <f t="shared" si="18"/>
        <v>30019</v>
      </c>
      <c r="AO110" s="72">
        <f t="shared" si="15"/>
        <v>1</v>
      </c>
      <c r="AP110" s="38">
        <f t="shared" si="12"/>
        <v>111.5</v>
      </c>
    </row>
    <row r="111" spans="1:42" ht="14.25" customHeight="1" x14ac:dyDescent="0.2">
      <c r="A111" s="35"/>
      <c r="B111" s="36"/>
      <c r="C111" s="36"/>
      <c r="D111" s="36"/>
      <c r="E111" s="66">
        <v>48</v>
      </c>
      <c r="F111" s="36" t="s">
        <v>97</v>
      </c>
      <c r="G111" s="36" t="s">
        <v>62</v>
      </c>
      <c r="H111" s="36">
        <v>15</v>
      </c>
      <c r="I111" s="36">
        <v>15</v>
      </c>
      <c r="J111" s="36">
        <v>15</v>
      </c>
      <c r="K111" s="36">
        <v>15</v>
      </c>
      <c r="L111" s="38">
        <f t="shared" si="0"/>
        <v>60</v>
      </c>
      <c r="M111" s="66">
        <v>5</v>
      </c>
      <c r="N111" s="65">
        <v>13.3</v>
      </c>
      <c r="O111" s="65">
        <v>32.6</v>
      </c>
      <c r="P111" s="65">
        <v>119.3</v>
      </c>
      <c r="Q111" s="39">
        <v>165.3</v>
      </c>
      <c r="R111" s="65">
        <v>94</v>
      </c>
      <c r="S111" s="36">
        <v>93</v>
      </c>
      <c r="T111" s="39">
        <f t="shared" si="1"/>
        <v>187</v>
      </c>
      <c r="U111" s="120">
        <v>45465</v>
      </c>
      <c r="V111" s="66"/>
      <c r="W111" s="66">
        <f t="shared" si="17"/>
        <v>30000</v>
      </c>
      <c r="X111" s="124"/>
      <c r="Y111" s="65">
        <f t="shared" si="3"/>
        <v>0</v>
      </c>
      <c r="Z111" s="65">
        <f t="shared" si="4"/>
        <v>0</v>
      </c>
      <c r="AA111" s="67"/>
      <c r="AB111" s="36"/>
      <c r="AC111" s="39">
        <f t="shared" si="5"/>
        <v>0</v>
      </c>
      <c r="AD111" s="66">
        <v>15</v>
      </c>
      <c r="AE111" s="36">
        <v>50</v>
      </c>
      <c r="AF111" s="37">
        <v>80</v>
      </c>
      <c r="AG111" s="66">
        <v>100</v>
      </c>
      <c r="AH111" s="66"/>
      <c r="AI111" s="37">
        <f t="shared" ref="AI111:AI124" si="20">SUM(M111,AG111,AH111)</f>
        <v>105</v>
      </c>
      <c r="AJ111" s="43">
        <f t="shared" si="8"/>
        <v>387.3</v>
      </c>
      <c r="AK111" s="70">
        <f t="shared" si="9"/>
        <v>106</v>
      </c>
      <c r="AL111" s="36"/>
      <c r="AM111" s="123">
        <v>30900</v>
      </c>
      <c r="AN111" s="36">
        <f t="shared" si="18"/>
        <v>30900</v>
      </c>
      <c r="AO111" s="72">
        <f t="shared" si="15"/>
        <v>1</v>
      </c>
      <c r="AP111" s="38">
        <f t="shared" si="12"/>
        <v>111.5</v>
      </c>
    </row>
    <row r="112" spans="1:42" ht="14.25" customHeight="1" x14ac:dyDescent="0.2">
      <c r="A112" s="35"/>
      <c r="B112" s="36"/>
      <c r="C112" s="36"/>
      <c r="D112" s="36"/>
      <c r="E112" s="66">
        <v>62</v>
      </c>
      <c r="F112" s="36" t="s">
        <v>105</v>
      </c>
      <c r="G112" s="36" t="s">
        <v>106</v>
      </c>
      <c r="H112" s="36">
        <v>15</v>
      </c>
      <c r="I112" s="36">
        <v>15</v>
      </c>
      <c r="J112" s="36">
        <v>15</v>
      </c>
      <c r="K112" s="36">
        <v>15</v>
      </c>
      <c r="L112" s="38">
        <f t="shared" si="0"/>
        <v>60</v>
      </c>
      <c r="M112" s="66">
        <v>20</v>
      </c>
      <c r="N112" s="65">
        <v>19.670000000000002</v>
      </c>
      <c r="O112" s="65">
        <v>34</v>
      </c>
      <c r="P112" s="65">
        <v>136.66999999999999</v>
      </c>
      <c r="Q112" s="39">
        <f>SUM(N112:P112)</f>
        <v>190.33999999999997</v>
      </c>
      <c r="R112" s="65">
        <v>109</v>
      </c>
      <c r="S112" s="36">
        <v>114</v>
      </c>
      <c r="T112" s="39">
        <f t="shared" si="1"/>
        <v>223</v>
      </c>
      <c r="U112" s="120">
        <v>45465</v>
      </c>
      <c r="V112" s="66"/>
      <c r="W112" s="66">
        <f t="shared" si="17"/>
        <v>30000</v>
      </c>
      <c r="X112" s="124"/>
      <c r="Y112" s="65">
        <f t="shared" si="3"/>
        <v>0</v>
      </c>
      <c r="Z112" s="65">
        <f t="shared" si="4"/>
        <v>0</v>
      </c>
      <c r="AA112" s="67"/>
      <c r="AB112" s="36"/>
      <c r="AC112" s="39">
        <f t="shared" si="5"/>
        <v>0</v>
      </c>
      <c r="AD112" s="66">
        <v>30</v>
      </c>
      <c r="AE112" s="36">
        <v>50</v>
      </c>
      <c r="AF112" s="37">
        <f t="shared" ref="AF112:AF124" si="21">SUM(V112,AD112,AE112)</f>
        <v>80</v>
      </c>
      <c r="AG112" s="66">
        <v>100</v>
      </c>
      <c r="AH112" s="66"/>
      <c r="AI112" s="37">
        <f t="shared" si="20"/>
        <v>120</v>
      </c>
      <c r="AJ112" s="43">
        <f t="shared" si="8"/>
        <v>433.33999999999992</v>
      </c>
      <c r="AK112" s="70">
        <f t="shared" si="9"/>
        <v>101</v>
      </c>
      <c r="AL112" s="36"/>
      <c r="AM112" s="123">
        <v>99999</v>
      </c>
      <c r="AN112" s="36">
        <f t="shared" si="18"/>
        <v>99999</v>
      </c>
      <c r="AO112" s="72">
        <f t="shared" si="15"/>
        <v>1</v>
      </c>
      <c r="AP112" s="38">
        <f t="shared" si="12"/>
        <v>111.5</v>
      </c>
    </row>
    <row r="113" spans="1:42" ht="14.25" customHeight="1" x14ac:dyDescent="0.2">
      <c r="A113" s="35"/>
      <c r="B113" s="36"/>
      <c r="C113" s="36"/>
      <c r="D113" s="36"/>
      <c r="E113" s="66">
        <v>63</v>
      </c>
      <c r="F113" s="36" t="s">
        <v>107</v>
      </c>
      <c r="G113" s="36" t="s">
        <v>62</v>
      </c>
      <c r="H113" s="36">
        <v>15</v>
      </c>
      <c r="I113" s="36">
        <v>15</v>
      </c>
      <c r="J113" s="36">
        <v>15</v>
      </c>
      <c r="K113" s="36">
        <v>15</v>
      </c>
      <c r="L113" s="38">
        <f t="shared" si="0"/>
        <v>60</v>
      </c>
      <c r="M113" s="66">
        <v>5</v>
      </c>
      <c r="N113" s="65">
        <v>20</v>
      </c>
      <c r="O113" s="65">
        <v>24.67</v>
      </c>
      <c r="P113" s="65">
        <v>102.33</v>
      </c>
      <c r="Q113" s="39">
        <v>147</v>
      </c>
      <c r="R113" s="65">
        <v>114</v>
      </c>
      <c r="S113" s="36">
        <v>117</v>
      </c>
      <c r="T113" s="39">
        <f t="shared" si="1"/>
        <v>231</v>
      </c>
      <c r="U113" s="120">
        <v>45465</v>
      </c>
      <c r="V113" s="66"/>
      <c r="W113" s="66">
        <f t="shared" si="17"/>
        <v>30000</v>
      </c>
      <c r="X113" s="124"/>
      <c r="Y113" s="65">
        <f t="shared" si="3"/>
        <v>0</v>
      </c>
      <c r="Z113" s="65">
        <f t="shared" si="4"/>
        <v>0</v>
      </c>
      <c r="AA113" s="67"/>
      <c r="AB113" s="36"/>
      <c r="AC113" s="39">
        <f t="shared" si="5"/>
        <v>0</v>
      </c>
      <c r="AD113" s="66"/>
      <c r="AE113" s="36"/>
      <c r="AF113" s="37">
        <f t="shared" si="21"/>
        <v>0</v>
      </c>
      <c r="AG113" s="66">
        <v>100</v>
      </c>
      <c r="AH113" s="66"/>
      <c r="AI113" s="37">
        <f t="shared" si="20"/>
        <v>105</v>
      </c>
      <c r="AJ113" s="43">
        <f t="shared" si="8"/>
        <v>333</v>
      </c>
      <c r="AK113" s="70">
        <f t="shared" si="9"/>
        <v>111</v>
      </c>
      <c r="AL113" s="36"/>
      <c r="AM113" s="123">
        <v>32863</v>
      </c>
      <c r="AN113" s="36">
        <f t="shared" si="18"/>
        <v>32863</v>
      </c>
      <c r="AO113" s="72">
        <f t="shared" si="15"/>
        <v>1</v>
      </c>
      <c r="AP113" s="38">
        <f t="shared" si="12"/>
        <v>111.5</v>
      </c>
    </row>
    <row r="114" spans="1:42" ht="14.25" customHeight="1" x14ac:dyDescent="0.2">
      <c r="A114" s="35"/>
      <c r="B114" s="36"/>
      <c r="C114" s="36"/>
      <c r="D114" s="36"/>
      <c r="E114" s="66">
        <v>65</v>
      </c>
      <c r="F114" s="36" t="s">
        <v>109</v>
      </c>
      <c r="G114" s="36" t="s">
        <v>67</v>
      </c>
      <c r="H114" s="36">
        <v>15</v>
      </c>
      <c r="I114" s="36">
        <v>15</v>
      </c>
      <c r="J114" s="36">
        <v>15</v>
      </c>
      <c r="K114" s="36">
        <v>15</v>
      </c>
      <c r="L114" s="38">
        <f t="shared" si="0"/>
        <v>60</v>
      </c>
      <c r="M114" s="66">
        <v>240</v>
      </c>
      <c r="N114" s="65">
        <v>17.670000000000002</v>
      </c>
      <c r="O114" s="65">
        <v>29.33</v>
      </c>
      <c r="P114" s="65">
        <v>93.33</v>
      </c>
      <c r="Q114" s="39">
        <v>140.30000000000001</v>
      </c>
      <c r="R114" s="65">
        <v>81</v>
      </c>
      <c r="S114" s="36">
        <v>102</v>
      </c>
      <c r="T114" s="39">
        <f t="shared" si="1"/>
        <v>183</v>
      </c>
      <c r="U114" s="120">
        <v>45463</v>
      </c>
      <c r="V114" s="66">
        <v>25</v>
      </c>
      <c r="W114" s="66">
        <f t="shared" si="17"/>
        <v>10000</v>
      </c>
      <c r="X114" s="124">
        <v>0</v>
      </c>
      <c r="Y114" s="65">
        <f t="shared" si="3"/>
        <v>0</v>
      </c>
      <c r="Z114" s="65">
        <f t="shared" si="4"/>
        <v>0</v>
      </c>
      <c r="AA114" s="67">
        <v>0</v>
      </c>
      <c r="AB114" s="36" t="s">
        <v>110</v>
      </c>
      <c r="AC114" s="39">
        <f t="shared" si="5"/>
        <v>0</v>
      </c>
      <c r="AD114" s="66"/>
      <c r="AE114" s="36">
        <v>50</v>
      </c>
      <c r="AF114" s="37">
        <f t="shared" si="21"/>
        <v>75</v>
      </c>
      <c r="AG114" s="66"/>
      <c r="AH114" s="66"/>
      <c r="AI114" s="37">
        <f t="shared" si="20"/>
        <v>240</v>
      </c>
      <c r="AJ114" s="43">
        <f t="shared" si="8"/>
        <v>218.3</v>
      </c>
      <c r="AK114" s="70">
        <f t="shared" si="9"/>
        <v>118</v>
      </c>
      <c r="AL114" s="36"/>
      <c r="AM114" s="122">
        <v>11656</v>
      </c>
      <c r="AN114" s="36">
        <f t="shared" si="18"/>
        <v>11656</v>
      </c>
      <c r="AO114" s="72">
        <f t="shared" si="15"/>
        <v>1</v>
      </c>
      <c r="AP114" s="38">
        <f t="shared" si="12"/>
        <v>111.5</v>
      </c>
    </row>
    <row r="115" spans="1:42" ht="14.25" customHeight="1" x14ac:dyDescent="0.2">
      <c r="A115" s="35"/>
      <c r="B115" s="36"/>
      <c r="C115" s="36"/>
      <c r="D115" s="36"/>
      <c r="E115" s="66">
        <v>67</v>
      </c>
      <c r="F115" s="36" t="s">
        <v>112</v>
      </c>
      <c r="G115" s="36" t="s">
        <v>62</v>
      </c>
      <c r="H115" s="36">
        <v>15</v>
      </c>
      <c r="I115" s="36">
        <v>15</v>
      </c>
      <c r="J115" s="36">
        <v>15</v>
      </c>
      <c r="K115" s="36">
        <v>15</v>
      </c>
      <c r="L115" s="38">
        <f t="shared" si="0"/>
        <v>60</v>
      </c>
      <c r="M115" s="66">
        <v>5</v>
      </c>
      <c r="N115" s="65">
        <v>6.67</v>
      </c>
      <c r="O115" s="65">
        <v>33.33</v>
      </c>
      <c r="P115" s="65">
        <v>92.67</v>
      </c>
      <c r="Q115" s="39">
        <v>132.69999999999999</v>
      </c>
      <c r="R115" s="65">
        <v>103</v>
      </c>
      <c r="S115" s="36">
        <v>116</v>
      </c>
      <c r="T115" s="39">
        <f t="shared" si="1"/>
        <v>219</v>
      </c>
      <c r="U115" s="120">
        <v>45463</v>
      </c>
      <c r="V115" s="66">
        <v>25</v>
      </c>
      <c r="W115" s="66">
        <f t="shared" si="17"/>
        <v>30000</v>
      </c>
      <c r="X115" s="124"/>
      <c r="Y115" s="65">
        <f t="shared" si="3"/>
        <v>0</v>
      </c>
      <c r="Z115" s="65">
        <f t="shared" si="4"/>
        <v>0</v>
      </c>
      <c r="AA115" s="67"/>
      <c r="AB115" s="36"/>
      <c r="AC115" s="39">
        <f t="shared" si="5"/>
        <v>0</v>
      </c>
      <c r="AD115" s="66">
        <v>15</v>
      </c>
      <c r="AE115" s="36">
        <v>0</v>
      </c>
      <c r="AF115" s="37">
        <f t="shared" si="21"/>
        <v>40</v>
      </c>
      <c r="AG115" s="66">
        <v>100</v>
      </c>
      <c r="AH115" s="66"/>
      <c r="AI115" s="37">
        <f t="shared" si="20"/>
        <v>105</v>
      </c>
      <c r="AJ115" s="43">
        <f t="shared" si="8"/>
        <v>346.7</v>
      </c>
      <c r="AK115" s="70">
        <f t="shared" si="9"/>
        <v>109</v>
      </c>
      <c r="AL115" s="36"/>
      <c r="AM115" s="123">
        <v>31500</v>
      </c>
      <c r="AN115" s="36">
        <f t="shared" si="18"/>
        <v>31500</v>
      </c>
      <c r="AO115" s="72">
        <f t="shared" si="15"/>
        <v>1</v>
      </c>
      <c r="AP115" s="38">
        <f t="shared" si="12"/>
        <v>111.5</v>
      </c>
    </row>
    <row r="116" spans="1:42" ht="14.25" customHeight="1" x14ac:dyDescent="0.2">
      <c r="A116" s="35"/>
      <c r="B116" s="36"/>
      <c r="C116" s="36"/>
      <c r="D116" s="36"/>
      <c r="E116" s="66">
        <v>94</v>
      </c>
      <c r="F116" s="36" t="s">
        <v>136</v>
      </c>
      <c r="G116" s="36" t="s">
        <v>121</v>
      </c>
      <c r="H116" s="36">
        <v>15</v>
      </c>
      <c r="I116" s="36">
        <v>15</v>
      </c>
      <c r="J116" s="36">
        <v>15</v>
      </c>
      <c r="K116" s="36">
        <v>15</v>
      </c>
      <c r="L116" s="38">
        <f t="shared" si="0"/>
        <v>60</v>
      </c>
      <c r="M116" s="66">
        <v>0</v>
      </c>
      <c r="N116" s="65">
        <v>20</v>
      </c>
      <c r="O116" s="65">
        <v>34.5</v>
      </c>
      <c r="P116" s="65">
        <v>124.5</v>
      </c>
      <c r="Q116" s="39">
        <v>179</v>
      </c>
      <c r="R116" s="65">
        <v>112</v>
      </c>
      <c r="S116" s="36">
        <v>112</v>
      </c>
      <c r="T116" s="39">
        <f t="shared" si="1"/>
        <v>224</v>
      </c>
      <c r="U116" s="120">
        <v>45465</v>
      </c>
      <c r="V116" s="66"/>
      <c r="W116" s="66">
        <f t="shared" si="17"/>
        <v>30000</v>
      </c>
      <c r="X116" s="124"/>
      <c r="Y116" s="65">
        <f t="shared" si="3"/>
        <v>0</v>
      </c>
      <c r="Z116" s="65">
        <f t="shared" si="4"/>
        <v>0</v>
      </c>
      <c r="AA116" s="67"/>
      <c r="AB116" s="36"/>
      <c r="AC116" s="39">
        <f t="shared" si="5"/>
        <v>0</v>
      </c>
      <c r="AD116" s="66"/>
      <c r="AE116" s="36">
        <v>50</v>
      </c>
      <c r="AF116" s="37">
        <f t="shared" si="21"/>
        <v>50</v>
      </c>
      <c r="AG116" s="66"/>
      <c r="AH116" s="66"/>
      <c r="AI116" s="37">
        <f t="shared" si="20"/>
        <v>0</v>
      </c>
      <c r="AJ116" s="43">
        <f t="shared" si="8"/>
        <v>513</v>
      </c>
      <c r="AK116" s="70">
        <f t="shared" si="9"/>
        <v>87</v>
      </c>
      <c r="AL116" s="36"/>
      <c r="AM116" s="123">
        <v>28080</v>
      </c>
      <c r="AN116" s="36">
        <f t="shared" si="18"/>
        <v>28080</v>
      </c>
      <c r="AO116" s="72">
        <f t="shared" si="15"/>
        <v>1</v>
      </c>
      <c r="AP116" s="38">
        <f t="shared" si="12"/>
        <v>111.5</v>
      </c>
    </row>
    <row r="117" spans="1:42" ht="14.25" customHeight="1" x14ac:dyDescent="0.2">
      <c r="A117" s="35"/>
      <c r="B117" s="36"/>
      <c r="C117" s="36"/>
      <c r="D117" s="36"/>
      <c r="E117" s="66">
        <v>102</v>
      </c>
      <c r="F117" s="36" t="s">
        <v>143</v>
      </c>
      <c r="G117" s="36" t="s">
        <v>62</v>
      </c>
      <c r="H117" s="36">
        <v>15</v>
      </c>
      <c r="I117" s="36">
        <v>15</v>
      </c>
      <c r="J117" s="36">
        <v>0</v>
      </c>
      <c r="K117" s="36">
        <v>15</v>
      </c>
      <c r="L117" s="38">
        <f t="shared" si="0"/>
        <v>45</v>
      </c>
      <c r="M117" s="66">
        <v>40</v>
      </c>
      <c r="N117" s="65">
        <v>0</v>
      </c>
      <c r="O117" s="65">
        <v>29.5</v>
      </c>
      <c r="P117" s="65">
        <v>115</v>
      </c>
      <c r="Q117" s="39">
        <v>144.5</v>
      </c>
      <c r="R117" s="65">
        <v>62</v>
      </c>
      <c r="S117" s="36">
        <v>74</v>
      </c>
      <c r="T117" s="39">
        <f t="shared" si="1"/>
        <v>136</v>
      </c>
      <c r="U117" s="120">
        <v>45465</v>
      </c>
      <c r="V117" s="66">
        <v>0</v>
      </c>
      <c r="W117" s="66">
        <f t="shared" si="17"/>
        <v>30000</v>
      </c>
      <c r="X117" s="124">
        <v>0</v>
      </c>
      <c r="Y117" s="65">
        <f t="shared" si="3"/>
        <v>0</v>
      </c>
      <c r="Z117" s="65">
        <f t="shared" si="4"/>
        <v>0</v>
      </c>
      <c r="AA117" s="67">
        <v>0</v>
      </c>
      <c r="AB117" s="36" t="s">
        <v>55</v>
      </c>
      <c r="AC117" s="39">
        <f t="shared" si="5"/>
        <v>0</v>
      </c>
      <c r="AD117" s="66"/>
      <c r="AE117" s="36">
        <v>0</v>
      </c>
      <c r="AF117" s="37">
        <f t="shared" si="21"/>
        <v>0</v>
      </c>
      <c r="AG117" s="66"/>
      <c r="AH117" s="66"/>
      <c r="AI117" s="37">
        <f t="shared" si="20"/>
        <v>40</v>
      </c>
      <c r="AJ117" s="43">
        <f t="shared" si="8"/>
        <v>285.5</v>
      </c>
      <c r="AK117" s="70">
        <f t="shared" si="9"/>
        <v>114</v>
      </c>
      <c r="AL117" s="36"/>
      <c r="AM117" s="123">
        <v>30015</v>
      </c>
      <c r="AN117" s="36">
        <f t="shared" si="18"/>
        <v>30015</v>
      </c>
      <c r="AO117" s="72">
        <f t="shared" si="15"/>
        <v>1</v>
      </c>
      <c r="AP117" s="38">
        <f t="shared" si="12"/>
        <v>111.5</v>
      </c>
    </row>
    <row r="118" spans="1:42" ht="14.25" customHeight="1" x14ac:dyDescent="0.2">
      <c r="A118" s="35"/>
      <c r="B118" s="36"/>
      <c r="C118" s="36"/>
      <c r="D118" s="36"/>
      <c r="E118" s="66">
        <v>115</v>
      </c>
      <c r="F118" s="36" t="s">
        <v>155</v>
      </c>
      <c r="G118" s="36" t="s">
        <v>106</v>
      </c>
      <c r="H118" s="36">
        <v>15</v>
      </c>
      <c r="I118" s="36">
        <v>15</v>
      </c>
      <c r="J118" s="36">
        <v>15</v>
      </c>
      <c r="K118" s="36">
        <v>15</v>
      </c>
      <c r="L118" s="38">
        <f t="shared" si="0"/>
        <v>60</v>
      </c>
      <c r="M118" s="66">
        <v>5</v>
      </c>
      <c r="N118" s="47">
        <v>19.670000000000002</v>
      </c>
      <c r="O118" s="65">
        <v>36.67</v>
      </c>
      <c r="P118" s="65">
        <v>128.66999999999999</v>
      </c>
      <c r="Q118" s="39">
        <v>185</v>
      </c>
      <c r="R118" s="65">
        <v>0</v>
      </c>
      <c r="S118" s="36">
        <v>0</v>
      </c>
      <c r="T118" s="39">
        <v>0</v>
      </c>
      <c r="U118" s="120"/>
      <c r="V118" s="66"/>
      <c r="W118" s="66">
        <f t="shared" si="17"/>
        <v>30000</v>
      </c>
      <c r="X118" s="124"/>
      <c r="Y118" s="65">
        <f t="shared" si="3"/>
        <v>0</v>
      </c>
      <c r="Z118" s="65">
        <f t="shared" si="4"/>
        <v>0</v>
      </c>
      <c r="AA118" s="67"/>
      <c r="AB118" s="36"/>
      <c r="AC118" s="39">
        <f t="shared" si="5"/>
        <v>0</v>
      </c>
      <c r="AD118" s="66"/>
      <c r="AE118" s="36"/>
      <c r="AF118" s="37">
        <f t="shared" si="21"/>
        <v>0</v>
      </c>
      <c r="AG118" s="66">
        <v>100</v>
      </c>
      <c r="AH118" s="66"/>
      <c r="AI118" s="37">
        <f t="shared" si="20"/>
        <v>105</v>
      </c>
      <c r="AJ118" s="43">
        <f t="shared" si="8"/>
        <v>140</v>
      </c>
      <c r="AK118" s="70">
        <f t="shared" si="9"/>
        <v>121</v>
      </c>
      <c r="AL118" s="36"/>
      <c r="AM118" s="123">
        <v>99999</v>
      </c>
      <c r="AN118" s="36">
        <f t="shared" si="18"/>
        <v>99999</v>
      </c>
      <c r="AO118" s="72">
        <f t="shared" si="15"/>
        <v>1</v>
      </c>
      <c r="AP118" s="38">
        <f t="shared" si="12"/>
        <v>111.5</v>
      </c>
    </row>
    <row r="119" spans="1:42" ht="14.25" customHeight="1" x14ac:dyDescent="0.2">
      <c r="A119" s="35"/>
      <c r="B119" s="36"/>
      <c r="C119" s="36"/>
      <c r="D119" s="36"/>
      <c r="E119" s="66">
        <v>118</v>
      </c>
      <c r="F119" s="36" t="s">
        <v>158</v>
      </c>
      <c r="G119" s="36" t="s">
        <v>51</v>
      </c>
      <c r="H119" s="36">
        <v>15</v>
      </c>
      <c r="I119" s="36">
        <v>15</v>
      </c>
      <c r="J119" s="36">
        <v>15</v>
      </c>
      <c r="K119" s="36">
        <v>15</v>
      </c>
      <c r="L119" s="38">
        <f t="shared" si="0"/>
        <v>60</v>
      </c>
      <c r="M119" s="66">
        <v>10</v>
      </c>
      <c r="N119" s="65">
        <v>6.67</v>
      </c>
      <c r="O119" s="65">
        <v>36.67</v>
      </c>
      <c r="P119" s="65">
        <v>113.67</v>
      </c>
      <c r="Q119" s="39">
        <v>157</v>
      </c>
      <c r="R119" s="65">
        <v>69</v>
      </c>
      <c r="S119" s="36">
        <v>71</v>
      </c>
      <c r="T119" s="39">
        <f t="shared" ref="T119:T124" si="22">SUM(R119:S119)</f>
        <v>140</v>
      </c>
      <c r="U119" s="120"/>
      <c r="V119" s="66"/>
      <c r="W119" s="66">
        <f t="shared" si="17"/>
        <v>10000</v>
      </c>
      <c r="X119" s="124"/>
      <c r="Y119" s="65">
        <f t="shared" si="3"/>
        <v>0</v>
      </c>
      <c r="Z119" s="65">
        <f t="shared" si="4"/>
        <v>0</v>
      </c>
      <c r="AA119" s="67"/>
      <c r="AB119" s="36"/>
      <c r="AC119" s="39">
        <f t="shared" si="5"/>
        <v>0</v>
      </c>
      <c r="AD119" s="66"/>
      <c r="AE119" s="36"/>
      <c r="AF119" s="37">
        <f t="shared" si="21"/>
        <v>0</v>
      </c>
      <c r="AG119" s="66">
        <v>100</v>
      </c>
      <c r="AH119" s="66"/>
      <c r="AI119" s="37">
        <f t="shared" si="20"/>
        <v>110</v>
      </c>
      <c r="AJ119" s="43">
        <f t="shared" si="8"/>
        <v>247</v>
      </c>
      <c r="AK119" s="70">
        <f t="shared" si="9"/>
        <v>116</v>
      </c>
      <c r="AL119" s="36"/>
      <c r="AM119" s="126">
        <v>9350</v>
      </c>
      <c r="AN119" s="36">
        <f t="shared" si="18"/>
        <v>9350</v>
      </c>
      <c r="AO119" s="72">
        <f t="shared" si="15"/>
        <v>1</v>
      </c>
      <c r="AP119" s="38">
        <f t="shared" si="12"/>
        <v>111.5</v>
      </c>
    </row>
    <row r="120" spans="1:42" ht="14.25" customHeight="1" x14ac:dyDescent="0.2">
      <c r="A120" s="35"/>
      <c r="B120" s="36"/>
      <c r="C120" s="36"/>
      <c r="D120" s="36"/>
      <c r="E120" s="66">
        <v>120</v>
      </c>
      <c r="F120" s="36" t="s">
        <v>160</v>
      </c>
      <c r="G120" s="36" t="s">
        <v>51</v>
      </c>
      <c r="H120" s="36">
        <v>15</v>
      </c>
      <c r="I120" s="36">
        <v>15</v>
      </c>
      <c r="J120" s="36">
        <v>15</v>
      </c>
      <c r="K120" s="36">
        <v>15</v>
      </c>
      <c r="L120" s="38">
        <f t="shared" si="0"/>
        <v>60</v>
      </c>
      <c r="M120" s="66">
        <v>40</v>
      </c>
      <c r="N120" s="65">
        <v>13.3</v>
      </c>
      <c r="O120" s="65">
        <v>56.33</v>
      </c>
      <c r="P120" s="65">
        <v>44.33</v>
      </c>
      <c r="Q120" s="39">
        <v>114</v>
      </c>
      <c r="R120" s="65">
        <v>77</v>
      </c>
      <c r="S120" s="36">
        <v>77</v>
      </c>
      <c r="T120" s="39">
        <f t="shared" si="22"/>
        <v>154</v>
      </c>
      <c r="U120" s="120">
        <v>45463</v>
      </c>
      <c r="V120" s="66">
        <v>25</v>
      </c>
      <c r="W120" s="66">
        <f t="shared" si="17"/>
        <v>10000</v>
      </c>
      <c r="X120" s="124"/>
      <c r="Y120" s="65">
        <f t="shared" si="3"/>
        <v>0</v>
      </c>
      <c r="Z120" s="65">
        <f t="shared" si="4"/>
        <v>0</v>
      </c>
      <c r="AA120" s="67"/>
      <c r="AB120" s="36"/>
      <c r="AC120" s="39">
        <f t="shared" si="5"/>
        <v>0</v>
      </c>
      <c r="AD120" s="66"/>
      <c r="AE120" s="36">
        <v>50</v>
      </c>
      <c r="AF120" s="37">
        <f t="shared" si="21"/>
        <v>75</v>
      </c>
      <c r="AG120" s="66"/>
      <c r="AH120" s="66"/>
      <c r="AI120" s="37">
        <f t="shared" si="20"/>
        <v>40</v>
      </c>
      <c r="AJ120" s="43">
        <f t="shared" si="8"/>
        <v>363</v>
      </c>
      <c r="AK120" s="70">
        <f t="shared" si="9"/>
        <v>107</v>
      </c>
      <c r="AL120" s="36"/>
      <c r="AM120" s="122">
        <v>10880</v>
      </c>
      <c r="AN120" s="36">
        <f t="shared" si="18"/>
        <v>10880</v>
      </c>
      <c r="AO120" s="72">
        <f t="shared" si="15"/>
        <v>1</v>
      </c>
      <c r="AP120" s="38">
        <f t="shared" si="12"/>
        <v>111.5</v>
      </c>
    </row>
    <row r="121" spans="1:42" ht="14.25" customHeight="1" x14ac:dyDescent="0.2">
      <c r="A121" s="35"/>
      <c r="B121" s="36"/>
      <c r="C121" s="36"/>
      <c r="D121" s="36"/>
      <c r="E121" s="66">
        <v>122</v>
      </c>
      <c r="F121" s="36" t="s">
        <v>162</v>
      </c>
      <c r="G121" s="36" t="s">
        <v>62</v>
      </c>
      <c r="H121" s="36">
        <v>15</v>
      </c>
      <c r="I121" s="36">
        <v>15</v>
      </c>
      <c r="J121" s="36">
        <v>15</v>
      </c>
      <c r="K121" s="36">
        <v>15</v>
      </c>
      <c r="L121" s="38">
        <f t="shared" si="0"/>
        <v>60</v>
      </c>
      <c r="M121" s="66">
        <v>5</v>
      </c>
      <c r="N121" s="65">
        <v>20</v>
      </c>
      <c r="O121" s="65">
        <v>36</v>
      </c>
      <c r="P121" s="65">
        <v>133.66999999999999</v>
      </c>
      <c r="Q121" s="39">
        <v>189.7</v>
      </c>
      <c r="R121" s="65">
        <v>120</v>
      </c>
      <c r="S121" s="36">
        <v>118</v>
      </c>
      <c r="T121" s="39">
        <f t="shared" si="22"/>
        <v>238</v>
      </c>
      <c r="U121" s="120">
        <v>45462</v>
      </c>
      <c r="V121" s="66">
        <v>50</v>
      </c>
      <c r="W121" s="66">
        <f t="shared" si="17"/>
        <v>30000</v>
      </c>
      <c r="X121" s="124">
        <v>0</v>
      </c>
      <c r="Y121" s="65">
        <f t="shared" si="3"/>
        <v>0</v>
      </c>
      <c r="Z121" s="65">
        <f t="shared" si="4"/>
        <v>0</v>
      </c>
      <c r="AA121" s="148">
        <v>0</v>
      </c>
      <c r="AB121" s="47" t="s">
        <v>163</v>
      </c>
      <c r="AC121" s="39">
        <f t="shared" si="5"/>
        <v>0</v>
      </c>
      <c r="AD121" s="66"/>
      <c r="AE121" s="36">
        <v>50</v>
      </c>
      <c r="AF121" s="37">
        <f t="shared" si="21"/>
        <v>100</v>
      </c>
      <c r="AG121" s="66"/>
      <c r="AH121" s="66"/>
      <c r="AI121" s="37">
        <f t="shared" si="20"/>
        <v>5</v>
      </c>
      <c r="AJ121" s="43">
        <f t="shared" si="8"/>
        <v>582.70000000000005</v>
      </c>
      <c r="AK121" s="70">
        <f t="shared" si="9"/>
        <v>78</v>
      </c>
      <c r="AL121" s="36"/>
      <c r="AM121" s="122">
        <v>35150</v>
      </c>
      <c r="AN121" s="36">
        <f t="shared" si="18"/>
        <v>35150</v>
      </c>
      <c r="AO121" s="72">
        <f t="shared" si="15"/>
        <v>1</v>
      </c>
      <c r="AP121" s="38">
        <f t="shared" si="12"/>
        <v>111.5</v>
      </c>
    </row>
    <row r="122" spans="1:42" ht="14.25" customHeight="1" x14ac:dyDescent="0.2">
      <c r="A122" s="35"/>
      <c r="B122" s="36"/>
      <c r="C122" s="36"/>
      <c r="D122" s="36"/>
      <c r="E122" s="66">
        <v>126</v>
      </c>
      <c r="F122" s="36" t="s">
        <v>167</v>
      </c>
      <c r="G122" s="36" t="s">
        <v>51</v>
      </c>
      <c r="H122" s="36">
        <v>15</v>
      </c>
      <c r="I122" s="36">
        <v>15</v>
      </c>
      <c r="J122" s="36">
        <v>15</v>
      </c>
      <c r="K122" s="36">
        <v>15</v>
      </c>
      <c r="L122" s="38">
        <f t="shared" si="0"/>
        <v>60</v>
      </c>
      <c r="M122" s="36">
        <v>5</v>
      </c>
      <c r="N122" s="36">
        <v>0</v>
      </c>
      <c r="O122" s="36">
        <v>16</v>
      </c>
      <c r="P122" s="36">
        <v>44.3</v>
      </c>
      <c r="Q122" s="39">
        <v>60.3</v>
      </c>
      <c r="R122" s="65">
        <v>67</v>
      </c>
      <c r="S122" s="36">
        <v>54</v>
      </c>
      <c r="T122" s="39">
        <f t="shared" si="22"/>
        <v>121</v>
      </c>
      <c r="U122" s="120">
        <v>45465</v>
      </c>
      <c r="V122" s="66"/>
      <c r="W122" s="66">
        <f t="shared" si="17"/>
        <v>10000</v>
      </c>
      <c r="X122" s="124"/>
      <c r="Y122" s="65">
        <f t="shared" si="3"/>
        <v>0</v>
      </c>
      <c r="Z122" s="65">
        <f t="shared" si="4"/>
        <v>0</v>
      </c>
      <c r="AA122" s="67"/>
      <c r="AB122" s="36"/>
      <c r="AC122" s="39">
        <f t="shared" si="5"/>
        <v>0</v>
      </c>
      <c r="AD122" s="66"/>
      <c r="AE122" s="36">
        <v>0</v>
      </c>
      <c r="AF122" s="37">
        <f t="shared" si="21"/>
        <v>0</v>
      </c>
      <c r="AG122" s="36"/>
      <c r="AH122" s="36"/>
      <c r="AI122" s="37">
        <f t="shared" si="20"/>
        <v>5</v>
      </c>
      <c r="AJ122" s="43">
        <f t="shared" si="8"/>
        <v>236.3</v>
      </c>
      <c r="AK122" s="70">
        <f t="shared" si="9"/>
        <v>117</v>
      </c>
      <c r="AL122" s="36"/>
      <c r="AM122" s="122">
        <v>10000</v>
      </c>
      <c r="AN122" s="36">
        <f t="shared" si="18"/>
        <v>10000</v>
      </c>
      <c r="AO122" s="72">
        <f t="shared" si="15"/>
        <v>1</v>
      </c>
      <c r="AP122" s="38">
        <f t="shared" si="12"/>
        <v>111.5</v>
      </c>
    </row>
    <row r="123" spans="1:42" ht="14.25" customHeight="1" x14ac:dyDescent="0.2">
      <c r="A123" s="36"/>
      <c r="B123" s="36"/>
      <c r="C123" s="36"/>
      <c r="D123" s="36"/>
      <c r="E123" s="66">
        <v>152</v>
      </c>
      <c r="F123" s="36" t="s">
        <v>191</v>
      </c>
      <c r="G123" s="36" t="s">
        <v>96</v>
      </c>
      <c r="H123" s="36">
        <v>15</v>
      </c>
      <c r="I123" s="36">
        <v>15</v>
      </c>
      <c r="J123" s="36">
        <v>15</v>
      </c>
      <c r="K123" s="36">
        <v>15</v>
      </c>
      <c r="L123" s="38">
        <f t="shared" si="0"/>
        <v>60</v>
      </c>
      <c r="M123" s="36">
        <v>0</v>
      </c>
      <c r="N123" s="65">
        <v>19.670000000000002</v>
      </c>
      <c r="O123" s="47">
        <v>33.299999999999997</v>
      </c>
      <c r="P123" s="65">
        <v>115.67</v>
      </c>
      <c r="Q123" s="65">
        <v>168.7</v>
      </c>
      <c r="R123" s="65">
        <v>118</v>
      </c>
      <c r="S123" s="36">
        <v>111</v>
      </c>
      <c r="T123" s="150">
        <f t="shared" si="22"/>
        <v>229</v>
      </c>
      <c r="U123" s="65"/>
      <c r="V123" s="66"/>
      <c r="W123" s="66">
        <f t="shared" si="17"/>
        <v>10000</v>
      </c>
      <c r="X123" s="124"/>
      <c r="Y123" s="65">
        <f t="shared" si="3"/>
        <v>0</v>
      </c>
      <c r="Z123" s="65">
        <f t="shared" si="4"/>
        <v>0</v>
      </c>
      <c r="AA123" s="67"/>
      <c r="AB123" s="36"/>
      <c r="AC123" s="39">
        <f t="shared" si="5"/>
        <v>0</v>
      </c>
      <c r="AD123" s="66">
        <v>30</v>
      </c>
      <c r="AE123" s="65">
        <v>50</v>
      </c>
      <c r="AF123" s="37">
        <f t="shared" si="21"/>
        <v>80</v>
      </c>
      <c r="AG123" s="66"/>
      <c r="AH123" s="66"/>
      <c r="AI123" s="37">
        <f t="shared" si="20"/>
        <v>0</v>
      </c>
      <c r="AJ123" s="43">
        <f t="shared" si="8"/>
        <v>537.70000000000005</v>
      </c>
      <c r="AK123" s="70">
        <f t="shared" si="9"/>
        <v>82</v>
      </c>
      <c r="AL123" s="36"/>
      <c r="AM123" s="123">
        <v>99999</v>
      </c>
      <c r="AN123" s="36">
        <f t="shared" si="18"/>
        <v>99999</v>
      </c>
      <c r="AO123" s="72">
        <f t="shared" si="15"/>
        <v>1</v>
      </c>
      <c r="AP123" s="38">
        <f t="shared" si="12"/>
        <v>111.5</v>
      </c>
    </row>
    <row r="124" spans="1:42" ht="14.25" customHeight="1" x14ac:dyDescent="0.2">
      <c r="A124" s="35"/>
      <c r="B124" s="36"/>
      <c r="C124" s="36"/>
      <c r="D124" s="36" t="s">
        <v>49</v>
      </c>
      <c r="E124" s="66">
        <v>28</v>
      </c>
      <c r="F124" s="36" t="s">
        <v>78</v>
      </c>
      <c r="G124" s="36" t="s">
        <v>79</v>
      </c>
      <c r="H124" s="36">
        <v>0</v>
      </c>
      <c r="I124" s="36">
        <v>0</v>
      </c>
      <c r="J124" s="36">
        <v>0</v>
      </c>
      <c r="K124" s="36">
        <v>0</v>
      </c>
      <c r="L124" s="38">
        <f t="shared" si="0"/>
        <v>0</v>
      </c>
      <c r="M124" s="36">
        <v>0</v>
      </c>
      <c r="N124" s="65">
        <v>0</v>
      </c>
      <c r="O124" s="65">
        <v>0</v>
      </c>
      <c r="P124" s="65">
        <v>0</v>
      </c>
      <c r="Q124" s="39">
        <v>0</v>
      </c>
      <c r="R124" s="65">
        <v>0</v>
      </c>
      <c r="S124" s="36">
        <v>0</v>
      </c>
      <c r="T124" s="39">
        <f t="shared" si="22"/>
        <v>0</v>
      </c>
      <c r="U124" s="120">
        <v>45462</v>
      </c>
      <c r="V124" s="66">
        <v>0</v>
      </c>
      <c r="W124" s="66">
        <v>30000</v>
      </c>
      <c r="X124" s="67">
        <v>0</v>
      </c>
      <c r="Y124" s="65">
        <f t="shared" si="3"/>
        <v>0</v>
      </c>
      <c r="Z124" s="65">
        <f t="shared" si="4"/>
        <v>0</v>
      </c>
      <c r="AA124" s="67">
        <v>0</v>
      </c>
      <c r="AB124" s="36" t="s">
        <v>80</v>
      </c>
      <c r="AC124" s="39">
        <f t="shared" si="5"/>
        <v>0</v>
      </c>
      <c r="AD124" s="66"/>
      <c r="AE124" s="65"/>
      <c r="AF124" s="55">
        <f t="shared" si="21"/>
        <v>0</v>
      </c>
      <c r="AG124" s="66"/>
      <c r="AH124" s="129"/>
      <c r="AI124" s="37">
        <f t="shared" si="20"/>
        <v>0</v>
      </c>
      <c r="AJ124" s="58">
        <f t="shared" si="8"/>
        <v>0</v>
      </c>
      <c r="AK124" s="70" t="e">
        <f t="shared" si="9"/>
        <v>#N/A</v>
      </c>
      <c r="AL124" s="36"/>
      <c r="AM124" s="122">
        <v>29750</v>
      </c>
      <c r="AN124" s="36">
        <f t="shared" si="18"/>
        <v>29750</v>
      </c>
      <c r="AO124" s="72">
        <f t="shared" si="15"/>
        <v>1</v>
      </c>
      <c r="AP124" s="38">
        <f t="shared" si="12"/>
        <v>111.5</v>
      </c>
    </row>
    <row r="125" spans="1:42" ht="14.25" customHeight="1" x14ac:dyDescent="0.2">
      <c r="A125" s="36"/>
      <c r="B125" s="63"/>
      <c r="C125" s="63"/>
      <c r="D125" s="63"/>
      <c r="E125" s="36"/>
      <c r="F125" s="36"/>
      <c r="G125" s="36"/>
      <c r="H125" s="36"/>
      <c r="I125" s="36"/>
      <c r="J125" s="36"/>
      <c r="K125" s="36"/>
      <c r="L125" s="36"/>
      <c r="M125" s="71"/>
      <c r="N125" s="65"/>
      <c r="O125" s="65"/>
      <c r="P125" s="65"/>
      <c r="Q125" s="65"/>
      <c r="R125" s="65"/>
      <c r="S125" s="36"/>
      <c r="T125" s="65"/>
      <c r="U125" s="65"/>
      <c r="V125" s="66"/>
      <c r="W125" s="66"/>
      <c r="X125" s="67"/>
      <c r="Y125" s="68"/>
      <c r="Z125" s="68"/>
      <c r="AA125" s="67"/>
      <c r="AB125" s="36"/>
      <c r="AD125" s="66"/>
      <c r="AE125" s="65"/>
      <c r="AF125" s="66"/>
      <c r="AG125" s="66"/>
      <c r="AH125" s="66"/>
      <c r="AI125" s="65"/>
      <c r="AJ125" s="65"/>
      <c r="AK125" s="66"/>
      <c r="AL125" s="36"/>
      <c r="AM125" s="36"/>
      <c r="AN125" s="36"/>
      <c r="AO125" s="69"/>
      <c r="AP125" s="36"/>
    </row>
    <row r="126" spans="1:42" ht="14.25" customHeight="1" x14ac:dyDescent="0.2">
      <c r="A126" s="36"/>
      <c r="B126" s="36"/>
      <c r="C126" s="36"/>
      <c r="D126" s="36"/>
      <c r="E126" s="70"/>
      <c r="F126" s="63"/>
      <c r="G126" s="63"/>
      <c r="H126" s="36"/>
      <c r="I126" s="36"/>
      <c r="J126" s="36"/>
      <c r="K126" s="36"/>
      <c r="L126" s="36"/>
      <c r="M126" s="71"/>
      <c r="N126" s="36"/>
      <c r="O126" s="36"/>
      <c r="P126" s="36"/>
      <c r="Q126" s="36"/>
      <c r="R126" s="36"/>
      <c r="S126" s="36"/>
      <c r="T126" s="36"/>
      <c r="U126" s="36"/>
      <c r="V126" s="66"/>
      <c r="W126" s="66"/>
      <c r="X126" s="67"/>
      <c r="Y126" s="36"/>
      <c r="Z126" s="36"/>
      <c r="AA126" s="67"/>
      <c r="AB126" s="36"/>
      <c r="AD126" s="66"/>
      <c r="AE126" s="36"/>
      <c r="AF126" s="66"/>
      <c r="AG126" s="66"/>
      <c r="AH126" s="66"/>
      <c r="AI126" s="36"/>
      <c r="AJ126" s="36"/>
      <c r="AK126" s="36"/>
      <c r="AL126" s="36"/>
      <c r="AM126" s="63">
        <v>99999</v>
      </c>
      <c r="AN126" s="36"/>
      <c r="AO126" s="72"/>
      <c r="AP126" s="36"/>
    </row>
    <row r="127" spans="1:42" ht="14.25" customHeight="1" x14ac:dyDescent="0.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71"/>
      <c r="N127" s="65"/>
      <c r="O127" s="65"/>
      <c r="P127" s="65"/>
      <c r="Q127" s="65"/>
      <c r="R127" s="65"/>
      <c r="S127" s="36"/>
      <c r="T127" s="65"/>
      <c r="U127" s="65"/>
      <c r="V127" s="66"/>
      <c r="W127" s="66"/>
      <c r="X127" s="67"/>
      <c r="Y127" s="68"/>
      <c r="Z127" s="68"/>
      <c r="AA127" s="67"/>
      <c r="AB127" s="36"/>
      <c r="AD127" s="66"/>
      <c r="AE127" s="65"/>
      <c r="AF127" s="66"/>
      <c r="AG127" s="66"/>
      <c r="AH127" s="66"/>
      <c r="AI127" s="65"/>
      <c r="AJ127" s="65"/>
      <c r="AK127" s="66"/>
      <c r="AL127" s="36"/>
      <c r="AM127" s="36"/>
      <c r="AN127" s="36"/>
      <c r="AO127" s="69"/>
      <c r="AP127" s="36"/>
    </row>
    <row r="128" spans="1:42" ht="14.25" customHeight="1" x14ac:dyDescent="0.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71"/>
      <c r="N128" s="65"/>
      <c r="O128" s="65"/>
      <c r="P128" s="65"/>
      <c r="Q128" s="65"/>
      <c r="R128" s="65"/>
      <c r="S128" s="36"/>
      <c r="T128" s="65"/>
      <c r="U128" s="65"/>
      <c r="V128" s="66"/>
      <c r="W128" s="66"/>
      <c r="X128" s="67"/>
      <c r="Y128" s="68"/>
      <c r="Z128" s="68"/>
      <c r="AA128" s="67"/>
      <c r="AB128" s="36"/>
      <c r="AD128" s="66"/>
      <c r="AE128" s="65"/>
      <c r="AF128" s="66"/>
      <c r="AG128" s="66"/>
      <c r="AH128" s="66"/>
      <c r="AI128" s="65"/>
      <c r="AJ128" s="65"/>
      <c r="AK128" s="66"/>
      <c r="AL128" s="36"/>
      <c r="AM128" s="36"/>
      <c r="AN128" s="36"/>
      <c r="AO128" s="69"/>
      <c r="AP128" s="36"/>
    </row>
    <row r="129" spans="1:42" ht="14.2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71"/>
      <c r="N129" s="65"/>
      <c r="O129" s="65"/>
      <c r="P129" s="65"/>
      <c r="Q129" s="65"/>
      <c r="R129" s="65"/>
      <c r="S129" s="36"/>
      <c r="T129" s="65"/>
      <c r="U129" s="65"/>
      <c r="V129" s="66"/>
      <c r="W129" s="66"/>
      <c r="X129" s="67"/>
      <c r="Y129" s="68"/>
      <c r="Z129" s="68"/>
      <c r="AA129" s="67"/>
      <c r="AB129" s="36"/>
      <c r="AD129" s="66"/>
      <c r="AE129" s="65"/>
      <c r="AF129" s="66"/>
      <c r="AG129" s="66"/>
      <c r="AH129" s="66"/>
      <c r="AI129" s="65"/>
      <c r="AJ129" s="65"/>
      <c r="AK129" s="66"/>
      <c r="AL129" s="36"/>
      <c r="AM129" s="36"/>
      <c r="AN129" s="36"/>
      <c r="AO129" s="69"/>
      <c r="AP129" s="36"/>
    </row>
    <row r="130" spans="1:42" ht="14.25" customHeight="1" x14ac:dyDescent="0.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71"/>
      <c r="N130" s="65"/>
      <c r="O130" s="65"/>
      <c r="P130" s="65"/>
      <c r="Q130" s="65"/>
      <c r="R130" s="65"/>
      <c r="S130" s="36"/>
      <c r="T130" s="65"/>
      <c r="U130" s="65"/>
      <c r="V130" s="66"/>
      <c r="W130" s="66"/>
      <c r="X130" s="67"/>
      <c r="Y130" s="68"/>
      <c r="Z130" s="68"/>
      <c r="AA130" s="67"/>
      <c r="AB130" s="36"/>
      <c r="AD130" s="66"/>
      <c r="AE130" s="65"/>
      <c r="AF130" s="66"/>
      <c r="AG130" s="66"/>
      <c r="AH130" s="66"/>
      <c r="AI130" s="65"/>
      <c r="AJ130" s="65"/>
      <c r="AK130" s="66"/>
      <c r="AL130" s="36"/>
      <c r="AM130" s="36"/>
      <c r="AN130" s="36"/>
      <c r="AO130" s="69"/>
      <c r="AP130" s="36"/>
    </row>
    <row r="131" spans="1:42" ht="14.25" customHeight="1" x14ac:dyDescent="0.2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71"/>
      <c r="N131" s="65"/>
      <c r="O131" s="65"/>
      <c r="P131" s="65"/>
      <c r="Q131" s="65"/>
      <c r="R131" s="65"/>
      <c r="S131" s="36"/>
      <c r="T131" s="65"/>
      <c r="U131" s="65"/>
      <c r="V131" s="66"/>
      <c r="W131" s="66"/>
      <c r="X131" s="67"/>
      <c r="Y131" s="68"/>
      <c r="Z131" s="68"/>
      <c r="AA131" s="67"/>
      <c r="AB131" s="36"/>
      <c r="AD131" s="66"/>
      <c r="AE131" s="65"/>
      <c r="AF131" s="66"/>
      <c r="AG131" s="66"/>
      <c r="AH131" s="66"/>
      <c r="AI131" s="65"/>
      <c r="AJ131" s="65"/>
      <c r="AK131" s="66"/>
      <c r="AL131" s="36"/>
      <c r="AM131" s="36"/>
      <c r="AN131" s="36"/>
      <c r="AO131" s="69"/>
      <c r="AP131" s="36"/>
    </row>
    <row r="132" spans="1:42" ht="14.25" customHeight="1" x14ac:dyDescent="0.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71"/>
      <c r="N132" s="65"/>
      <c r="O132" s="65"/>
      <c r="P132" s="65"/>
      <c r="Q132" s="65"/>
      <c r="R132" s="65"/>
      <c r="S132" s="36"/>
      <c r="T132" s="65"/>
      <c r="U132" s="65"/>
      <c r="V132" s="66"/>
      <c r="W132" s="66"/>
      <c r="X132" s="67"/>
      <c r="Y132" s="68"/>
      <c r="Z132" s="68"/>
      <c r="AA132" s="67"/>
      <c r="AB132" s="36"/>
      <c r="AD132" s="66"/>
      <c r="AE132" s="65"/>
      <c r="AF132" s="66"/>
      <c r="AG132" s="66"/>
      <c r="AH132" s="66"/>
      <c r="AI132" s="65"/>
      <c r="AJ132" s="65"/>
      <c r="AK132" s="66"/>
      <c r="AL132" s="36"/>
      <c r="AM132" s="36"/>
      <c r="AN132" s="36"/>
      <c r="AO132" s="69"/>
      <c r="AP132" s="36"/>
    </row>
    <row r="133" spans="1:42" ht="14.25" customHeight="1" x14ac:dyDescent="0.2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71"/>
      <c r="N133" s="65"/>
      <c r="O133" s="65"/>
      <c r="P133" s="65"/>
      <c r="Q133" s="65"/>
      <c r="R133" s="65"/>
      <c r="S133" s="36"/>
      <c r="T133" s="65"/>
      <c r="U133" s="65"/>
      <c r="V133" s="66"/>
      <c r="W133" s="66"/>
      <c r="X133" s="67"/>
      <c r="Y133" s="68"/>
      <c r="Z133" s="68"/>
      <c r="AA133" s="67"/>
      <c r="AB133" s="36"/>
      <c r="AD133" s="66"/>
      <c r="AE133" s="65"/>
      <c r="AF133" s="66"/>
      <c r="AG133" s="66"/>
      <c r="AH133" s="66"/>
      <c r="AI133" s="65"/>
      <c r="AJ133" s="65"/>
      <c r="AK133" s="66"/>
      <c r="AL133" s="36"/>
      <c r="AM133" s="36"/>
      <c r="AN133" s="36"/>
      <c r="AO133" s="69"/>
      <c r="AP133" s="36"/>
    </row>
    <row r="134" spans="1:42" ht="14.25" customHeight="1" x14ac:dyDescent="0.2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71"/>
      <c r="N134" s="65"/>
      <c r="O134" s="65"/>
      <c r="P134" s="65"/>
      <c r="Q134" s="65"/>
      <c r="R134" s="65"/>
      <c r="S134" s="36"/>
      <c r="T134" s="65"/>
      <c r="U134" s="65"/>
      <c r="V134" s="66"/>
      <c r="W134" s="66"/>
      <c r="X134" s="67"/>
      <c r="Y134" s="68"/>
      <c r="Z134" s="68"/>
      <c r="AA134" s="67"/>
      <c r="AB134" s="36"/>
      <c r="AD134" s="66"/>
      <c r="AE134" s="65"/>
      <c r="AF134" s="66"/>
      <c r="AG134" s="66"/>
      <c r="AH134" s="66"/>
      <c r="AI134" s="65"/>
      <c r="AJ134" s="65"/>
      <c r="AK134" s="66"/>
      <c r="AL134" s="36"/>
      <c r="AM134" s="36"/>
      <c r="AN134" s="36"/>
      <c r="AO134" s="69"/>
      <c r="AP134" s="36"/>
    </row>
    <row r="135" spans="1:42" ht="14.25" customHeight="1" x14ac:dyDescent="0.2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71"/>
      <c r="N135" s="65"/>
      <c r="O135" s="65"/>
      <c r="P135" s="65"/>
      <c r="Q135" s="65"/>
      <c r="R135" s="65"/>
      <c r="S135" s="36"/>
      <c r="T135" s="65"/>
      <c r="U135" s="65"/>
      <c r="V135" s="66"/>
      <c r="W135" s="66"/>
      <c r="X135" s="67"/>
      <c r="Y135" s="68"/>
      <c r="Z135" s="68"/>
      <c r="AA135" s="67"/>
      <c r="AB135" s="36"/>
      <c r="AD135" s="66"/>
      <c r="AE135" s="65"/>
      <c r="AF135" s="66"/>
      <c r="AG135" s="66"/>
      <c r="AH135" s="66"/>
      <c r="AI135" s="65"/>
      <c r="AJ135" s="65"/>
      <c r="AK135" s="66"/>
      <c r="AL135" s="36"/>
      <c r="AM135" s="36"/>
      <c r="AN135" s="36"/>
      <c r="AO135" s="69"/>
      <c r="AP135" s="36"/>
    </row>
    <row r="136" spans="1:42" ht="14.25" customHeight="1" x14ac:dyDescent="0.2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71"/>
      <c r="N136" s="65"/>
      <c r="O136" s="65"/>
      <c r="P136" s="65"/>
      <c r="Q136" s="65"/>
      <c r="R136" s="65"/>
      <c r="S136" s="36"/>
      <c r="T136" s="65"/>
      <c r="U136" s="65"/>
      <c r="V136" s="66"/>
      <c r="W136" s="66"/>
      <c r="X136" s="67"/>
      <c r="Y136" s="68"/>
      <c r="Z136" s="68"/>
      <c r="AA136" s="67"/>
      <c r="AB136" s="36"/>
      <c r="AC136" s="65"/>
      <c r="AD136" s="66"/>
      <c r="AE136" s="65"/>
      <c r="AF136" s="66"/>
      <c r="AG136" s="66"/>
      <c r="AH136" s="66"/>
      <c r="AI136" s="65"/>
      <c r="AJ136" s="65"/>
      <c r="AK136" s="66"/>
      <c r="AL136" s="36"/>
      <c r="AM136" s="36"/>
      <c r="AN136" s="36"/>
      <c r="AO136" s="69"/>
      <c r="AP136" s="36"/>
    </row>
    <row r="137" spans="1:42" ht="14.25" customHeight="1" x14ac:dyDescent="0.2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71"/>
      <c r="N137" s="65"/>
      <c r="O137" s="65"/>
      <c r="P137" s="65"/>
      <c r="Q137" s="65"/>
      <c r="R137" s="65"/>
      <c r="S137" s="36"/>
      <c r="T137" s="65"/>
      <c r="U137" s="65"/>
      <c r="V137" s="66"/>
      <c r="W137" s="66"/>
      <c r="X137" s="67"/>
      <c r="Y137" s="68"/>
      <c r="Z137" s="68"/>
      <c r="AA137" s="67"/>
      <c r="AB137" s="36"/>
      <c r="AC137" s="65"/>
      <c r="AD137" s="66"/>
      <c r="AE137" s="65"/>
      <c r="AF137" s="66"/>
      <c r="AG137" s="66"/>
      <c r="AH137" s="66"/>
      <c r="AI137" s="65"/>
      <c r="AJ137" s="65"/>
      <c r="AK137" s="66"/>
      <c r="AL137" s="36"/>
      <c r="AM137" s="36"/>
      <c r="AN137" s="36"/>
      <c r="AO137" s="69"/>
      <c r="AP137" s="36"/>
    </row>
    <row r="138" spans="1:42" ht="14.25" customHeight="1" x14ac:dyDescent="0.2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71"/>
      <c r="N138" s="65"/>
      <c r="O138" s="65"/>
      <c r="P138" s="65"/>
      <c r="Q138" s="65"/>
      <c r="R138" s="65"/>
      <c r="S138" s="36"/>
      <c r="T138" s="65"/>
      <c r="U138" s="65"/>
      <c r="V138" s="66"/>
      <c r="W138" s="66"/>
      <c r="X138" s="67"/>
      <c r="Y138" s="68"/>
      <c r="Z138" s="68"/>
      <c r="AA138" s="67"/>
      <c r="AB138" s="36"/>
      <c r="AC138" s="65"/>
      <c r="AD138" s="66"/>
      <c r="AE138" s="65"/>
      <c r="AF138" s="66"/>
      <c r="AG138" s="66"/>
      <c r="AH138" s="66"/>
      <c r="AI138" s="65"/>
      <c r="AJ138" s="65"/>
      <c r="AK138" s="66"/>
      <c r="AL138" s="36"/>
      <c r="AM138" s="36"/>
      <c r="AN138" s="36"/>
      <c r="AO138" s="69"/>
      <c r="AP138" s="36"/>
    </row>
    <row r="139" spans="1:42" ht="14.25" customHeight="1" x14ac:dyDescent="0.2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71"/>
      <c r="N139" s="65"/>
      <c r="O139" s="65"/>
      <c r="P139" s="65"/>
      <c r="Q139" s="65"/>
      <c r="R139" s="65"/>
      <c r="S139" s="36"/>
      <c r="T139" s="65"/>
      <c r="U139" s="65"/>
      <c r="V139" s="66"/>
      <c r="W139" s="66"/>
      <c r="X139" s="67"/>
      <c r="Y139" s="68"/>
      <c r="Z139" s="68"/>
      <c r="AA139" s="67"/>
      <c r="AB139" s="36"/>
      <c r="AC139" s="65"/>
      <c r="AD139" s="66"/>
      <c r="AE139" s="65"/>
      <c r="AF139" s="66"/>
      <c r="AG139" s="66"/>
      <c r="AH139" s="66"/>
      <c r="AI139" s="65"/>
      <c r="AJ139" s="65"/>
      <c r="AK139" s="66"/>
      <c r="AL139" s="36"/>
      <c r="AM139" s="36"/>
      <c r="AN139" s="36"/>
      <c r="AO139" s="69"/>
      <c r="AP139" s="36"/>
    </row>
    <row r="140" spans="1:42" ht="14.25" customHeight="1" x14ac:dyDescent="0.2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71"/>
      <c r="N140" s="65"/>
      <c r="O140" s="65"/>
      <c r="P140" s="65"/>
      <c r="Q140" s="65"/>
      <c r="R140" s="65"/>
      <c r="S140" s="36"/>
      <c r="T140" s="65"/>
      <c r="U140" s="65"/>
      <c r="V140" s="66"/>
      <c r="W140" s="66"/>
      <c r="X140" s="67"/>
      <c r="Y140" s="68"/>
      <c r="Z140" s="68"/>
      <c r="AA140" s="67"/>
      <c r="AB140" s="36"/>
      <c r="AC140" s="65"/>
      <c r="AD140" s="66"/>
      <c r="AE140" s="65"/>
      <c r="AF140" s="66"/>
      <c r="AG140" s="66"/>
      <c r="AH140" s="66"/>
      <c r="AI140" s="65"/>
      <c r="AJ140" s="65"/>
      <c r="AK140" s="66"/>
      <c r="AL140" s="36"/>
      <c r="AM140" s="36"/>
      <c r="AN140" s="36"/>
      <c r="AO140" s="69"/>
      <c r="AP140" s="36"/>
    </row>
    <row r="141" spans="1:42" ht="14.25" customHeight="1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71"/>
      <c r="N141" s="65"/>
      <c r="O141" s="65"/>
      <c r="P141" s="65"/>
      <c r="Q141" s="65"/>
      <c r="R141" s="65"/>
      <c r="S141" s="36"/>
      <c r="T141" s="65"/>
      <c r="U141" s="65"/>
      <c r="V141" s="66"/>
      <c r="W141" s="66"/>
      <c r="X141" s="67"/>
      <c r="Y141" s="68"/>
      <c r="Z141" s="68"/>
      <c r="AA141" s="67"/>
      <c r="AB141" s="36"/>
      <c r="AC141" s="65"/>
      <c r="AD141" s="66"/>
      <c r="AE141" s="65"/>
      <c r="AF141" s="66"/>
      <c r="AG141" s="66"/>
      <c r="AH141" s="66"/>
      <c r="AI141" s="65"/>
      <c r="AJ141" s="65"/>
      <c r="AK141" s="66"/>
      <c r="AL141" s="36"/>
      <c r="AM141" s="36"/>
      <c r="AN141" s="36"/>
      <c r="AO141" s="69"/>
      <c r="AP141" s="36"/>
    </row>
    <row r="142" spans="1:42" ht="14.25" customHeight="1" x14ac:dyDescent="0.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71"/>
      <c r="N142" s="65"/>
      <c r="O142" s="65"/>
      <c r="P142" s="65"/>
      <c r="Q142" s="65"/>
      <c r="R142" s="65"/>
      <c r="S142" s="36"/>
      <c r="T142" s="65"/>
      <c r="U142" s="65"/>
      <c r="V142" s="66"/>
      <c r="W142" s="66"/>
      <c r="X142" s="67"/>
      <c r="Y142" s="68"/>
      <c r="Z142" s="68"/>
      <c r="AA142" s="67"/>
      <c r="AB142" s="36"/>
      <c r="AC142" s="65"/>
      <c r="AD142" s="66"/>
      <c r="AE142" s="65"/>
      <c r="AF142" s="66"/>
      <c r="AG142" s="66"/>
      <c r="AH142" s="66"/>
      <c r="AI142" s="65"/>
      <c r="AJ142" s="65"/>
      <c r="AK142" s="66"/>
      <c r="AL142" s="36"/>
      <c r="AM142" s="36"/>
      <c r="AN142" s="36"/>
      <c r="AO142" s="69"/>
      <c r="AP142" s="36"/>
    </row>
    <row r="143" spans="1:42" ht="14.25" customHeight="1" x14ac:dyDescent="0.2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71"/>
      <c r="N143" s="65"/>
      <c r="O143" s="65"/>
      <c r="P143" s="65"/>
      <c r="Q143" s="65"/>
      <c r="R143" s="65"/>
      <c r="S143" s="36"/>
      <c r="T143" s="65"/>
      <c r="U143" s="65"/>
      <c r="V143" s="66"/>
      <c r="W143" s="66"/>
      <c r="X143" s="67"/>
      <c r="Y143" s="68"/>
      <c r="Z143" s="68"/>
      <c r="AA143" s="67"/>
      <c r="AB143" s="36"/>
      <c r="AC143" s="65"/>
      <c r="AD143" s="66"/>
      <c r="AE143" s="65"/>
      <c r="AF143" s="66"/>
      <c r="AG143" s="66"/>
      <c r="AH143" s="66"/>
      <c r="AI143" s="65"/>
      <c r="AJ143" s="65"/>
      <c r="AK143" s="66"/>
      <c r="AL143" s="36"/>
      <c r="AM143" s="36"/>
      <c r="AN143" s="36"/>
      <c r="AO143" s="69"/>
      <c r="AP143" s="36"/>
    </row>
    <row r="144" spans="1:42" ht="14.25" customHeight="1" x14ac:dyDescent="0.2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71"/>
      <c r="N144" s="65"/>
      <c r="O144" s="65"/>
      <c r="P144" s="65"/>
      <c r="Q144" s="65"/>
      <c r="R144" s="65"/>
      <c r="S144" s="36"/>
      <c r="T144" s="65"/>
      <c r="U144" s="65"/>
      <c r="V144" s="66"/>
      <c r="W144" s="66"/>
      <c r="X144" s="67"/>
      <c r="Y144" s="68"/>
      <c r="Z144" s="68"/>
      <c r="AA144" s="67"/>
      <c r="AB144" s="36"/>
      <c r="AC144" s="65"/>
      <c r="AD144" s="66"/>
      <c r="AE144" s="65"/>
      <c r="AF144" s="66"/>
      <c r="AG144" s="66"/>
      <c r="AH144" s="66"/>
      <c r="AI144" s="65"/>
      <c r="AJ144" s="65"/>
      <c r="AK144" s="66"/>
      <c r="AL144" s="36"/>
      <c r="AM144" s="36"/>
      <c r="AN144" s="36"/>
      <c r="AO144" s="69"/>
      <c r="AP144" s="36"/>
    </row>
    <row r="145" spans="1:42" ht="14.25" customHeight="1" x14ac:dyDescent="0.2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71"/>
      <c r="N145" s="65"/>
      <c r="O145" s="65"/>
      <c r="P145" s="65"/>
      <c r="Q145" s="65"/>
      <c r="R145" s="65"/>
      <c r="S145" s="36"/>
      <c r="T145" s="65"/>
      <c r="U145" s="65"/>
      <c r="V145" s="66"/>
      <c r="W145" s="66"/>
      <c r="X145" s="67"/>
      <c r="Y145" s="68"/>
      <c r="Z145" s="68"/>
      <c r="AA145" s="67"/>
      <c r="AB145" s="36"/>
      <c r="AC145" s="65"/>
      <c r="AD145" s="66"/>
      <c r="AE145" s="65"/>
      <c r="AF145" s="66"/>
      <c r="AG145" s="66"/>
      <c r="AH145" s="66"/>
      <c r="AI145" s="65"/>
      <c r="AJ145" s="65"/>
      <c r="AK145" s="66"/>
      <c r="AL145" s="36"/>
      <c r="AM145" s="36"/>
      <c r="AN145" s="36"/>
      <c r="AO145" s="69"/>
      <c r="AP145" s="36"/>
    </row>
    <row r="146" spans="1:42" ht="14.25" customHeight="1" x14ac:dyDescent="0.2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71"/>
      <c r="N146" s="65"/>
      <c r="O146" s="65"/>
      <c r="P146" s="65"/>
      <c r="Q146" s="65"/>
      <c r="R146" s="65"/>
      <c r="S146" s="36"/>
      <c r="T146" s="65"/>
      <c r="U146" s="65"/>
      <c r="V146" s="66"/>
      <c r="W146" s="66"/>
      <c r="X146" s="67"/>
      <c r="Y146" s="68"/>
      <c r="Z146" s="68"/>
      <c r="AA146" s="67"/>
      <c r="AB146" s="36"/>
      <c r="AC146" s="65"/>
      <c r="AD146" s="66"/>
      <c r="AE146" s="65"/>
      <c r="AF146" s="66"/>
      <c r="AG146" s="66"/>
      <c r="AH146" s="66"/>
      <c r="AI146" s="65"/>
      <c r="AJ146" s="65"/>
      <c r="AK146" s="66"/>
      <c r="AL146" s="36"/>
      <c r="AM146" s="36"/>
      <c r="AN146" s="36"/>
      <c r="AO146" s="69"/>
      <c r="AP146" s="36"/>
    </row>
    <row r="147" spans="1:42" ht="14.25" customHeight="1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71"/>
      <c r="N147" s="65"/>
      <c r="O147" s="65"/>
      <c r="P147" s="65"/>
      <c r="Q147" s="65"/>
      <c r="R147" s="65"/>
      <c r="S147" s="36"/>
      <c r="T147" s="65"/>
      <c r="U147" s="65"/>
      <c r="V147" s="66"/>
      <c r="W147" s="66"/>
      <c r="X147" s="67"/>
      <c r="Y147" s="68"/>
      <c r="Z147" s="68"/>
      <c r="AA147" s="67"/>
      <c r="AB147" s="36"/>
      <c r="AC147" s="65"/>
      <c r="AD147" s="66"/>
      <c r="AE147" s="65"/>
      <c r="AF147" s="66"/>
      <c r="AG147" s="66"/>
      <c r="AH147" s="66"/>
      <c r="AI147" s="65"/>
      <c r="AJ147" s="65"/>
      <c r="AK147" s="66"/>
      <c r="AL147" s="36"/>
      <c r="AM147" s="36"/>
      <c r="AN147" s="36"/>
      <c r="AO147" s="69"/>
      <c r="AP147" s="36"/>
    </row>
    <row r="148" spans="1:42" ht="14.25" customHeight="1" x14ac:dyDescent="0.2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71"/>
      <c r="N148" s="65"/>
      <c r="O148" s="65"/>
      <c r="P148" s="65"/>
      <c r="Q148" s="65"/>
      <c r="R148" s="65"/>
      <c r="S148" s="36"/>
      <c r="T148" s="65"/>
      <c r="U148" s="65"/>
      <c r="V148" s="66"/>
      <c r="W148" s="66"/>
      <c r="X148" s="67"/>
      <c r="Y148" s="68"/>
      <c r="Z148" s="68"/>
      <c r="AA148" s="67"/>
      <c r="AB148" s="36"/>
      <c r="AC148" s="65"/>
      <c r="AD148" s="66"/>
      <c r="AE148" s="65"/>
      <c r="AF148" s="66"/>
      <c r="AG148" s="66"/>
      <c r="AH148" s="66"/>
      <c r="AI148" s="65"/>
      <c r="AJ148" s="65"/>
      <c r="AK148" s="66"/>
      <c r="AL148" s="36"/>
      <c r="AM148" s="36"/>
      <c r="AN148" s="36"/>
      <c r="AO148" s="69"/>
      <c r="AP148" s="36"/>
    </row>
    <row r="149" spans="1:42" ht="14.25" customHeight="1" x14ac:dyDescent="0.2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71"/>
      <c r="N149" s="65"/>
      <c r="O149" s="65"/>
      <c r="P149" s="65"/>
      <c r="Q149" s="65"/>
      <c r="R149" s="65"/>
      <c r="S149" s="36"/>
      <c r="T149" s="65"/>
      <c r="U149" s="65"/>
      <c r="V149" s="66"/>
      <c r="W149" s="66"/>
      <c r="X149" s="67"/>
      <c r="Y149" s="68"/>
      <c r="Z149" s="68"/>
      <c r="AA149" s="67"/>
      <c r="AB149" s="36"/>
      <c r="AC149" s="65"/>
      <c r="AD149" s="66"/>
      <c r="AE149" s="65"/>
      <c r="AF149" s="66"/>
      <c r="AG149" s="66"/>
      <c r="AH149" s="66"/>
      <c r="AI149" s="65"/>
      <c r="AJ149" s="65"/>
      <c r="AK149" s="66"/>
      <c r="AL149" s="36"/>
      <c r="AM149" s="36"/>
      <c r="AN149" s="36"/>
      <c r="AO149" s="69"/>
      <c r="AP149" s="36"/>
    </row>
    <row r="150" spans="1:42" ht="14.25" customHeight="1" x14ac:dyDescent="0.2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71"/>
      <c r="N150" s="65"/>
      <c r="O150" s="65"/>
      <c r="P150" s="65"/>
      <c r="Q150" s="65"/>
      <c r="R150" s="65"/>
      <c r="S150" s="36"/>
      <c r="T150" s="65"/>
      <c r="U150" s="65"/>
      <c r="V150" s="66"/>
      <c r="W150" s="66"/>
      <c r="X150" s="67"/>
      <c r="Y150" s="68"/>
      <c r="Z150" s="68"/>
      <c r="AA150" s="67"/>
      <c r="AB150" s="36"/>
      <c r="AC150" s="65"/>
      <c r="AD150" s="66"/>
      <c r="AE150" s="65"/>
      <c r="AF150" s="66"/>
      <c r="AG150" s="66"/>
      <c r="AH150" s="66"/>
      <c r="AI150" s="65"/>
      <c r="AJ150" s="65"/>
      <c r="AK150" s="66"/>
      <c r="AL150" s="36"/>
      <c r="AM150" s="36"/>
      <c r="AN150" s="36"/>
      <c r="AO150" s="69"/>
      <c r="AP150" s="36"/>
    </row>
    <row r="151" spans="1:42" ht="14.25" customHeight="1" x14ac:dyDescent="0.2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71"/>
      <c r="N151" s="65"/>
      <c r="O151" s="65"/>
      <c r="P151" s="65"/>
      <c r="Q151" s="65"/>
      <c r="R151" s="65"/>
      <c r="S151" s="36"/>
      <c r="T151" s="65"/>
      <c r="U151" s="65"/>
      <c r="V151" s="66"/>
      <c r="W151" s="66"/>
      <c r="X151" s="67"/>
      <c r="Y151" s="68"/>
      <c r="Z151" s="68"/>
      <c r="AA151" s="67"/>
      <c r="AB151" s="36"/>
      <c r="AC151" s="65"/>
      <c r="AD151" s="66"/>
      <c r="AE151" s="65"/>
      <c r="AF151" s="66"/>
      <c r="AG151" s="66"/>
      <c r="AH151" s="66"/>
      <c r="AI151" s="65"/>
      <c r="AJ151" s="65"/>
      <c r="AK151" s="66"/>
      <c r="AL151" s="36"/>
      <c r="AM151" s="36"/>
      <c r="AN151" s="36"/>
      <c r="AO151" s="69"/>
      <c r="AP151" s="36"/>
    </row>
    <row r="152" spans="1:42" ht="14.25" customHeight="1" x14ac:dyDescent="0.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71"/>
      <c r="N152" s="65"/>
      <c r="O152" s="65"/>
      <c r="P152" s="65"/>
      <c r="Q152" s="65"/>
      <c r="R152" s="65"/>
      <c r="S152" s="36"/>
      <c r="T152" s="65"/>
      <c r="U152" s="65"/>
      <c r="V152" s="66"/>
      <c r="W152" s="66"/>
      <c r="X152" s="67"/>
      <c r="Y152" s="68"/>
      <c r="Z152" s="68"/>
      <c r="AA152" s="67"/>
      <c r="AB152" s="36"/>
      <c r="AC152" s="65"/>
      <c r="AD152" s="66"/>
      <c r="AE152" s="65"/>
      <c r="AF152" s="66"/>
      <c r="AG152" s="66"/>
      <c r="AH152" s="66"/>
      <c r="AI152" s="65"/>
      <c r="AJ152" s="65"/>
      <c r="AK152" s="66"/>
      <c r="AL152" s="36"/>
      <c r="AM152" s="36"/>
      <c r="AN152" s="36"/>
      <c r="AO152" s="69"/>
      <c r="AP152" s="36"/>
    </row>
    <row r="153" spans="1:42" ht="14.25" customHeight="1" x14ac:dyDescent="0.2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71"/>
      <c r="N153" s="65"/>
      <c r="O153" s="65"/>
      <c r="P153" s="65"/>
      <c r="Q153" s="65"/>
      <c r="R153" s="65"/>
      <c r="S153" s="36"/>
      <c r="T153" s="65"/>
      <c r="U153" s="65"/>
      <c r="V153" s="66"/>
      <c r="W153" s="66"/>
      <c r="X153" s="67"/>
      <c r="Y153" s="68"/>
      <c r="Z153" s="68"/>
      <c r="AA153" s="67"/>
      <c r="AB153" s="36"/>
      <c r="AC153" s="65"/>
      <c r="AD153" s="66"/>
      <c r="AE153" s="65"/>
      <c r="AF153" s="66"/>
      <c r="AG153" s="66"/>
      <c r="AH153" s="66"/>
      <c r="AI153" s="65"/>
      <c r="AJ153" s="65"/>
      <c r="AK153" s="66"/>
      <c r="AL153" s="36"/>
      <c r="AM153" s="36"/>
      <c r="AN153" s="36"/>
      <c r="AO153" s="69"/>
      <c r="AP153" s="36"/>
    </row>
    <row r="154" spans="1:42" ht="14.25" customHeight="1" x14ac:dyDescent="0.2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71"/>
      <c r="N154" s="65"/>
      <c r="O154" s="65"/>
      <c r="P154" s="65"/>
      <c r="Q154" s="65"/>
      <c r="R154" s="65"/>
      <c r="S154" s="36"/>
      <c r="T154" s="65"/>
      <c r="U154" s="65"/>
      <c r="V154" s="66"/>
      <c r="W154" s="66"/>
      <c r="X154" s="67"/>
      <c r="Y154" s="68"/>
      <c r="Z154" s="68"/>
      <c r="AA154" s="67"/>
      <c r="AB154" s="36"/>
      <c r="AC154" s="65"/>
      <c r="AD154" s="66"/>
      <c r="AE154" s="65"/>
      <c r="AF154" s="66"/>
      <c r="AG154" s="66"/>
      <c r="AH154" s="66"/>
      <c r="AI154" s="65"/>
      <c r="AJ154" s="65"/>
      <c r="AK154" s="66"/>
      <c r="AL154" s="36"/>
      <c r="AM154" s="36"/>
      <c r="AN154" s="36"/>
      <c r="AO154" s="69"/>
      <c r="AP154" s="36"/>
    </row>
    <row r="155" spans="1:42" ht="14.25" customHeight="1" x14ac:dyDescent="0.2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71"/>
      <c r="N155" s="65"/>
      <c r="O155" s="65"/>
      <c r="P155" s="65"/>
      <c r="Q155" s="65"/>
      <c r="R155" s="65"/>
      <c r="S155" s="36"/>
      <c r="T155" s="65"/>
      <c r="U155" s="65"/>
      <c r="V155" s="66"/>
      <c r="W155" s="66"/>
      <c r="X155" s="67"/>
      <c r="Y155" s="68"/>
      <c r="Z155" s="68"/>
      <c r="AA155" s="67"/>
      <c r="AB155" s="36"/>
      <c r="AC155" s="65"/>
      <c r="AD155" s="66"/>
      <c r="AE155" s="65"/>
      <c r="AF155" s="66"/>
      <c r="AG155" s="66"/>
      <c r="AH155" s="66"/>
      <c r="AI155" s="65"/>
      <c r="AJ155" s="65"/>
      <c r="AK155" s="66"/>
      <c r="AL155" s="36"/>
      <c r="AM155" s="36"/>
      <c r="AN155" s="36"/>
      <c r="AO155" s="69"/>
      <c r="AP155" s="36"/>
    </row>
    <row r="156" spans="1:42" ht="14.25" customHeight="1" x14ac:dyDescent="0.2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71"/>
      <c r="N156" s="65"/>
      <c r="O156" s="65"/>
      <c r="P156" s="65"/>
      <c r="Q156" s="65"/>
      <c r="R156" s="65"/>
      <c r="S156" s="36"/>
      <c r="T156" s="65"/>
      <c r="U156" s="65"/>
      <c r="V156" s="66"/>
      <c r="W156" s="66"/>
      <c r="X156" s="67"/>
      <c r="Y156" s="68"/>
      <c r="Z156" s="68"/>
      <c r="AA156" s="67"/>
      <c r="AB156" s="36"/>
      <c r="AC156" s="65"/>
      <c r="AD156" s="66"/>
      <c r="AE156" s="65"/>
      <c r="AF156" s="66"/>
      <c r="AG156" s="66"/>
      <c r="AH156" s="66"/>
      <c r="AI156" s="65"/>
      <c r="AJ156" s="65"/>
      <c r="AK156" s="66"/>
      <c r="AL156" s="36"/>
      <c r="AM156" s="36"/>
      <c r="AN156" s="36"/>
      <c r="AO156" s="69"/>
      <c r="AP156" s="36"/>
    </row>
    <row r="157" spans="1:42" ht="14.25" customHeight="1" x14ac:dyDescent="0.2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71"/>
      <c r="N157" s="65"/>
      <c r="O157" s="65"/>
      <c r="P157" s="65"/>
      <c r="Q157" s="65"/>
      <c r="R157" s="65"/>
      <c r="S157" s="36"/>
      <c r="T157" s="65"/>
      <c r="U157" s="65"/>
      <c r="V157" s="66"/>
      <c r="W157" s="66"/>
      <c r="X157" s="67"/>
      <c r="Y157" s="68"/>
      <c r="Z157" s="68"/>
      <c r="AA157" s="67"/>
      <c r="AB157" s="36"/>
      <c r="AC157" s="65"/>
      <c r="AD157" s="66"/>
      <c r="AE157" s="65"/>
      <c r="AF157" s="66"/>
      <c r="AG157" s="66"/>
      <c r="AH157" s="66"/>
      <c r="AI157" s="65"/>
      <c r="AJ157" s="65"/>
      <c r="AK157" s="66"/>
      <c r="AL157" s="36"/>
      <c r="AM157" s="36"/>
      <c r="AN157" s="36"/>
      <c r="AO157" s="69"/>
      <c r="AP157" s="36"/>
    </row>
    <row r="158" spans="1:42" ht="14.25" customHeight="1" x14ac:dyDescent="0.2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71"/>
      <c r="N158" s="65"/>
      <c r="O158" s="65"/>
      <c r="P158" s="65"/>
      <c r="Q158" s="65"/>
      <c r="R158" s="65"/>
      <c r="S158" s="36"/>
      <c r="T158" s="65"/>
      <c r="U158" s="65"/>
      <c r="V158" s="66"/>
      <c r="W158" s="66"/>
      <c r="X158" s="67"/>
      <c r="Y158" s="68"/>
      <c r="Z158" s="68"/>
      <c r="AA158" s="67"/>
      <c r="AB158" s="36"/>
      <c r="AC158" s="65"/>
      <c r="AD158" s="66"/>
      <c r="AE158" s="65"/>
      <c r="AF158" s="66"/>
      <c r="AG158" s="66"/>
      <c r="AH158" s="66"/>
      <c r="AI158" s="65"/>
      <c r="AJ158" s="65"/>
      <c r="AK158" s="66"/>
      <c r="AL158" s="36"/>
      <c r="AM158" s="36"/>
      <c r="AN158" s="36"/>
      <c r="AO158" s="69"/>
      <c r="AP158" s="36"/>
    </row>
    <row r="159" spans="1:42" ht="14.25" customHeight="1" x14ac:dyDescent="0.2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71"/>
      <c r="N159" s="65"/>
      <c r="O159" s="65"/>
      <c r="P159" s="65"/>
      <c r="Q159" s="65"/>
      <c r="R159" s="65"/>
      <c r="S159" s="36"/>
      <c r="T159" s="65"/>
      <c r="U159" s="65"/>
      <c r="V159" s="66"/>
      <c r="W159" s="66"/>
      <c r="X159" s="67"/>
      <c r="Y159" s="68"/>
      <c r="Z159" s="68"/>
      <c r="AA159" s="67"/>
      <c r="AB159" s="36"/>
      <c r="AC159" s="65"/>
      <c r="AD159" s="66"/>
      <c r="AE159" s="65"/>
      <c r="AF159" s="66"/>
      <c r="AG159" s="66"/>
      <c r="AH159" s="66"/>
      <c r="AI159" s="65"/>
      <c r="AJ159" s="65"/>
      <c r="AK159" s="66"/>
      <c r="AL159" s="36"/>
      <c r="AM159" s="36"/>
      <c r="AN159" s="36"/>
      <c r="AO159" s="69"/>
      <c r="AP159" s="36"/>
    </row>
    <row r="160" spans="1:42" ht="14.25" customHeight="1" x14ac:dyDescent="0.2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71"/>
      <c r="N160" s="65"/>
      <c r="O160" s="65"/>
      <c r="P160" s="65"/>
      <c r="Q160" s="65"/>
      <c r="R160" s="65"/>
      <c r="S160" s="36"/>
      <c r="T160" s="65"/>
      <c r="U160" s="65"/>
      <c r="V160" s="66"/>
      <c r="W160" s="66"/>
      <c r="X160" s="67"/>
      <c r="Y160" s="68"/>
      <c r="Z160" s="68"/>
      <c r="AA160" s="67"/>
      <c r="AB160" s="36"/>
      <c r="AC160" s="65"/>
      <c r="AD160" s="66"/>
      <c r="AE160" s="65"/>
      <c r="AF160" s="66"/>
      <c r="AG160" s="66"/>
      <c r="AH160" s="66"/>
      <c r="AI160" s="65"/>
      <c r="AJ160" s="65"/>
      <c r="AK160" s="66"/>
      <c r="AL160" s="36"/>
      <c r="AM160" s="36"/>
      <c r="AN160" s="36"/>
      <c r="AO160" s="69"/>
      <c r="AP160" s="36"/>
    </row>
    <row r="161" spans="1:42" ht="14.25" customHeight="1" x14ac:dyDescent="0.2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71"/>
      <c r="N161" s="65"/>
      <c r="O161" s="65"/>
      <c r="P161" s="65"/>
      <c r="Q161" s="65"/>
      <c r="R161" s="65"/>
      <c r="S161" s="36"/>
      <c r="T161" s="65"/>
      <c r="U161" s="65"/>
      <c r="V161" s="66"/>
      <c r="W161" s="66"/>
      <c r="X161" s="67"/>
      <c r="Y161" s="68"/>
      <c r="Z161" s="68"/>
      <c r="AA161" s="67"/>
      <c r="AB161" s="36"/>
      <c r="AC161" s="65"/>
      <c r="AD161" s="66"/>
      <c r="AE161" s="65"/>
      <c r="AF161" s="66"/>
      <c r="AG161" s="66"/>
      <c r="AH161" s="66"/>
      <c r="AI161" s="65"/>
      <c r="AJ161" s="65"/>
      <c r="AK161" s="66"/>
      <c r="AL161" s="36"/>
      <c r="AM161" s="36"/>
      <c r="AN161" s="36"/>
      <c r="AO161" s="69"/>
      <c r="AP161" s="36"/>
    </row>
    <row r="162" spans="1:42" ht="14.25" customHeight="1" x14ac:dyDescent="0.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71"/>
      <c r="N162" s="65"/>
      <c r="O162" s="65"/>
      <c r="P162" s="65"/>
      <c r="Q162" s="65"/>
      <c r="R162" s="65"/>
      <c r="S162" s="36"/>
      <c r="T162" s="65"/>
      <c r="U162" s="65"/>
      <c r="V162" s="66"/>
      <c r="W162" s="66"/>
      <c r="X162" s="67"/>
      <c r="Y162" s="68"/>
      <c r="Z162" s="68"/>
      <c r="AA162" s="67"/>
      <c r="AB162" s="36"/>
      <c r="AC162" s="65"/>
      <c r="AD162" s="66"/>
      <c r="AE162" s="65"/>
      <c r="AF162" s="66"/>
      <c r="AG162" s="66"/>
      <c r="AH162" s="66"/>
      <c r="AI162" s="65"/>
      <c r="AJ162" s="65"/>
      <c r="AK162" s="66"/>
      <c r="AL162" s="36"/>
      <c r="AM162" s="36"/>
      <c r="AN162" s="36"/>
      <c r="AO162" s="69"/>
      <c r="AP162" s="36"/>
    </row>
    <row r="163" spans="1:42" ht="14.25" customHeight="1" x14ac:dyDescent="0.2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71"/>
      <c r="N163" s="65"/>
      <c r="O163" s="65"/>
      <c r="P163" s="65"/>
      <c r="Q163" s="65"/>
      <c r="R163" s="65"/>
      <c r="S163" s="36"/>
      <c r="T163" s="65"/>
      <c r="U163" s="65"/>
      <c r="V163" s="66"/>
      <c r="W163" s="66"/>
      <c r="X163" s="67"/>
      <c r="Y163" s="68"/>
      <c r="Z163" s="68"/>
      <c r="AA163" s="67"/>
      <c r="AB163" s="36"/>
      <c r="AC163" s="65"/>
      <c r="AD163" s="66"/>
      <c r="AE163" s="65"/>
      <c r="AF163" s="66"/>
      <c r="AG163" s="66"/>
      <c r="AH163" s="66"/>
      <c r="AI163" s="65"/>
      <c r="AJ163" s="65"/>
      <c r="AK163" s="66"/>
      <c r="AL163" s="36"/>
      <c r="AM163" s="36"/>
      <c r="AN163" s="36"/>
      <c r="AO163" s="69"/>
      <c r="AP163" s="36"/>
    </row>
    <row r="164" spans="1:42" ht="14.25" customHeight="1" x14ac:dyDescent="0.2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71"/>
      <c r="N164" s="65"/>
      <c r="O164" s="65"/>
      <c r="P164" s="65"/>
      <c r="Q164" s="65"/>
      <c r="R164" s="65"/>
      <c r="S164" s="36"/>
      <c r="T164" s="65"/>
      <c r="U164" s="65"/>
      <c r="V164" s="66"/>
      <c r="W164" s="66"/>
      <c r="X164" s="67"/>
      <c r="Y164" s="68"/>
      <c r="Z164" s="68"/>
      <c r="AA164" s="67"/>
      <c r="AB164" s="36"/>
      <c r="AC164" s="65"/>
      <c r="AD164" s="66"/>
      <c r="AE164" s="65"/>
      <c r="AF164" s="66"/>
      <c r="AG164" s="66"/>
      <c r="AH164" s="66"/>
      <c r="AI164" s="65"/>
      <c r="AJ164" s="65"/>
      <c r="AK164" s="66"/>
      <c r="AL164" s="36"/>
      <c r="AM164" s="36"/>
      <c r="AN164" s="36"/>
      <c r="AO164" s="69"/>
      <c r="AP164" s="36"/>
    </row>
    <row r="165" spans="1:42" ht="14.25" customHeight="1" x14ac:dyDescent="0.2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71"/>
      <c r="N165" s="65"/>
      <c r="O165" s="65"/>
      <c r="P165" s="65"/>
      <c r="Q165" s="65"/>
      <c r="R165" s="65"/>
      <c r="S165" s="36"/>
      <c r="T165" s="65"/>
      <c r="U165" s="65"/>
      <c r="V165" s="66"/>
      <c r="W165" s="66"/>
      <c r="X165" s="67"/>
      <c r="Y165" s="68"/>
      <c r="Z165" s="68"/>
      <c r="AA165" s="67"/>
      <c r="AB165" s="36"/>
      <c r="AC165" s="65"/>
      <c r="AD165" s="66"/>
      <c r="AE165" s="65"/>
      <c r="AF165" s="66"/>
      <c r="AG165" s="66"/>
      <c r="AH165" s="66"/>
      <c r="AI165" s="65"/>
      <c r="AJ165" s="65"/>
      <c r="AK165" s="66"/>
      <c r="AL165" s="36"/>
      <c r="AM165" s="36"/>
      <c r="AN165" s="36"/>
      <c r="AO165" s="69"/>
      <c r="AP165" s="36"/>
    </row>
    <row r="166" spans="1:42" ht="14.25" customHeight="1" x14ac:dyDescent="0.2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71"/>
      <c r="N166" s="65"/>
      <c r="O166" s="65"/>
      <c r="P166" s="65"/>
      <c r="Q166" s="65"/>
      <c r="R166" s="65"/>
      <c r="S166" s="36"/>
      <c r="T166" s="65"/>
      <c r="U166" s="65"/>
      <c r="V166" s="66"/>
      <c r="W166" s="66"/>
      <c r="X166" s="67"/>
      <c r="Y166" s="68"/>
      <c r="Z166" s="68"/>
      <c r="AA166" s="67"/>
      <c r="AB166" s="65"/>
      <c r="AC166" s="65"/>
      <c r="AD166" s="66"/>
      <c r="AE166" s="65"/>
      <c r="AF166" s="66"/>
      <c r="AG166" s="66"/>
      <c r="AH166" s="66"/>
      <c r="AI166" s="65"/>
      <c r="AJ166" s="65"/>
      <c r="AK166" s="66"/>
      <c r="AL166" s="36"/>
      <c r="AM166" s="36"/>
      <c r="AN166" s="36"/>
      <c r="AO166" s="69"/>
      <c r="AP166" s="36"/>
    </row>
    <row r="167" spans="1:42" ht="14.25" customHeight="1" x14ac:dyDescent="0.2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71"/>
      <c r="N167" s="65"/>
      <c r="O167" s="65"/>
      <c r="P167" s="65"/>
      <c r="Q167" s="65"/>
      <c r="R167" s="65"/>
      <c r="S167" s="36"/>
      <c r="T167" s="65"/>
      <c r="U167" s="65"/>
      <c r="V167" s="66"/>
      <c r="W167" s="66"/>
      <c r="X167" s="67"/>
      <c r="Y167" s="68"/>
      <c r="Z167" s="68"/>
      <c r="AA167" s="67"/>
      <c r="AB167" s="65"/>
      <c r="AC167" s="65"/>
      <c r="AD167" s="66"/>
      <c r="AE167" s="65"/>
      <c r="AF167" s="66"/>
      <c r="AG167" s="66"/>
      <c r="AH167" s="66"/>
      <c r="AI167" s="65"/>
      <c r="AJ167" s="65"/>
      <c r="AK167" s="66"/>
      <c r="AL167" s="36"/>
      <c r="AM167" s="36"/>
      <c r="AN167" s="36"/>
      <c r="AO167" s="69"/>
      <c r="AP167" s="36"/>
    </row>
    <row r="168" spans="1:42" ht="14.25" customHeight="1" x14ac:dyDescent="0.2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71"/>
      <c r="N168" s="65"/>
      <c r="O168" s="65"/>
      <c r="P168" s="65"/>
      <c r="Q168" s="65"/>
      <c r="R168" s="65"/>
      <c r="S168" s="36"/>
      <c r="T168" s="65"/>
      <c r="U168" s="65"/>
      <c r="V168" s="66"/>
      <c r="W168" s="66"/>
      <c r="X168" s="67"/>
      <c r="Y168" s="68"/>
      <c r="Z168" s="68"/>
      <c r="AA168" s="67"/>
      <c r="AB168" s="65"/>
      <c r="AC168" s="65"/>
      <c r="AD168" s="66"/>
      <c r="AE168" s="65"/>
      <c r="AF168" s="66"/>
      <c r="AG168" s="66"/>
      <c r="AH168" s="66"/>
      <c r="AI168" s="65"/>
      <c r="AJ168" s="65"/>
      <c r="AK168" s="66"/>
      <c r="AL168" s="36"/>
      <c r="AM168" s="36"/>
      <c r="AN168" s="36"/>
      <c r="AO168" s="69"/>
      <c r="AP168" s="36"/>
    </row>
    <row r="169" spans="1:42" ht="14.25" customHeight="1" x14ac:dyDescent="0.2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71"/>
      <c r="N169" s="65"/>
      <c r="O169" s="65"/>
      <c r="P169" s="65"/>
      <c r="Q169" s="65"/>
      <c r="R169" s="65"/>
      <c r="S169" s="36"/>
      <c r="T169" s="65"/>
      <c r="U169" s="65"/>
      <c r="V169" s="66"/>
      <c r="W169" s="66"/>
      <c r="X169" s="67"/>
      <c r="Y169" s="68"/>
      <c r="Z169" s="68"/>
      <c r="AA169" s="67"/>
      <c r="AB169" s="65"/>
      <c r="AC169" s="65"/>
      <c r="AD169" s="66"/>
      <c r="AE169" s="65"/>
      <c r="AF169" s="66"/>
      <c r="AG169" s="66"/>
      <c r="AH169" s="66"/>
      <c r="AI169" s="65"/>
      <c r="AJ169" s="65"/>
      <c r="AK169" s="66"/>
      <c r="AL169" s="36"/>
      <c r="AM169" s="36"/>
      <c r="AN169" s="36"/>
      <c r="AO169" s="69"/>
      <c r="AP169" s="36"/>
    </row>
    <row r="170" spans="1:42" ht="14.25" customHeight="1" x14ac:dyDescent="0.2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71"/>
      <c r="N170" s="65"/>
      <c r="O170" s="65"/>
      <c r="P170" s="65"/>
      <c r="Q170" s="65"/>
      <c r="R170" s="65"/>
      <c r="S170" s="36"/>
      <c r="T170" s="65"/>
      <c r="U170" s="65"/>
      <c r="V170" s="66"/>
      <c r="W170" s="66"/>
      <c r="X170" s="67"/>
      <c r="Y170" s="68"/>
      <c r="Z170" s="68"/>
      <c r="AA170" s="67"/>
      <c r="AB170" s="65"/>
      <c r="AC170" s="65"/>
      <c r="AD170" s="66"/>
      <c r="AE170" s="65"/>
      <c r="AF170" s="66"/>
      <c r="AG170" s="66"/>
      <c r="AH170" s="66"/>
      <c r="AI170" s="65"/>
      <c r="AJ170" s="65"/>
      <c r="AK170" s="66"/>
      <c r="AL170" s="36"/>
      <c r="AM170" s="36"/>
      <c r="AN170" s="36"/>
      <c r="AO170" s="69"/>
      <c r="AP170" s="36"/>
    </row>
    <row r="171" spans="1:42" ht="14.25" customHeight="1" x14ac:dyDescent="0.2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71"/>
      <c r="N171" s="65"/>
      <c r="O171" s="65"/>
      <c r="P171" s="65"/>
      <c r="Q171" s="65"/>
      <c r="R171" s="65"/>
      <c r="S171" s="36"/>
      <c r="T171" s="65"/>
      <c r="U171" s="65"/>
      <c r="V171" s="66"/>
      <c r="W171" s="66"/>
      <c r="X171" s="67"/>
      <c r="Y171" s="68"/>
      <c r="Z171" s="68"/>
      <c r="AA171" s="67"/>
      <c r="AB171" s="65"/>
      <c r="AC171" s="65"/>
      <c r="AD171" s="66"/>
      <c r="AE171" s="65"/>
      <c r="AF171" s="66"/>
      <c r="AG171" s="66"/>
      <c r="AH171" s="66"/>
      <c r="AI171" s="65"/>
      <c r="AJ171" s="65"/>
      <c r="AK171" s="66"/>
      <c r="AL171" s="36"/>
      <c r="AM171" s="36"/>
      <c r="AN171" s="36"/>
      <c r="AO171" s="69"/>
      <c r="AP171" s="36"/>
    </row>
    <row r="172" spans="1:42" ht="14.25" customHeight="1" x14ac:dyDescent="0.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71"/>
      <c r="N172" s="65"/>
      <c r="O172" s="65"/>
      <c r="P172" s="65"/>
      <c r="Q172" s="65"/>
      <c r="R172" s="65"/>
      <c r="S172" s="36"/>
      <c r="T172" s="65"/>
      <c r="U172" s="65"/>
      <c r="V172" s="66"/>
      <c r="W172" s="66"/>
      <c r="X172" s="67"/>
      <c r="Y172" s="68"/>
      <c r="Z172" s="68"/>
      <c r="AA172" s="67"/>
      <c r="AB172" s="65"/>
      <c r="AC172" s="65"/>
      <c r="AD172" s="66"/>
      <c r="AE172" s="65"/>
      <c r="AF172" s="66"/>
      <c r="AG172" s="66"/>
      <c r="AH172" s="66"/>
      <c r="AI172" s="65"/>
      <c r="AJ172" s="65"/>
      <c r="AK172" s="66"/>
      <c r="AL172" s="36"/>
      <c r="AM172" s="36"/>
      <c r="AN172" s="36"/>
      <c r="AO172" s="69"/>
      <c r="AP172" s="36"/>
    </row>
    <row r="173" spans="1:42" ht="14.25" customHeight="1" x14ac:dyDescent="0.2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71"/>
      <c r="N173" s="65"/>
      <c r="O173" s="65"/>
      <c r="P173" s="65"/>
      <c r="Q173" s="65"/>
      <c r="R173" s="65"/>
      <c r="S173" s="36"/>
      <c r="T173" s="65"/>
      <c r="U173" s="65"/>
      <c r="V173" s="66"/>
      <c r="W173" s="66"/>
      <c r="X173" s="67"/>
      <c r="Y173" s="68"/>
      <c r="Z173" s="68"/>
      <c r="AA173" s="67"/>
      <c r="AB173" s="65"/>
      <c r="AC173" s="65"/>
      <c r="AD173" s="66"/>
      <c r="AE173" s="65"/>
      <c r="AF173" s="66"/>
      <c r="AG173" s="66"/>
      <c r="AH173" s="66"/>
      <c r="AI173" s="65"/>
      <c r="AJ173" s="65"/>
      <c r="AK173" s="66"/>
      <c r="AL173" s="36"/>
      <c r="AM173" s="36"/>
      <c r="AN173" s="36"/>
      <c r="AO173" s="69"/>
      <c r="AP173" s="36"/>
    </row>
    <row r="174" spans="1:42" ht="14.25" customHeight="1" x14ac:dyDescent="0.2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71"/>
      <c r="N174" s="65"/>
      <c r="O174" s="65"/>
      <c r="P174" s="65"/>
      <c r="Q174" s="65"/>
      <c r="R174" s="65"/>
      <c r="S174" s="36"/>
      <c r="T174" s="65"/>
      <c r="U174" s="65"/>
      <c r="V174" s="66"/>
      <c r="W174" s="66"/>
      <c r="X174" s="67"/>
      <c r="Y174" s="68"/>
      <c r="Z174" s="68"/>
      <c r="AA174" s="67"/>
      <c r="AB174" s="65"/>
      <c r="AC174" s="65"/>
      <c r="AD174" s="66"/>
      <c r="AE174" s="65"/>
      <c r="AF174" s="66"/>
      <c r="AG174" s="66"/>
      <c r="AH174" s="66"/>
      <c r="AI174" s="65"/>
      <c r="AJ174" s="65"/>
      <c r="AK174" s="66"/>
      <c r="AL174" s="36"/>
      <c r="AM174" s="36"/>
      <c r="AN174" s="36"/>
      <c r="AO174" s="69"/>
      <c r="AP174" s="36"/>
    </row>
    <row r="175" spans="1:42" ht="14.25" customHeight="1" x14ac:dyDescent="0.2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71"/>
      <c r="N175" s="65"/>
      <c r="O175" s="65"/>
      <c r="P175" s="65"/>
      <c r="Q175" s="65"/>
      <c r="R175" s="65"/>
      <c r="S175" s="36"/>
      <c r="T175" s="65"/>
      <c r="U175" s="65"/>
      <c r="V175" s="66"/>
      <c r="W175" s="66"/>
      <c r="X175" s="67"/>
      <c r="Y175" s="68"/>
      <c r="Z175" s="68"/>
      <c r="AA175" s="67"/>
      <c r="AB175" s="65"/>
      <c r="AC175" s="65"/>
      <c r="AD175" s="66"/>
      <c r="AE175" s="65"/>
      <c r="AF175" s="66"/>
      <c r="AG175" s="66"/>
      <c r="AH175" s="66"/>
      <c r="AI175" s="65"/>
      <c r="AJ175" s="65"/>
      <c r="AK175" s="66"/>
      <c r="AL175" s="36"/>
      <c r="AM175" s="36"/>
      <c r="AN175" s="36"/>
      <c r="AO175" s="69"/>
      <c r="AP175" s="36"/>
    </row>
    <row r="176" spans="1:42" ht="14.25" customHeight="1" x14ac:dyDescent="0.2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71"/>
      <c r="N176" s="65"/>
      <c r="O176" s="65"/>
      <c r="P176" s="65"/>
      <c r="Q176" s="65"/>
      <c r="R176" s="65"/>
      <c r="S176" s="36"/>
      <c r="T176" s="65"/>
      <c r="U176" s="65"/>
      <c r="V176" s="66"/>
      <c r="W176" s="66"/>
      <c r="X176" s="67"/>
      <c r="Y176" s="68"/>
      <c r="Z176" s="68"/>
      <c r="AA176" s="67"/>
      <c r="AB176" s="65"/>
      <c r="AC176" s="65"/>
      <c r="AD176" s="66"/>
      <c r="AE176" s="65"/>
      <c r="AF176" s="66"/>
      <c r="AG176" s="66"/>
      <c r="AH176" s="66"/>
      <c r="AI176" s="65"/>
      <c r="AJ176" s="65"/>
      <c r="AK176" s="66"/>
      <c r="AL176" s="36"/>
      <c r="AM176" s="36"/>
      <c r="AN176" s="36"/>
      <c r="AO176" s="69"/>
      <c r="AP176" s="36"/>
    </row>
    <row r="177" spans="1:42" ht="14.25" customHeight="1" x14ac:dyDescent="0.2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71"/>
      <c r="N177" s="65"/>
      <c r="O177" s="65"/>
      <c r="P177" s="65"/>
      <c r="Q177" s="65"/>
      <c r="R177" s="65"/>
      <c r="S177" s="36"/>
      <c r="T177" s="65"/>
      <c r="U177" s="65"/>
      <c r="V177" s="66"/>
      <c r="W177" s="66"/>
      <c r="X177" s="67"/>
      <c r="Y177" s="68"/>
      <c r="Z177" s="68"/>
      <c r="AA177" s="67"/>
      <c r="AB177" s="65"/>
      <c r="AC177" s="65"/>
      <c r="AD177" s="66"/>
      <c r="AE177" s="65"/>
      <c r="AF177" s="66"/>
      <c r="AG177" s="66"/>
      <c r="AH177" s="66"/>
      <c r="AI177" s="65"/>
      <c r="AJ177" s="65"/>
      <c r="AK177" s="66"/>
      <c r="AL177" s="36"/>
      <c r="AM177" s="36"/>
      <c r="AN177" s="36"/>
      <c r="AO177" s="69"/>
      <c r="AP177" s="36"/>
    </row>
    <row r="178" spans="1:42" ht="14.25" customHeight="1" x14ac:dyDescent="0.2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71"/>
      <c r="N178" s="65"/>
      <c r="O178" s="65"/>
      <c r="P178" s="65"/>
      <c r="Q178" s="65"/>
      <c r="R178" s="65"/>
      <c r="S178" s="36"/>
      <c r="T178" s="65"/>
      <c r="U178" s="65"/>
      <c r="V178" s="66"/>
      <c r="W178" s="66"/>
      <c r="X178" s="67"/>
      <c r="Y178" s="68"/>
      <c r="Z178" s="68"/>
      <c r="AA178" s="67"/>
      <c r="AB178" s="65"/>
      <c r="AC178" s="65"/>
      <c r="AD178" s="66"/>
      <c r="AE178" s="65"/>
      <c r="AF178" s="66"/>
      <c r="AG178" s="66"/>
      <c r="AH178" s="66"/>
      <c r="AI178" s="65"/>
      <c r="AJ178" s="65"/>
      <c r="AK178" s="66"/>
      <c r="AL178" s="36"/>
      <c r="AM178" s="36"/>
      <c r="AN178" s="36"/>
      <c r="AO178" s="69"/>
      <c r="AP178" s="36"/>
    </row>
    <row r="179" spans="1:42" ht="14.25" customHeight="1" x14ac:dyDescent="0.2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71"/>
      <c r="N179" s="65"/>
      <c r="O179" s="65"/>
      <c r="P179" s="65"/>
      <c r="Q179" s="65"/>
      <c r="R179" s="65"/>
      <c r="S179" s="36"/>
      <c r="T179" s="65"/>
      <c r="U179" s="65"/>
      <c r="V179" s="66"/>
      <c r="W179" s="66"/>
      <c r="X179" s="67"/>
      <c r="Y179" s="68"/>
      <c r="Z179" s="68"/>
      <c r="AA179" s="67"/>
      <c r="AB179" s="65"/>
      <c r="AC179" s="65"/>
      <c r="AD179" s="66"/>
      <c r="AE179" s="65"/>
      <c r="AF179" s="66"/>
      <c r="AG179" s="66"/>
      <c r="AH179" s="66"/>
      <c r="AI179" s="65"/>
      <c r="AJ179" s="65"/>
      <c r="AK179" s="66"/>
      <c r="AL179" s="36"/>
      <c r="AM179" s="36"/>
      <c r="AN179" s="36"/>
      <c r="AO179" s="69"/>
      <c r="AP179" s="36"/>
    </row>
    <row r="180" spans="1:42" ht="14.25" customHeight="1" x14ac:dyDescent="0.2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71"/>
      <c r="N180" s="65"/>
      <c r="O180" s="65"/>
      <c r="P180" s="65"/>
      <c r="Q180" s="65"/>
      <c r="R180" s="65"/>
      <c r="S180" s="36"/>
      <c r="T180" s="65"/>
      <c r="U180" s="65"/>
      <c r="V180" s="66"/>
      <c r="W180" s="66"/>
      <c r="X180" s="67"/>
      <c r="Y180" s="68"/>
      <c r="Z180" s="68"/>
      <c r="AA180" s="67"/>
      <c r="AB180" s="65"/>
      <c r="AC180" s="65"/>
      <c r="AD180" s="66"/>
      <c r="AE180" s="65"/>
      <c r="AF180" s="66"/>
      <c r="AG180" s="66"/>
      <c r="AH180" s="66"/>
      <c r="AI180" s="65"/>
      <c r="AJ180" s="65"/>
      <c r="AK180" s="66"/>
      <c r="AL180" s="36"/>
      <c r="AM180" s="36"/>
      <c r="AN180" s="36"/>
      <c r="AO180" s="69"/>
      <c r="AP180" s="36"/>
    </row>
    <row r="181" spans="1:42" ht="14.25" customHeight="1" x14ac:dyDescent="0.2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71"/>
      <c r="N181" s="65"/>
      <c r="O181" s="65"/>
      <c r="P181" s="65"/>
      <c r="Q181" s="65"/>
      <c r="R181" s="65"/>
      <c r="S181" s="36"/>
      <c r="T181" s="65"/>
      <c r="U181" s="65"/>
      <c r="V181" s="66"/>
      <c r="W181" s="66"/>
      <c r="X181" s="67"/>
      <c r="Y181" s="68"/>
      <c r="Z181" s="68"/>
      <c r="AA181" s="67"/>
      <c r="AB181" s="65"/>
      <c r="AC181" s="65"/>
      <c r="AD181" s="66"/>
      <c r="AE181" s="65"/>
      <c r="AF181" s="66"/>
      <c r="AG181" s="66"/>
      <c r="AH181" s="66"/>
      <c r="AI181" s="65"/>
      <c r="AJ181" s="65"/>
      <c r="AK181" s="66"/>
      <c r="AL181" s="36"/>
      <c r="AM181" s="36"/>
      <c r="AN181" s="36"/>
      <c r="AO181" s="69"/>
      <c r="AP181" s="36"/>
    </row>
    <row r="182" spans="1:42" ht="14.25" customHeight="1" x14ac:dyDescent="0.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71"/>
      <c r="N182" s="65"/>
      <c r="O182" s="65"/>
      <c r="P182" s="65"/>
      <c r="Q182" s="65"/>
      <c r="R182" s="65"/>
      <c r="S182" s="36"/>
      <c r="T182" s="65"/>
      <c r="U182" s="65"/>
      <c r="V182" s="66"/>
      <c r="W182" s="66"/>
      <c r="X182" s="67"/>
      <c r="Y182" s="68"/>
      <c r="Z182" s="68"/>
      <c r="AA182" s="67"/>
      <c r="AB182" s="65"/>
      <c r="AC182" s="65"/>
      <c r="AD182" s="66"/>
      <c r="AE182" s="65"/>
      <c r="AF182" s="66"/>
      <c r="AG182" s="66"/>
      <c r="AH182" s="66"/>
      <c r="AI182" s="65"/>
      <c r="AJ182" s="65"/>
      <c r="AK182" s="66"/>
      <c r="AL182" s="36"/>
      <c r="AM182" s="36"/>
      <c r="AN182" s="36"/>
      <c r="AO182" s="69"/>
      <c r="AP182" s="36"/>
    </row>
    <row r="183" spans="1:42" ht="14.25" customHeight="1" x14ac:dyDescent="0.2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71"/>
      <c r="N183" s="65"/>
      <c r="O183" s="65"/>
      <c r="P183" s="65"/>
      <c r="Q183" s="65"/>
      <c r="R183" s="65"/>
      <c r="S183" s="36"/>
      <c r="T183" s="65"/>
      <c r="U183" s="65"/>
      <c r="V183" s="66"/>
      <c r="W183" s="66"/>
      <c r="X183" s="67"/>
      <c r="Y183" s="68"/>
      <c r="Z183" s="68"/>
      <c r="AA183" s="67"/>
      <c r="AB183" s="65"/>
      <c r="AC183" s="65"/>
      <c r="AD183" s="66"/>
      <c r="AE183" s="65"/>
      <c r="AF183" s="66"/>
      <c r="AG183" s="66"/>
      <c r="AH183" s="66"/>
      <c r="AI183" s="65"/>
      <c r="AJ183" s="65"/>
      <c r="AK183" s="66"/>
      <c r="AL183" s="36"/>
      <c r="AM183" s="36"/>
      <c r="AN183" s="36"/>
      <c r="AO183" s="69"/>
      <c r="AP183" s="36"/>
    </row>
    <row r="184" spans="1:42" ht="14.25" customHeight="1" x14ac:dyDescent="0.2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71"/>
      <c r="N184" s="65"/>
      <c r="O184" s="65"/>
      <c r="P184" s="65"/>
      <c r="Q184" s="65"/>
      <c r="R184" s="65"/>
      <c r="S184" s="36"/>
      <c r="T184" s="65"/>
      <c r="U184" s="65"/>
      <c r="V184" s="66"/>
      <c r="W184" s="66"/>
      <c r="X184" s="67"/>
      <c r="Y184" s="68"/>
      <c r="Z184" s="68"/>
      <c r="AA184" s="67"/>
      <c r="AB184" s="65"/>
      <c r="AC184" s="65"/>
      <c r="AD184" s="66"/>
      <c r="AE184" s="65"/>
      <c r="AF184" s="66"/>
      <c r="AG184" s="66"/>
      <c r="AH184" s="66"/>
      <c r="AI184" s="65"/>
      <c r="AJ184" s="65"/>
      <c r="AK184" s="66"/>
      <c r="AL184" s="36"/>
      <c r="AM184" s="36"/>
      <c r="AN184" s="36"/>
      <c r="AO184" s="69"/>
      <c r="AP184" s="36"/>
    </row>
    <row r="185" spans="1:42" ht="14.25" customHeight="1" x14ac:dyDescent="0.2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71"/>
      <c r="N185" s="65"/>
      <c r="O185" s="65"/>
      <c r="P185" s="65"/>
      <c r="Q185" s="65"/>
      <c r="R185" s="65"/>
      <c r="S185" s="36"/>
      <c r="T185" s="65"/>
      <c r="U185" s="65"/>
      <c r="V185" s="66"/>
      <c r="W185" s="66"/>
      <c r="X185" s="67"/>
      <c r="Y185" s="68"/>
      <c r="Z185" s="68"/>
      <c r="AA185" s="67"/>
      <c r="AB185" s="65"/>
      <c r="AC185" s="65"/>
      <c r="AD185" s="66"/>
      <c r="AE185" s="65"/>
      <c r="AF185" s="66"/>
      <c r="AG185" s="66"/>
      <c r="AH185" s="66"/>
      <c r="AI185" s="65"/>
      <c r="AJ185" s="65"/>
      <c r="AK185" s="66"/>
      <c r="AL185" s="36"/>
      <c r="AM185" s="36"/>
      <c r="AN185" s="36"/>
      <c r="AO185" s="69"/>
      <c r="AP185" s="36"/>
    </row>
    <row r="186" spans="1:42" ht="14.25" customHeight="1" x14ac:dyDescent="0.2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71"/>
      <c r="N186" s="65"/>
      <c r="O186" s="65"/>
      <c r="P186" s="65"/>
      <c r="Q186" s="65"/>
      <c r="R186" s="65"/>
      <c r="S186" s="36"/>
      <c r="T186" s="65"/>
      <c r="U186" s="65"/>
      <c r="V186" s="66"/>
      <c r="W186" s="66"/>
      <c r="X186" s="67"/>
      <c r="Y186" s="68"/>
      <c r="Z186" s="68"/>
      <c r="AA186" s="67"/>
      <c r="AB186" s="65"/>
      <c r="AC186" s="65"/>
      <c r="AD186" s="66"/>
      <c r="AE186" s="65"/>
      <c r="AF186" s="66"/>
      <c r="AG186" s="66"/>
      <c r="AH186" s="66"/>
      <c r="AI186" s="65"/>
      <c r="AJ186" s="65"/>
      <c r="AK186" s="66"/>
      <c r="AL186" s="36"/>
      <c r="AM186" s="36"/>
      <c r="AN186" s="36"/>
      <c r="AO186" s="69"/>
      <c r="AP186" s="36"/>
    </row>
    <row r="187" spans="1:42" ht="14.25" customHeight="1" x14ac:dyDescent="0.2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71"/>
      <c r="N187" s="65"/>
      <c r="O187" s="65"/>
      <c r="P187" s="65"/>
      <c r="Q187" s="65"/>
      <c r="R187" s="65"/>
      <c r="S187" s="36"/>
      <c r="T187" s="65"/>
      <c r="U187" s="65"/>
      <c r="V187" s="66"/>
      <c r="W187" s="66"/>
      <c r="X187" s="67"/>
      <c r="Y187" s="68"/>
      <c r="Z187" s="68"/>
      <c r="AA187" s="67"/>
      <c r="AB187" s="65"/>
      <c r="AC187" s="65"/>
      <c r="AD187" s="66"/>
      <c r="AE187" s="65"/>
      <c r="AF187" s="66"/>
      <c r="AG187" s="66"/>
      <c r="AH187" s="66"/>
      <c r="AI187" s="65"/>
      <c r="AJ187" s="65"/>
      <c r="AK187" s="66"/>
      <c r="AL187" s="36"/>
      <c r="AM187" s="36"/>
      <c r="AN187" s="36"/>
      <c r="AO187" s="69"/>
      <c r="AP187" s="36"/>
    </row>
    <row r="188" spans="1:42" ht="14.25" customHeight="1" x14ac:dyDescent="0.2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71"/>
      <c r="N188" s="65"/>
      <c r="O188" s="65"/>
      <c r="P188" s="65"/>
      <c r="Q188" s="65"/>
      <c r="R188" s="65"/>
      <c r="S188" s="36"/>
      <c r="T188" s="65"/>
      <c r="U188" s="65"/>
      <c r="V188" s="66"/>
      <c r="W188" s="66"/>
      <c r="X188" s="67"/>
      <c r="Y188" s="68"/>
      <c r="Z188" s="68"/>
      <c r="AA188" s="67"/>
      <c r="AB188" s="65"/>
      <c r="AC188" s="65"/>
      <c r="AD188" s="66"/>
      <c r="AE188" s="65"/>
      <c r="AF188" s="66"/>
      <c r="AG188" s="66"/>
      <c r="AH188" s="66"/>
      <c r="AI188" s="65"/>
      <c r="AJ188" s="65"/>
      <c r="AK188" s="66"/>
      <c r="AL188" s="36"/>
      <c r="AM188" s="36"/>
      <c r="AN188" s="36"/>
      <c r="AO188" s="69"/>
      <c r="AP188" s="36"/>
    </row>
    <row r="189" spans="1:42" ht="14.25" customHeight="1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71"/>
      <c r="N189" s="65"/>
      <c r="O189" s="65"/>
      <c r="P189" s="65"/>
      <c r="Q189" s="65"/>
      <c r="R189" s="65"/>
      <c r="S189" s="36"/>
      <c r="T189" s="65"/>
      <c r="U189" s="65"/>
      <c r="V189" s="66"/>
      <c r="W189" s="66"/>
      <c r="X189" s="67"/>
      <c r="Y189" s="68"/>
      <c r="Z189" s="68"/>
      <c r="AA189" s="67"/>
      <c r="AB189" s="65"/>
      <c r="AC189" s="65"/>
      <c r="AD189" s="66"/>
      <c r="AE189" s="65"/>
      <c r="AF189" s="66"/>
      <c r="AG189" s="66"/>
      <c r="AH189" s="66"/>
      <c r="AI189" s="65"/>
      <c r="AJ189" s="65"/>
      <c r="AK189" s="66"/>
      <c r="AL189" s="36"/>
      <c r="AM189" s="36"/>
      <c r="AN189" s="36"/>
      <c r="AO189" s="69"/>
      <c r="AP189" s="36"/>
    </row>
    <row r="190" spans="1:42" ht="14.25" customHeight="1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71"/>
      <c r="N190" s="65"/>
      <c r="O190" s="65"/>
      <c r="P190" s="65"/>
      <c r="Q190" s="65"/>
      <c r="R190" s="65"/>
      <c r="S190" s="36"/>
      <c r="T190" s="65"/>
      <c r="U190" s="65"/>
      <c r="V190" s="66"/>
      <c r="W190" s="66"/>
      <c r="X190" s="67"/>
      <c r="Y190" s="68"/>
      <c r="Z190" s="68"/>
      <c r="AA190" s="67"/>
      <c r="AB190" s="65"/>
      <c r="AC190" s="65"/>
      <c r="AD190" s="66"/>
      <c r="AE190" s="65"/>
      <c r="AF190" s="66"/>
      <c r="AG190" s="66"/>
      <c r="AH190" s="66"/>
      <c r="AI190" s="65"/>
      <c r="AJ190" s="65"/>
      <c r="AK190" s="66"/>
      <c r="AL190" s="36"/>
      <c r="AM190" s="36"/>
      <c r="AN190" s="36"/>
      <c r="AO190" s="69"/>
      <c r="AP190" s="36"/>
    </row>
    <row r="191" spans="1:42" ht="14.25" customHeight="1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71"/>
      <c r="N191" s="65"/>
      <c r="O191" s="65"/>
      <c r="P191" s="65"/>
      <c r="Q191" s="65"/>
      <c r="R191" s="65"/>
      <c r="S191" s="36"/>
      <c r="T191" s="65"/>
      <c r="U191" s="65"/>
      <c r="V191" s="66"/>
      <c r="W191" s="66"/>
      <c r="X191" s="67"/>
      <c r="Y191" s="68"/>
      <c r="Z191" s="68"/>
      <c r="AA191" s="67"/>
      <c r="AB191" s="65"/>
      <c r="AC191" s="65"/>
      <c r="AD191" s="66"/>
      <c r="AE191" s="65"/>
      <c r="AF191" s="66"/>
      <c r="AG191" s="66"/>
      <c r="AH191" s="66"/>
      <c r="AI191" s="65"/>
      <c r="AJ191" s="65"/>
      <c r="AK191" s="66"/>
      <c r="AL191" s="36"/>
      <c r="AM191" s="36"/>
      <c r="AN191" s="36"/>
      <c r="AO191" s="69"/>
      <c r="AP191" s="36"/>
    </row>
    <row r="192" spans="1:42" ht="14.25" customHeight="1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71"/>
      <c r="N192" s="65"/>
      <c r="O192" s="65"/>
      <c r="P192" s="65"/>
      <c r="Q192" s="65"/>
      <c r="R192" s="65"/>
      <c r="S192" s="36"/>
      <c r="T192" s="65"/>
      <c r="U192" s="65"/>
      <c r="V192" s="66"/>
      <c r="W192" s="66"/>
      <c r="X192" s="67"/>
      <c r="Y192" s="68"/>
      <c r="Z192" s="68"/>
      <c r="AA192" s="67"/>
      <c r="AB192" s="65"/>
      <c r="AC192" s="65"/>
      <c r="AD192" s="66"/>
      <c r="AE192" s="65"/>
      <c r="AF192" s="66"/>
      <c r="AG192" s="66"/>
      <c r="AH192" s="66"/>
      <c r="AI192" s="65"/>
      <c r="AJ192" s="65"/>
      <c r="AK192" s="66"/>
      <c r="AL192" s="36"/>
      <c r="AM192" s="36"/>
      <c r="AN192" s="36"/>
      <c r="AO192" s="69"/>
      <c r="AP192" s="36"/>
    </row>
    <row r="193" spans="1:42" ht="14.25" customHeight="1" x14ac:dyDescent="0.2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71"/>
      <c r="N193" s="65"/>
      <c r="O193" s="65"/>
      <c r="P193" s="65"/>
      <c r="Q193" s="65"/>
      <c r="R193" s="65"/>
      <c r="S193" s="36"/>
      <c r="T193" s="65"/>
      <c r="U193" s="65"/>
      <c r="V193" s="66"/>
      <c r="W193" s="66"/>
      <c r="X193" s="67"/>
      <c r="Y193" s="68"/>
      <c r="Z193" s="68"/>
      <c r="AA193" s="67"/>
      <c r="AB193" s="65"/>
      <c r="AC193" s="65"/>
      <c r="AD193" s="66"/>
      <c r="AE193" s="65"/>
      <c r="AF193" s="66"/>
      <c r="AG193" s="66"/>
      <c r="AH193" s="66"/>
      <c r="AI193" s="65"/>
      <c r="AJ193" s="65"/>
      <c r="AK193" s="66"/>
      <c r="AL193" s="36"/>
      <c r="AM193" s="36"/>
      <c r="AN193" s="36"/>
      <c r="AO193" s="69"/>
      <c r="AP193" s="36"/>
    </row>
    <row r="194" spans="1:42" ht="14.25" customHeight="1" x14ac:dyDescent="0.2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71"/>
      <c r="N194" s="65"/>
      <c r="O194" s="65"/>
      <c r="P194" s="65"/>
      <c r="Q194" s="65"/>
      <c r="R194" s="65"/>
      <c r="S194" s="36"/>
      <c r="T194" s="65"/>
      <c r="U194" s="65"/>
      <c r="V194" s="66"/>
      <c r="W194" s="66"/>
      <c r="X194" s="67"/>
      <c r="Y194" s="68"/>
      <c r="Z194" s="68"/>
      <c r="AA194" s="67"/>
      <c r="AB194" s="65"/>
      <c r="AC194" s="65"/>
      <c r="AD194" s="66"/>
      <c r="AE194" s="65"/>
      <c r="AF194" s="66"/>
      <c r="AG194" s="66"/>
      <c r="AH194" s="66"/>
      <c r="AI194" s="65"/>
      <c r="AJ194" s="65"/>
      <c r="AK194" s="66"/>
      <c r="AL194" s="36"/>
      <c r="AM194" s="36"/>
      <c r="AN194" s="36"/>
      <c r="AO194" s="69"/>
      <c r="AP194" s="36"/>
    </row>
    <row r="195" spans="1:42" ht="14.25" customHeight="1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71"/>
      <c r="N195" s="65"/>
      <c r="O195" s="65"/>
      <c r="P195" s="65"/>
      <c r="Q195" s="65"/>
      <c r="R195" s="65"/>
      <c r="S195" s="36"/>
      <c r="T195" s="65"/>
      <c r="U195" s="65"/>
      <c r="V195" s="66"/>
      <c r="W195" s="66"/>
      <c r="X195" s="67"/>
      <c r="Y195" s="68"/>
      <c r="Z195" s="68"/>
      <c r="AA195" s="67"/>
      <c r="AB195" s="65"/>
      <c r="AC195" s="65"/>
      <c r="AD195" s="66"/>
      <c r="AE195" s="65"/>
      <c r="AF195" s="66"/>
      <c r="AG195" s="66"/>
      <c r="AH195" s="66"/>
      <c r="AI195" s="65"/>
      <c r="AJ195" s="65"/>
      <c r="AK195" s="66"/>
      <c r="AL195" s="36"/>
      <c r="AM195" s="36"/>
      <c r="AN195" s="36"/>
      <c r="AO195" s="69"/>
      <c r="AP195" s="36"/>
    </row>
    <row r="196" spans="1:42" ht="14.25" customHeight="1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71"/>
      <c r="N196" s="65"/>
      <c r="O196" s="65"/>
      <c r="P196" s="65"/>
      <c r="Q196" s="65"/>
      <c r="R196" s="65"/>
      <c r="S196" s="36"/>
      <c r="T196" s="65"/>
      <c r="U196" s="65"/>
      <c r="V196" s="66"/>
      <c r="W196" s="66"/>
      <c r="X196" s="67"/>
      <c r="Y196" s="68"/>
      <c r="Z196" s="68"/>
      <c r="AA196" s="67"/>
      <c r="AB196" s="65"/>
      <c r="AC196" s="65"/>
      <c r="AD196" s="66"/>
      <c r="AE196" s="65"/>
      <c r="AF196" s="66"/>
      <c r="AG196" s="66"/>
      <c r="AH196" s="66"/>
      <c r="AI196" s="65"/>
      <c r="AJ196" s="65"/>
      <c r="AK196" s="66"/>
      <c r="AL196" s="36"/>
      <c r="AM196" s="36"/>
      <c r="AN196" s="36"/>
      <c r="AO196" s="69"/>
      <c r="AP196" s="36"/>
    </row>
    <row r="197" spans="1:42" ht="14.25" customHeight="1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71"/>
      <c r="N197" s="65"/>
      <c r="O197" s="65"/>
      <c r="P197" s="65"/>
      <c r="Q197" s="65"/>
      <c r="R197" s="65"/>
      <c r="S197" s="36"/>
      <c r="T197" s="65"/>
      <c r="U197" s="65"/>
      <c r="V197" s="66"/>
      <c r="W197" s="66"/>
      <c r="X197" s="67"/>
      <c r="Y197" s="68"/>
      <c r="Z197" s="68"/>
      <c r="AA197" s="67"/>
      <c r="AB197" s="65"/>
      <c r="AC197" s="65"/>
      <c r="AD197" s="66"/>
      <c r="AE197" s="65"/>
      <c r="AF197" s="66"/>
      <c r="AG197" s="66"/>
      <c r="AH197" s="66"/>
      <c r="AI197" s="65"/>
      <c r="AJ197" s="65"/>
      <c r="AK197" s="66"/>
      <c r="AL197" s="36"/>
      <c r="AM197" s="36"/>
      <c r="AN197" s="36"/>
      <c r="AO197" s="69"/>
      <c r="AP197" s="36"/>
    </row>
    <row r="198" spans="1:42" ht="14.25" customHeight="1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71"/>
      <c r="N198" s="65"/>
      <c r="O198" s="65"/>
      <c r="P198" s="65"/>
      <c r="Q198" s="65"/>
      <c r="R198" s="65"/>
      <c r="S198" s="36"/>
      <c r="T198" s="65"/>
      <c r="U198" s="65"/>
      <c r="V198" s="66"/>
      <c r="W198" s="66"/>
      <c r="X198" s="67"/>
      <c r="Y198" s="68"/>
      <c r="Z198" s="68"/>
      <c r="AA198" s="67"/>
      <c r="AB198" s="65"/>
      <c r="AC198" s="65"/>
      <c r="AD198" s="66"/>
      <c r="AE198" s="65"/>
      <c r="AF198" s="66"/>
      <c r="AG198" s="66"/>
      <c r="AH198" s="66"/>
      <c r="AI198" s="65"/>
      <c r="AJ198" s="65"/>
      <c r="AK198" s="66"/>
      <c r="AL198" s="36"/>
      <c r="AM198" s="36"/>
      <c r="AN198" s="36"/>
      <c r="AO198" s="69"/>
      <c r="AP198" s="36"/>
    </row>
    <row r="199" spans="1:42" ht="14.25" customHeight="1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71"/>
      <c r="N199" s="65"/>
      <c r="O199" s="65"/>
      <c r="P199" s="65"/>
      <c r="Q199" s="65"/>
      <c r="R199" s="65"/>
      <c r="S199" s="36"/>
      <c r="T199" s="65"/>
      <c r="U199" s="65"/>
      <c r="V199" s="66"/>
      <c r="W199" s="66"/>
      <c r="X199" s="67"/>
      <c r="Y199" s="68"/>
      <c r="Z199" s="68"/>
      <c r="AA199" s="67"/>
      <c r="AB199" s="65"/>
      <c r="AC199" s="65"/>
      <c r="AD199" s="66"/>
      <c r="AE199" s="65"/>
      <c r="AF199" s="66"/>
      <c r="AG199" s="66"/>
      <c r="AH199" s="66"/>
      <c r="AI199" s="65"/>
      <c r="AJ199" s="65"/>
      <c r="AK199" s="66"/>
      <c r="AL199" s="36"/>
      <c r="AM199" s="36"/>
      <c r="AN199" s="36"/>
      <c r="AO199" s="69"/>
      <c r="AP199" s="36"/>
    </row>
    <row r="200" spans="1:42" ht="14.25" customHeight="1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71"/>
      <c r="N200" s="65"/>
      <c r="O200" s="65"/>
      <c r="P200" s="65"/>
      <c r="Q200" s="65"/>
      <c r="R200" s="65"/>
      <c r="S200" s="36"/>
      <c r="T200" s="65"/>
      <c r="U200" s="65"/>
      <c r="V200" s="66"/>
      <c r="W200" s="66"/>
      <c r="X200" s="67"/>
      <c r="Y200" s="68"/>
      <c r="Z200" s="68"/>
      <c r="AA200" s="67"/>
      <c r="AB200" s="65"/>
      <c r="AC200" s="65"/>
      <c r="AD200" s="66"/>
      <c r="AE200" s="65"/>
      <c r="AF200" s="66"/>
      <c r="AG200" s="66"/>
      <c r="AH200" s="66"/>
      <c r="AI200" s="65"/>
      <c r="AJ200" s="65"/>
      <c r="AK200" s="66"/>
      <c r="AL200" s="36"/>
      <c r="AM200" s="36"/>
      <c r="AN200" s="36"/>
      <c r="AO200" s="69"/>
      <c r="AP200" s="36"/>
    </row>
    <row r="201" spans="1:42" ht="14.25" customHeight="1" x14ac:dyDescent="0.2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71"/>
      <c r="N201" s="65"/>
      <c r="O201" s="65"/>
      <c r="P201" s="65"/>
      <c r="Q201" s="65"/>
      <c r="R201" s="65"/>
      <c r="S201" s="36"/>
      <c r="T201" s="65"/>
      <c r="U201" s="65"/>
      <c r="V201" s="66"/>
      <c r="W201" s="66"/>
      <c r="X201" s="67"/>
      <c r="Y201" s="68"/>
      <c r="Z201" s="68"/>
      <c r="AA201" s="67"/>
      <c r="AB201" s="65"/>
      <c r="AC201" s="65"/>
      <c r="AD201" s="66"/>
      <c r="AE201" s="65"/>
      <c r="AF201" s="66"/>
      <c r="AG201" s="66"/>
      <c r="AH201" s="66"/>
      <c r="AI201" s="65"/>
      <c r="AJ201" s="65"/>
      <c r="AK201" s="66"/>
      <c r="AL201" s="36"/>
      <c r="AM201" s="36"/>
      <c r="AN201" s="36"/>
      <c r="AO201" s="69"/>
      <c r="AP201" s="36"/>
    </row>
    <row r="202" spans="1:42" ht="14.25" customHeight="1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71"/>
      <c r="N202" s="65"/>
      <c r="O202" s="65"/>
      <c r="P202" s="65"/>
      <c r="Q202" s="65"/>
      <c r="R202" s="65"/>
      <c r="S202" s="36"/>
      <c r="T202" s="65"/>
      <c r="U202" s="65"/>
      <c r="V202" s="66"/>
      <c r="W202" s="66"/>
      <c r="X202" s="67"/>
      <c r="Y202" s="68"/>
      <c r="Z202" s="68"/>
      <c r="AA202" s="67"/>
      <c r="AB202" s="65"/>
      <c r="AC202" s="65"/>
      <c r="AD202" s="66"/>
      <c r="AE202" s="65"/>
      <c r="AF202" s="66"/>
      <c r="AG202" s="66"/>
      <c r="AH202" s="66"/>
      <c r="AI202" s="65"/>
      <c r="AJ202" s="65"/>
      <c r="AK202" s="66"/>
      <c r="AL202" s="36"/>
      <c r="AM202" s="36"/>
      <c r="AN202" s="36"/>
      <c r="AO202" s="69"/>
      <c r="AP202" s="36"/>
    </row>
    <row r="203" spans="1:42" ht="14.25" customHeight="1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71"/>
      <c r="N203" s="65"/>
      <c r="O203" s="65"/>
      <c r="P203" s="65"/>
      <c r="Q203" s="65"/>
      <c r="R203" s="65"/>
      <c r="S203" s="36"/>
      <c r="T203" s="65"/>
      <c r="U203" s="65"/>
      <c r="V203" s="66"/>
      <c r="W203" s="66"/>
      <c r="X203" s="67"/>
      <c r="Y203" s="68"/>
      <c r="Z203" s="68"/>
      <c r="AA203" s="67"/>
      <c r="AB203" s="65"/>
      <c r="AC203" s="65"/>
      <c r="AD203" s="66"/>
      <c r="AE203" s="65"/>
      <c r="AF203" s="66"/>
      <c r="AG203" s="66"/>
      <c r="AH203" s="66"/>
      <c r="AI203" s="65"/>
      <c r="AJ203" s="65"/>
      <c r="AK203" s="66"/>
      <c r="AL203" s="36"/>
      <c r="AM203" s="36"/>
      <c r="AN203" s="36"/>
      <c r="AO203" s="69"/>
      <c r="AP203" s="36"/>
    </row>
    <row r="204" spans="1:42" ht="14.25" customHeight="1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71"/>
      <c r="N204" s="65"/>
      <c r="O204" s="65"/>
      <c r="P204" s="65"/>
      <c r="Q204" s="65"/>
      <c r="R204" s="65"/>
      <c r="S204" s="36"/>
      <c r="T204" s="65"/>
      <c r="U204" s="65"/>
      <c r="V204" s="66"/>
      <c r="W204" s="66"/>
      <c r="X204" s="67"/>
      <c r="Y204" s="68"/>
      <c r="Z204" s="68"/>
      <c r="AA204" s="67"/>
      <c r="AB204" s="65"/>
      <c r="AC204" s="65"/>
      <c r="AD204" s="66"/>
      <c r="AE204" s="65"/>
      <c r="AF204" s="66"/>
      <c r="AG204" s="66"/>
      <c r="AH204" s="66"/>
      <c r="AI204" s="65"/>
      <c r="AJ204" s="65"/>
      <c r="AK204" s="66"/>
      <c r="AL204" s="36"/>
      <c r="AM204" s="36"/>
      <c r="AN204" s="36"/>
      <c r="AO204" s="69"/>
      <c r="AP204" s="36"/>
    </row>
    <row r="205" spans="1:42" ht="14.25" customHeight="1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71"/>
      <c r="N205" s="65"/>
      <c r="O205" s="65"/>
      <c r="P205" s="65"/>
      <c r="Q205" s="65"/>
      <c r="R205" s="65"/>
      <c r="S205" s="36"/>
      <c r="T205" s="65"/>
      <c r="U205" s="65"/>
      <c r="V205" s="66"/>
      <c r="W205" s="66"/>
      <c r="X205" s="67"/>
      <c r="Y205" s="68"/>
      <c r="Z205" s="68"/>
      <c r="AA205" s="67"/>
      <c r="AB205" s="65"/>
      <c r="AC205" s="65"/>
      <c r="AD205" s="66"/>
      <c r="AE205" s="65"/>
      <c r="AF205" s="66"/>
      <c r="AG205" s="66"/>
      <c r="AH205" s="66"/>
      <c r="AI205" s="65"/>
      <c r="AJ205" s="65"/>
      <c r="AK205" s="66"/>
      <c r="AL205" s="36"/>
      <c r="AM205" s="36"/>
      <c r="AN205" s="36"/>
      <c r="AO205" s="69"/>
      <c r="AP205" s="36"/>
    </row>
    <row r="206" spans="1:42" ht="14.25" customHeight="1" x14ac:dyDescent="0.2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71"/>
      <c r="N206" s="65"/>
      <c r="O206" s="65"/>
      <c r="P206" s="65"/>
      <c r="Q206" s="65"/>
      <c r="R206" s="65"/>
      <c r="S206" s="36"/>
      <c r="T206" s="65"/>
      <c r="U206" s="65"/>
      <c r="V206" s="66"/>
      <c r="W206" s="66"/>
      <c r="X206" s="67"/>
      <c r="Y206" s="68"/>
      <c r="Z206" s="68"/>
      <c r="AA206" s="67"/>
      <c r="AB206" s="65"/>
      <c r="AC206" s="65"/>
      <c r="AD206" s="66"/>
      <c r="AE206" s="65"/>
      <c r="AF206" s="66"/>
      <c r="AG206" s="66"/>
      <c r="AH206" s="66"/>
      <c r="AI206" s="65"/>
      <c r="AJ206" s="65"/>
      <c r="AK206" s="66"/>
      <c r="AL206" s="36"/>
      <c r="AM206" s="36"/>
      <c r="AN206" s="36"/>
      <c r="AO206" s="69"/>
      <c r="AP206" s="36"/>
    </row>
    <row r="207" spans="1:42" ht="14.25" customHeight="1" x14ac:dyDescent="0.2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71"/>
      <c r="N207" s="65"/>
      <c r="O207" s="65"/>
      <c r="P207" s="65"/>
      <c r="Q207" s="65"/>
      <c r="R207" s="65"/>
      <c r="S207" s="36"/>
      <c r="T207" s="65"/>
      <c r="U207" s="65"/>
      <c r="V207" s="66"/>
      <c r="W207" s="66"/>
      <c r="X207" s="67"/>
      <c r="Y207" s="68"/>
      <c r="Z207" s="68"/>
      <c r="AA207" s="67"/>
      <c r="AB207" s="65"/>
      <c r="AC207" s="65"/>
      <c r="AD207" s="66"/>
      <c r="AE207" s="65"/>
      <c r="AF207" s="66"/>
      <c r="AG207" s="66"/>
      <c r="AH207" s="66"/>
      <c r="AI207" s="65"/>
      <c r="AJ207" s="65"/>
      <c r="AK207" s="66"/>
      <c r="AL207" s="36"/>
      <c r="AM207" s="36"/>
      <c r="AN207" s="36"/>
      <c r="AO207" s="69"/>
      <c r="AP207" s="36"/>
    </row>
    <row r="208" spans="1:42" ht="14.25" customHeight="1" x14ac:dyDescent="0.2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71"/>
      <c r="N208" s="65"/>
      <c r="O208" s="65"/>
      <c r="P208" s="65"/>
      <c r="Q208" s="65"/>
      <c r="R208" s="65"/>
      <c r="S208" s="36"/>
      <c r="T208" s="65"/>
      <c r="U208" s="65"/>
      <c r="V208" s="66"/>
      <c r="W208" s="66"/>
      <c r="X208" s="67"/>
      <c r="Y208" s="68"/>
      <c r="Z208" s="68"/>
      <c r="AA208" s="67"/>
      <c r="AB208" s="65"/>
      <c r="AC208" s="65"/>
      <c r="AD208" s="66"/>
      <c r="AE208" s="65"/>
      <c r="AF208" s="66"/>
      <c r="AG208" s="66"/>
      <c r="AH208" s="66"/>
      <c r="AI208" s="65"/>
      <c r="AJ208" s="65"/>
      <c r="AK208" s="66"/>
      <c r="AL208" s="36"/>
      <c r="AM208" s="36"/>
      <c r="AN208" s="36"/>
      <c r="AO208" s="69"/>
      <c r="AP208" s="36"/>
    </row>
    <row r="209" spans="1:42" ht="14.25" customHeight="1" x14ac:dyDescent="0.2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71"/>
      <c r="N209" s="65"/>
      <c r="O209" s="65"/>
      <c r="P209" s="65"/>
      <c r="Q209" s="65"/>
      <c r="R209" s="65"/>
      <c r="S209" s="36"/>
      <c r="T209" s="65"/>
      <c r="U209" s="65"/>
      <c r="V209" s="66"/>
      <c r="W209" s="66"/>
      <c r="X209" s="67"/>
      <c r="Y209" s="68"/>
      <c r="Z209" s="68"/>
      <c r="AA209" s="67"/>
      <c r="AB209" s="65"/>
      <c r="AC209" s="65"/>
      <c r="AD209" s="66"/>
      <c r="AE209" s="65"/>
      <c r="AF209" s="66"/>
      <c r="AG209" s="66"/>
      <c r="AH209" s="66"/>
      <c r="AI209" s="65"/>
      <c r="AJ209" s="65"/>
      <c r="AK209" s="66"/>
      <c r="AL209" s="36"/>
      <c r="AM209" s="36"/>
      <c r="AN209" s="36"/>
      <c r="AO209" s="69"/>
      <c r="AP209" s="36"/>
    </row>
    <row r="210" spans="1:42" ht="14.25" customHeight="1" x14ac:dyDescent="0.2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71"/>
      <c r="N210" s="65"/>
      <c r="O210" s="65"/>
      <c r="P210" s="65"/>
      <c r="Q210" s="65"/>
      <c r="R210" s="65"/>
      <c r="S210" s="36"/>
      <c r="T210" s="65"/>
      <c r="U210" s="65"/>
      <c r="V210" s="66"/>
      <c r="W210" s="66"/>
      <c r="X210" s="67"/>
      <c r="Y210" s="68"/>
      <c r="Z210" s="68"/>
      <c r="AA210" s="67"/>
      <c r="AB210" s="65"/>
      <c r="AC210" s="65"/>
      <c r="AD210" s="66"/>
      <c r="AE210" s="65"/>
      <c r="AF210" s="66"/>
      <c r="AG210" s="66"/>
      <c r="AH210" s="66"/>
      <c r="AI210" s="65"/>
      <c r="AJ210" s="65"/>
      <c r="AK210" s="66"/>
      <c r="AL210" s="36"/>
      <c r="AM210" s="36"/>
      <c r="AN210" s="36"/>
      <c r="AO210" s="69"/>
      <c r="AP210" s="36"/>
    </row>
    <row r="211" spans="1:42" ht="14.25" customHeight="1" x14ac:dyDescent="0.2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71"/>
      <c r="N211" s="65"/>
      <c r="O211" s="65"/>
      <c r="P211" s="65"/>
      <c r="Q211" s="65"/>
      <c r="R211" s="65"/>
      <c r="S211" s="36"/>
      <c r="T211" s="65"/>
      <c r="U211" s="65"/>
      <c r="V211" s="66"/>
      <c r="W211" s="66"/>
      <c r="X211" s="67"/>
      <c r="Y211" s="68"/>
      <c r="Z211" s="68"/>
      <c r="AA211" s="67"/>
      <c r="AB211" s="65"/>
      <c r="AC211" s="65"/>
      <c r="AD211" s="66"/>
      <c r="AE211" s="65"/>
      <c r="AF211" s="66"/>
      <c r="AG211" s="66"/>
      <c r="AH211" s="66"/>
      <c r="AI211" s="65"/>
      <c r="AJ211" s="65"/>
      <c r="AK211" s="66"/>
      <c r="AL211" s="36"/>
      <c r="AM211" s="36"/>
      <c r="AN211" s="36"/>
      <c r="AO211" s="69"/>
      <c r="AP211" s="36"/>
    </row>
    <row r="212" spans="1:42" ht="14.25" customHeight="1" x14ac:dyDescent="0.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71"/>
      <c r="N212" s="65"/>
      <c r="O212" s="65"/>
      <c r="P212" s="65"/>
      <c r="Q212" s="65"/>
      <c r="R212" s="65"/>
      <c r="S212" s="36"/>
      <c r="T212" s="65"/>
      <c r="U212" s="65"/>
      <c r="V212" s="66"/>
      <c r="W212" s="66"/>
      <c r="X212" s="67"/>
      <c r="Y212" s="68"/>
      <c r="Z212" s="68"/>
      <c r="AA212" s="67"/>
      <c r="AB212" s="65"/>
      <c r="AC212" s="65"/>
      <c r="AD212" s="66"/>
      <c r="AE212" s="65"/>
      <c r="AF212" s="66"/>
      <c r="AG212" s="66"/>
      <c r="AH212" s="66"/>
      <c r="AI212" s="65"/>
      <c r="AJ212" s="65"/>
      <c r="AK212" s="66"/>
      <c r="AL212" s="36"/>
      <c r="AM212" s="36"/>
      <c r="AN212" s="36"/>
      <c r="AO212" s="69"/>
      <c r="AP212" s="36"/>
    </row>
    <row r="213" spans="1:42" ht="14.25" customHeight="1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71"/>
      <c r="N213" s="65"/>
      <c r="O213" s="65"/>
      <c r="P213" s="65"/>
      <c r="Q213" s="65"/>
      <c r="R213" s="65"/>
      <c r="S213" s="36"/>
      <c r="T213" s="65"/>
      <c r="U213" s="65"/>
      <c r="V213" s="66"/>
      <c r="W213" s="66"/>
      <c r="X213" s="67"/>
      <c r="Y213" s="68"/>
      <c r="Z213" s="68"/>
      <c r="AA213" s="67"/>
      <c r="AB213" s="65"/>
      <c r="AC213" s="65"/>
      <c r="AD213" s="66"/>
      <c r="AE213" s="65"/>
      <c r="AF213" s="66"/>
      <c r="AG213" s="66"/>
      <c r="AH213" s="66"/>
      <c r="AI213" s="65"/>
      <c r="AJ213" s="65"/>
      <c r="AK213" s="66"/>
      <c r="AL213" s="36"/>
      <c r="AM213" s="36"/>
      <c r="AN213" s="36"/>
      <c r="AO213" s="69"/>
      <c r="AP213" s="36"/>
    </row>
    <row r="214" spans="1:42" ht="14.25" customHeight="1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71"/>
      <c r="N214" s="65"/>
      <c r="O214" s="65"/>
      <c r="P214" s="65"/>
      <c r="Q214" s="65"/>
      <c r="R214" s="65"/>
      <c r="S214" s="36"/>
      <c r="T214" s="65"/>
      <c r="U214" s="65"/>
      <c r="V214" s="66"/>
      <c r="W214" s="66"/>
      <c r="X214" s="67"/>
      <c r="Y214" s="68"/>
      <c r="Z214" s="68"/>
      <c r="AA214" s="67"/>
      <c r="AB214" s="65"/>
      <c r="AC214" s="65"/>
      <c r="AD214" s="66"/>
      <c r="AE214" s="65"/>
      <c r="AF214" s="66"/>
      <c r="AG214" s="66"/>
      <c r="AH214" s="66"/>
      <c r="AI214" s="65"/>
      <c r="AJ214" s="65"/>
      <c r="AK214" s="66"/>
      <c r="AL214" s="36"/>
      <c r="AM214" s="36"/>
      <c r="AN214" s="36"/>
      <c r="AO214" s="69"/>
      <c r="AP214" s="36"/>
    </row>
    <row r="215" spans="1:42" ht="14.25" customHeigh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71"/>
      <c r="N215" s="65"/>
      <c r="O215" s="65"/>
      <c r="P215" s="65"/>
      <c r="Q215" s="65"/>
      <c r="R215" s="65"/>
      <c r="S215" s="36"/>
      <c r="T215" s="65"/>
      <c r="U215" s="65"/>
      <c r="V215" s="66"/>
      <c r="W215" s="66"/>
      <c r="X215" s="67"/>
      <c r="Y215" s="68"/>
      <c r="Z215" s="68"/>
      <c r="AA215" s="67"/>
      <c r="AB215" s="65"/>
      <c r="AC215" s="65"/>
      <c r="AD215" s="66"/>
      <c r="AE215" s="65"/>
      <c r="AF215" s="66"/>
      <c r="AG215" s="66"/>
      <c r="AH215" s="66"/>
      <c r="AI215" s="65"/>
      <c r="AJ215" s="65"/>
      <c r="AK215" s="66"/>
      <c r="AL215" s="36"/>
      <c r="AM215" s="36"/>
      <c r="AN215" s="36"/>
      <c r="AO215" s="69"/>
      <c r="AP215" s="36"/>
    </row>
    <row r="216" spans="1:42" ht="14.25" customHeight="1" x14ac:dyDescent="0.2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71"/>
      <c r="N216" s="65"/>
      <c r="O216" s="65"/>
      <c r="P216" s="65"/>
      <c r="Q216" s="65"/>
      <c r="R216" s="65"/>
      <c r="S216" s="36"/>
      <c r="T216" s="65"/>
      <c r="U216" s="65"/>
      <c r="V216" s="66"/>
      <c r="W216" s="66"/>
      <c r="X216" s="67"/>
      <c r="Y216" s="68"/>
      <c r="Z216" s="68"/>
      <c r="AA216" s="67"/>
      <c r="AB216" s="65"/>
      <c r="AC216" s="65"/>
      <c r="AD216" s="66"/>
      <c r="AE216" s="65"/>
      <c r="AF216" s="66"/>
      <c r="AG216" s="66"/>
      <c r="AH216" s="66"/>
      <c r="AI216" s="65"/>
      <c r="AJ216" s="65"/>
      <c r="AK216" s="66"/>
      <c r="AL216" s="36"/>
      <c r="AM216" s="36"/>
      <c r="AN216" s="36"/>
      <c r="AO216" s="69"/>
      <c r="AP216" s="36"/>
    </row>
    <row r="217" spans="1:42" ht="14.25" customHeight="1" x14ac:dyDescent="0.2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71"/>
      <c r="N217" s="65"/>
      <c r="O217" s="65"/>
      <c r="P217" s="65"/>
      <c r="Q217" s="65"/>
      <c r="R217" s="65"/>
      <c r="S217" s="36"/>
      <c r="T217" s="65"/>
      <c r="U217" s="65"/>
      <c r="V217" s="66"/>
      <c r="W217" s="66"/>
      <c r="X217" s="67"/>
      <c r="Y217" s="68"/>
      <c r="Z217" s="68"/>
      <c r="AA217" s="67"/>
      <c r="AB217" s="65"/>
      <c r="AC217" s="65"/>
      <c r="AD217" s="66"/>
      <c r="AE217" s="65"/>
      <c r="AF217" s="66"/>
      <c r="AG217" s="66"/>
      <c r="AH217" s="66"/>
      <c r="AI217" s="65"/>
      <c r="AJ217" s="65"/>
      <c r="AK217" s="66"/>
      <c r="AL217" s="36"/>
      <c r="AM217" s="36"/>
      <c r="AN217" s="36"/>
      <c r="AO217" s="69"/>
      <c r="AP217" s="36"/>
    </row>
    <row r="218" spans="1:42" ht="14.25" customHeight="1" x14ac:dyDescent="0.2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71"/>
      <c r="N218" s="65"/>
      <c r="O218" s="65"/>
      <c r="P218" s="65"/>
      <c r="Q218" s="65"/>
      <c r="R218" s="65"/>
      <c r="S218" s="36"/>
      <c r="T218" s="65"/>
      <c r="U218" s="65"/>
      <c r="V218" s="66"/>
      <c r="W218" s="66"/>
      <c r="X218" s="67"/>
      <c r="Y218" s="68"/>
      <c r="Z218" s="68"/>
      <c r="AA218" s="67"/>
      <c r="AB218" s="65"/>
      <c r="AC218" s="65"/>
      <c r="AD218" s="66"/>
      <c r="AE218" s="65"/>
      <c r="AF218" s="66"/>
      <c r="AG218" s="66"/>
      <c r="AH218" s="66"/>
      <c r="AI218" s="65"/>
      <c r="AJ218" s="65"/>
      <c r="AK218" s="66"/>
      <c r="AL218" s="36"/>
      <c r="AM218" s="36"/>
      <c r="AN218" s="36"/>
      <c r="AO218" s="69"/>
      <c r="AP218" s="36"/>
    </row>
    <row r="219" spans="1:42" ht="14.25" customHeight="1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71"/>
      <c r="N219" s="65"/>
      <c r="O219" s="65"/>
      <c r="P219" s="65"/>
      <c r="Q219" s="65"/>
      <c r="R219" s="65"/>
      <c r="S219" s="36"/>
      <c r="T219" s="65"/>
      <c r="U219" s="65"/>
      <c r="V219" s="66"/>
      <c r="W219" s="66"/>
      <c r="X219" s="67"/>
      <c r="Y219" s="68"/>
      <c r="Z219" s="68"/>
      <c r="AA219" s="67"/>
      <c r="AB219" s="65"/>
      <c r="AC219" s="65"/>
      <c r="AD219" s="66"/>
      <c r="AE219" s="65"/>
      <c r="AF219" s="66"/>
      <c r="AG219" s="66"/>
      <c r="AH219" s="66"/>
      <c r="AI219" s="65"/>
      <c r="AJ219" s="65"/>
      <c r="AK219" s="66"/>
      <c r="AL219" s="36"/>
      <c r="AM219" s="36"/>
      <c r="AN219" s="36"/>
      <c r="AO219" s="69"/>
      <c r="AP219" s="36"/>
    </row>
    <row r="220" spans="1:42" ht="14.25" customHeight="1" x14ac:dyDescent="0.2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71"/>
      <c r="N220" s="65"/>
      <c r="O220" s="65"/>
      <c r="P220" s="65"/>
      <c r="Q220" s="65"/>
      <c r="R220" s="65"/>
      <c r="S220" s="36"/>
      <c r="T220" s="65"/>
      <c r="U220" s="65"/>
      <c r="V220" s="66"/>
      <c r="W220" s="66"/>
      <c r="X220" s="67"/>
      <c r="Y220" s="68"/>
      <c r="Z220" s="68"/>
      <c r="AA220" s="67"/>
      <c r="AB220" s="65"/>
      <c r="AC220" s="65"/>
      <c r="AD220" s="66"/>
      <c r="AE220" s="65"/>
      <c r="AF220" s="66"/>
      <c r="AG220" s="66"/>
      <c r="AH220" s="66"/>
      <c r="AI220" s="65"/>
      <c r="AJ220" s="65"/>
      <c r="AK220" s="66"/>
      <c r="AL220" s="36"/>
      <c r="AM220" s="36"/>
      <c r="AN220" s="36"/>
      <c r="AO220" s="69"/>
      <c r="AP220" s="36"/>
    </row>
    <row r="221" spans="1:42" ht="14.25" customHeight="1" x14ac:dyDescent="0.2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71"/>
      <c r="N221" s="65"/>
      <c r="O221" s="65"/>
      <c r="P221" s="65"/>
      <c r="Q221" s="65"/>
      <c r="R221" s="65"/>
      <c r="S221" s="36"/>
      <c r="T221" s="65"/>
      <c r="U221" s="65"/>
      <c r="V221" s="66"/>
      <c r="W221" s="66"/>
      <c r="X221" s="67"/>
      <c r="Y221" s="68"/>
      <c r="Z221" s="68"/>
      <c r="AA221" s="67"/>
      <c r="AB221" s="65"/>
      <c r="AC221" s="65"/>
      <c r="AD221" s="66"/>
      <c r="AE221" s="65"/>
      <c r="AF221" s="66"/>
      <c r="AG221" s="66"/>
      <c r="AH221" s="66"/>
      <c r="AI221" s="65"/>
      <c r="AJ221" s="65"/>
      <c r="AK221" s="66"/>
      <c r="AL221" s="36"/>
      <c r="AM221" s="36"/>
      <c r="AN221" s="36"/>
      <c r="AO221" s="69"/>
      <c r="AP221" s="36"/>
    </row>
    <row r="222" spans="1:42" ht="14.25" customHeight="1" x14ac:dyDescent="0.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71"/>
      <c r="N222" s="65"/>
      <c r="O222" s="65"/>
      <c r="P222" s="65"/>
      <c r="Q222" s="65"/>
      <c r="R222" s="65"/>
      <c r="S222" s="36"/>
      <c r="T222" s="65"/>
      <c r="U222" s="65"/>
      <c r="V222" s="66"/>
      <c r="W222" s="66"/>
      <c r="X222" s="67"/>
      <c r="Y222" s="68"/>
      <c r="Z222" s="68"/>
      <c r="AA222" s="67"/>
      <c r="AB222" s="65"/>
      <c r="AC222" s="65"/>
      <c r="AD222" s="66"/>
      <c r="AE222" s="65"/>
      <c r="AF222" s="66"/>
      <c r="AG222" s="66"/>
      <c r="AH222" s="66"/>
      <c r="AI222" s="65"/>
      <c r="AJ222" s="65"/>
      <c r="AK222" s="66"/>
      <c r="AL222" s="36"/>
      <c r="AM222" s="36"/>
      <c r="AN222" s="36"/>
      <c r="AO222" s="69"/>
      <c r="AP222" s="36"/>
    </row>
    <row r="223" spans="1:42" ht="14.25" customHeight="1" x14ac:dyDescent="0.2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71"/>
      <c r="N223" s="65"/>
      <c r="O223" s="65"/>
      <c r="P223" s="65"/>
      <c r="Q223" s="65"/>
      <c r="R223" s="65"/>
      <c r="S223" s="36"/>
      <c r="T223" s="65"/>
      <c r="U223" s="65"/>
      <c r="V223" s="66"/>
      <c r="W223" s="66"/>
      <c r="X223" s="67"/>
      <c r="Y223" s="68"/>
      <c r="Z223" s="68"/>
      <c r="AA223" s="67"/>
      <c r="AB223" s="65"/>
      <c r="AC223" s="65"/>
      <c r="AD223" s="66"/>
      <c r="AE223" s="65"/>
      <c r="AF223" s="66"/>
      <c r="AG223" s="66"/>
      <c r="AH223" s="66"/>
      <c r="AI223" s="65"/>
      <c r="AJ223" s="65"/>
      <c r="AK223" s="66"/>
      <c r="AL223" s="36"/>
      <c r="AM223" s="36"/>
      <c r="AN223" s="36"/>
      <c r="AO223" s="69"/>
      <c r="AP223" s="36"/>
    </row>
    <row r="224" spans="1:42" ht="14.25" customHeight="1" x14ac:dyDescent="0.2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71"/>
      <c r="N224" s="65"/>
      <c r="O224" s="65"/>
      <c r="P224" s="65"/>
      <c r="Q224" s="65"/>
      <c r="R224" s="65"/>
      <c r="S224" s="36"/>
      <c r="T224" s="65"/>
      <c r="U224" s="65"/>
      <c r="V224" s="66"/>
      <c r="W224" s="66"/>
      <c r="X224" s="67"/>
      <c r="Y224" s="68"/>
      <c r="Z224" s="68"/>
      <c r="AA224" s="67"/>
      <c r="AB224" s="65"/>
      <c r="AC224" s="65"/>
      <c r="AD224" s="66"/>
      <c r="AE224" s="65"/>
      <c r="AF224" s="66"/>
      <c r="AG224" s="66"/>
      <c r="AH224" s="66"/>
      <c r="AI224" s="65"/>
      <c r="AJ224" s="65"/>
      <c r="AK224" s="66"/>
      <c r="AL224" s="36"/>
      <c r="AM224" s="36"/>
      <c r="AN224" s="36"/>
      <c r="AO224" s="69"/>
      <c r="AP224" s="36"/>
    </row>
    <row r="225" spans="1:42" ht="14.25" customHeight="1" x14ac:dyDescent="0.2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71"/>
      <c r="N225" s="65"/>
      <c r="O225" s="65"/>
      <c r="P225" s="65"/>
      <c r="Q225" s="65"/>
      <c r="R225" s="65"/>
      <c r="S225" s="36"/>
      <c r="T225" s="65"/>
      <c r="U225" s="65"/>
      <c r="V225" s="66"/>
      <c r="W225" s="66"/>
      <c r="X225" s="67"/>
      <c r="Y225" s="68"/>
      <c r="Z225" s="68"/>
      <c r="AA225" s="67"/>
      <c r="AB225" s="65"/>
      <c r="AC225" s="65"/>
      <c r="AD225" s="66"/>
      <c r="AE225" s="65"/>
      <c r="AF225" s="66"/>
      <c r="AG225" s="66"/>
      <c r="AH225" s="66"/>
      <c r="AI225" s="65"/>
      <c r="AJ225" s="65"/>
      <c r="AK225" s="66"/>
      <c r="AL225" s="36"/>
      <c r="AM225" s="36"/>
      <c r="AN225" s="36"/>
      <c r="AO225" s="69"/>
      <c r="AP225" s="36"/>
    </row>
    <row r="226" spans="1:42" ht="14.25" customHeight="1" x14ac:dyDescent="0.2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71"/>
      <c r="N226" s="65"/>
      <c r="O226" s="65"/>
      <c r="P226" s="65"/>
      <c r="Q226" s="65"/>
      <c r="R226" s="65"/>
      <c r="S226" s="36"/>
      <c r="T226" s="65"/>
      <c r="U226" s="65"/>
      <c r="V226" s="66"/>
      <c r="W226" s="66"/>
      <c r="X226" s="67"/>
      <c r="Y226" s="68"/>
      <c r="Z226" s="68"/>
      <c r="AA226" s="67"/>
      <c r="AB226" s="65"/>
      <c r="AC226" s="65"/>
      <c r="AD226" s="66"/>
      <c r="AE226" s="65"/>
      <c r="AF226" s="66"/>
      <c r="AG226" s="66"/>
      <c r="AH226" s="66"/>
      <c r="AI226" s="65"/>
      <c r="AJ226" s="65"/>
      <c r="AK226" s="66"/>
      <c r="AL226" s="36"/>
      <c r="AM226" s="36"/>
      <c r="AN226" s="36"/>
      <c r="AO226" s="69"/>
      <c r="AP226" s="36"/>
    </row>
    <row r="227" spans="1:42" ht="14.25" customHeight="1" x14ac:dyDescent="0.2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71"/>
      <c r="N227" s="65"/>
      <c r="O227" s="65"/>
      <c r="P227" s="65"/>
      <c r="Q227" s="65"/>
      <c r="R227" s="65"/>
      <c r="S227" s="36"/>
      <c r="T227" s="65"/>
      <c r="U227" s="65"/>
      <c r="V227" s="66"/>
      <c r="W227" s="66"/>
      <c r="X227" s="67"/>
      <c r="Y227" s="68"/>
      <c r="Z227" s="68"/>
      <c r="AA227" s="67"/>
      <c r="AB227" s="65"/>
      <c r="AC227" s="65"/>
      <c r="AD227" s="66"/>
      <c r="AE227" s="65"/>
      <c r="AF227" s="66"/>
      <c r="AG227" s="66"/>
      <c r="AH227" s="66"/>
      <c r="AI227" s="65"/>
      <c r="AJ227" s="65"/>
      <c r="AK227" s="66"/>
      <c r="AL227" s="36"/>
      <c r="AM227" s="36"/>
      <c r="AN227" s="36"/>
      <c r="AO227" s="69"/>
      <c r="AP227" s="36"/>
    </row>
    <row r="228" spans="1:42" ht="14.25" customHeight="1" x14ac:dyDescent="0.2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71"/>
      <c r="N228" s="65"/>
      <c r="O228" s="65"/>
      <c r="P228" s="65"/>
      <c r="Q228" s="65"/>
      <c r="R228" s="65"/>
      <c r="S228" s="36"/>
      <c r="T228" s="65"/>
      <c r="U228" s="65"/>
      <c r="V228" s="66"/>
      <c r="W228" s="66"/>
      <c r="X228" s="67"/>
      <c r="Y228" s="68"/>
      <c r="Z228" s="68"/>
      <c r="AA228" s="67"/>
      <c r="AB228" s="65"/>
      <c r="AC228" s="65"/>
      <c r="AD228" s="66"/>
      <c r="AE228" s="65"/>
      <c r="AF228" s="66"/>
      <c r="AG228" s="66"/>
      <c r="AH228" s="66"/>
      <c r="AI228" s="65"/>
      <c r="AJ228" s="65"/>
      <c r="AK228" s="66"/>
      <c r="AL228" s="36"/>
      <c r="AM228" s="36"/>
      <c r="AN228" s="36"/>
      <c r="AO228" s="69"/>
      <c r="AP228" s="36"/>
    </row>
    <row r="229" spans="1:42" ht="14.25" customHeight="1" x14ac:dyDescent="0.2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71"/>
      <c r="N229" s="65"/>
      <c r="O229" s="65"/>
      <c r="P229" s="65"/>
      <c r="Q229" s="65"/>
      <c r="R229" s="65"/>
      <c r="S229" s="36"/>
      <c r="T229" s="65"/>
      <c r="U229" s="65"/>
      <c r="V229" s="66"/>
      <c r="W229" s="66"/>
      <c r="X229" s="67"/>
      <c r="Y229" s="68"/>
      <c r="Z229" s="68"/>
      <c r="AA229" s="67"/>
      <c r="AB229" s="65"/>
      <c r="AC229" s="65"/>
      <c r="AD229" s="66"/>
      <c r="AE229" s="65"/>
      <c r="AF229" s="66"/>
      <c r="AG229" s="66"/>
      <c r="AH229" s="66"/>
      <c r="AI229" s="65"/>
      <c r="AJ229" s="65"/>
      <c r="AK229" s="66"/>
      <c r="AL229" s="36"/>
      <c r="AM229" s="36"/>
      <c r="AN229" s="36"/>
      <c r="AO229" s="69"/>
      <c r="AP229" s="36"/>
    </row>
    <row r="230" spans="1:42" ht="14.25" customHeight="1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71"/>
      <c r="N230" s="65"/>
      <c r="O230" s="65"/>
      <c r="P230" s="65"/>
      <c r="Q230" s="65"/>
      <c r="R230" s="65"/>
      <c r="S230" s="36"/>
      <c r="T230" s="65"/>
      <c r="U230" s="65"/>
      <c r="V230" s="66"/>
      <c r="W230" s="66"/>
      <c r="X230" s="67"/>
      <c r="Y230" s="68"/>
      <c r="Z230" s="68"/>
      <c r="AA230" s="67"/>
      <c r="AB230" s="65"/>
      <c r="AC230" s="65"/>
      <c r="AD230" s="66"/>
      <c r="AE230" s="65"/>
      <c r="AF230" s="66"/>
      <c r="AG230" s="66"/>
      <c r="AH230" s="66"/>
      <c r="AI230" s="65"/>
      <c r="AJ230" s="65"/>
      <c r="AK230" s="66"/>
      <c r="AL230" s="36"/>
      <c r="AM230" s="36"/>
      <c r="AN230" s="36"/>
      <c r="AO230" s="69"/>
      <c r="AP230" s="36"/>
    </row>
    <row r="231" spans="1:42" ht="14.25" customHeight="1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71"/>
      <c r="N231" s="65"/>
      <c r="O231" s="65"/>
      <c r="P231" s="65"/>
      <c r="Q231" s="65"/>
      <c r="R231" s="65"/>
      <c r="S231" s="36"/>
      <c r="T231" s="65"/>
      <c r="U231" s="65"/>
      <c r="V231" s="66"/>
      <c r="W231" s="66"/>
      <c r="X231" s="67"/>
      <c r="Y231" s="68"/>
      <c r="Z231" s="68"/>
      <c r="AA231" s="67"/>
      <c r="AB231" s="65"/>
      <c r="AC231" s="65"/>
      <c r="AD231" s="66"/>
      <c r="AE231" s="65"/>
      <c r="AF231" s="66"/>
      <c r="AG231" s="66"/>
      <c r="AH231" s="66"/>
      <c r="AI231" s="65"/>
      <c r="AJ231" s="65"/>
      <c r="AK231" s="66"/>
      <c r="AL231" s="36"/>
      <c r="AM231" s="36"/>
      <c r="AN231" s="36"/>
      <c r="AO231" s="69"/>
      <c r="AP231" s="36"/>
    </row>
    <row r="232" spans="1:42" ht="14.25" customHeight="1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71"/>
      <c r="N232" s="65"/>
      <c r="O232" s="65"/>
      <c r="P232" s="65"/>
      <c r="Q232" s="65"/>
      <c r="R232" s="65"/>
      <c r="S232" s="36"/>
      <c r="T232" s="65"/>
      <c r="U232" s="65"/>
      <c r="V232" s="66"/>
      <c r="W232" s="66"/>
      <c r="X232" s="67"/>
      <c r="Y232" s="68"/>
      <c r="Z232" s="68"/>
      <c r="AA232" s="67"/>
      <c r="AB232" s="65"/>
      <c r="AC232" s="65"/>
      <c r="AD232" s="66"/>
      <c r="AE232" s="65"/>
      <c r="AF232" s="66"/>
      <c r="AG232" s="66"/>
      <c r="AH232" s="66"/>
      <c r="AI232" s="65"/>
      <c r="AJ232" s="65"/>
      <c r="AK232" s="66"/>
      <c r="AL232" s="36"/>
      <c r="AM232" s="36"/>
      <c r="AN232" s="36"/>
      <c r="AO232" s="69"/>
      <c r="AP232" s="36"/>
    </row>
    <row r="233" spans="1:42" ht="14.25" customHeight="1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71"/>
      <c r="N233" s="65"/>
      <c r="O233" s="65"/>
      <c r="P233" s="65"/>
      <c r="Q233" s="65"/>
      <c r="R233" s="65"/>
      <c r="S233" s="36"/>
      <c r="T233" s="65"/>
      <c r="U233" s="65"/>
      <c r="V233" s="66"/>
      <c r="W233" s="66"/>
      <c r="X233" s="67"/>
      <c r="Y233" s="68"/>
      <c r="Z233" s="68"/>
      <c r="AA233" s="67"/>
      <c r="AB233" s="65"/>
      <c r="AC233" s="65"/>
      <c r="AD233" s="66"/>
      <c r="AE233" s="65"/>
      <c r="AF233" s="66"/>
      <c r="AG233" s="66"/>
      <c r="AH233" s="66"/>
      <c r="AI233" s="65"/>
      <c r="AJ233" s="65"/>
      <c r="AK233" s="66"/>
      <c r="AL233" s="36"/>
      <c r="AM233" s="36"/>
      <c r="AN233" s="36"/>
      <c r="AO233" s="69"/>
      <c r="AP233" s="36"/>
    </row>
    <row r="234" spans="1:42" ht="14.25" customHeight="1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71"/>
      <c r="N234" s="65"/>
      <c r="O234" s="65"/>
      <c r="P234" s="65"/>
      <c r="Q234" s="65"/>
      <c r="R234" s="65"/>
      <c r="S234" s="36"/>
      <c r="T234" s="65"/>
      <c r="U234" s="65"/>
      <c r="V234" s="66"/>
      <c r="W234" s="66"/>
      <c r="X234" s="67"/>
      <c r="Y234" s="68"/>
      <c r="Z234" s="68"/>
      <c r="AA234" s="67"/>
      <c r="AB234" s="65"/>
      <c r="AC234" s="65"/>
      <c r="AD234" s="66"/>
      <c r="AE234" s="65"/>
      <c r="AF234" s="66"/>
      <c r="AG234" s="66"/>
      <c r="AH234" s="66"/>
      <c r="AI234" s="65"/>
      <c r="AJ234" s="65"/>
      <c r="AK234" s="66"/>
      <c r="AL234" s="36"/>
      <c r="AM234" s="36"/>
      <c r="AN234" s="36"/>
      <c r="AO234" s="69"/>
      <c r="AP234" s="36"/>
    </row>
    <row r="235" spans="1:42" ht="14.25" customHeight="1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71"/>
      <c r="N235" s="65"/>
      <c r="O235" s="65"/>
      <c r="P235" s="65"/>
      <c r="Q235" s="65"/>
      <c r="R235" s="65"/>
      <c r="S235" s="36"/>
      <c r="T235" s="65"/>
      <c r="U235" s="65"/>
      <c r="V235" s="66"/>
      <c r="W235" s="66"/>
      <c r="X235" s="67"/>
      <c r="Y235" s="68"/>
      <c r="Z235" s="68"/>
      <c r="AA235" s="67"/>
      <c r="AB235" s="65"/>
      <c r="AC235" s="65"/>
      <c r="AD235" s="66"/>
      <c r="AE235" s="65"/>
      <c r="AF235" s="66"/>
      <c r="AG235" s="66"/>
      <c r="AH235" s="66"/>
      <c r="AI235" s="65"/>
      <c r="AJ235" s="65"/>
      <c r="AK235" s="66"/>
      <c r="AL235" s="36"/>
      <c r="AM235" s="36"/>
      <c r="AN235" s="36"/>
      <c r="AO235" s="69"/>
      <c r="AP235" s="36"/>
    </row>
    <row r="236" spans="1:42" ht="14.25" customHeight="1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71"/>
      <c r="N236" s="65"/>
      <c r="O236" s="65"/>
      <c r="P236" s="65"/>
      <c r="Q236" s="65"/>
      <c r="R236" s="65"/>
      <c r="S236" s="36"/>
      <c r="T236" s="65"/>
      <c r="U236" s="65"/>
      <c r="V236" s="66"/>
      <c r="W236" s="66"/>
      <c r="X236" s="67"/>
      <c r="Y236" s="68"/>
      <c r="Z236" s="68"/>
      <c r="AA236" s="67"/>
      <c r="AB236" s="65"/>
      <c r="AC236" s="65"/>
      <c r="AD236" s="66"/>
      <c r="AE236" s="65"/>
      <c r="AF236" s="66"/>
      <c r="AG236" s="66"/>
      <c r="AH236" s="66"/>
      <c r="AI236" s="65"/>
      <c r="AJ236" s="65"/>
      <c r="AK236" s="66"/>
      <c r="AL236" s="36"/>
      <c r="AM236" s="36"/>
      <c r="AN236" s="36"/>
      <c r="AO236" s="69"/>
      <c r="AP236" s="36"/>
    </row>
    <row r="237" spans="1:42" ht="14.25" customHeight="1" x14ac:dyDescent="0.2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71"/>
      <c r="N237" s="65"/>
      <c r="O237" s="65"/>
      <c r="P237" s="65"/>
      <c r="Q237" s="65"/>
      <c r="R237" s="65"/>
      <c r="S237" s="36"/>
      <c r="T237" s="65"/>
      <c r="U237" s="65"/>
      <c r="V237" s="66"/>
      <c r="W237" s="66"/>
      <c r="X237" s="67"/>
      <c r="Y237" s="68"/>
      <c r="Z237" s="68"/>
      <c r="AA237" s="67"/>
      <c r="AB237" s="65"/>
      <c r="AC237" s="65"/>
      <c r="AD237" s="66"/>
      <c r="AE237" s="65"/>
      <c r="AF237" s="66"/>
      <c r="AG237" s="66"/>
      <c r="AH237" s="66"/>
      <c r="AI237" s="65"/>
      <c r="AJ237" s="65"/>
      <c r="AK237" s="66"/>
      <c r="AL237" s="36"/>
      <c r="AM237" s="36"/>
      <c r="AN237" s="36"/>
      <c r="AO237" s="69"/>
      <c r="AP237" s="36"/>
    </row>
    <row r="238" spans="1:42" ht="14.25" customHeight="1" x14ac:dyDescent="0.2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71"/>
      <c r="N238" s="65"/>
      <c r="O238" s="65"/>
      <c r="P238" s="65"/>
      <c r="Q238" s="65"/>
      <c r="R238" s="65"/>
      <c r="S238" s="36"/>
      <c r="T238" s="65"/>
      <c r="U238" s="65"/>
      <c r="V238" s="66"/>
      <c r="W238" s="66"/>
      <c r="X238" s="67"/>
      <c r="Y238" s="68"/>
      <c r="Z238" s="68"/>
      <c r="AA238" s="67"/>
      <c r="AB238" s="65"/>
      <c r="AC238" s="65"/>
      <c r="AD238" s="66"/>
      <c r="AE238" s="65"/>
      <c r="AF238" s="66"/>
      <c r="AG238" s="66"/>
      <c r="AH238" s="66"/>
      <c r="AI238" s="65"/>
      <c r="AJ238" s="65"/>
      <c r="AK238" s="66"/>
      <c r="AL238" s="36"/>
      <c r="AM238" s="36"/>
      <c r="AN238" s="36"/>
      <c r="AO238" s="69"/>
      <c r="AP238" s="36"/>
    </row>
    <row r="239" spans="1:42" ht="14.25" customHeight="1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71"/>
      <c r="N239" s="65"/>
      <c r="O239" s="65"/>
      <c r="P239" s="65"/>
      <c r="Q239" s="65"/>
      <c r="R239" s="65"/>
      <c r="S239" s="36"/>
      <c r="T239" s="65"/>
      <c r="U239" s="65"/>
      <c r="V239" s="66"/>
      <c r="W239" s="66"/>
      <c r="X239" s="67"/>
      <c r="Y239" s="68"/>
      <c r="Z239" s="68"/>
      <c r="AA239" s="67"/>
      <c r="AB239" s="65"/>
      <c r="AC239" s="65"/>
      <c r="AD239" s="66"/>
      <c r="AE239" s="65"/>
      <c r="AF239" s="66"/>
      <c r="AG239" s="66"/>
      <c r="AH239" s="66"/>
      <c r="AI239" s="65"/>
      <c r="AJ239" s="65"/>
      <c r="AK239" s="66"/>
      <c r="AL239" s="36"/>
      <c r="AM239" s="36"/>
      <c r="AN239" s="36"/>
      <c r="AO239" s="69"/>
      <c r="AP239" s="36"/>
    </row>
    <row r="240" spans="1:42" ht="14.25" customHeight="1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71"/>
      <c r="N240" s="65"/>
      <c r="O240" s="65"/>
      <c r="P240" s="65"/>
      <c r="Q240" s="65"/>
      <c r="R240" s="65"/>
      <c r="S240" s="36"/>
      <c r="T240" s="65"/>
      <c r="U240" s="65"/>
      <c r="V240" s="66"/>
      <c r="W240" s="66"/>
      <c r="X240" s="67"/>
      <c r="Y240" s="68"/>
      <c r="Z240" s="68"/>
      <c r="AA240" s="67"/>
      <c r="AB240" s="65"/>
      <c r="AC240" s="65"/>
      <c r="AD240" s="66"/>
      <c r="AE240" s="65"/>
      <c r="AF240" s="66"/>
      <c r="AG240" s="66"/>
      <c r="AH240" s="66"/>
      <c r="AI240" s="65"/>
      <c r="AJ240" s="65"/>
      <c r="AK240" s="66"/>
      <c r="AL240" s="36"/>
      <c r="AM240" s="36"/>
      <c r="AN240" s="36"/>
      <c r="AO240" s="69"/>
      <c r="AP240" s="36"/>
    </row>
    <row r="241" spans="1:42" ht="14.25" customHeight="1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71"/>
      <c r="N241" s="65"/>
      <c r="O241" s="65"/>
      <c r="P241" s="65"/>
      <c r="Q241" s="65"/>
      <c r="R241" s="65"/>
      <c r="S241" s="36"/>
      <c r="T241" s="65"/>
      <c r="U241" s="65"/>
      <c r="V241" s="66"/>
      <c r="W241" s="66"/>
      <c r="X241" s="67"/>
      <c r="Y241" s="68"/>
      <c r="Z241" s="68"/>
      <c r="AA241" s="67"/>
      <c r="AB241" s="65"/>
      <c r="AC241" s="65"/>
      <c r="AD241" s="66"/>
      <c r="AE241" s="65"/>
      <c r="AF241" s="66"/>
      <c r="AG241" s="66"/>
      <c r="AH241" s="66"/>
      <c r="AI241" s="65"/>
      <c r="AJ241" s="65"/>
      <c r="AK241" s="66"/>
      <c r="AL241" s="36"/>
      <c r="AM241" s="36"/>
      <c r="AN241" s="36"/>
      <c r="AO241" s="69"/>
      <c r="AP241" s="36"/>
    </row>
    <row r="242" spans="1:42" ht="14.25" customHeight="1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71"/>
      <c r="N242" s="65"/>
      <c r="O242" s="65"/>
      <c r="P242" s="65"/>
      <c r="Q242" s="65"/>
      <c r="R242" s="65"/>
      <c r="S242" s="36"/>
      <c r="T242" s="65"/>
      <c r="U242" s="65"/>
      <c r="V242" s="66"/>
      <c r="W242" s="66"/>
      <c r="X242" s="67"/>
      <c r="Y242" s="68"/>
      <c r="Z242" s="68"/>
      <c r="AA242" s="67"/>
      <c r="AB242" s="65"/>
      <c r="AC242" s="65"/>
      <c r="AD242" s="66"/>
      <c r="AE242" s="65"/>
      <c r="AF242" s="66"/>
      <c r="AG242" s="66"/>
      <c r="AH242" s="66"/>
      <c r="AI242" s="65"/>
      <c r="AJ242" s="65"/>
      <c r="AK242" s="66"/>
      <c r="AL242" s="36"/>
      <c r="AM242" s="36"/>
      <c r="AN242" s="36"/>
      <c r="AO242" s="69"/>
      <c r="AP242" s="36"/>
    </row>
    <row r="243" spans="1:42" ht="14.25" customHeight="1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71"/>
      <c r="N243" s="65"/>
      <c r="O243" s="65"/>
      <c r="P243" s="65"/>
      <c r="Q243" s="65"/>
      <c r="R243" s="65"/>
      <c r="S243" s="36"/>
      <c r="T243" s="65"/>
      <c r="U243" s="65"/>
      <c r="V243" s="66"/>
      <c r="W243" s="66"/>
      <c r="X243" s="67"/>
      <c r="Y243" s="68"/>
      <c r="Z243" s="68"/>
      <c r="AA243" s="67"/>
      <c r="AB243" s="65"/>
      <c r="AC243" s="65"/>
      <c r="AD243" s="66"/>
      <c r="AE243" s="65"/>
      <c r="AF243" s="66"/>
      <c r="AG243" s="66"/>
      <c r="AH243" s="66"/>
      <c r="AI243" s="65"/>
      <c r="AJ243" s="65"/>
      <c r="AK243" s="66"/>
      <c r="AL243" s="36"/>
      <c r="AM243" s="36"/>
      <c r="AN243" s="36"/>
      <c r="AO243" s="69"/>
      <c r="AP243" s="36"/>
    </row>
    <row r="244" spans="1:42" ht="14.25" customHeight="1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71"/>
      <c r="N244" s="65"/>
      <c r="O244" s="65"/>
      <c r="P244" s="65"/>
      <c r="Q244" s="65"/>
      <c r="R244" s="65"/>
      <c r="S244" s="36"/>
      <c r="T244" s="65"/>
      <c r="U244" s="65"/>
      <c r="V244" s="66"/>
      <c r="W244" s="66"/>
      <c r="X244" s="67"/>
      <c r="Y244" s="68"/>
      <c r="Z244" s="68"/>
      <c r="AA244" s="67"/>
      <c r="AB244" s="65"/>
      <c r="AC244" s="65"/>
      <c r="AD244" s="66"/>
      <c r="AE244" s="65"/>
      <c r="AF244" s="66"/>
      <c r="AG244" s="66"/>
      <c r="AH244" s="66"/>
      <c r="AI244" s="65"/>
      <c r="AJ244" s="65"/>
      <c r="AK244" s="66"/>
      <c r="AL244" s="36"/>
      <c r="AM244" s="36"/>
      <c r="AN244" s="36"/>
      <c r="AO244" s="69"/>
      <c r="AP244" s="36"/>
    </row>
    <row r="245" spans="1:42" ht="14.25" customHeight="1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71"/>
      <c r="N245" s="65"/>
      <c r="O245" s="65"/>
      <c r="P245" s="65"/>
      <c r="Q245" s="65"/>
      <c r="R245" s="65"/>
      <c r="S245" s="36"/>
      <c r="T245" s="65"/>
      <c r="U245" s="65"/>
      <c r="V245" s="66"/>
      <c r="W245" s="66"/>
      <c r="X245" s="67"/>
      <c r="Y245" s="68"/>
      <c r="Z245" s="68"/>
      <c r="AA245" s="67"/>
      <c r="AB245" s="65"/>
      <c r="AC245" s="65"/>
      <c r="AD245" s="66"/>
      <c r="AE245" s="65"/>
      <c r="AF245" s="66"/>
      <c r="AG245" s="66"/>
      <c r="AH245" s="66"/>
      <c r="AI245" s="65"/>
      <c r="AJ245" s="65"/>
      <c r="AK245" s="66"/>
      <c r="AL245" s="36"/>
      <c r="AM245" s="36"/>
      <c r="AN245" s="36"/>
      <c r="AO245" s="69"/>
      <c r="AP245" s="36"/>
    </row>
    <row r="246" spans="1:42" ht="14.25" customHeight="1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71"/>
      <c r="N246" s="65"/>
      <c r="O246" s="65"/>
      <c r="P246" s="65"/>
      <c r="Q246" s="65"/>
      <c r="R246" s="65"/>
      <c r="S246" s="36"/>
      <c r="T246" s="65"/>
      <c r="U246" s="65"/>
      <c r="V246" s="66"/>
      <c r="W246" s="66"/>
      <c r="X246" s="67"/>
      <c r="Y246" s="68"/>
      <c r="Z246" s="68"/>
      <c r="AA246" s="67"/>
      <c r="AB246" s="65"/>
      <c r="AC246" s="65"/>
      <c r="AD246" s="66"/>
      <c r="AE246" s="65"/>
      <c r="AF246" s="66"/>
      <c r="AG246" s="66"/>
      <c r="AH246" s="66"/>
      <c r="AI246" s="65"/>
      <c r="AJ246" s="65"/>
      <c r="AK246" s="66"/>
      <c r="AL246" s="36"/>
      <c r="AM246" s="36"/>
      <c r="AN246" s="36"/>
      <c r="AO246" s="69"/>
      <c r="AP246" s="36"/>
    </row>
    <row r="247" spans="1:42" ht="14.25" customHeight="1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71"/>
      <c r="N247" s="65"/>
      <c r="O247" s="65"/>
      <c r="P247" s="65"/>
      <c r="Q247" s="65"/>
      <c r="R247" s="65"/>
      <c r="S247" s="36"/>
      <c r="T247" s="65"/>
      <c r="U247" s="65"/>
      <c r="V247" s="66"/>
      <c r="W247" s="66"/>
      <c r="X247" s="67"/>
      <c r="Y247" s="68"/>
      <c r="Z247" s="68"/>
      <c r="AA247" s="67"/>
      <c r="AB247" s="65"/>
      <c r="AC247" s="65"/>
      <c r="AD247" s="66"/>
      <c r="AE247" s="65"/>
      <c r="AF247" s="66"/>
      <c r="AG247" s="66"/>
      <c r="AH247" s="66"/>
      <c r="AI247" s="65"/>
      <c r="AJ247" s="65"/>
      <c r="AK247" s="66"/>
      <c r="AL247" s="36"/>
      <c r="AM247" s="36"/>
      <c r="AN247" s="36"/>
      <c r="AO247" s="69"/>
      <c r="AP247" s="36"/>
    </row>
    <row r="248" spans="1:42" ht="14.25" customHeight="1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71"/>
      <c r="N248" s="65"/>
      <c r="O248" s="65"/>
      <c r="P248" s="65"/>
      <c r="Q248" s="65"/>
      <c r="R248" s="65"/>
      <c r="S248" s="36"/>
      <c r="T248" s="65"/>
      <c r="U248" s="65"/>
      <c r="V248" s="66"/>
      <c r="W248" s="66"/>
      <c r="X248" s="67"/>
      <c r="Y248" s="68"/>
      <c r="Z248" s="68"/>
      <c r="AA248" s="67"/>
      <c r="AB248" s="65"/>
      <c r="AC248" s="65"/>
      <c r="AD248" s="66"/>
      <c r="AE248" s="65"/>
      <c r="AF248" s="66"/>
      <c r="AG248" s="66"/>
      <c r="AH248" s="66"/>
      <c r="AI248" s="65"/>
      <c r="AJ248" s="65"/>
      <c r="AK248" s="66"/>
      <c r="AL248" s="36"/>
      <c r="AM248" s="36"/>
      <c r="AN248" s="36"/>
      <c r="AO248" s="69"/>
      <c r="AP248" s="36"/>
    </row>
    <row r="249" spans="1:42" ht="14.25" customHeight="1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71"/>
      <c r="N249" s="65"/>
      <c r="O249" s="65"/>
      <c r="P249" s="65"/>
      <c r="Q249" s="65"/>
      <c r="R249" s="65"/>
      <c r="S249" s="36"/>
      <c r="T249" s="65"/>
      <c r="U249" s="65"/>
      <c r="V249" s="66"/>
      <c r="W249" s="66"/>
      <c r="X249" s="67"/>
      <c r="Y249" s="68"/>
      <c r="Z249" s="68"/>
      <c r="AA249" s="67"/>
      <c r="AB249" s="65"/>
      <c r="AC249" s="65"/>
      <c r="AD249" s="66"/>
      <c r="AE249" s="65"/>
      <c r="AF249" s="66"/>
      <c r="AG249" s="66"/>
      <c r="AH249" s="66"/>
      <c r="AI249" s="65"/>
      <c r="AJ249" s="65"/>
      <c r="AK249" s="66"/>
      <c r="AL249" s="36"/>
      <c r="AM249" s="36"/>
      <c r="AN249" s="36"/>
      <c r="AO249" s="69"/>
      <c r="AP249" s="36"/>
    </row>
    <row r="250" spans="1:42" ht="14.25" customHeight="1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71"/>
      <c r="N250" s="65"/>
      <c r="O250" s="65"/>
      <c r="P250" s="65"/>
      <c r="Q250" s="65"/>
      <c r="R250" s="65"/>
      <c r="S250" s="36"/>
      <c r="T250" s="65"/>
      <c r="U250" s="65"/>
      <c r="V250" s="66"/>
      <c r="W250" s="66"/>
      <c r="X250" s="67"/>
      <c r="Y250" s="68"/>
      <c r="Z250" s="68"/>
      <c r="AA250" s="67"/>
      <c r="AB250" s="65"/>
      <c r="AC250" s="65"/>
      <c r="AD250" s="66"/>
      <c r="AE250" s="65"/>
      <c r="AF250" s="66"/>
      <c r="AG250" s="66"/>
      <c r="AH250" s="66"/>
      <c r="AI250" s="65"/>
      <c r="AJ250" s="65"/>
      <c r="AK250" s="66"/>
      <c r="AL250" s="36"/>
      <c r="AM250" s="36"/>
      <c r="AN250" s="36"/>
      <c r="AO250" s="69"/>
      <c r="AP250" s="36"/>
    </row>
    <row r="251" spans="1:42" ht="14.25" customHeight="1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71"/>
      <c r="N251" s="65"/>
      <c r="O251" s="65"/>
      <c r="P251" s="65"/>
      <c r="Q251" s="65"/>
      <c r="R251" s="65"/>
      <c r="S251" s="36"/>
      <c r="T251" s="65"/>
      <c r="U251" s="65"/>
      <c r="V251" s="66"/>
      <c r="W251" s="66"/>
      <c r="X251" s="67"/>
      <c r="Y251" s="68"/>
      <c r="Z251" s="68"/>
      <c r="AA251" s="67"/>
      <c r="AB251" s="65"/>
      <c r="AC251" s="65"/>
      <c r="AD251" s="66"/>
      <c r="AE251" s="65"/>
      <c r="AF251" s="66"/>
      <c r="AG251" s="66"/>
      <c r="AH251" s="66"/>
      <c r="AI251" s="65"/>
      <c r="AJ251" s="65"/>
      <c r="AK251" s="66"/>
      <c r="AL251" s="36"/>
      <c r="AM251" s="36"/>
      <c r="AN251" s="36"/>
      <c r="AO251" s="69"/>
      <c r="AP251" s="36"/>
    </row>
    <row r="252" spans="1:42" ht="14.25" customHeight="1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71"/>
      <c r="N252" s="65"/>
      <c r="O252" s="65"/>
      <c r="P252" s="65"/>
      <c r="Q252" s="65"/>
      <c r="R252" s="65"/>
      <c r="S252" s="36"/>
      <c r="T252" s="65"/>
      <c r="U252" s="65"/>
      <c r="V252" s="66"/>
      <c r="W252" s="66"/>
      <c r="X252" s="67"/>
      <c r="Y252" s="68"/>
      <c r="Z252" s="68"/>
      <c r="AA252" s="67"/>
      <c r="AB252" s="65"/>
      <c r="AC252" s="65"/>
      <c r="AD252" s="66"/>
      <c r="AE252" s="65"/>
      <c r="AF252" s="66"/>
      <c r="AG252" s="66"/>
      <c r="AH252" s="66"/>
      <c r="AI252" s="65"/>
      <c r="AJ252" s="65"/>
      <c r="AK252" s="66"/>
      <c r="AL252" s="36"/>
      <c r="AM252" s="36"/>
      <c r="AN252" s="36"/>
      <c r="AO252" s="69"/>
      <c r="AP252" s="36"/>
    </row>
    <row r="253" spans="1:42" ht="14.25" customHeight="1" x14ac:dyDescent="0.2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71"/>
      <c r="N253" s="65"/>
      <c r="O253" s="65"/>
      <c r="P253" s="65"/>
      <c r="Q253" s="65"/>
      <c r="R253" s="65"/>
      <c r="S253" s="36"/>
      <c r="T253" s="65"/>
      <c r="U253" s="65"/>
      <c r="V253" s="66"/>
      <c r="W253" s="66"/>
      <c r="X253" s="67"/>
      <c r="Y253" s="68"/>
      <c r="Z253" s="68"/>
      <c r="AA253" s="67"/>
      <c r="AB253" s="65"/>
      <c r="AC253" s="65"/>
      <c r="AD253" s="66"/>
      <c r="AE253" s="65"/>
      <c r="AF253" s="66"/>
      <c r="AG253" s="66"/>
      <c r="AH253" s="66"/>
      <c r="AI253" s="65"/>
      <c r="AJ253" s="65"/>
      <c r="AK253" s="66"/>
      <c r="AL253" s="36"/>
      <c r="AM253" s="36"/>
      <c r="AN253" s="36"/>
      <c r="AO253" s="69"/>
      <c r="AP253" s="36"/>
    </row>
    <row r="254" spans="1:42" ht="14.25" customHeight="1" x14ac:dyDescent="0.2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71"/>
      <c r="N254" s="65"/>
      <c r="O254" s="65"/>
      <c r="P254" s="65"/>
      <c r="Q254" s="65"/>
      <c r="R254" s="65"/>
      <c r="S254" s="36"/>
      <c r="T254" s="65"/>
      <c r="U254" s="65"/>
      <c r="V254" s="66"/>
      <c r="W254" s="66"/>
      <c r="X254" s="67"/>
      <c r="Y254" s="68"/>
      <c r="Z254" s="68"/>
      <c r="AA254" s="67"/>
      <c r="AB254" s="65"/>
      <c r="AC254" s="65"/>
      <c r="AD254" s="66"/>
      <c r="AE254" s="65"/>
      <c r="AF254" s="66"/>
      <c r="AG254" s="66"/>
      <c r="AH254" s="66"/>
      <c r="AI254" s="65"/>
      <c r="AJ254" s="65"/>
      <c r="AK254" s="66"/>
      <c r="AL254" s="36"/>
      <c r="AM254" s="36"/>
      <c r="AN254" s="36"/>
      <c r="AO254" s="69"/>
      <c r="AP254" s="36"/>
    </row>
    <row r="255" spans="1:42" ht="14.25" customHeight="1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71"/>
      <c r="N255" s="65"/>
      <c r="O255" s="65"/>
      <c r="P255" s="65"/>
      <c r="Q255" s="65"/>
      <c r="R255" s="65"/>
      <c r="S255" s="36"/>
      <c r="T255" s="65"/>
      <c r="U255" s="65"/>
      <c r="V255" s="66"/>
      <c r="W255" s="66"/>
      <c r="X255" s="67"/>
      <c r="Y255" s="68"/>
      <c r="Z255" s="68"/>
      <c r="AA255" s="67"/>
      <c r="AB255" s="65"/>
      <c r="AC255" s="65"/>
      <c r="AD255" s="66"/>
      <c r="AE255" s="65"/>
      <c r="AF255" s="66"/>
      <c r="AG255" s="66"/>
      <c r="AH255" s="66"/>
      <c r="AI255" s="65"/>
      <c r="AJ255" s="65"/>
      <c r="AK255" s="66"/>
      <c r="AL255" s="36"/>
      <c r="AM255" s="36"/>
      <c r="AN255" s="36"/>
      <c r="AO255" s="69"/>
      <c r="AP255" s="36"/>
    </row>
    <row r="256" spans="1:42" ht="14.25" customHeight="1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71"/>
      <c r="N256" s="65"/>
      <c r="O256" s="65"/>
      <c r="P256" s="65"/>
      <c r="Q256" s="65"/>
      <c r="R256" s="65"/>
      <c r="S256" s="36"/>
      <c r="T256" s="65"/>
      <c r="U256" s="65"/>
      <c r="V256" s="66"/>
      <c r="W256" s="66"/>
      <c r="X256" s="67"/>
      <c r="Y256" s="68"/>
      <c r="Z256" s="68"/>
      <c r="AA256" s="67"/>
      <c r="AB256" s="65"/>
      <c r="AC256" s="65"/>
      <c r="AD256" s="66"/>
      <c r="AE256" s="65"/>
      <c r="AF256" s="66"/>
      <c r="AG256" s="66"/>
      <c r="AH256" s="66"/>
      <c r="AI256" s="65"/>
      <c r="AJ256" s="65"/>
      <c r="AK256" s="66"/>
      <c r="AL256" s="36"/>
      <c r="AM256" s="36"/>
      <c r="AN256" s="36"/>
      <c r="AO256" s="69"/>
      <c r="AP256" s="36"/>
    </row>
    <row r="257" spans="1:42" ht="14.25" customHeight="1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71"/>
      <c r="N257" s="65"/>
      <c r="O257" s="65"/>
      <c r="P257" s="65"/>
      <c r="Q257" s="65"/>
      <c r="R257" s="65"/>
      <c r="S257" s="36"/>
      <c r="T257" s="65"/>
      <c r="U257" s="65"/>
      <c r="V257" s="66"/>
      <c r="W257" s="66"/>
      <c r="X257" s="67"/>
      <c r="Y257" s="68"/>
      <c r="Z257" s="68"/>
      <c r="AA257" s="67"/>
      <c r="AB257" s="65"/>
      <c r="AC257" s="65"/>
      <c r="AD257" s="66"/>
      <c r="AE257" s="65"/>
      <c r="AF257" s="66"/>
      <c r="AG257" s="66"/>
      <c r="AH257" s="66"/>
      <c r="AI257" s="65"/>
      <c r="AJ257" s="65"/>
      <c r="AK257" s="66"/>
      <c r="AL257" s="36"/>
      <c r="AM257" s="36"/>
      <c r="AN257" s="36"/>
      <c r="AO257" s="69"/>
      <c r="AP257" s="36"/>
    </row>
    <row r="258" spans="1:42" ht="14.25" customHeight="1" x14ac:dyDescent="0.2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71"/>
      <c r="N258" s="65"/>
      <c r="O258" s="65"/>
      <c r="P258" s="65"/>
      <c r="Q258" s="65"/>
      <c r="R258" s="65"/>
      <c r="S258" s="36"/>
      <c r="T258" s="65"/>
      <c r="U258" s="65"/>
      <c r="V258" s="66"/>
      <c r="W258" s="66"/>
      <c r="X258" s="67"/>
      <c r="Y258" s="68"/>
      <c r="Z258" s="68"/>
      <c r="AA258" s="67"/>
      <c r="AB258" s="65"/>
      <c r="AC258" s="65"/>
      <c r="AD258" s="66"/>
      <c r="AE258" s="65"/>
      <c r="AF258" s="66"/>
      <c r="AG258" s="66"/>
      <c r="AH258" s="66"/>
      <c r="AI258" s="65"/>
      <c r="AJ258" s="65"/>
      <c r="AK258" s="66"/>
      <c r="AL258" s="36"/>
      <c r="AM258" s="36"/>
      <c r="AN258" s="36"/>
      <c r="AO258" s="69"/>
      <c r="AP258" s="36"/>
    </row>
    <row r="259" spans="1:42" ht="14.25" customHeight="1" x14ac:dyDescent="0.2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71"/>
      <c r="N259" s="65"/>
      <c r="O259" s="65"/>
      <c r="P259" s="65"/>
      <c r="Q259" s="65"/>
      <c r="R259" s="65"/>
      <c r="S259" s="36"/>
      <c r="T259" s="65"/>
      <c r="U259" s="65"/>
      <c r="V259" s="66"/>
      <c r="W259" s="66"/>
      <c r="X259" s="67"/>
      <c r="Y259" s="68"/>
      <c r="Z259" s="68"/>
      <c r="AA259" s="67"/>
      <c r="AB259" s="65"/>
      <c r="AC259" s="65"/>
      <c r="AD259" s="66"/>
      <c r="AE259" s="65"/>
      <c r="AF259" s="66"/>
      <c r="AG259" s="66"/>
      <c r="AH259" s="66"/>
      <c r="AI259" s="65"/>
      <c r="AJ259" s="65"/>
      <c r="AK259" s="66"/>
      <c r="AL259" s="36"/>
      <c r="AM259" s="36"/>
      <c r="AN259" s="36"/>
      <c r="AO259" s="69"/>
      <c r="AP259" s="36"/>
    </row>
    <row r="260" spans="1:42" ht="14.25" customHeight="1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71"/>
      <c r="N260" s="65"/>
      <c r="O260" s="65"/>
      <c r="P260" s="65"/>
      <c r="Q260" s="65"/>
      <c r="R260" s="65"/>
      <c r="S260" s="36"/>
      <c r="T260" s="65"/>
      <c r="U260" s="65"/>
      <c r="V260" s="66"/>
      <c r="W260" s="66"/>
      <c r="X260" s="67"/>
      <c r="Y260" s="68"/>
      <c r="Z260" s="68"/>
      <c r="AA260" s="67"/>
      <c r="AB260" s="65"/>
      <c r="AC260" s="65"/>
      <c r="AD260" s="66"/>
      <c r="AE260" s="65"/>
      <c r="AF260" s="66"/>
      <c r="AG260" s="66"/>
      <c r="AH260" s="66"/>
      <c r="AI260" s="65"/>
      <c r="AJ260" s="65"/>
      <c r="AK260" s="66"/>
      <c r="AL260" s="36"/>
      <c r="AM260" s="36"/>
      <c r="AN260" s="36"/>
      <c r="AO260" s="69"/>
      <c r="AP260" s="36"/>
    </row>
    <row r="261" spans="1:42" ht="14.25" customHeight="1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71"/>
      <c r="N261" s="65"/>
      <c r="O261" s="65"/>
      <c r="P261" s="65"/>
      <c r="Q261" s="65"/>
      <c r="R261" s="65"/>
      <c r="S261" s="36"/>
      <c r="T261" s="65"/>
      <c r="U261" s="65"/>
      <c r="V261" s="66"/>
      <c r="W261" s="66"/>
      <c r="X261" s="67"/>
      <c r="Y261" s="68"/>
      <c r="Z261" s="68"/>
      <c r="AA261" s="67"/>
      <c r="AB261" s="65"/>
      <c r="AC261" s="65"/>
      <c r="AD261" s="66"/>
      <c r="AE261" s="65"/>
      <c r="AF261" s="66"/>
      <c r="AG261" s="66"/>
      <c r="AH261" s="66"/>
      <c r="AI261" s="65"/>
      <c r="AJ261" s="65"/>
      <c r="AK261" s="66"/>
      <c r="AL261" s="36"/>
      <c r="AM261" s="36"/>
      <c r="AN261" s="36"/>
      <c r="AO261" s="69"/>
      <c r="AP261" s="36"/>
    </row>
    <row r="262" spans="1:42" ht="14.25" customHeight="1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71"/>
      <c r="N262" s="65"/>
      <c r="O262" s="65"/>
      <c r="P262" s="65"/>
      <c r="Q262" s="65"/>
      <c r="R262" s="65"/>
      <c r="S262" s="36"/>
      <c r="T262" s="65"/>
      <c r="U262" s="65"/>
      <c r="V262" s="66"/>
      <c r="W262" s="66"/>
      <c r="X262" s="67"/>
      <c r="Y262" s="68"/>
      <c r="Z262" s="68"/>
      <c r="AA262" s="67"/>
      <c r="AB262" s="65"/>
      <c r="AC262" s="65"/>
      <c r="AD262" s="66"/>
      <c r="AE262" s="65"/>
      <c r="AF262" s="66"/>
      <c r="AG262" s="66"/>
      <c r="AH262" s="66"/>
      <c r="AI262" s="65"/>
      <c r="AJ262" s="65"/>
      <c r="AK262" s="66"/>
      <c r="AL262" s="36"/>
      <c r="AM262" s="36"/>
      <c r="AN262" s="36"/>
      <c r="AO262" s="69"/>
      <c r="AP262" s="36"/>
    </row>
    <row r="263" spans="1:42" ht="14.25" customHeight="1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71"/>
      <c r="N263" s="65"/>
      <c r="O263" s="65"/>
      <c r="P263" s="65"/>
      <c r="Q263" s="65"/>
      <c r="R263" s="65"/>
      <c r="S263" s="36"/>
      <c r="T263" s="65"/>
      <c r="U263" s="65"/>
      <c r="V263" s="66"/>
      <c r="W263" s="66"/>
      <c r="X263" s="67"/>
      <c r="Y263" s="68"/>
      <c r="Z263" s="68"/>
      <c r="AA263" s="67"/>
      <c r="AB263" s="65"/>
      <c r="AC263" s="65"/>
      <c r="AD263" s="66"/>
      <c r="AE263" s="65"/>
      <c r="AF263" s="66"/>
      <c r="AG263" s="66"/>
      <c r="AH263" s="66"/>
      <c r="AI263" s="65"/>
      <c r="AJ263" s="65"/>
      <c r="AK263" s="66"/>
      <c r="AL263" s="36"/>
      <c r="AM263" s="36"/>
      <c r="AN263" s="36"/>
      <c r="AO263" s="69"/>
      <c r="AP263" s="36"/>
    </row>
    <row r="264" spans="1:42" ht="14.25" customHeight="1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71"/>
      <c r="N264" s="65"/>
      <c r="O264" s="65"/>
      <c r="P264" s="65"/>
      <c r="Q264" s="65"/>
      <c r="R264" s="65"/>
      <c r="S264" s="36"/>
      <c r="T264" s="65"/>
      <c r="U264" s="65"/>
      <c r="V264" s="66"/>
      <c r="W264" s="66"/>
      <c r="X264" s="67"/>
      <c r="Y264" s="68"/>
      <c r="Z264" s="68"/>
      <c r="AA264" s="67"/>
      <c r="AB264" s="65"/>
      <c r="AC264" s="65"/>
      <c r="AD264" s="66"/>
      <c r="AE264" s="65"/>
      <c r="AF264" s="66"/>
      <c r="AG264" s="66"/>
      <c r="AH264" s="66"/>
      <c r="AI264" s="65"/>
      <c r="AJ264" s="65"/>
      <c r="AK264" s="66"/>
      <c r="AL264" s="36"/>
      <c r="AM264" s="36"/>
      <c r="AN264" s="36"/>
      <c r="AO264" s="69"/>
      <c r="AP264" s="36"/>
    </row>
    <row r="265" spans="1:42" ht="14.25" customHeight="1" x14ac:dyDescent="0.2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71"/>
      <c r="N265" s="65"/>
      <c r="O265" s="65"/>
      <c r="P265" s="65"/>
      <c r="Q265" s="65"/>
      <c r="R265" s="65"/>
      <c r="S265" s="36"/>
      <c r="T265" s="65"/>
      <c r="U265" s="65"/>
      <c r="V265" s="66"/>
      <c r="W265" s="66"/>
      <c r="X265" s="67"/>
      <c r="Y265" s="68"/>
      <c r="Z265" s="68"/>
      <c r="AA265" s="67"/>
      <c r="AB265" s="65"/>
      <c r="AC265" s="65"/>
      <c r="AD265" s="66"/>
      <c r="AE265" s="65"/>
      <c r="AF265" s="66"/>
      <c r="AG265" s="66"/>
      <c r="AH265" s="66"/>
      <c r="AI265" s="65"/>
      <c r="AJ265" s="65"/>
      <c r="AK265" s="66"/>
      <c r="AL265" s="36"/>
      <c r="AM265" s="36"/>
      <c r="AN265" s="36"/>
      <c r="AO265" s="69"/>
      <c r="AP265" s="36"/>
    </row>
    <row r="266" spans="1:42" ht="14.25" customHeight="1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71"/>
      <c r="N266" s="65"/>
      <c r="O266" s="65"/>
      <c r="P266" s="65"/>
      <c r="Q266" s="65"/>
      <c r="R266" s="65"/>
      <c r="S266" s="36"/>
      <c r="T266" s="65"/>
      <c r="U266" s="65"/>
      <c r="V266" s="66"/>
      <c r="W266" s="66"/>
      <c r="X266" s="67"/>
      <c r="Y266" s="68"/>
      <c r="Z266" s="68"/>
      <c r="AA266" s="67"/>
      <c r="AB266" s="65"/>
      <c r="AC266" s="65"/>
      <c r="AD266" s="66"/>
      <c r="AE266" s="65"/>
      <c r="AF266" s="66"/>
      <c r="AG266" s="66"/>
      <c r="AH266" s="66"/>
      <c r="AI266" s="65"/>
      <c r="AJ266" s="65"/>
      <c r="AK266" s="66"/>
      <c r="AL266" s="36"/>
      <c r="AM266" s="36"/>
      <c r="AN266" s="36"/>
      <c r="AO266" s="69"/>
      <c r="AP266" s="36"/>
    </row>
    <row r="267" spans="1:42" ht="14.25" customHeight="1" x14ac:dyDescent="0.2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71"/>
      <c r="N267" s="65"/>
      <c r="O267" s="65"/>
      <c r="P267" s="65"/>
      <c r="Q267" s="65"/>
      <c r="R267" s="65"/>
      <c r="S267" s="36"/>
      <c r="T267" s="65"/>
      <c r="U267" s="65"/>
      <c r="V267" s="66"/>
      <c r="W267" s="66"/>
      <c r="X267" s="67"/>
      <c r="Y267" s="68"/>
      <c r="Z267" s="68"/>
      <c r="AA267" s="67"/>
      <c r="AB267" s="65"/>
      <c r="AC267" s="65"/>
      <c r="AD267" s="66"/>
      <c r="AE267" s="65"/>
      <c r="AF267" s="66"/>
      <c r="AG267" s="66"/>
      <c r="AH267" s="66"/>
      <c r="AI267" s="65"/>
      <c r="AJ267" s="65"/>
      <c r="AK267" s="66"/>
      <c r="AL267" s="36"/>
      <c r="AM267" s="36"/>
      <c r="AN267" s="36"/>
      <c r="AO267" s="69"/>
      <c r="AP267" s="36"/>
    </row>
    <row r="268" spans="1:42" ht="14.25" customHeight="1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71"/>
      <c r="N268" s="65"/>
      <c r="O268" s="65"/>
      <c r="P268" s="65"/>
      <c r="Q268" s="65"/>
      <c r="R268" s="65"/>
      <c r="S268" s="36"/>
      <c r="T268" s="65"/>
      <c r="U268" s="65"/>
      <c r="V268" s="66"/>
      <c r="W268" s="66"/>
      <c r="X268" s="67"/>
      <c r="Y268" s="68"/>
      <c r="Z268" s="68"/>
      <c r="AA268" s="67"/>
      <c r="AB268" s="65"/>
      <c r="AC268" s="65"/>
      <c r="AD268" s="66"/>
      <c r="AE268" s="65"/>
      <c r="AF268" s="66"/>
      <c r="AG268" s="66"/>
      <c r="AH268" s="66"/>
      <c r="AI268" s="65"/>
      <c r="AJ268" s="65"/>
      <c r="AK268" s="66"/>
      <c r="AL268" s="36"/>
      <c r="AM268" s="36"/>
      <c r="AN268" s="36"/>
      <c r="AO268" s="69"/>
      <c r="AP268" s="36"/>
    </row>
    <row r="269" spans="1:42" ht="14.25" customHeight="1" x14ac:dyDescent="0.2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71"/>
      <c r="N269" s="65"/>
      <c r="O269" s="65"/>
      <c r="P269" s="65"/>
      <c r="Q269" s="65"/>
      <c r="R269" s="65"/>
      <c r="S269" s="36"/>
      <c r="T269" s="65"/>
      <c r="U269" s="65"/>
      <c r="V269" s="66"/>
      <c r="W269" s="66"/>
      <c r="X269" s="67"/>
      <c r="Y269" s="68"/>
      <c r="Z269" s="68"/>
      <c r="AA269" s="67"/>
      <c r="AB269" s="65"/>
      <c r="AC269" s="65"/>
      <c r="AD269" s="66"/>
      <c r="AE269" s="65"/>
      <c r="AF269" s="66"/>
      <c r="AG269" s="66"/>
      <c r="AH269" s="66"/>
      <c r="AI269" s="65"/>
      <c r="AJ269" s="65"/>
      <c r="AK269" s="66"/>
      <c r="AL269" s="36"/>
      <c r="AM269" s="36"/>
      <c r="AN269" s="36"/>
      <c r="AO269" s="69"/>
      <c r="AP269" s="36"/>
    </row>
    <row r="270" spans="1:42" ht="14.25" customHeight="1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71"/>
      <c r="N270" s="65"/>
      <c r="O270" s="65"/>
      <c r="P270" s="65"/>
      <c r="Q270" s="65"/>
      <c r="R270" s="65"/>
      <c r="S270" s="36"/>
      <c r="T270" s="65"/>
      <c r="U270" s="65"/>
      <c r="V270" s="66"/>
      <c r="W270" s="66"/>
      <c r="X270" s="67"/>
      <c r="Y270" s="68"/>
      <c r="Z270" s="68"/>
      <c r="AA270" s="67"/>
      <c r="AB270" s="65"/>
      <c r="AC270" s="65"/>
      <c r="AD270" s="66"/>
      <c r="AE270" s="65"/>
      <c r="AF270" s="66"/>
      <c r="AG270" s="66"/>
      <c r="AH270" s="66"/>
      <c r="AI270" s="65"/>
      <c r="AJ270" s="65"/>
      <c r="AK270" s="66"/>
      <c r="AL270" s="36"/>
      <c r="AM270" s="36"/>
      <c r="AN270" s="36"/>
      <c r="AO270" s="69"/>
      <c r="AP270" s="36"/>
    </row>
    <row r="271" spans="1:42" ht="14.25" customHeight="1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71"/>
      <c r="N271" s="65"/>
      <c r="O271" s="65"/>
      <c r="P271" s="65"/>
      <c r="Q271" s="65"/>
      <c r="R271" s="65"/>
      <c r="S271" s="36"/>
      <c r="T271" s="65"/>
      <c r="U271" s="65"/>
      <c r="V271" s="66"/>
      <c r="W271" s="66"/>
      <c r="X271" s="67"/>
      <c r="Y271" s="68"/>
      <c r="Z271" s="68"/>
      <c r="AA271" s="67"/>
      <c r="AB271" s="65"/>
      <c r="AC271" s="65"/>
      <c r="AD271" s="66"/>
      <c r="AE271" s="65"/>
      <c r="AF271" s="66"/>
      <c r="AG271" s="66"/>
      <c r="AH271" s="66"/>
      <c r="AI271" s="65"/>
      <c r="AJ271" s="65"/>
      <c r="AK271" s="66"/>
      <c r="AL271" s="36"/>
      <c r="AM271" s="36"/>
      <c r="AN271" s="36"/>
      <c r="AO271" s="69"/>
      <c r="AP271" s="36"/>
    </row>
    <row r="272" spans="1:42" ht="14.25" customHeight="1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71"/>
      <c r="N272" s="65"/>
      <c r="O272" s="65"/>
      <c r="P272" s="65"/>
      <c r="Q272" s="65"/>
      <c r="R272" s="65"/>
      <c r="S272" s="36"/>
      <c r="T272" s="65"/>
      <c r="U272" s="65"/>
      <c r="V272" s="66"/>
      <c r="W272" s="66"/>
      <c r="X272" s="67"/>
      <c r="Y272" s="68"/>
      <c r="Z272" s="68"/>
      <c r="AA272" s="67"/>
      <c r="AB272" s="65"/>
      <c r="AC272" s="65"/>
      <c r="AD272" s="66"/>
      <c r="AE272" s="65"/>
      <c r="AF272" s="66"/>
      <c r="AG272" s="66"/>
      <c r="AH272" s="66"/>
      <c r="AI272" s="65"/>
      <c r="AJ272" s="65"/>
      <c r="AK272" s="66"/>
      <c r="AL272" s="36"/>
      <c r="AM272" s="36"/>
      <c r="AN272" s="36"/>
      <c r="AO272" s="69"/>
      <c r="AP272" s="36"/>
    </row>
    <row r="273" spans="1:42" ht="14.25" customHeight="1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71"/>
      <c r="N273" s="65"/>
      <c r="O273" s="65"/>
      <c r="P273" s="65"/>
      <c r="Q273" s="65"/>
      <c r="R273" s="65"/>
      <c r="S273" s="36"/>
      <c r="T273" s="65"/>
      <c r="U273" s="65"/>
      <c r="V273" s="66"/>
      <c r="W273" s="66"/>
      <c r="X273" s="67"/>
      <c r="Y273" s="68"/>
      <c r="Z273" s="68"/>
      <c r="AA273" s="67"/>
      <c r="AB273" s="65"/>
      <c r="AC273" s="65"/>
      <c r="AD273" s="66"/>
      <c r="AE273" s="65"/>
      <c r="AF273" s="66"/>
      <c r="AG273" s="66"/>
      <c r="AH273" s="66"/>
      <c r="AI273" s="65"/>
      <c r="AJ273" s="65"/>
      <c r="AK273" s="66"/>
      <c r="AL273" s="36"/>
      <c r="AM273" s="36"/>
      <c r="AN273" s="36"/>
      <c r="AO273" s="69"/>
      <c r="AP273" s="36"/>
    </row>
    <row r="274" spans="1:42" ht="14.25" customHeight="1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71"/>
      <c r="N274" s="65"/>
      <c r="O274" s="65"/>
      <c r="P274" s="65"/>
      <c r="Q274" s="65"/>
      <c r="R274" s="65"/>
      <c r="S274" s="36"/>
      <c r="T274" s="65"/>
      <c r="U274" s="65"/>
      <c r="V274" s="66"/>
      <c r="W274" s="66"/>
      <c r="X274" s="67"/>
      <c r="Y274" s="68"/>
      <c r="Z274" s="68"/>
      <c r="AA274" s="67"/>
      <c r="AB274" s="65"/>
      <c r="AC274" s="65"/>
      <c r="AD274" s="66"/>
      <c r="AE274" s="65"/>
      <c r="AF274" s="66"/>
      <c r="AG274" s="66"/>
      <c r="AH274" s="66"/>
      <c r="AI274" s="65"/>
      <c r="AJ274" s="65"/>
      <c r="AK274" s="66"/>
      <c r="AL274" s="36"/>
      <c r="AM274" s="36"/>
      <c r="AN274" s="36"/>
      <c r="AO274" s="69"/>
      <c r="AP274" s="36"/>
    </row>
    <row r="275" spans="1:42" ht="14.25" customHeight="1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71"/>
      <c r="N275" s="65"/>
      <c r="O275" s="65"/>
      <c r="P275" s="65"/>
      <c r="Q275" s="65"/>
      <c r="R275" s="65"/>
      <c r="S275" s="36"/>
      <c r="T275" s="65"/>
      <c r="U275" s="65"/>
      <c r="V275" s="66"/>
      <c r="W275" s="66"/>
      <c r="X275" s="67"/>
      <c r="Y275" s="68"/>
      <c r="Z275" s="68"/>
      <c r="AA275" s="67"/>
      <c r="AB275" s="65"/>
      <c r="AC275" s="65"/>
      <c r="AD275" s="66"/>
      <c r="AE275" s="65"/>
      <c r="AF275" s="66"/>
      <c r="AG275" s="66"/>
      <c r="AH275" s="66"/>
      <c r="AI275" s="65"/>
      <c r="AJ275" s="65"/>
      <c r="AK275" s="66"/>
      <c r="AL275" s="36"/>
      <c r="AM275" s="36"/>
      <c r="AN275" s="36"/>
      <c r="AO275" s="69"/>
      <c r="AP275" s="36"/>
    </row>
    <row r="276" spans="1:42" ht="14.25" customHeight="1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71"/>
      <c r="N276" s="65"/>
      <c r="O276" s="65"/>
      <c r="P276" s="65"/>
      <c r="Q276" s="65"/>
      <c r="R276" s="65"/>
      <c r="S276" s="36"/>
      <c r="T276" s="65"/>
      <c r="U276" s="65"/>
      <c r="V276" s="66"/>
      <c r="W276" s="66"/>
      <c r="X276" s="67"/>
      <c r="Y276" s="68"/>
      <c r="Z276" s="68"/>
      <c r="AA276" s="67"/>
      <c r="AB276" s="65"/>
      <c r="AC276" s="65"/>
      <c r="AD276" s="66"/>
      <c r="AE276" s="65"/>
      <c r="AF276" s="66"/>
      <c r="AG276" s="66"/>
      <c r="AH276" s="66"/>
      <c r="AI276" s="65"/>
      <c r="AJ276" s="65"/>
      <c r="AK276" s="66"/>
      <c r="AL276" s="36"/>
      <c r="AM276" s="36"/>
      <c r="AN276" s="36"/>
      <c r="AO276" s="69"/>
      <c r="AP276" s="36"/>
    </row>
    <row r="277" spans="1:42" ht="14.25" customHeight="1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71"/>
      <c r="N277" s="65"/>
      <c r="O277" s="65"/>
      <c r="P277" s="65"/>
      <c r="Q277" s="65"/>
      <c r="R277" s="65"/>
      <c r="S277" s="36"/>
      <c r="T277" s="65"/>
      <c r="U277" s="65"/>
      <c r="V277" s="66"/>
      <c r="W277" s="66"/>
      <c r="X277" s="67"/>
      <c r="Y277" s="68"/>
      <c r="Z277" s="68"/>
      <c r="AA277" s="67"/>
      <c r="AB277" s="65"/>
      <c r="AC277" s="65"/>
      <c r="AD277" s="66"/>
      <c r="AE277" s="65"/>
      <c r="AF277" s="66"/>
      <c r="AG277" s="66"/>
      <c r="AH277" s="66"/>
      <c r="AI277" s="65"/>
      <c r="AJ277" s="65"/>
      <c r="AK277" s="66"/>
      <c r="AL277" s="36"/>
      <c r="AM277" s="36"/>
      <c r="AN277" s="36"/>
      <c r="AO277" s="69"/>
      <c r="AP277" s="36"/>
    </row>
    <row r="278" spans="1:42" ht="14.25" customHeight="1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71"/>
      <c r="N278" s="65"/>
      <c r="O278" s="65"/>
      <c r="P278" s="65"/>
      <c r="Q278" s="65"/>
      <c r="R278" s="65"/>
      <c r="S278" s="36"/>
      <c r="T278" s="65"/>
      <c r="U278" s="65"/>
      <c r="V278" s="66"/>
      <c r="W278" s="66"/>
      <c r="X278" s="67"/>
      <c r="Y278" s="68"/>
      <c r="Z278" s="68"/>
      <c r="AA278" s="67"/>
      <c r="AB278" s="65"/>
      <c r="AC278" s="65"/>
      <c r="AD278" s="66"/>
      <c r="AE278" s="65"/>
      <c r="AF278" s="66"/>
      <c r="AG278" s="66"/>
      <c r="AH278" s="66"/>
      <c r="AI278" s="65"/>
      <c r="AJ278" s="65"/>
      <c r="AK278" s="66"/>
      <c r="AL278" s="36"/>
      <c r="AM278" s="36"/>
      <c r="AN278" s="36"/>
      <c r="AO278" s="69"/>
      <c r="AP278" s="36"/>
    </row>
    <row r="279" spans="1:42" ht="14.25" customHeight="1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71"/>
      <c r="N279" s="65"/>
      <c r="O279" s="65"/>
      <c r="P279" s="65"/>
      <c r="Q279" s="65"/>
      <c r="R279" s="65"/>
      <c r="S279" s="36"/>
      <c r="T279" s="65"/>
      <c r="U279" s="65"/>
      <c r="V279" s="66"/>
      <c r="W279" s="66"/>
      <c r="X279" s="67"/>
      <c r="Y279" s="68"/>
      <c r="Z279" s="68"/>
      <c r="AA279" s="67"/>
      <c r="AB279" s="65"/>
      <c r="AC279" s="65"/>
      <c r="AD279" s="66"/>
      <c r="AE279" s="65"/>
      <c r="AF279" s="66"/>
      <c r="AG279" s="66"/>
      <c r="AH279" s="66"/>
      <c r="AI279" s="65"/>
      <c r="AJ279" s="65"/>
      <c r="AK279" s="66"/>
      <c r="AL279" s="36"/>
      <c r="AM279" s="36"/>
      <c r="AN279" s="36"/>
      <c r="AO279" s="69"/>
      <c r="AP279" s="36"/>
    </row>
    <row r="280" spans="1:42" ht="14.25" customHeight="1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71"/>
      <c r="N280" s="65"/>
      <c r="O280" s="65"/>
      <c r="P280" s="65"/>
      <c r="Q280" s="65"/>
      <c r="R280" s="65"/>
      <c r="S280" s="36"/>
      <c r="T280" s="65"/>
      <c r="U280" s="65"/>
      <c r="V280" s="66"/>
      <c r="W280" s="66"/>
      <c r="X280" s="67"/>
      <c r="Y280" s="68"/>
      <c r="Z280" s="68"/>
      <c r="AA280" s="67"/>
      <c r="AB280" s="65"/>
      <c r="AC280" s="65"/>
      <c r="AD280" s="66"/>
      <c r="AE280" s="65"/>
      <c r="AF280" s="66"/>
      <c r="AG280" s="66"/>
      <c r="AH280" s="66"/>
      <c r="AI280" s="65"/>
      <c r="AJ280" s="65"/>
      <c r="AK280" s="66"/>
      <c r="AL280" s="36"/>
      <c r="AM280" s="36"/>
      <c r="AN280" s="36"/>
      <c r="AO280" s="69"/>
      <c r="AP280" s="36"/>
    </row>
    <row r="281" spans="1:42" ht="14.25" customHeight="1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71"/>
      <c r="N281" s="65"/>
      <c r="O281" s="65"/>
      <c r="P281" s="65"/>
      <c r="Q281" s="65"/>
      <c r="R281" s="65"/>
      <c r="S281" s="36"/>
      <c r="T281" s="65"/>
      <c r="U281" s="65"/>
      <c r="V281" s="66"/>
      <c r="W281" s="66"/>
      <c r="X281" s="67"/>
      <c r="Y281" s="68"/>
      <c r="Z281" s="68"/>
      <c r="AA281" s="67"/>
      <c r="AB281" s="65"/>
      <c r="AC281" s="65"/>
      <c r="AD281" s="66"/>
      <c r="AE281" s="65"/>
      <c r="AF281" s="66"/>
      <c r="AG281" s="66"/>
      <c r="AH281" s="66"/>
      <c r="AI281" s="65"/>
      <c r="AJ281" s="65"/>
      <c r="AK281" s="66"/>
      <c r="AL281" s="36"/>
      <c r="AM281" s="36"/>
      <c r="AN281" s="36"/>
      <c r="AO281" s="69"/>
      <c r="AP281" s="36"/>
    </row>
    <row r="282" spans="1:42" ht="14.25" customHeight="1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71"/>
      <c r="N282" s="65"/>
      <c r="O282" s="65"/>
      <c r="P282" s="65"/>
      <c r="Q282" s="65"/>
      <c r="R282" s="65"/>
      <c r="S282" s="36"/>
      <c r="T282" s="65"/>
      <c r="U282" s="65"/>
      <c r="V282" s="66"/>
      <c r="W282" s="66"/>
      <c r="X282" s="67"/>
      <c r="Y282" s="68"/>
      <c r="Z282" s="68"/>
      <c r="AA282" s="67"/>
      <c r="AB282" s="65"/>
      <c r="AC282" s="65"/>
      <c r="AD282" s="66"/>
      <c r="AE282" s="65"/>
      <c r="AF282" s="66"/>
      <c r="AG282" s="66"/>
      <c r="AH282" s="66"/>
      <c r="AI282" s="65"/>
      <c r="AJ282" s="65"/>
      <c r="AK282" s="66"/>
      <c r="AL282" s="36"/>
      <c r="AM282" s="36"/>
      <c r="AN282" s="36"/>
      <c r="AO282" s="69"/>
      <c r="AP282" s="36"/>
    </row>
    <row r="283" spans="1:42" ht="14.25" customHeight="1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71"/>
      <c r="N283" s="65"/>
      <c r="O283" s="65"/>
      <c r="P283" s="65"/>
      <c r="Q283" s="65"/>
      <c r="R283" s="65"/>
      <c r="S283" s="36"/>
      <c r="T283" s="65"/>
      <c r="U283" s="65"/>
      <c r="V283" s="66"/>
      <c r="W283" s="66"/>
      <c r="X283" s="67"/>
      <c r="Y283" s="68"/>
      <c r="Z283" s="68"/>
      <c r="AA283" s="67"/>
      <c r="AB283" s="65"/>
      <c r="AC283" s="65"/>
      <c r="AD283" s="66"/>
      <c r="AE283" s="65"/>
      <c r="AF283" s="66"/>
      <c r="AG283" s="66"/>
      <c r="AH283" s="66"/>
      <c r="AI283" s="65"/>
      <c r="AJ283" s="65"/>
      <c r="AK283" s="66"/>
      <c r="AL283" s="36"/>
      <c r="AM283" s="36"/>
      <c r="AN283" s="36"/>
      <c r="AO283" s="69"/>
      <c r="AP283" s="36"/>
    </row>
    <row r="284" spans="1:42" ht="14.25" customHeight="1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71"/>
      <c r="N284" s="65"/>
      <c r="O284" s="65"/>
      <c r="P284" s="65"/>
      <c r="Q284" s="65"/>
      <c r="R284" s="65"/>
      <c r="S284" s="36"/>
      <c r="T284" s="65"/>
      <c r="U284" s="65"/>
      <c r="V284" s="66"/>
      <c r="W284" s="66"/>
      <c r="X284" s="67"/>
      <c r="Y284" s="68"/>
      <c r="Z284" s="68"/>
      <c r="AA284" s="67"/>
      <c r="AB284" s="65"/>
      <c r="AC284" s="65"/>
      <c r="AD284" s="66"/>
      <c r="AE284" s="65"/>
      <c r="AF284" s="66"/>
      <c r="AG284" s="66"/>
      <c r="AH284" s="66"/>
      <c r="AI284" s="65"/>
      <c r="AJ284" s="65"/>
      <c r="AK284" s="66"/>
      <c r="AL284" s="36"/>
      <c r="AM284" s="36"/>
      <c r="AN284" s="36"/>
      <c r="AO284" s="69"/>
      <c r="AP284" s="36"/>
    </row>
    <row r="285" spans="1:42" ht="14.25" customHeight="1" x14ac:dyDescent="0.2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71"/>
      <c r="N285" s="65"/>
      <c r="O285" s="65"/>
      <c r="P285" s="65"/>
      <c r="Q285" s="65"/>
      <c r="R285" s="65"/>
      <c r="S285" s="36"/>
      <c r="T285" s="65"/>
      <c r="U285" s="65"/>
      <c r="V285" s="66"/>
      <c r="W285" s="66"/>
      <c r="X285" s="67"/>
      <c r="Y285" s="68"/>
      <c r="Z285" s="68"/>
      <c r="AA285" s="67"/>
      <c r="AB285" s="65"/>
      <c r="AC285" s="65"/>
      <c r="AD285" s="66"/>
      <c r="AE285" s="65"/>
      <c r="AF285" s="66"/>
      <c r="AG285" s="66"/>
      <c r="AH285" s="66"/>
      <c r="AI285" s="65"/>
      <c r="AJ285" s="65"/>
      <c r="AK285" s="66"/>
      <c r="AL285" s="36"/>
      <c r="AM285" s="36"/>
      <c r="AN285" s="36"/>
      <c r="AO285" s="69"/>
      <c r="AP285" s="36"/>
    </row>
    <row r="286" spans="1:42" ht="14.25" customHeight="1" x14ac:dyDescent="0.2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71"/>
      <c r="N286" s="65"/>
      <c r="O286" s="65"/>
      <c r="P286" s="65"/>
      <c r="Q286" s="65"/>
      <c r="R286" s="65"/>
      <c r="S286" s="36"/>
      <c r="T286" s="65"/>
      <c r="U286" s="65"/>
      <c r="V286" s="66"/>
      <c r="W286" s="66"/>
      <c r="X286" s="67"/>
      <c r="Y286" s="68"/>
      <c r="Z286" s="68"/>
      <c r="AA286" s="67"/>
      <c r="AB286" s="65"/>
      <c r="AC286" s="65"/>
      <c r="AD286" s="66"/>
      <c r="AE286" s="65"/>
      <c r="AF286" s="66"/>
      <c r="AG286" s="66"/>
      <c r="AH286" s="66"/>
      <c r="AI286" s="65"/>
      <c r="AJ286" s="65"/>
      <c r="AK286" s="66"/>
      <c r="AL286" s="36"/>
      <c r="AM286" s="36"/>
      <c r="AN286" s="36"/>
      <c r="AO286" s="69"/>
      <c r="AP286" s="36"/>
    </row>
    <row r="287" spans="1:42" ht="14.25" customHeight="1" x14ac:dyDescent="0.2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71"/>
      <c r="N287" s="65"/>
      <c r="O287" s="65"/>
      <c r="P287" s="65"/>
      <c r="Q287" s="65"/>
      <c r="R287" s="65"/>
      <c r="S287" s="36"/>
      <c r="T287" s="65"/>
      <c r="U287" s="65"/>
      <c r="V287" s="66"/>
      <c r="W287" s="66"/>
      <c r="X287" s="67"/>
      <c r="Y287" s="68"/>
      <c r="Z287" s="68"/>
      <c r="AA287" s="67"/>
      <c r="AB287" s="65"/>
      <c r="AC287" s="65"/>
      <c r="AD287" s="66"/>
      <c r="AE287" s="65"/>
      <c r="AF287" s="66"/>
      <c r="AG287" s="66"/>
      <c r="AH287" s="66"/>
      <c r="AI287" s="65"/>
      <c r="AJ287" s="65"/>
      <c r="AK287" s="66"/>
      <c r="AL287" s="36"/>
      <c r="AM287" s="36"/>
      <c r="AN287" s="36"/>
      <c r="AO287" s="69"/>
      <c r="AP287" s="36"/>
    </row>
    <row r="288" spans="1:42" ht="14.25" customHeight="1" x14ac:dyDescent="0.2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71"/>
      <c r="N288" s="65"/>
      <c r="O288" s="65"/>
      <c r="P288" s="65"/>
      <c r="Q288" s="65"/>
      <c r="R288" s="65"/>
      <c r="S288" s="36"/>
      <c r="T288" s="65"/>
      <c r="U288" s="65"/>
      <c r="V288" s="66"/>
      <c r="W288" s="66"/>
      <c r="X288" s="67"/>
      <c r="Y288" s="68"/>
      <c r="Z288" s="68"/>
      <c r="AA288" s="67"/>
      <c r="AB288" s="65"/>
      <c r="AC288" s="65"/>
      <c r="AD288" s="66"/>
      <c r="AE288" s="65"/>
      <c r="AF288" s="66"/>
      <c r="AG288" s="66"/>
      <c r="AH288" s="66"/>
      <c r="AI288" s="65"/>
      <c r="AJ288" s="65"/>
      <c r="AK288" s="66"/>
      <c r="AL288" s="36"/>
      <c r="AM288" s="36"/>
      <c r="AN288" s="36"/>
      <c r="AO288" s="69"/>
      <c r="AP288" s="36"/>
    </row>
    <row r="289" spans="1:42" ht="14.25" customHeight="1" x14ac:dyDescent="0.2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71"/>
      <c r="N289" s="65"/>
      <c r="O289" s="65"/>
      <c r="P289" s="65"/>
      <c r="Q289" s="65"/>
      <c r="R289" s="65"/>
      <c r="S289" s="36"/>
      <c r="T289" s="65"/>
      <c r="U289" s="65"/>
      <c r="V289" s="66"/>
      <c r="W289" s="66"/>
      <c r="X289" s="67"/>
      <c r="Y289" s="68"/>
      <c r="Z289" s="68"/>
      <c r="AA289" s="67"/>
      <c r="AB289" s="65"/>
      <c r="AC289" s="65"/>
      <c r="AD289" s="66"/>
      <c r="AE289" s="65"/>
      <c r="AF289" s="66"/>
      <c r="AG289" s="66"/>
      <c r="AH289" s="66"/>
      <c r="AI289" s="65"/>
      <c r="AJ289" s="65"/>
      <c r="AK289" s="66"/>
      <c r="AL289" s="36"/>
      <c r="AM289" s="36"/>
      <c r="AN289" s="36"/>
      <c r="AO289" s="69"/>
      <c r="AP289" s="36"/>
    </row>
    <row r="290" spans="1:42" ht="14.25" customHeight="1" x14ac:dyDescent="0.2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71"/>
      <c r="N290" s="65"/>
      <c r="O290" s="65"/>
      <c r="P290" s="65"/>
      <c r="Q290" s="65"/>
      <c r="R290" s="65"/>
      <c r="S290" s="36"/>
      <c r="T290" s="65"/>
      <c r="U290" s="65"/>
      <c r="V290" s="66"/>
      <c r="W290" s="66"/>
      <c r="X290" s="67"/>
      <c r="Y290" s="68"/>
      <c r="Z290" s="68"/>
      <c r="AA290" s="67"/>
      <c r="AB290" s="65"/>
      <c r="AC290" s="65"/>
      <c r="AD290" s="66"/>
      <c r="AE290" s="65"/>
      <c r="AF290" s="66"/>
      <c r="AG290" s="66"/>
      <c r="AH290" s="66"/>
      <c r="AI290" s="65"/>
      <c r="AJ290" s="65"/>
      <c r="AK290" s="66"/>
      <c r="AL290" s="36"/>
      <c r="AM290" s="36"/>
      <c r="AN290" s="36"/>
      <c r="AO290" s="69"/>
      <c r="AP290" s="36"/>
    </row>
    <row r="291" spans="1:42" ht="14.25" customHeight="1" x14ac:dyDescent="0.2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71"/>
      <c r="N291" s="65"/>
      <c r="O291" s="65"/>
      <c r="P291" s="65"/>
      <c r="Q291" s="65"/>
      <c r="R291" s="65"/>
      <c r="S291" s="36"/>
      <c r="T291" s="65"/>
      <c r="U291" s="65"/>
      <c r="V291" s="66"/>
      <c r="W291" s="66"/>
      <c r="X291" s="67"/>
      <c r="Y291" s="68"/>
      <c r="Z291" s="68"/>
      <c r="AA291" s="67"/>
      <c r="AB291" s="65"/>
      <c r="AC291" s="65"/>
      <c r="AD291" s="66"/>
      <c r="AE291" s="65"/>
      <c r="AF291" s="66"/>
      <c r="AG291" s="66"/>
      <c r="AH291" s="66"/>
      <c r="AI291" s="65"/>
      <c r="AJ291" s="65"/>
      <c r="AK291" s="66"/>
      <c r="AL291" s="36"/>
      <c r="AM291" s="36"/>
      <c r="AN291" s="36"/>
      <c r="AO291" s="69"/>
      <c r="AP291" s="36"/>
    </row>
    <row r="292" spans="1:42" ht="14.25" customHeight="1" x14ac:dyDescent="0.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71"/>
      <c r="N292" s="65"/>
      <c r="O292" s="65"/>
      <c r="P292" s="65"/>
      <c r="Q292" s="65"/>
      <c r="R292" s="65"/>
      <c r="S292" s="36"/>
      <c r="T292" s="65"/>
      <c r="U292" s="65"/>
      <c r="V292" s="66"/>
      <c r="W292" s="66"/>
      <c r="X292" s="67"/>
      <c r="Y292" s="68"/>
      <c r="Z292" s="68"/>
      <c r="AA292" s="67"/>
      <c r="AB292" s="65"/>
      <c r="AC292" s="65"/>
      <c r="AD292" s="66"/>
      <c r="AE292" s="65"/>
      <c r="AF292" s="66"/>
      <c r="AG292" s="66"/>
      <c r="AH292" s="66"/>
      <c r="AI292" s="65"/>
      <c r="AJ292" s="65"/>
      <c r="AK292" s="66"/>
      <c r="AL292" s="36"/>
      <c r="AM292" s="36"/>
      <c r="AN292" s="36"/>
      <c r="AO292" s="69"/>
      <c r="AP292" s="36"/>
    </row>
    <row r="293" spans="1:42" ht="14.25" customHeight="1" x14ac:dyDescent="0.2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71"/>
      <c r="N293" s="65"/>
      <c r="O293" s="65"/>
      <c r="P293" s="65"/>
      <c r="Q293" s="65"/>
      <c r="R293" s="65"/>
      <c r="S293" s="36"/>
      <c r="T293" s="65"/>
      <c r="U293" s="65"/>
      <c r="V293" s="66"/>
      <c r="W293" s="66"/>
      <c r="X293" s="67"/>
      <c r="Y293" s="68"/>
      <c r="Z293" s="68"/>
      <c r="AA293" s="67"/>
      <c r="AB293" s="65"/>
      <c r="AC293" s="65"/>
      <c r="AD293" s="66"/>
      <c r="AE293" s="65"/>
      <c r="AF293" s="66"/>
      <c r="AG293" s="66"/>
      <c r="AH293" s="66"/>
      <c r="AI293" s="65"/>
      <c r="AJ293" s="65"/>
      <c r="AK293" s="66"/>
      <c r="AL293" s="36"/>
      <c r="AM293" s="36"/>
      <c r="AN293" s="36"/>
      <c r="AO293" s="69"/>
      <c r="AP293" s="36"/>
    </row>
    <row r="294" spans="1:42" ht="14.25" customHeight="1" x14ac:dyDescent="0.2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71"/>
      <c r="N294" s="65"/>
      <c r="O294" s="65"/>
      <c r="P294" s="65"/>
      <c r="Q294" s="65"/>
      <c r="R294" s="65"/>
      <c r="S294" s="36"/>
      <c r="T294" s="65"/>
      <c r="U294" s="65"/>
      <c r="V294" s="66"/>
      <c r="W294" s="66"/>
      <c r="X294" s="67"/>
      <c r="Y294" s="68"/>
      <c r="Z294" s="68"/>
      <c r="AA294" s="67"/>
      <c r="AB294" s="65"/>
      <c r="AC294" s="65"/>
      <c r="AD294" s="66"/>
      <c r="AE294" s="65"/>
      <c r="AF294" s="66"/>
      <c r="AG294" s="66"/>
      <c r="AH294" s="66"/>
      <c r="AI294" s="65"/>
      <c r="AJ294" s="65"/>
      <c r="AK294" s="66"/>
      <c r="AL294" s="36"/>
      <c r="AM294" s="36"/>
      <c r="AN294" s="36"/>
      <c r="AO294" s="69"/>
      <c r="AP294" s="36"/>
    </row>
    <row r="295" spans="1:42" ht="14.25" customHeight="1" x14ac:dyDescent="0.2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71"/>
      <c r="N295" s="65"/>
      <c r="O295" s="65"/>
      <c r="P295" s="65"/>
      <c r="Q295" s="65"/>
      <c r="R295" s="65"/>
      <c r="S295" s="36"/>
      <c r="T295" s="65"/>
      <c r="U295" s="65"/>
      <c r="V295" s="66"/>
      <c r="W295" s="66"/>
      <c r="X295" s="67"/>
      <c r="Y295" s="68"/>
      <c r="Z295" s="68"/>
      <c r="AA295" s="67"/>
      <c r="AB295" s="65"/>
      <c r="AC295" s="65"/>
      <c r="AD295" s="66"/>
      <c r="AE295" s="65"/>
      <c r="AF295" s="66"/>
      <c r="AG295" s="66"/>
      <c r="AH295" s="66"/>
      <c r="AI295" s="65"/>
      <c r="AJ295" s="65"/>
      <c r="AK295" s="66"/>
      <c r="AL295" s="36"/>
      <c r="AM295" s="36"/>
      <c r="AN295" s="36"/>
      <c r="AO295" s="69"/>
      <c r="AP295" s="36"/>
    </row>
    <row r="296" spans="1:42" ht="14.25" customHeight="1" x14ac:dyDescent="0.2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71"/>
      <c r="N296" s="65"/>
      <c r="O296" s="65"/>
      <c r="P296" s="65"/>
      <c r="Q296" s="65"/>
      <c r="R296" s="65"/>
      <c r="S296" s="36"/>
      <c r="T296" s="65"/>
      <c r="U296" s="65"/>
      <c r="V296" s="66"/>
      <c r="W296" s="66"/>
      <c r="X296" s="67"/>
      <c r="Y296" s="68"/>
      <c r="Z296" s="68"/>
      <c r="AA296" s="67"/>
      <c r="AB296" s="65"/>
      <c r="AC296" s="65"/>
      <c r="AD296" s="66"/>
      <c r="AE296" s="65"/>
      <c r="AF296" s="66"/>
      <c r="AG296" s="66"/>
      <c r="AH296" s="66"/>
      <c r="AI296" s="65"/>
      <c r="AJ296" s="65"/>
      <c r="AK296" s="66"/>
      <c r="AL296" s="36"/>
      <c r="AM296" s="36"/>
      <c r="AN296" s="36"/>
      <c r="AO296" s="69"/>
      <c r="AP296" s="36"/>
    </row>
    <row r="297" spans="1:42" ht="14.25" customHeight="1" x14ac:dyDescent="0.2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71"/>
      <c r="N297" s="65"/>
      <c r="O297" s="65"/>
      <c r="P297" s="65"/>
      <c r="Q297" s="65"/>
      <c r="R297" s="65"/>
      <c r="S297" s="36"/>
      <c r="T297" s="65"/>
      <c r="U297" s="65"/>
      <c r="V297" s="66"/>
      <c r="W297" s="66"/>
      <c r="X297" s="67"/>
      <c r="Y297" s="68"/>
      <c r="Z297" s="68"/>
      <c r="AA297" s="67"/>
      <c r="AB297" s="65"/>
      <c r="AC297" s="65"/>
      <c r="AD297" s="66"/>
      <c r="AE297" s="65"/>
      <c r="AF297" s="66"/>
      <c r="AG297" s="66"/>
      <c r="AH297" s="66"/>
      <c r="AI297" s="65"/>
      <c r="AJ297" s="65"/>
      <c r="AK297" s="66"/>
      <c r="AL297" s="36"/>
      <c r="AM297" s="36"/>
      <c r="AN297" s="36"/>
      <c r="AO297" s="69"/>
      <c r="AP297" s="36"/>
    </row>
    <row r="298" spans="1:42" ht="14.25" customHeight="1" x14ac:dyDescent="0.2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71"/>
      <c r="N298" s="65"/>
      <c r="O298" s="65"/>
      <c r="P298" s="65"/>
      <c r="Q298" s="65"/>
      <c r="R298" s="65"/>
      <c r="S298" s="36"/>
      <c r="T298" s="65"/>
      <c r="U298" s="65"/>
      <c r="V298" s="66"/>
      <c r="W298" s="66"/>
      <c r="X298" s="67"/>
      <c r="Y298" s="68"/>
      <c r="Z298" s="68"/>
      <c r="AA298" s="67"/>
      <c r="AB298" s="65"/>
      <c r="AC298" s="65"/>
      <c r="AD298" s="66"/>
      <c r="AE298" s="65"/>
      <c r="AF298" s="66"/>
      <c r="AG298" s="66"/>
      <c r="AH298" s="66"/>
      <c r="AI298" s="65"/>
      <c r="AJ298" s="65"/>
      <c r="AK298" s="66"/>
      <c r="AL298" s="36"/>
      <c r="AM298" s="36"/>
      <c r="AN298" s="36"/>
      <c r="AO298" s="69"/>
      <c r="AP298" s="36"/>
    </row>
    <row r="299" spans="1:42" ht="14.25" customHeight="1" x14ac:dyDescent="0.2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71"/>
      <c r="N299" s="65"/>
      <c r="O299" s="65"/>
      <c r="P299" s="65"/>
      <c r="Q299" s="65"/>
      <c r="R299" s="65"/>
      <c r="S299" s="36"/>
      <c r="T299" s="65"/>
      <c r="U299" s="65"/>
      <c r="V299" s="66"/>
      <c r="W299" s="66"/>
      <c r="X299" s="67"/>
      <c r="Y299" s="68"/>
      <c r="Z299" s="68"/>
      <c r="AA299" s="67"/>
      <c r="AB299" s="65"/>
      <c r="AC299" s="65"/>
      <c r="AD299" s="66"/>
      <c r="AE299" s="65"/>
      <c r="AF299" s="66"/>
      <c r="AG299" s="66"/>
      <c r="AH299" s="66"/>
      <c r="AI299" s="65"/>
      <c r="AJ299" s="65"/>
      <c r="AK299" s="66"/>
      <c r="AL299" s="36"/>
      <c r="AM299" s="36"/>
      <c r="AN299" s="36"/>
      <c r="AO299" s="69"/>
      <c r="AP299" s="36"/>
    </row>
    <row r="300" spans="1:42" ht="14.25" customHeight="1" x14ac:dyDescent="0.2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71"/>
      <c r="N300" s="65"/>
      <c r="O300" s="65"/>
      <c r="P300" s="65"/>
      <c r="Q300" s="65"/>
      <c r="R300" s="65"/>
      <c r="S300" s="36"/>
      <c r="T300" s="65"/>
      <c r="U300" s="65"/>
      <c r="V300" s="66"/>
      <c r="W300" s="66"/>
      <c r="X300" s="67"/>
      <c r="Y300" s="68"/>
      <c r="Z300" s="68"/>
      <c r="AA300" s="67"/>
      <c r="AB300" s="65"/>
      <c r="AC300" s="65"/>
      <c r="AD300" s="66"/>
      <c r="AE300" s="65"/>
      <c r="AF300" s="66"/>
      <c r="AG300" s="66"/>
      <c r="AH300" s="66"/>
      <c r="AI300" s="65"/>
      <c r="AJ300" s="65"/>
      <c r="AK300" s="66"/>
      <c r="AL300" s="36"/>
      <c r="AM300" s="36"/>
      <c r="AN300" s="36"/>
      <c r="AO300" s="69"/>
      <c r="AP300" s="36"/>
    </row>
    <row r="301" spans="1:42" ht="14.25" customHeight="1" x14ac:dyDescent="0.2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71"/>
      <c r="N301" s="65"/>
      <c r="O301" s="65"/>
      <c r="P301" s="65"/>
      <c r="Q301" s="65"/>
      <c r="R301" s="65"/>
      <c r="S301" s="36"/>
      <c r="T301" s="65"/>
      <c r="U301" s="65"/>
      <c r="V301" s="66"/>
      <c r="W301" s="66"/>
      <c r="X301" s="67"/>
      <c r="Y301" s="68"/>
      <c r="Z301" s="68"/>
      <c r="AA301" s="67"/>
      <c r="AB301" s="65"/>
      <c r="AC301" s="65"/>
      <c r="AD301" s="66"/>
      <c r="AE301" s="65"/>
      <c r="AF301" s="66"/>
      <c r="AG301" s="66"/>
      <c r="AH301" s="66"/>
      <c r="AI301" s="65"/>
      <c r="AJ301" s="65"/>
      <c r="AK301" s="66"/>
      <c r="AL301" s="36"/>
      <c r="AM301" s="36"/>
      <c r="AN301" s="36"/>
      <c r="AO301" s="69"/>
      <c r="AP301" s="36"/>
    </row>
    <row r="302" spans="1:42" ht="14.25" customHeight="1" x14ac:dyDescent="0.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71"/>
      <c r="N302" s="65"/>
      <c r="O302" s="65"/>
      <c r="P302" s="65"/>
      <c r="Q302" s="65"/>
      <c r="R302" s="65"/>
      <c r="S302" s="36"/>
      <c r="T302" s="65"/>
      <c r="U302" s="65"/>
      <c r="V302" s="66"/>
      <c r="W302" s="66"/>
      <c r="X302" s="67"/>
      <c r="Y302" s="68"/>
      <c r="Z302" s="68"/>
      <c r="AA302" s="67"/>
      <c r="AB302" s="65"/>
      <c r="AC302" s="65"/>
      <c r="AD302" s="66"/>
      <c r="AE302" s="65"/>
      <c r="AF302" s="66"/>
      <c r="AG302" s="66"/>
      <c r="AH302" s="66"/>
      <c r="AI302" s="65"/>
      <c r="AJ302" s="65"/>
      <c r="AK302" s="66"/>
      <c r="AL302" s="36"/>
      <c r="AM302" s="36"/>
      <c r="AN302" s="36"/>
      <c r="AO302" s="69"/>
      <c r="AP302" s="36"/>
    </row>
    <row r="303" spans="1:42" ht="14.25" customHeight="1" x14ac:dyDescent="0.2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71"/>
      <c r="N303" s="65"/>
      <c r="O303" s="65"/>
      <c r="P303" s="65"/>
      <c r="Q303" s="65"/>
      <c r="R303" s="65"/>
      <c r="S303" s="36"/>
      <c r="T303" s="65"/>
      <c r="U303" s="65"/>
      <c r="V303" s="66"/>
      <c r="W303" s="66"/>
      <c r="X303" s="67"/>
      <c r="Y303" s="68"/>
      <c r="Z303" s="68"/>
      <c r="AA303" s="67"/>
      <c r="AB303" s="65"/>
      <c r="AC303" s="65"/>
      <c r="AD303" s="66"/>
      <c r="AE303" s="65"/>
      <c r="AF303" s="66"/>
      <c r="AG303" s="66"/>
      <c r="AH303" s="66"/>
      <c r="AI303" s="65"/>
      <c r="AJ303" s="65"/>
      <c r="AK303" s="66"/>
      <c r="AL303" s="36"/>
      <c r="AM303" s="36"/>
      <c r="AN303" s="36"/>
      <c r="AO303" s="69"/>
      <c r="AP303" s="36"/>
    </row>
    <row r="304" spans="1:42" ht="14.25" customHeight="1" x14ac:dyDescent="0.2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71"/>
      <c r="N304" s="65"/>
      <c r="O304" s="65"/>
      <c r="P304" s="65"/>
      <c r="Q304" s="65"/>
      <c r="R304" s="65"/>
      <c r="S304" s="36"/>
      <c r="T304" s="65"/>
      <c r="U304" s="65"/>
      <c r="V304" s="66"/>
      <c r="W304" s="66"/>
      <c r="X304" s="67"/>
      <c r="Y304" s="68"/>
      <c r="Z304" s="68"/>
      <c r="AA304" s="67"/>
      <c r="AB304" s="65"/>
      <c r="AC304" s="65"/>
      <c r="AD304" s="66"/>
      <c r="AE304" s="65"/>
      <c r="AF304" s="66"/>
      <c r="AG304" s="66"/>
      <c r="AH304" s="66"/>
      <c r="AI304" s="65"/>
      <c r="AJ304" s="65"/>
      <c r="AK304" s="66"/>
      <c r="AL304" s="36"/>
      <c r="AM304" s="36"/>
      <c r="AN304" s="36"/>
      <c r="AO304" s="69"/>
      <c r="AP304" s="36"/>
    </row>
    <row r="305" spans="1:42" ht="14.25" customHeight="1" x14ac:dyDescent="0.2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71"/>
      <c r="N305" s="65"/>
      <c r="O305" s="65"/>
      <c r="P305" s="65"/>
      <c r="Q305" s="65"/>
      <c r="R305" s="65"/>
      <c r="S305" s="36"/>
      <c r="T305" s="65"/>
      <c r="U305" s="65"/>
      <c r="V305" s="66"/>
      <c r="W305" s="66"/>
      <c r="X305" s="67"/>
      <c r="Y305" s="68"/>
      <c r="Z305" s="68"/>
      <c r="AA305" s="67"/>
      <c r="AB305" s="65"/>
      <c r="AC305" s="65"/>
      <c r="AD305" s="66"/>
      <c r="AE305" s="65"/>
      <c r="AF305" s="66"/>
      <c r="AG305" s="66"/>
      <c r="AH305" s="66"/>
      <c r="AI305" s="65"/>
      <c r="AJ305" s="65"/>
      <c r="AK305" s="66"/>
      <c r="AL305" s="36"/>
      <c r="AM305" s="36"/>
      <c r="AN305" s="36"/>
      <c r="AO305" s="69"/>
      <c r="AP305" s="36"/>
    </row>
    <row r="306" spans="1:42" ht="14.25" customHeight="1" x14ac:dyDescent="0.2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71"/>
      <c r="N306" s="65"/>
      <c r="O306" s="65"/>
      <c r="P306" s="65"/>
      <c r="Q306" s="65"/>
      <c r="R306" s="65"/>
      <c r="S306" s="36"/>
      <c r="T306" s="65"/>
      <c r="U306" s="65"/>
      <c r="V306" s="66"/>
      <c r="W306" s="66"/>
      <c r="X306" s="67"/>
      <c r="Y306" s="68"/>
      <c r="Z306" s="68"/>
      <c r="AA306" s="67"/>
      <c r="AB306" s="65"/>
      <c r="AC306" s="65"/>
      <c r="AD306" s="66"/>
      <c r="AE306" s="65"/>
      <c r="AF306" s="66"/>
      <c r="AG306" s="66"/>
      <c r="AH306" s="66"/>
      <c r="AI306" s="65"/>
      <c r="AJ306" s="65"/>
      <c r="AK306" s="66"/>
      <c r="AL306" s="36"/>
      <c r="AM306" s="36"/>
      <c r="AN306" s="36"/>
      <c r="AO306" s="69"/>
      <c r="AP306" s="36"/>
    </row>
    <row r="307" spans="1:42" ht="14.25" customHeight="1" x14ac:dyDescent="0.2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71"/>
      <c r="N307" s="65"/>
      <c r="O307" s="65"/>
      <c r="P307" s="65"/>
      <c r="Q307" s="65"/>
      <c r="R307" s="65"/>
      <c r="S307" s="36"/>
      <c r="T307" s="65"/>
      <c r="U307" s="65"/>
      <c r="V307" s="66"/>
      <c r="W307" s="66"/>
      <c r="X307" s="67"/>
      <c r="Y307" s="68"/>
      <c r="Z307" s="68"/>
      <c r="AA307" s="67"/>
      <c r="AB307" s="65"/>
      <c r="AC307" s="65"/>
      <c r="AD307" s="66"/>
      <c r="AE307" s="65"/>
      <c r="AF307" s="66"/>
      <c r="AG307" s="66"/>
      <c r="AH307" s="66"/>
      <c r="AI307" s="65"/>
      <c r="AJ307" s="65"/>
      <c r="AK307" s="66"/>
      <c r="AL307" s="36"/>
      <c r="AM307" s="36"/>
      <c r="AN307" s="36"/>
      <c r="AO307" s="69"/>
      <c r="AP307" s="36"/>
    </row>
    <row r="308" spans="1:42" ht="14.25" customHeight="1" x14ac:dyDescent="0.2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71"/>
      <c r="N308" s="65"/>
      <c r="O308" s="65"/>
      <c r="P308" s="65"/>
      <c r="Q308" s="65"/>
      <c r="R308" s="65"/>
      <c r="S308" s="36"/>
      <c r="T308" s="65"/>
      <c r="U308" s="65"/>
      <c r="V308" s="66"/>
      <c r="W308" s="66"/>
      <c r="X308" s="67"/>
      <c r="Y308" s="68"/>
      <c r="Z308" s="68"/>
      <c r="AA308" s="67"/>
      <c r="AB308" s="65"/>
      <c r="AC308" s="65"/>
      <c r="AD308" s="66"/>
      <c r="AE308" s="65"/>
      <c r="AF308" s="66"/>
      <c r="AG308" s="66"/>
      <c r="AH308" s="66"/>
      <c r="AI308" s="65"/>
      <c r="AJ308" s="65"/>
      <c r="AK308" s="66"/>
      <c r="AL308" s="36"/>
      <c r="AM308" s="36"/>
      <c r="AN308" s="36"/>
      <c r="AO308" s="69"/>
      <c r="AP308" s="36"/>
    </row>
    <row r="309" spans="1:42" ht="14.25" customHeight="1" x14ac:dyDescent="0.2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71"/>
      <c r="N309" s="65"/>
      <c r="O309" s="65"/>
      <c r="P309" s="65"/>
      <c r="Q309" s="65"/>
      <c r="R309" s="65"/>
      <c r="S309" s="36"/>
      <c r="T309" s="65"/>
      <c r="U309" s="65"/>
      <c r="V309" s="66"/>
      <c r="W309" s="66"/>
      <c r="X309" s="67"/>
      <c r="Y309" s="68"/>
      <c r="Z309" s="68"/>
      <c r="AA309" s="67"/>
      <c r="AB309" s="65"/>
      <c r="AC309" s="65"/>
      <c r="AD309" s="66"/>
      <c r="AE309" s="65"/>
      <c r="AF309" s="66"/>
      <c r="AG309" s="66"/>
      <c r="AH309" s="66"/>
      <c r="AI309" s="65"/>
      <c r="AJ309" s="65"/>
      <c r="AK309" s="66"/>
      <c r="AL309" s="36"/>
      <c r="AM309" s="36"/>
      <c r="AN309" s="36"/>
      <c r="AO309" s="69"/>
      <c r="AP309" s="36"/>
    </row>
    <row r="310" spans="1:42" ht="14.25" customHeight="1" x14ac:dyDescent="0.2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71"/>
      <c r="N310" s="65"/>
      <c r="O310" s="65"/>
      <c r="P310" s="65"/>
      <c r="Q310" s="65"/>
      <c r="R310" s="65"/>
      <c r="S310" s="36"/>
      <c r="T310" s="65"/>
      <c r="U310" s="65"/>
      <c r="V310" s="66"/>
      <c r="W310" s="66"/>
      <c r="X310" s="67"/>
      <c r="Y310" s="68"/>
      <c r="Z310" s="68"/>
      <c r="AA310" s="67"/>
      <c r="AB310" s="65"/>
      <c r="AC310" s="65"/>
      <c r="AD310" s="66"/>
      <c r="AE310" s="65"/>
      <c r="AF310" s="66"/>
      <c r="AG310" s="66"/>
      <c r="AH310" s="66"/>
      <c r="AI310" s="65"/>
      <c r="AJ310" s="65"/>
      <c r="AK310" s="66"/>
      <c r="AL310" s="36"/>
      <c r="AM310" s="36"/>
      <c r="AN310" s="36"/>
      <c r="AO310" s="69"/>
      <c r="AP310" s="36"/>
    </row>
    <row r="311" spans="1:42" ht="14.25" customHeight="1" x14ac:dyDescent="0.2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71"/>
      <c r="N311" s="65"/>
      <c r="O311" s="65"/>
      <c r="P311" s="65"/>
      <c r="Q311" s="65"/>
      <c r="R311" s="65"/>
      <c r="S311" s="36"/>
      <c r="T311" s="65"/>
      <c r="U311" s="65"/>
      <c r="V311" s="66"/>
      <c r="W311" s="66"/>
      <c r="X311" s="67"/>
      <c r="Y311" s="68"/>
      <c r="Z311" s="68"/>
      <c r="AA311" s="67"/>
      <c r="AB311" s="65"/>
      <c r="AC311" s="65"/>
      <c r="AD311" s="66"/>
      <c r="AE311" s="65"/>
      <c r="AF311" s="66"/>
      <c r="AG311" s="66"/>
      <c r="AH311" s="66"/>
      <c r="AI311" s="65"/>
      <c r="AJ311" s="65"/>
      <c r="AK311" s="66"/>
      <c r="AL311" s="36"/>
      <c r="AM311" s="36"/>
      <c r="AN311" s="36"/>
      <c r="AO311" s="69"/>
      <c r="AP311" s="36"/>
    </row>
    <row r="312" spans="1:42" ht="14.25" customHeight="1" x14ac:dyDescent="0.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71"/>
      <c r="N312" s="65"/>
      <c r="O312" s="65"/>
      <c r="P312" s="65"/>
      <c r="Q312" s="65"/>
      <c r="R312" s="65"/>
      <c r="S312" s="36"/>
      <c r="T312" s="65"/>
      <c r="U312" s="65"/>
      <c r="V312" s="66"/>
      <c r="W312" s="66"/>
      <c r="X312" s="67"/>
      <c r="Y312" s="68"/>
      <c r="Z312" s="68"/>
      <c r="AA312" s="67"/>
      <c r="AB312" s="65"/>
      <c r="AC312" s="65"/>
      <c r="AD312" s="66"/>
      <c r="AE312" s="65"/>
      <c r="AF312" s="66"/>
      <c r="AG312" s="66"/>
      <c r="AH312" s="66"/>
      <c r="AI312" s="65"/>
      <c r="AJ312" s="65"/>
      <c r="AK312" s="66"/>
      <c r="AL312" s="36"/>
      <c r="AM312" s="36"/>
      <c r="AN312" s="36"/>
      <c r="AO312" s="69"/>
      <c r="AP312" s="36"/>
    </row>
    <row r="313" spans="1:42" ht="14.25" customHeight="1" x14ac:dyDescent="0.2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71"/>
      <c r="N313" s="65"/>
      <c r="O313" s="65"/>
      <c r="P313" s="65"/>
      <c r="Q313" s="65"/>
      <c r="R313" s="65"/>
      <c r="S313" s="36"/>
      <c r="T313" s="65"/>
      <c r="U313" s="65"/>
      <c r="V313" s="66"/>
      <c r="W313" s="66"/>
      <c r="X313" s="67"/>
      <c r="Y313" s="68"/>
      <c r="Z313" s="68"/>
      <c r="AA313" s="67"/>
      <c r="AB313" s="65"/>
      <c r="AC313" s="65"/>
      <c r="AD313" s="66"/>
      <c r="AE313" s="65"/>
      <c r="AF313" s="66"/>
      <c r="AG313" s="66"/>
      <c r="AH313" s="66"/>
      <c r="AI313" s="65"/>
      <c r="AJ313" s="65"/>
      <c r="AK313" s="66"/>
      <c r="AL313" s="36"/>
      <c r="AM313" s="36"/>
      <c r="AN313" s="36"/>
      <c r="AO313" s="69"/>
      <c r="AP313" s="36"/>
    </row>
    <row r="314" spans="1:42" ht="14.25" customHeight="1" x14ac:dyDescent="0.2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71"/>
      <c r="N314" s="65"/>
      <c r="O314" s="65"/>
      <c r="P314" s="65"/>
      <c r="Q314" s="65"/>
      <c r="R314" s="65"/>
      <c r="S314" s="36"/>
      <c r="T314" s="65"/>
      <c r="U314" s="65"/>
      <c r="V314" s="66"/>
      <c r="W314" s="66"/>
      <c r="X314" s="67"/>
      <c r="Y314" s="68"/>
      <c r="Z314" s="68"/>
      <c r="AA314" s="67"/>
      <c r="AB314" s="65"/>
      <c r="AC314" s="65"/>
      <c r="AD314" s="66"/>
      <c r="AE314" s="65"/>
      <c r="AF314" s="66"/>
      <c r="AG314" s="66"/>
      <c r="AH314" s="66"/>
      <c r="AI314" s="65"/>
      <c r="AJ314" s="65"/>
      <c r="AK314" s="66"/>
      <c r="AL314" s="36"/>
      <c r="AM314" s="36"/>
      <c r="AN314" s="36"/>
      <c r="AO314" s="69"/>
      <c r="AP314" s="36"/>
    </row>
    <row r="315" spans="1:42" ht="14.25" customHeight="1" x14ac:dyDescent="0.2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71"/>
      <c r="N315" s="65"/>
      <c r="O315" s="65"/>
      <c r="P315" s="65"/>
      <c r="Q315" s="65"/>
      <c r="R315" s="65"/>
      <c r="S315" s="36"/>
      <c r="T315" s="65"/>
      <c r="U315" s="65"/>
      <c r="V315" s="66"/>
      <c r="W315" s="66"/>
      <c r="X315" s="67"/>
      <c r="Y315" s="68"/>
      <c r="Z315" s="68"/>
      <c r="AA315" s="67"/>
      <c r="AB315" s="65"/>
      <c r="AC315" s="65"/>
      <c r="AD315" s="66"/>
      <c r="AE315" s="65"/>
      <c r="AF315" s="66"/>
      <c r="AG315" s="66"/>
      <c r="AH315" s="66"/>
      <c r="AI315" s="65"/>
      <c r="AJ315" s="65"/>
      <c r="AK315" s="66"/>
      <c r="AL315" s="36"/>
      <c r="AM315" s="36"/>
      <c r="AN315" s="36"/>
      <c r="AO315" s="69"/>
      <c r="AP315" s="36"/>
    </row>
    <row r="316" spans="1:42" ht="14.25" customHeight="1" x14ac:dyDescent="0.2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71"/>
      <c r="N316" s="65"/>
      <c r="O316" s="65"/>
      <c r="P316" s="65"/>
      <c r="Q316" s="65"/>
      <c r="R316" s="65"/>
      <c r="S316" s="36"/>
      <c r="T316" s="65"/>
      <c r="U316" s="65"/>
      <c r="V316" s="66"/>
      <c r="W316" s="66"/>
      <c r="X316" s="67"/>
      <c r="Y316" s="68"/>
      <c r="Z316" s="68"/>
      <c r="AA316" s="67"/>
      <c r="AB316" s="65"/>
      <c r="AC316" s="65"/>
      <c r="AD316" s="66"/>
      <c r="AE316" s="65"/>
      <c r="AF316" s="66"/>
      <c r="AG316" s="66"/>
      <c r="AH316" s="66"/>
      <c r="AI316" s="65"/>
      <c r="AJ316" s="65"/>
      <c r="AK316" s="66"/>
      <c r="AL316" s="36"/>
      <c r="AM316" s="36"/>
      <c r="AN316" s="36"/>
      <c r="AO316" s="69"/>
      <c r="AP316" s="36"/>
    </row>
    <row r="317" spans="1:42" ht="14.25" customHeight="1" x14ac:dyDescent="0.2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71"/>
      <c r="N317" s="65"/>
      <c r="O317" s="65"/>
      <c r="P317" s="65"/>
      <c r="Q317" s="65"/>
      <c r="R317" s="65"/>
      <c r="S317" s="36"/>
      <c r="T317" s="65"/>
      <c r="U317" s="65"/>
      <c r="V317" s="66"/>
      <c r="W317" s="66"/>
      <c r="X317" s="67"/>
      <c r="Y317" s="68"/>
      <c r="Z317" s="68"/>
      <c r="AA317" s="67"/>
      <c r="AB317" s="65"/>
      <c r="AC317" s="65"/>
      <c r="AD317" s="66"/>
      <c r="AE317" s="65"/>
      <c r="AF317" s="66"/>
      <c r="AG317" s="66"/>
      <c r="AH317" s="66"/>
      <c r="AI317" s="65"/>
      <c r="AJ317" s="65"/>
      <c r="AK317" s="66"/>
      <c r="AL317" s="36"/>
      <c r="AM317" s="36"/>
      <c r="AN317" s="36"/>
      <c r="AO317" s="69"/>
      <c r="AP317" s="36"/>
    </row>
    <row r="318" spans="1:42" ht="14.25" customHeight="1" x14ac:dyDescent="0.2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71"/>
      <c r="N318" s="65"/>
      <c r="O318" s="65"/>
      <c r="P318" s="65"/>
      <c r="Q318" s="65"/>
      <c r="R318" s="65"/>
      <c r="S318" s="36"/>
      <c r="T318" s="65"/>
      <c r="U318" s="65"/>
      <c r="V318" s="66"/>
      <c r="W318" s="66"/>
      <c r="X318" s="67"/>
      <c r="Y318" s="68"/>
      <c r="Z318" s="68"/>
      <c r="AA318" s="67"/>
      <c r="AB318" s="65"/>
      <c r="AC318" s="65"/>
      <c r="AD318" s="66"/>
      <c r="AE318" s="65"/>
      <c r="AF318" s="66"/>
      <c r="AG318" s="66"/>
      <c r="AH318" s="66"/>
      <c r="AI318" s="65"/>
      <c r="AJ318" s="65"/>
      <c r="AK318" s="66"/>
      <c r="AL318" s="36"/>
      <c r="AM318" s="36"/>
      <c r="AN318" s="36"/>
      <c r="AO318" s="69"/>
      <c r="AP318" s="36"/>
    </row>
    <row r="319" spans="1:42" ht="14.25" customHeight="1" x14ac:dyDescent="0.2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71"/>
      <c r="N319" s="65"/>
      <c r="O319" s="65"/>
      <c r="P319" s="65"/>
      <c r="Q319" s="65"/>
      <c r="R319" s="65"/>
      <c r="S319" s="36"/>
      <c r="T319" s="65"/>
      <c r="U319" s="65"/>
      <c r="V319" s="66"/>
      <c r="W319" s="66"/>
      <c r="X319" s="67"/>
      <c r="Y319" s="68"/>
      <c r="Z319" s="68"/>
      <c r="AA319" s="67"/>
      <c r="AB319" s="65"/>
      <c r="AC319" s="65"/>
      <c r="AD319" s="66"/>
      <c r="AE319" s="65"/>
      <c r="AF319" s="66"/>
      <c r="AG319" s="66"/>
      <c r="AH319" s="66"/>
      <c r="AI319" s="65"/>
      <c r="AJ319" s="65"/>
      <c r="AK319" s="66"/>
      <c r="AL319" s="36"/>
      <c r="AM319" s="36"/>
      <c r="AN319" s="36"/>
      <c r="AO319" s="69"/>
      <c r="AP319" s="36"/>
    </row>
    <row r="320" spans="1:42" ht="14.25" customHeight="1" x14ac:dyDescent="0.2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71"/>
      <c r="N320" s="65"/>
      <c r="O320" s="65"/>
      <c r="P320" s="65"/>
      <c r="Q320" s="65"/>
      <c r="R320" s="65"/>
      <c r="S320" s="36"/>
      <c r="T320" s="65"/>
      <c r="U320" s="65"/>
      <c r="V320" s="66"/>
      <c r="W320" s="66"/>
      <c r="X320" s="67"/>
      <c r="Y320" s="68"/>
      <c r="Z320" s="68"/>
      <c r="AA320" s="67"/>
      <c r="AB320" s="65"/>
      <c r="AC320" s="65"/>
      <c r="AD320" s="66"/>
      <c r="AE320" s="65"/>
      <c r="AF320" s="66"/>
      <c r="AG320" s="66"/>
      <c r="AH320" s="66"/>
      <c r="AI320" s="65"/>
      <c r="AJ320" s="65"/>
      <c r="AK320" s="66"/>
      <c r="AL320" s="36"/>
      <c r="AM320" s="36"/>
      <c r="AN320" s="36"/>
      <c r="AO320" s="69"/>
      <c r="AP320" s="36"/>
    </row>
    <row r="321" spans="1:42" ht="14.25" customHeight="1" x14ac:dyDescent="0.2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71"/>
      <c r="N321" s="65"/>
      <c r="O321" s="65"/>
      <c r="P321" s="65"/>
      <c r="Q321" s="65"/>
      <c r="R321" s="65"/>
      <c r="S321" s="36"/>
      <c r="T321" s="65"/>
      <c r="U321" s="65"/>
      <c r="V321" s="66"/>
      <c r="W321" s="66"/>
      <c r="X321" s="67"/>
      <c r="Y321" s="68"/>
      <c r="Z321" s="68"/>
      <c r="AA321" s="67"/>
      <c r="AB321" s="65"/>
      <c r="AC321" s="65"/>
      <c r="AD321" s="66"/>
      <c r="AE321" s="65"/>
      <c r="AF321" s="66"/>
      <c r="AG321" s="66"/>
      <c r="AH321" s="66"/>
      <c r="AI321" s="65"/>
      <c r="AJ321" s="65"/>
      <c r="AK321" s="66"/>
      <c r="AL321" s="36"/>
      <c r="AM321" s="36"/>
      <c r="AN321" s="36"/>
      <c r="AO321" s="69"/>
      <c r="AP321" s="36"/>
    </row>
    <row r="322" spans="1:42" ht="14.25" customHeight="1" x14ac:dyDescent="0.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71"/>
      <c r="N322" s="65"/>
      <c r="O322" s="65"/>
      <c r="P322" s="65"/>
      <c r="Q322" s="65"/>
      <c r="R322" s="65"/>
      <c r="S322" s="36"/>
      <c r="T322" s="65"/>
      <c r="U322" s="65"/>
      <c r="V322" s="66"/>
      <c r="W322" s="66"/>
      <c r="X322" s="67"/>
      <c r="Y322" s="68"/>
      <c r="Z322" s="68"/>
      <c r="AA322" s="67"/>
      <c r="AB322" s="65"/>
      <c r="AC322" s="65"/>
      <c r="AD322" s="66"/>
      <c r="AE322" s="65"/>
      <c r="AF322" s="66"/>
      <c r="AG322" s="66"/>
      <c r="AH322" s="66"/>
      <c r="AI322" s="65"/>
      <c r="AJ322" s="65"/>
      <c r="AK322" s="66"/>
      <c r="AL322" s="36"/>
      <c r="AM322" s="36"/>
      <c r="AN322" s="36"/>
      <c r="AO322" s="69"/>
      <c r="AP322" s="36"/>
    </row>
    <row r="323" spans="1:42" ht="14.25" customHeight="1" x14ac:dyDescent="0.2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71"/>
      <c r="N323" s="65"/>
      <c r="O323" s="65"/>
      <c r="P323" s="65"/>
      <c r="Q323" s="65"/>
      <c r="R323" s="65"/>
      <c r="S323" s="36"/>
      <c r="T323" s="65"/>
      <c r="U323" s="65"/>
      <c r="V323" s="66"/>
      <c r="W323" s="66"/>
      <c r="X323" s="67"/>
      <c r="Y323" s="68"/>
      <c r="Z323" s="68"/>
      <c r="AA323" s="67"/>
      <c r="AB323" s="65"/>
      <c r="AC323" s="65"/>
      <c r="AD323" s="66"/>
      <c r="AE323" s="65"/>
      <c r="AF323" s="66"/>
      <c r="AG323" s="66"/>
      <c r="AH323" s="66"/>
      <c r="AI323" s="65"/>
      <c r="AJ323" s="65"/>
      <c r="AK323" s="66"/>
      <c r="AL323" s="36"/>
      <c r="AM323" s="36"/>
      <c r="AN323" s="36"/>
      <c r="AO323" s="69"/>
      <c r="AP323" s="36"/>
    </row>
    <row r="324" spans="1:42" ht="14.25" customHeight="1" x14ac:dyDescent="0.2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71"/>
      <c r="N324" s="65"/>
      <c r="O324" s="65"/>
      <c r="P324" s="65"/>
      <c r="Q324" s="65"/>
      <c r="R324" s="65"/>
      <c r="S324" s="36"/>
      <c r="T324" s="65"/>
      <c r="U324" s="65"/>
      <c r="V324" s="66"/>
      <c r="W324" s="66"/>
      <c r="X324" s="67"/>
      <c r="Y324" s="68"/>
      <c r="Z324" s="68"/>
      <c r="AA324" s="67"/>
      <c r="AB324" s="65"/>
      <c r="AC324" s="65"/>
      <c r="AD324" s="66"/>
      <c r="AE324" s="65"/>
      <c r="AF324" s="66"/>
      <c r="AG324" s="66"/>
      <c r="AH324" s="66"/>
      <c r="AI324" s="65"/>
      <c r="AJ324" s="65"/>
      <c r="AK324" s="66"/>
      <c r="AL324" s="36"/>
      <c r="AM324" s="36"/>
      <c r="AN324" s="36"/>
      <c r="AO324" s="69"/>
      <c r="AP324" s="36"/>
    </row>
    <row r="325" spans="1:42" ht="14.25" customHeight="1" x14ac:dyDescent="0.2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71"/>
      <c r="N325" s="65"/>
      <c r="O325" s="65"/>
      <c r="P325" s="65"/>
      <c r="Q325" s="65"/>
      <c r="R325" s="65"/>
      <c r="S325" s="36"/>
      <c r="T325" s="65"/>
      <c r="U325" s="65"/>
      <c r="V325" s="66"/>
      <c r="W325" s="66"/>
      <c r="X325" s="67"/>
      <c r="Y325" s="68"/>
      <c r="Z325" s="68"/>
      <c r="AA325" s="67"/>
      <c r="AB325" s="65"/>
      <c r="AC325" s="65"/>
      <c r="AD325" s="66"/>
      <c r="AE325" s="65"/>
      <c r="AF325" s="66"/>
      <c r="AG325" s="66"/>
      <c r="AH325" s="66"/>
      <c r="AI325" s="65"/>
      <c r="AJ325" s="65"/>
      <c r="AK325" s="66"/>
      <c r="AL325" s="36"/>
      <c r="AM325" s="36"/>
      <c r="AN325" s="36"/>
      <c r="AO325" s="69"/>
      <c r="AP325" s="36"/>
    </row>
    <row r="326" spans="1:42" ht="14.25" customHeight="1" x14ac:dyDescent="0.2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71"/>
      <c r="N326" s="65"/>
      <c r="O326" s="65"/>
      <c r="P326" s="65"/>
      <c r="Q326" s="65"/>
      <c r="R326" s="65"/>
      <c r="S326" s="36"/>
      <c r="T326" s="65"/>
      <c r="U326" s="65"/>
      <c r="V326" s="66"/>
      <c r="W326" s="66"/>
      <c r="X326" s="67"/>
      <c r="Y326" s="68"/>
      <c r="Z326" s="68"/>
      <c r="AA326" s="67"/>
      <c r="AB326" s="65"/>
      <c r="AC326" s="65"/>
      <c r="AD326" s="66"/>
      <c r="AE326" s="65"/>
      <c r="AF326" s="66"/>
      <c r="AG326" s="66"/>
      <c r="AH326" s="66"/>
      <c r="AI326" s="65"/>
      <c r="AJ326" s="65"/>
      <c r="AK326" s="66"/>
      <c r="AL326" s="36"/>
      <c r="AM326" s="36"/>
      <c r="AN326" s="36"/>
      <c r="AO326" s="69"/>
      <c r="AP326" s="36"/>
    </row>
    <row r="327" spans="1:42" ht="15.75" customHeight="1" x14ac:dyDescent="0.2">
      <c r="V327" s="73"/>
      <c r="W327" s="73"/>
      <c r="X327" s="74"/>
      <c r="AA327" s="74"/>
      <c r="AD327" s="73"/>
      <c r="AF327" s="73"/>
      <c r="AM327" s="75"/>
    </row>
    <row r="328" spans="1:42" ht="15.75" customHeight="1" x14ac:dyDescent="0.2">
      <c r="V328" s="73"/>
      <c r="W328" s="73"/>
      <c r="X328" s="74"/>
      <c r="AA328" s="74"/>
      <c r="AD328" s="73"/>
      <c r="AF328" s="73"/>
      <c r="AM328" s="75"/>
    </row>
    <row r="329" spans="1:42" ht="15.75" customHeight="1" x14ac:dyDescent="0.2">
      <c r="V329" s="73"/>
      <c r="W329" s="73"/>
      <c r="X329" s="74"/>
      <c r="AA329" s="74"/>
      <c r="AD329" s="73"/>
      <c r="AF329" s="73"/>
      <c r="AM329" s="75"/>
    </row>
    <row r="330" spans="1:42" ht="15.75" customHeight="1" x14ac:dyDescent="0.2">
      <c r="V330" s="73"/>
      <c r="W330" s="73"/>
      <c r="X330" s="74"/>
      <c r="AA330" s="74"/>
      <c r="AD330" s="73"/>
      <c r="AF330" s="73"/>
      <c r="AM330" s="75"/>
    </row>
    <row r="331" spans="1:42" ht="15.75" customHeight="1" x14ac:dyDescent="0.2">
      <c r="V331" s="73"/>
      <c r="W331" s="73"/>
      <c r="X331" s="74"/>
      <c r="AA331" s="74"/>
      <c r="AD331" s="73"/>
      <c r="AF331" s="73"/>
      <c r="AM331" s="75"/>
    </row>
    <row r="332" spans="1:42" ht="15.75" customHeight="1" x14ac:dyDescent="0.2">
      <c r="V332" s="73"/>
      <c r="W332" s="73"/>
      <c r="X332" s="74"/>
      <c r="AA332" s="74"/>
      <c r="AD332" s="73"/>
      <c r="AF332" s="73"/>
      <c r="AM332" s="75"/>
    </row>
    <row r="333" spans="1:42" ht="15.75" customHeight="1" x14ac:dyDescent="0.2">
      <c r="V333" s="73"/>
      <c r="W333" s="73"/>
      <c r="X333" s="74"/>
      <c r="AA333" s="74"/>
      <c r="AD333" s="73"/>
      <c r="AF333" s="73"/>
      <c r="AM333" s="75"/>
    </row>
    <row r="334" spans="1:42" ht="15.75" customHeight="1" x14ac:dyDescent="0.2">
      <c r="V334" s="73"/>
      <c r="W334" s="73"/>
      <c r="X334" s="74"/>
      <c r="AA334" s="74"/>
      <c r="AD334" s="73"/>
      <c r="AF334" s="73"/>
      <c r="AM334" s="75"/>
    </row>
    <row r="335" spans="1:42" ht="15.75" customHeight="1" x14ac:dyDescent="0.2">
      <c r="V335" s="73"/>
      <c r="W335" s="73"/>
      <c r="X335" s="74"/>
      <c r="AA335" s="74"/>
      <c r="AD335" s="73"/>
      <c r="AF335" s="73"/>
      <c r="AM335" s="75"/>
    </row>
    <row r="336" spans="1:42" ht="15.75" customHeight="1" x14ac:dyDescent="0.2">
      <c r="V336" s="73"/>
      <c r="W336" s="73"/>
      <c r="X336" s="74"/>
      <c r="AA336" s="74"/>
      <c r="AD336" s="73"/>
      <c r="AF336" s="73"/>
      <c r="AM336" s="75"/>
    </row>
    <row r="337" spans="22:39" ht="15.75" customHeight="1" x14ac:dyDescent="0.2">
      <c r="V337" s="73"/>
      <c r="W337" s="73"/>
      <c r="X337" s="74"/>
      <c r="AA337" s="74"/>
      <c r="AD337" s="73"/>
      <c r="AF337" s="73"/>
      <c r="AM337" s="75"/>
    </row>
    <row r="338" spans="22:39" ht="15.75" customHeight="1" x14ac:dyDescent="0.2">
      <c r="V338" s="73"/>
      <c r="W338" s="73"/>
      <c r="X338" s="74"/>
      <c r="AA338" s="74"/>
      <c r="AD338" s="73"/>
      <c r="AF338" s="73"/>
      <c r="AM338" s="75"/>
    </row>
    <row r="339" spans="22:39" ht="15.75" customHeight="1" x14ac:dyDescent="0.2">
      <c r="V339" s="73"/>
      <c r="W339" s="73"/>
      <c r="X339" s="74"/>
      <c r="AA339" s="74"/>
      <c r="AD339" s="73"/>
      <c r="AF339" s="73"/>
      <c r="AM339" s="75"/>
    </row>
    <row r="340" spans="22:39" ht="15.75" customHeight="1" x14ac:dyDescent="0.2">
      <c r="V340" s="73"/>
      <c r="W340" s="73"/>
      <c r="X340" s="74"/>
      <c r="AA340" s="74"/>
      <c r="AD340" s="73"/>
      <c r="AF340" s="73"/>
      <c r="AM340" s="75"/>
    </row>
    <row r="341" spans="22:39" ht="15.75" customHeight="1" x14ac:dyDescent="0.2">
      <c r="V341" s="73"/>
      <c r="W341" s="73"/>
      <c r="X341" s="74"/>
      <c r="AA341" s="74"/>
      <c r="AD341" s="73"/>
      <c r="AF341" s="73"/>
      <c r="AM341" s="75"/>
    </row>
    <row r="342" spans="22:39" ht="15.75" customHeight="1" x14ac:dyDescent="0.2">
      <c r="V342" s="73"/>
      <c r="W342" s="73"/>
      <c r="X342" s="74"/>
      <c r="AA342" s="74"/>
      <c r="AD342" s="73"/>
      <c r="AF342" s="73"/>
      <c r="AM342" s="75"/>
    </row>
    <row r="343" spans="22:39" ht="15.75" customHeight="1" x14ac:dyDescent="0.2">
      <c r="V343" s="73"/>
      <c r="W343" s="73"/>
      <c r="X343" s="74"/>
      <c r="AA343" s="74"/>
      <c r="AD343" s="73"/>
      <c r="AF343" s="73"/>
      <c r="AM343" s="75"/>
    </row>
    <row r="344" spans="22:39" ht="15.75" customHeight="1" x14ac:dyDescent="0.2">
      <c r="V344" s="73"/>
      <c r="W344" s="73"/>
      <c r="X344" s="74"/>
      <c r="AA344" s="74"/>
      <c r="AD344" s="73"/>
      <c r="AF344" s="73"/>
      <c r="AM344" s="75"/>
    </row>
    <row r="345" spans="22:39" ht="15.75" customHeight="1" x14ac:dyDescent="0.2">
      <c r="V345" s="73"/>
      <c r="W345" s="73"/>
      <c r="X345" s="74"/>
      <c r="AA345" s="74"/>
      <c r="AD345" s="73"/>
      <c r="AF345" s="73"/>
      <c r="AM345" s="75"/>
    </row>
    <row r="346" spans="22:39" ht="15.75" customHeight="1" x14ac:dyDescent="0.2">
      <c r="V346" s="73"/>
      <c r="W346" s="73"/>
      <c r="X346" s="74"/>
      <c r="AA346" s="74"/>
      <c r="AD346" s="73"/>
      <c r="AF346" s="73"/>
      <c r="AM346" s="75"/>
    </row>
    <row r="347" spans="22:39" ht="15.75" customHeight="1" x14ac:dyDescent="0.2">
      <c r="V347" s="73"/>
      <c r="W347" s="73"/>
      <c r="X347" s="74"/>
      <c r="AA347" s="74"/>
      <c r="AD347" s="73"/>
      <c r="AF347" s="73"/>
      <c r="AM347" s="75"/>
    </row>
    <row r="348" spans="22:39" ht="15.75" customHeight="1" x14ac:dyDescent="0.2">
      <c r="V348" s="73"/>
      <c r="W348" s="73"/>
      <c r="X348" s="74"/>
      <c r="AA348" s="74"/>
      <c r="AD348" s="73"/>
      <c r="AF348" s="73"/>
      <c r="AM348" s="75"/>
    </row>
    <row r="349" spans="22:39" ht="15.75" customHeight="1" x14ac:dyDescent="0.2">
      <c r="V349" s="73"/>
      <c r="W349" s="73"/>
      <c r="X349" s="74"/>
      <c r="AA349" s="74"/>
      <c r="AD349" s="73"/>
      <c r="AF349" s="73"/>
      <c r="AM349" s="75"/>
    </row>
    <row r="350" spans="22:39" ht="15.75" customHeight="1" x14ac:dyDescent="0.2">
      <c r="V350" s="73"/>
      <c r="W350" s="73"/>
      <c r="X350" s="74"/>
      <c r="AA350" s="74"/>
      <c r="AD350" s="73"/>
      <c r="AF350" s="73"/>
      <c r="AM350" s="75"/>
    </row>
    <row r="351" spans="22:39" ht="15.75" customHeight="1" x14ac:dyDescent="0.2">
      <c r="V351" s="73"/>
      <c r="W351" s="73"/>
      <c r="X351" s="74"/>
      <c r="AA351" s="74"/>
      <c r="AD351" s="73"/>
      <c r="AF351" s="73"/>
      <c r="AM351" s="75"/>
    </row>
    <row r="352" spans="22:39" ht="15.75" customHeight="1" x14ac:dyDescent="0.2">
      <c r="V352" s="73"/>
      <c r="W352" s="73"/>
      <c r="X352" s="74"/>
      <c r="AA352" s="74"/>
      <c r="AD352" s="73"/>
      <c r="AF352" s="73"/>
      <c r="AM352" s="75"/>
    </row>
    <row r="353" spans="22:39" ht="15.75" customHeight="1" x14ac:dyDescent="0.2">
      <c r="V353" s="73"/>
      <c r="W353" s="73"/>
      <c r="X353" s="74"/>
      <c r="AA353" s="74"/>
      <c r="AD353" s="73"/>
      <c r="AF353" s="73"/>
      <c r="AM353" s="75"/>
    </row>
    <row r="354" spans="22:39" ht="15.75" customHeight="1" x14ac:dyDescent="0.2">
      <c r="V354" s="73"/>
      <c r="W354" s="73"/>
      <c r="X354" s="74"/>
      <c r="AA354" s="74"/>
      <c r="AD354" s="73"/>
      <c r="AF354" s="73"/>
      <c r="AM354" s="75"/>
    </row>
    <row r="355" spans="22:39" ht="15.75" customHeight="1" x14ac:dyDescent="0.2">
      <c r="V355" s="73"/>
      <c r="W355" s="73"/>
      <c r="X355" s="74"/>
      <c r="AA355" s="74"/>
      <c r="AD355" s="73"/>
      <c r="AF355" s="73"/>
      <c r="AM355" s="75"/>
    </row>
    <row r="356" spans="22:39" ht="15.75" customHeight="1" x14ac:dyDescent="0.2">
      <c r="V356" s="73"/>
      <c r="W356" s="73"/>
      <c r="X356" s="74"/>
      <c r="AA356" s="74"/>
      <c r="AD356" s="73"/>
      <c r="AF356" s="73"/>
      <c r="AM356" s="75"/>
    </row>
    <row r="357" spans="22:39" ht="15.75" customHeight="1" x14ac:dyDescent="0.2">
      <c r="V357" s="73"/>
      <c r="W357" s="73"/>
      <c r="X357" s="74"/>
      <c r="AA357" s="74"/>
      <c r="AD357" s="73"/>
      <c r="AF357" s="73"/>
      <c r="AM357" s="75"/>
    </row>
    <row r="358" spans="22:39" ht="15.75" customHeight="1" x14ac:dyDescent="0.2">
      <c r="V358" s="73"/>
      <c r="W358" s="73"/>
      <c r="X358" s="74"/>
      <c r="AA358" s="74"/>
      <c r="AD358" s="73"/>
      <c r="AF358" s="73"/>
      <c r="AM358" s="75"/>
    </row>
    <row r="359" spans="22:39" ht="15.75" customHeight="1" x14ac:dyDescent="0.2">
      <c r="V359" s="73"/>
      <c r="W359" s="73"/>
      <c r="X359" s="74"/>
      <c r="AA359" s="74"/>
      <c r="AD359" s="73"/>
      <c r="AF359" s="73"/>
      <c r="AM359" s="75"/>
    </row>
    <row r="360" spans="22:39" ht="15.75" customHeight="1" x14ac:dyDescent="0.2">
      <c r="V360" s="73"/>
      <c r="W360" s="73"/>
      <c r="X360" s="74"/>
      <c r="AA360" s="74"/>
      <c r="AD360" s="73"/>
      <c r="AF360" s="73"/>
      <c r="AM360" s="75"/>
    </row>
    <row r="361" spans="22:39" ht="15.75" customHeight="1" x14ac:dyDescent="0.2">
      <c r="V361" s="73"/>
      <c r="W361" s="73"/>
      <c r="X361" s="74"/>
      <c r="AA361" s="74"/>
      <c r="AD361" s="73"/>
      <c r="AF361" s="73"/>
      <c r="AM361" s="75"/>
    </row>
    <row r="362" spans="22:39" ht="15.75" customHeight="1" x14ac:dyDescent="0.2">
      <c r="V362" s="73"/>
      <c r="W362" s="73"/>
      <c r="X362" s="74"/>
      <c r="AA362" s="74"/>
      <c r="AD362" s="73"/>
      <c r="AF362" s="73"/>
      <c r="AM362" s="75"/>
    </row>
    <row r="363" spans="22:39" ht="15.75" customHeight="1" x14ac:dyDescent="0.2">
      <c r="V363" s="73"/>
      <c r="W363" s="73"/>
      <c r="X363" s="74"/>
      <c r="AA363" s="74"/>
      <c r="AD363" s="73"/>
      <c r="AF363" s="73"/>
      <c r="AM363" s="75"/>
    </row>
    <row r="364" spans="22:39" ht="15.75" customHeight="1" x14ac:dyDescent="0.2">
      <c r="V364" s="73"/>
      <c r="W364" s="73"/>
      <c r="X364" s="74"/>
      <c r="AA364" s="74"/>
      <c r="AD364" s="73"/>
      <c r="AF364" s="73"/>
      <c r="AM364" s="75"/>
    </row>
    <row r="365" spans="22:39" ht="15.75" customHeight="1" x14ac:dyDescent="0.2">
      <c r="V365" s="73"/>
      <c r="W365" s="73"/>
      <c r="X365" s="74"/>
      <c r="AA365" s="74"/>
      <c r="AD365" s="73"/>
      <c r="AF365" s="73"/>
      <c r="AM365" s="75"/>
    </row>
    <row r="366" spans="22:39" ht="15.75" customHeight="1" x14ac:dyDescent="0.2">
      <c r="V366" s="73"/>
      <c r="W366" s="73"/>
      <c r="X366" s="74"/>
      <c r="AA366" s="74"/>
      <c r="AD366" s="73"/>
      <c r="AF366" s="73"/>
      <c r="AM366" s="75"/>
    </row>
    <row r="367" spans="22:39" ht="15.75" customHeight="1" x14ac:dyDescent="0.2">
      <c r="V367" s="73"/>
      <c r="W367" s="73"/>
      <c r="X367" s="74"/>
      <c r="AA367" s="74"/>
      <c r="AD367" s="73"/>
      <c r="AF367" s="73"/>
      <c r="AM367" s="75"/>
    </row>
    <row r="368" spans="22:39" ht="15.75" customHeight="1" x14ac:dyDescent="0.2">
      <c r="V368" s="73"/>
      <c r="W368" s="73"/>
      <c r="X368" s="74"/>
      <c r="AA368" s="74"/>
      <c r="AD368" s="73"/>
      <c r="AF368" s="73"/>
      <c r="AM368" s="75"/>
    </row>
    <row r="369" spans="22:39" ht="15.75" customHeight="1" x14ac:dyDescent="0.2">
      <c r="V369" s="73"/>
      <c r="W369" s="73"/>
      <c r="X369" s="74"/>
      <c r="AA369" s="74"/>
      <c r="AD369" s="73"/>
      <c r="AF369" s="73"/>
      <c r="AM369" s="75"/>
    </row>
    <row r="370" spans="22:39" ht="15.75" customHeight="1" x14ac:dyDescent="0.2">
      <c r="V370" s="73"/>
      <c r="W370" s="73"/>
      <c r="X370" s="74"/>
      <c r="AA370" s="74"/>
      <c r="AD370" s="73"/>
      <c r="AF370" s="73"/>
      <c r="AM370" s="75"/>
    </row>
    <row r="371" spans="22:39" ht="15.75" customHeight="1" x14ac:dyDescent="0.2">
      <c r="V371" s="73"/>
      <c r="W371" s="73"/>
      <c r="X371" s="74"/>
      <c r="AA371" s="74"/>
      <c r="AD371" s="73"/>
      <c r="AF371" s="73"/>
      <c r="AM371" s="75"/>
    </row>
    <row r="372" spans="22:39" ht="15.75" customHeight="1" x14ac:dyDescent="0.2">
      <c r="V372" s="73"/>
      <c r="W372" s="73"/>
      <c r="X372" s="74"/>
      <c r="AA372" s="74"/>
      <c r="AD372" s="73"/>
      <c r="AF372" s="73"/>
      <c r="AM372" s="75"/>
    </row>
    <row r="373" spans="22:39" ht="15.75" customHeight="1" x14ac:dyDescent="0.2">
      <c r="V373" s="73"/>
      <c r="W373" s="73"/>
      <c r="X373" s="74"/>
      <c r="AA373" s="74"/>
      <c r="AD373" s="73"/>
      <c r="AF373" s="73"/>
      <c r="AM373" s="75"/>
    </row>
    <row r="374" spans="22:39" ht="15.75" customHeight="1" x14ac:dyDescent="0.2">
      <c r="V374" s="73"/>
      <c r="W374" s="73"/>
      <c r="X374" s="74"/>
      <c r="AA374" s="74"/>
      <c r="AD374" s="73"/>
      <c r="AF374" s="73"/>
      <c r="AM374" s="75"/>
    </row>
    <row r="375" spans="22:39" ht="15.75" customHeight="1" x14ac:dyDescent="0.2">
      <c r="V375" s="73"/>
      <c r="W375" s="73"/>
      <c r="X375" s="74"/>
      <c r="AA375" s="74"/>
      <c r="AD375" s="73"/>
      <c r="AF375" s="73"/>
      <c r="AM375" s="75"/>
    </row>
    <row r="376" spans="22:39" ht="15.75" customHeight="1" x14ac:dyDescent="0.2">
      <c r="V376" s="73"/>
      <c r="W376" s="73"/>
      <c r="X376" s="74"/>
      <c r="AA376" s="74"/>
      <c r="AD376" s="73"/>
      <c r="AF376" s="73"/>
      <c r="AM376" s="75"/>
    </row>
    <row r="377" spans="22:39" ht="15.75" customHeight="1" x14ac:dyDescent="0.2">
      <c r="V377" s="73"/>
      <c r="W377" s="73"/>
      <c r="X377" s="74"/>
      <c r="AA377" s="74"/>
      <c r="AD377" s="73"/>
      <c r="AF377" s="73"/>
      <c r="AM377" s="75"/>
    </row>
    <row r="378" spans="22:39" ht="15.75" customHeight="1" x14ac:dyDescent="0.2">
      <c r="V378" s="73"/>
      <c r="W378" s="73"/>
      <c r="X378" s="74"/>
      <c r="AA378" s="74"/>
      <c r="AD378" s="73"/>
      <c r="AF378" s="73"/>
      <c r="AM378" s="75"/>
    </row>
    <row r="379" spans="22:39" ht="15.75" customHeight="1" x14ac:dyDescent="0.2">
      <c r="V379" s="73"/>
      <c r="W379" s="73"/>
      <c r="X379" s="74"/>
      <c r="AA379" s="74"/>
      <c r="AD379" s="73"/>
      <c r="AF379" s="73"/>
      <c r="AM379" s="75"/>
    </row>
    <row r="380" spans="22:39" ht="15.75" customHeight="1" x14ac:dyDescent="0.2">
      <c r="V380" s="73"/>
      <c r="W380" s="73"/>
      <c r="X380" s="74"/>
      <c r="AA380" s="74"/>
      <c r="AD380" s="73"/>
      <c r="AF380" s="73"/>
      <c r="AM380" s="75"/>
    </row>
    <row r="381" spans="22:39" ht="15.75" customHeight="1" x14ac:dyDescent="0.2">
      <c r="V381" s="73"/>
      <c r="W381" s="73"/>
      <c r="X381" s="74"/>
      <c r="AA381" s="74"/>
      <c r="AD381" s="73"/>
      <c r="AF381" s="73"/>
      <c r="AM381" s="75"/>
    </row>
    <row r="382" spans="22:39" ht="15.75" customHeight="1" x14ac:dyDescent="0.2">
      <c r="V382" s="73"/>
      <c r="W382" s="73"/>
      <c r="X382" s="74"/>
      <c r="AA382" s="74"/>
      <c r="AD382" s="73"/>
      <c r="AF382" s="73"/>
      <c r="AM382" s="75"/>
    </row>
    <row r="383" spans="22:39" ht="15.75" customHeight="1" x14ac:dyDescent="0.2">
      <c r="V383" s="73"/>
      <c r="W383" s="73"/>
      <c r="X383" s="74"/>
      <c r="AA383" s="74"/>
      <c r="AD383" s="73"/>
      <c r="AF383" s="73"/>
      <c r="AM383" s="75"/>
    </row>
    <row r="384" spans="22:39" ht="15.75" customHeight="1" x14ac:dyDescent="0.2">
      <c r="V384" s="73"/>
      <c r="W384" s="73"/>
      <c r="X384" s="74"/>
      <c r="AA384" s="74"/>
      <c r="AD384" s="73"/>
      <c r="AF384" s="73"/>
      <c r="AM384" s="75"/>
    </row>
    <row r="385" spans="22:39" ht="15.75" customHeight="1" x14ac:dyDescent="0.2">
      <c r="V385" s="73"/>
      <c r="W385" s="73"/>
      <c r="X385" s="74"/>
      <c r="AA385" s="74"/>
      <c r="AD385" s="73"/>
      <c r="AF385" s="73"/>
      <c r="AM385" s="75"/>
    </row>
    <row r="386" spans="22:39" ht="15.75" customHeight="1" x14ac:dyDescent="0.2">
      <c r="V386" s="73"/>
      <c r="W386" s="73"/>
      <c r="X386" s="74"/>
      <c r="AA386" s="74"/>
      <c r="AD386" s="73"/>
      <c r="AF386" s="73"/>
      <c r="AM386" s="75"/>
    </row>
    <row r="387" spans="22:39" ht="15.75" customHeight="1" x14ac:dyDescent="0.2">
      <c r="V387" s="73"/>
      <c r="W387" s="73"/>
      <c r="X387" s="74"/>
      <c r="AA387" s="74"/>
      <c r="AD387" s="73"/>
      <c r="AF387" s="73"/>
      <c r="AM387" s="75"/>
    </row>
    <row r="388" spans="22:39" ht="15.75" customHeight="1" x14ac:dyDescent="0.2">
      <c r="V388" s="73"/>
      <c r="W388" s="73"/>
      <c r="X388" s="74"/>
      <c r="AA388" s="74"/>
      <c r="AD388" s="73"/>
      <c r="AF388" s="73"/>
      <c r="AM388" s="75"/>
    </row>
    <row r="389" spans="22:39" ht="15.75" customHeight="1" x14ac:dyDescent="0.2">
      <c r="V389" s="73"/>
      <c r="W389" s="73"/>
      <c r="X389" s="74"/>
      <c r="AA389" s="74"/>
      <c r="AD389" s="73"/>
      <c r="AF389" s="73"/>
      <c r="AM389" s="75"/>
    </row>
    <row r="390" spans="22:39" ht="15.75" customHeight="1" x14ac:dyDescent="0.2">
      <c r="V390" s="73"/>
      <c r="W390" s="73"/>
      <c r="X390" s="74"/>
      <c r="AA390" s="74"/>
      <c r="AD390" s="73"/>
      <c r="AF390" s="73"/>
      <c r="AM390" s="75"/>
    </row>
    <row r="391" spans="22:39" ht="15.75" customHeight="1" x14ac:dyDescent="0.2">
      <c r="V391" s="73"/>
      <c r="W391" s="73"/>
      <c r="X391" s="74"/>
      <c r="AA391" s="74"/>
      <c r="AD391" s="73"/>
      <c r="AF391" s="73"/>
      <c r="AM391" s="75"/>
    </row>
    <row r="392" spans="22:39" ht="15.75" customHeight="1" x14ac:dyDescent="0.2">
      <c r="V392" s="73"/>
      <c r="W392" s="73"/>
      <c r="X392" s="74"/>
      <c r="AA392" s="74"/>
      <c r="AD392" s="73"/>
      <c r="AF392" s="73"/>
      <c r="AM392" s="75"/>
    </row>
    <row r="393" spans="22:39" ht="15.75" customHeight="1" x14ac:dyDescent="0.2">
      <c r="V393" s="73"/>
      <c r="W393" s="73"/>
      <c r="X393" s="74"/>
      <c r="AA393" s="74"/>
      <c r="AD393" s="73"/>
      <c r="AF393" s="73"/>
      <c r="AM393" s="75"/>
    </row>
    <row r="394" spans="22:39" ht="15.75" customHeight="1" x14ac:dyDescent="0.2">
      <c r="V394" s="73"/>
      <c r="W394" s="73"/>
      <c r="X394" s="74"/>
      <c r="AA394" s="74"/>
      <c r="AD394" s="73"/>
      <c r="AF394" s="73"/>
      <c r="AM394" s="75"/>
    </row>
    <row r="395" spans="22:39" ht="15.75" customHeight="1" x14ac:dyDescent="0.2">
      <c r="V395" s="73"/>
      <c r="W395" s="73"/>
      <c r="X395" s="74"/>
      <c r="AA395" s="74"/>
      <c r="AD395" s="73"/>
      <c r="AF395" s="73"/>
      <c r="AM395" s="75"/>
    </row>
    <row r="396" spans="22:39" ht="15.75" customHeight="1" x14ac:dyDescent="0.2">
      <c r="V396" s="73"/>
      <c r="W396" s="73"/>
      <c r="X396" s="74"/>
      <c r="AA396" s="74"/>
      <c r="AD396" s="73"/>
      <c r="AF396" s="73"/>
      <c r="AM396" s="75"/>
    </row>
    <row r="397" spans="22:39" ht="15.75" customHeight="1" x14ac:dyDescent="0.2">
      <c r="V397" s="73"/>
      <c r="W397" s="73"/>
      <c r="X397" s="74"/>
      <c r="AA397" s="74"/>
      <c r="AD397" s="73"/>
      <c r="AF397" s="73"/>
      <c r="AM397" s="75"/>
    </row>
    <row r="398" spans="22:39" ht="15.75" customHeight="1" x14ac:dyDescent="0.2">
      <c r="V398" s="73"/>
      <c r="W398" s="73"/>
      <c r="X398" s="74"/>
      <c r="AA398" s="74"/>
      <c r="AD398" s="73"/>
      <c r="AF398" s="73"/>
      <c r="AM398" s="75"/>
    </row>
    <row r="399" spans="22:39" ht="15.75" customHeight="1" x14ac:dyDescent="0.2">
      <c r="V399" s="73"/>
      <c r="W399" s="73"/>
      <c r="X399" s="74"/>
      <c r="AA399" s="74"/>
      <c r="AD399" s="73"/>
      <c r="AF399" s="73"/>
      <c r="AM399" s="75"/>
    </row>
    <row r="400" spans="22:39" ht="15.75" customHeight="1" x14ac:dyDescent="0.2">
      <c r="V400" s="73"/>
      <c r="W400" s="73"/>
      <c r="X400" s="74"/>
      <c r="AA400" s="74"/>
      <c r="AD400" s="73"/>
      <c r="AF400" s="73"/>
      <c r="AM400" s="75"/>
    </row>
    <row r="401" spans="22:39" ht="15.75" customHeight="1" x14ac:dyDescent="0.2">
      <c r="V401" s="73"/>
      <c r="W401" s="73"/>
      <c r="X401" s="74"/>
      <c r="AA401" s="74"/>
      <c r="AD401" s="73"/>
      <c r="AF401" s="73"/>
      <c r="AM401" s="75"/>
    </row>
    <row r="402" spans="22:39" ht="15.75" customHeight="1" x14ac:dyDescent="0.2">
      <c r="V402" s="73"/>
      <c r="W402" s="73"/>
      <c r="X402" s="74"/>
      <c r="AA402" s="74"/>
      <c r="AD402" s="73"/>
      <c r="AF402" s="73"/>
      <c r="AM402" s="75"/>
    </row>
    <row r="403" spans="22:39" ht="15.75" customHeight="1" x14ac:dyDescent="0.2">
      <c r="V403" s="73"/>
      <c r="W403" s="73"/>
      <c r="X403" s="74"/>
      <c r="AA403" s="74"/>
      <c r="AD403" s="73"/>
      <c r="AF403" s="73"/>
      <c r="AM403" s="75"/>
    </row>
    <row r="404" spans="22:39" ht="15.75" customHeight="1" x14ac:dyDescent="0.2">
      <c r="V404" s="73"/>
      <c r="W404" s="73"/>
      <c r="X404" s="74"/>
      <c r="AA404" s="74"/>
      <c r="AD404" s="73"/>
      <c r="AF404" s="73"/>
      <c r="AM404" s="75"/>
    </row>
    <row r="405" spans="22:39" ht="15.75" customHeight="1" x14ac:dyDescent="0.2">
      <c r="V405" s="73"/>
      <c r="W405" s="73"/>
      <c r="X405" s="74"/>
      <c r="AA405" s="74"/>
      <c r="AD405" s="73"/>
      <c r="AF405" s="73"/>
      <c r="AM405" s="75"/>
    </row>
    <row r="406" spans="22:39" ht="15.75" customHeight="1" x14ac:dyDescent="0.2">
      <c r="V406" s="73"/>
      <c r="W406" s="73"/>
      <c r="X406" s="74"/>
      <c r="AA406" s="74"/>
      <c r="AD406" s="73"/>
      <c r="AF406" s="73"/>
      <c r="AM406" s="75"/>
    </row>
    <row r="407" spans="22:39" ht="15.75" customHeight="1" x14ac:dyDescent="0.2">
      <c r="V407" s="73"/>
      <c r="W407" s="73"/>
      <c r="X407" s="74"/>
      <c r="AA407" s="74"/>
      <c r="AD407" s="73"/>
      <c r="AF407" s="73"/>
      <c r="AM407" s="75"/>
    </row>
    <row r="408" spans="22:39" ht="15.75" customHeight="1" x14ac:dyDescent="0.2">
      <c r="V408" s="73"/>
      <c r="W408" s="73"/>
      <c r="X408" s="74"/>
      <c r="AA408" s="74"/>
      <c r="AD408" s="73"/>
      <c r="AF408" s="73"/>
      <c r="AM408" s="75"/>
    </row>
    <row r="409" spans="22:39" ht="15.75" customHeight="1" x14ac:dyDescent="0.2">
      <c r="V409" s="73"/>
      <c r="W409" s="73"/>
      <c r="X409" s="74"/>
      <c r="AA409" s="74"/>
      <c r="AD409" s="73"/>
      <c r="AF409" s="73"/>
      <c r="AM409" s="75"/>
    </row>
    <row r="410" spans="22:39" ht="15.75" customHeight="1" x14ac:dyDescent="0.2">
      <c r="V410" s="73"/>
      <c r="W410" s="73"/>
      <c r="X410" s="74"/>
      <c r="AA410" s="74"/>
      <c r="AD410" s="73"/>
      <c r="AF410" s="73"/>
      <c r="AM410" s="75"/>
    </row>
    <row r="411" spans="22:39" ht="15.75" customHeight="1" x14ac:dyDescent="0.2">
      <c r="V411" s="73"/>
      <c r="W411" s="73"/>
      <c r="X411" s="74"/>
      <c r="AA411" s="74"/>
      <c r="AD411" s="73"/>
      <c r="AF411" s="73"/>
      <c r="AM411" s="75"/>
    </row>
    <row r="412" spans="22:39" ht="15.75" customHeight="1" x14ac:dyDescent="0.2">
      <c r="V412" s="73"/>
      <c r="W412" s="73"/>
      <c r="X412" s="74"/>
      <c r="AA412" s="74"/>
      <c r="AD412" s="73"/>
      <c r="AF412" s="73"/>
      <c r="AM412" s="75"/>
    </row>
    <row r="413" spans="22:39" ht="15.75" customHeight="1" x14ac:dyDescent="0.2">
      <c r="V413" s="73"/>
      <c r="W413" s="73"/>
      <c r="X413" s="74"/>
      <c r="AA413" s="74"/>
      <c r="AD413" s="73"/>
      <c r="AF413" s="73"/>
      <c r="AM413" s="75"/>
    </row>
    <row r="414" spans="22:39" ht="15.75" customHeight="1" x14ac:dyDescent="0.2">
      <c r="V414" s="73"/>
      <c r="W414" s="73"/>
      <c r="X414" s="74"/>
      <c r="AA414" s="74"/>
      <c r="AD414" s="73"/>
      <c r="AF414" s="73"/>
      <c r="AM414" s="75"/>
    </row>
    <row r="415" spans="22:39" ht="15.75" customHeight="1" x14ac:dyDescent="0.2">
      <c r="V415" s="73"/>
      <c r="W415" s="73"/>
      <c r="X415" s="74"/>
      <c r="AA415" s="74"/>
      <c r="AD415" s="73"/>
      <c r="AF415" s="73"/>
      <c r="AM415" s="75"/>
    </row>
    <row r="416" spans="22:39" ht="15.75" customHeight="1" x14ac:dyDescent="0.2">
      <c r="V416" s="73"/>
      <c r="W416" s="73"/>
      <c r="X416" s="74"/>
      <c r="AA416" s="74"/>
      <c r="AD416" s="73"/>
      <c r="AF416" s="73"/>
      <c r="AM416" s="75"/>
    </row>
    <row r="417" spans="22:39" ht="15.75" customHeight="1" x14ac:dyDescent="0.2">
      <c r="V417" s="73"/>
      <c r="W417" s="73"/>
      <c r="X417" s="74"/>
      <c r="AA417" s="74"/>
      <c r="AD417" s="73"/>
      <c r="AF417" s="73"/>
      <c r="AM417" s="75"/>
    </row>
    <row r="418" spans="22:39" ht="15.75" customHeight="1" x14ac:dyDescent="0.2">
      <c r="V418" s="73"/>
      <c r="W418" s="73"/>
      <c r="X418" s="74"/>
      <c r="AA418" s="74"/>
      <c r="AD418" s="73"/>
      <c r="AF418" s="73"/>
      <c r="AM418" s="75"/>
    </row>
    <row r="419" spans="22:39" ht="15.75" customHeight="1" x14ac:dyDescent="0.2">
      <c r="V419" s="73"/>
      <c r="W419" s="73"/>
      <c r="X419" s="74"/>
      <c r="AA419" s="74"/>
      <c r="AD419" s="73"/>
      <c r="AF419" s="73"/>
      <c r="AM419" s="75"/>
    </row>
    <row r="420" spans="22:39" ht="15.75" customHeight="1" x14ac:dyDescent="0.2">
      <c r="V420" s="73"/>
      <c r="W420" s="73"/>
      <c r="X420" s="74"/>
      <c r="AA420" s="74"/>
      <c r="AD420" s="73"/>
      <c r="AF420" s="73"/>
      <c r="AM420" s="75"/>
    </row>
    <row r="421" spans="22:39" ht="15.75" customHeight="1" x14ac:dyDescent="0.2">
      <c r="V421" s="73"/>
      <c r="W421" s="73"/>
      <c r="X421" s="74"/>
      <c r="AA421" s="74"/>
      <c r="AD421" s="73"/>
      <c r="AF421" s="73"/>
      <c r="AM421" s="75"/>
    </row>
    <row r="422" spans="22:39" ht="15.75" customHeight="1" x14ac:dyDescent="0.2">
      <c r="V422" s="73"/>
      <c r="W422" s="73"/>
      <c r="X422" s="74"/>
      <c r="AA422" s="74"/>
      <c r="AD422" s="73"/>
      <c r="AF422" s="73"/>
      <c r="AM422" s="75"/>
    </row>
    <row r="423" spans="22:39" ht="15.75" customHeight="1" x14ac:dyDescent="0.2">
      <c r="V423" s="73"/>
      <c r="W423" s="73"/>
      <c r="X423" s="74"/>
      <c r="AA423" s="74"/>
      <c r="AD423" s="73"/>
      <c r="AF423" s="73"/>
      <c r="AM423" s="75"/>
    </row>
    <row r="424" spans="22:39" ht="15.75" customHeight="1" x14ac:dyDescent="0.2">
      <c r="V424" s="73"/>
      <c r="W424" s="73"/>
      <c r="X424" s="74"/>
      <c r="AA424" s="74"/>
      <c r="AD424" s="73"/>
      <c r="AF424" s="73"/>
      <c r="AM424" s="75"/>
    </row>
    <row r="425" spans="22:39" ht="15.75" customHeight="1" x14ac:dyDescent="0.2">
      <c r="V425" s="73"/>
      <c r="W425" s="73"/>
      <c r="X425" s="74"/>
      <c r="AA425" s="74"/>
      <c r="AD425" s="73"/>
      <c r="AF425" s="73"/>
      <c r="AM425" s="75"/>
    </row>
    <row r="426" spans="22:39" ht="15.75" customHeight="1" x14ac:dyDescent="0.2">
      <c r="V426" s="73"/>
      <c r="W426" s="73"/>
      <c r="X426" s="74"/>
      <c r="AA426" s="74"/>
      <c r="AD426" s="73"/>
      <c r="AF426" s="73"/>
      <c r="AM426" s="75"/>
    </row>
    <row r="427" spans="22:39" ht="15.75" customHeight="1" x14ac:dyDescent="0.2">
      <c r="V427" s="73"/>
      <c r="W427" s="73"/>
      <c r="X427" s="74"/>
      <c r="AA427" s="74"/>
      <c r="AD427" s="73"/>
      <c r="AF427" s="73"/>
      <c r="AM427" s="75"/>
    </row>
    <row r="428" spans="22:39" ht="15.75" customHeight="1" x14ac:dyDescent="0.2">
      <c r="V428" s="73"/>
      <c r="W428" s="73"/>
      <c r="X428" s="74"/>
      <c r="AA428" s="74"/>
      <c r="AD428" s="73"/>
      <c r="AF428" s="73"/>
      <c r="AM428" s="75"/>
    </row>
    <row r="429" spans="22:39" ht="15.75" customHeight="1" x14ac:dyDescent="0.2">
      <c r="V429" s="73"/>
      <c r="W429" s="73"/>
      <c r="X429" s="74"/>
      <c r="AA429" s="74"/>
      <c r="AD429" s="73"/>
      <c r="AF429" s="73"/>
      <c r="AM429" s="75"/>
    </row>
    <row r="430" spans="22:39" ht="15.75" customHeight="1" x14ac:dyDescent="0.2">
      <c r="V430" s="73"/>
      <c r="W430" s="73"/>
      <c r="X430" s="74"/>
      <c r="AA430" s="74"/>
      <c r="AD430" s="73"/>
      <c r="AF430" s="73"/>
      <c r="AM430" s="75"/>
    </row>
    <row r="431" spans="22:39" ht="15.75" customHeight="1" x14ac:dyDescent="0.2">
      <c r="V431" s="73"/>
      <c r="W431" s="73"/>
      <c r="X431" s="74"/>
      <c r="AA431" s="74"/>
      <c r="AD431" s="73"/>
      <c r="AF431" s="73"/>
      <c r="AM431" s="75"/>
    </row>
    <row r="432" spans="22:39" ht="15.75" customHeight="1" x14ac:dyDescent="0.2">
      <c r="V432" s="73"/>
      <c r="W432" s="73"/>
      <c r="X432" s="74"/>
      <c r="AA432" s="74"/>
      <c r="AD432" s="73"/>
      <c r="AF432" s="73"/>
      <c r="AM432" s="75"/>
    </row>
    <row r="433" spans="22:39" ht="15.75" customHeight="1" x14ac:dyDescent="0.2">
      <c r="V433" s="73"/>
      <c r="W433" s="73"/>
      <c r="X433" s="74"/>
      <c r="AA433" s="74"/>
      <c r="AD433" s="73"/>
      <c r="AF433" s="73"/>
      <c r="AM433" s="75"/>
    </row>
    <row r="434" spans="22:39" ht="15.75" customHeight="1" x14ac:dyDescent="0.2">
      <c r="V434" s="73"/>
      <c r="W434" s="73"/>
      <c r="X434" s="74"/>
      <c r="AA434" s="74"/>
      <c r="AD434" s="73"/>
      <c r="AF434" s="73"/>
      <c r="AM434" s="75"/>
    </row>
    <row r="435" spans="22:39" ht="15.75" customHeight="1" x14ac:dyDescent="0.2">
      <c r="V435" s="73"/>
      <c r="W435" s="73"/>
      <c r="X435" s="74"/>
      <c r="AA435" s="74"/>
      <c r="AD435" s="73"/>
      <c r="AF435" s="73"/>
      <c r="AM435" s="75"/>
    </row>
    <row r="436" spans="22:39" ht="15.75" customHeight="1" x14ac:dyDescent="0.2">
      <c r="V436" s="73"/>
      <c r="W436" s="73"/>
      <c r="X436" s="74"/>
      <c r="AA436" s="74"/>
      <c r="AD436" s="73"/>
      <c r="AF436" s="73"/>
      <c r="AM436" s="75"/>
    </row>
    <row r="437" spans="22:39" ht="15.75" customHeight="1" x14ac:dyDescent="0.2">
      <c r="V437" s="73"/>
      <c r="W437" s="73"/>
      <c r="X437" s="74"/>
      <c r="AA437" s="74"/>
      <c r="AD437" s="73"/>
      <c r="AF437" s="73"/>
      <c r="AM437" s="75"/>
    </row>
    <row r="438" spans="22:39" ht="15.75" customHeight="1" x14ac:dyDescent="0.2">
      <c r="V438" s="73"/>
      <c r="W438" s="73"/>
      <c r="X438" s="74"/>
      <c r="AA438" s="74"/>
      <c r="AD438" s="73"/>
      <c r="AF438" s="73"/>
      <c r="AM438" s="75"/>
    </row>
    <row r="439" spans="22:39" ht="15.75" customHeight="1" x14ac:dyDescent="0.2">
      <c r="V439" s="73"/>
      <c r="W439" s="73"/>
      <c r="X439" s="74"/>
      <c r="AA439" s="74"/>
      <c r="AD439" s="73"/>
      <c r="AF439" s="73"/>
      <c r="AM439" s="75"/>
    </row>
    <row r="440" spans="22:39" ht="15.75" customHeight="1" x14ac:dyDescent="0.2">
      <c r="V440" s="73"/>
      <c r="W440" s="73"/>
      <c r="X440" s="74"/>
      <c r="AA440" s="74"/>
      <c r="AD440" s="73"/>
      <c r="AF440" s="73"/>
      <c r="AM440" s="75"/>
    </row>
    <row r="441" spans="22:39" ht="15.75" customHeight="1" x14ac:dyDescent="0.2">
      <c r="V441" s="73"/>
      <c r="W441" s="73"/>
      <c r="X441" s="74"/>
      <c r="AA441" s="74"/>
      <c r="AD441" s="73"/>
      <c r="AF441" s="73"/>
      <c r="AM441" s="75"/>
    </row>
    <row r="442" spans="22:39" ht="15.75" customHeight="1" x14ac:dyDescent="0.2">
      <c r="V442" s="73"/>
      <c r="W442" s="73"/>
      <c r="X442" s="74"/>
      <c r="AA442" s="74"/>
      <c r="AD442" s="73"/>
      <c r="AF442" s="73"/>
      <c r="AM442" s="75"/>
    </row>
    <row r="443" spans="22:39" ht="15.75" customHeight="1" x14ac:dyDescent="0.2">
      <c r="V443" s="73"/>
      <c r="W443" s="73"/>
      <c r="X443" s="74"/>
      <c r="AA443" s="74"/>
      <c r="AD443" s="73"/>
      <c r="AF443" s="73"/>
      <c r="AM443" s="75"/>
    </row>
    <row r="444" spans="22:39" ht="15.75" customHeight="1" x14ac:dyDescent="0.2">
      <c r="V444" s="73"/>
      <c r="W444" s="73"/>
      <c r="X444" s="74"/>
      <c r="AA444" s="74"/>
      <c r="AD444" s="73"/>
      <c r="AF444" s="73"/>
      <c r="AM444" s="75"/>
    </row>
    <row r="445" spans="22:39" ht="15.75" customHeight="1" x14ac:dyDescent="0.2">
      <c r="V445" s="73"/>
      <c r="W445" s="73"/>
      <c r="X445" s="74"/>
      <c r="AA445" s="74"/>
      <c r="AD445" s="73"/>
      <c r="AF445" s="73"/>
      <c r="AM445" s="75"/>
    </row>
    <row r="446" spans="22:39" ht="15.75" customHeight="1" x14ac:dyDescent="0.2">
      <c r="V446" s="73"/>
      <c r="W446" s="73"/>
      <c r="X446" s="74"/>
      <c r="AA446" s="74"/>
      <c r="AD446" s="73"/>
      <c r="AF446" s="73"/>
      <c r="AM446" s="75"/>
    </row>
    <row r="447" spans="22:39" ht="15.75" customHeight="1" x14ac:dyDescent="0.2">
      <c r="V447" s="73"/>
      <c r="W447" s="73"/>
      <c r="X447" s="74"/>
      <c r="AA447" s="74"/>
      <c r="AD447" s="73"/>
      <c r="AF447" s="73"/>
      <c r="AM447" s="75"/>
    </row>
    <row r="448" spans="22:39" ht="15.75" customHeight="1" x14ac:dyDescent="0.2">
      <c r="V448" s="73"/>
      <c r="W448" s="73"/>
      <c r="X448" s="74"/>
      <c r="AA448" s="74"/>
      <c r="AD448" s="73"/>
      <c r="AF448" s="73"/>
      <c r="AM448" s="75"/>
    </row>
    <row r="449" spans="22:39" ht="15.75" customHeight="1" x14ac:dyDescent="0.2">
      <c r="V449" s="73"/>
      <c r="W449" s="73"/>
      <c r="X449" s="74"/>
      <c r="AA449" s="74"/>
      <c r="AD449" s="73"/>
      <c r="AF449" s="73"/>
      <c r="AM449" s="75"/>
    </row>
    <row r="450" spans="22:39" ht="15.75" customHeight="1" x14ac:dyDescent="0.2">
      <c r="V450" s="73"/>
      <c r="W450" s="73"/>
      <c r="X450" s="74"/>
      <c r="AA450" s="74"/>
      <c r="AD450" s="73"/>
      <c r="AF450" s="73"/>
      <c r="AM450" s="75"/>
    </row>
    <row r="451" spans="22:39" ht="15.75" customHeight="1" x14ac:dyDescent="0.2">
      <c r="V451" s="73"/>
      <c r="W451" s="73"/>
      <c r="X451" s="74"/>
      <c r="AA451" s="74"/>
      <c r="AD451" s="73"/>
      <c r="AF451" s="73"/>
      <c r="AM451" s="75"/>
    </row>
    <row r="452" spans="22:39" ht="15.75" customHeight="1" x14ac:dyDescent="0.2">
      <c r="V452" s="73"/>
      <c r="W452" s="73"/>
      <c r="X452" s="74"/>
      <c r="AA452" s="74"/>
      <c r="AD452" s="73"/>
      <c r="AF452" s="73"/>
      <c r="AM452" s="75"/>
    </row>
    <row r="453" spans="22:39" ht="15.75" customHeight="1" x14ac:dyDescent="0.2">
      <c r="V453" s="73"/>
      <c r="W453" s="73"/>
      <c r="X453" s="74"/>
      <c r="AA453" s="74"/>
      <c r="AD453" s="73"/>
      <c r="AF453" s="73"/>
      <c r="AM453" s="75"/>
    </row>
    <row r="454" spans="22:39" ht="15.75" customHeight="1" x14ac:dyDescent="0.2">
      <c r="V454" s="73"/>
      <c r="W454" s="73"/>
      <c r="X454" s="74"/>
      <c r="AA454" s="74"/>
      <c r="AD454" s="73"/>
      <c r="AF454" s="73"/>
      <c r="AM454" s="75"/>
    </row>
    <row r="455" spans="22:39" ht="15.75" customHeight="1" x14ac:dyDescent="0.2">
      <c r="V455" s="73"/>
      <c r="W455" s="73"/>
      <c r="X455" s="74"/>
      <c r="AA455" s="74"/>
      <c r="AD455" s="73"/>
      <c r="AF455" s="73"/>
      <c r="AM455" s="75"/>
    </row>
    <row r="456" spans="22:39" ht="15.75" customHeight="1" x14ac:dyDescent="0.2">
      <c r="V456" s="73"/>
      <c r="W456" s="73"/>
      <c r="X456" s="74"/>
      <c r="AA456" s="74"/>
      <c r="AD456" s="73"/>
      <c r="AF456" s="73"/>
      <c r="AM456" s="75"/>
    </row>
    <row r="457" spans="22:39" ht="15.75" customHeight="1" x14ac:dyDescent="0.2">
      <c r="V457" s="73"/>
      <c r="W457" s="73"/>
      <c r="X457" s="74"/>
      <c r="AA457" s="74"/>
      <c r="AD457" s="73"/>
      <c r="AF457" s="73"/>
      <c r="AM457" s="75"/>
    </row>
    <row r="458" spans="22:39" ht="15.75" customHeight="1" x14ac:dyDescent="0.2">
      <c r="V458" s="73"/>
      <c r="W458" s="73"/>
      <c r="X458" s="74"/>
      <c r="AA458" s="74"/>
      <c r="AD458" s="73"/>
      <c r="AF458" s="73"/>
      <c r="AM458" s="75"/>
    </row>
    <row r="459" spans="22:39" ht="15.75" customHeight="1" x14ac:dyDescent="0.2">
      <c r="V459" s="73"/>
      <c r="W459" s="73"/>
      <c r="X459" s="74"/>
      <c r="AA459" s="74"/>
      <c r="AD459" s="73"/>
      <c r="AF459" s="73"/>
      <c r="AM459" s="75"/>
    </row>
    <row r="460" spans="22:39" ht="15.75" customHeight="1" x14ac:dyDescent="0.2">
      <c r="V460" s="73"/>
      <c r="W460" s="73"/>
      <c r="X460" s="74"/>
      <c r="AA460" s="74"/>
      <c r="AD460" s="73"/>
      <c r="AF460" s="73"/>
      <c r="AM460" s="75"/>
    </row>
    <row r="461" spans="22:39" ht="15.75" customHeight="1" x14ac:dyDescent="0.2">
      <c r="V461" s="73"/>
      <c r="W461" s="73"/>
      <c r="X461" s="74"/>
      <c r="AA461" s="74"/>
      <c r="AD461" s="73"/>
      <c r="AF461" s="73"/>
      <c r="AM461" s="75"/>
    </row>
    <row r="462" spans="22:39" ht="15.75" customHeight="1" x14ac:dyDescent="0.2">
      <c r="V462" s="73"/>
      <c r="W462" s="73"/>
      <c r="X462" s="74"/>
      <c r="AA462" s="74"/>
      <c r="AD462" s="73"/>
      <c r="AF462" s="73"/>
      <c r="AM462" s="75"/>
    </row>
    <row r="463" spans="22:39" ht="15.75" customHeight="1" x14ac:dyDescent="0.2">
      <c r="V463" s="73"/>
      <c r="W463" s="73"/>
      <c r="X463" s="74"/>
      <c r="AA463" s="74"/>
      <c r="AD463" s="73"/>
      <c r="AF463" s="73"/>
      <c r="AM463" s="75"/>
    </row>
    <row r="464" spans="22:39" ht="15.75" customHeight="1" x14ac:dyDescent="0.2">
      <c r="V464" s="73"/>
      <c r="W464" s="73"/>
      <c r="X464" s="74"/>
      <c r="AA464" s="74"/>
      <c r="AD464" s="73"/>
      <c r="AF464" s="73"/>
      <c r="AM464" s="75"/>
    </row>
    <row r="465" spans="22:39" ht="15.75" customHeight="1" x14ac:dyDescent="0.2">
      <c r="V465" s="73"/>
      <c r="W465" s="73"/>
      <c r="X465" s="74"/>
      <c r="AA465" s="74"/>
      <c r="AD465" s="73"/>
      <c r="AF465" s="73"/>
      <c r="AM465" s="75"/>
    </row>
    <row r="466" spans="22:39" ht="15.75" customHeight="1" x14ac:dyDescent="0.2">
      <c r="V466" s="73"/>
      <c r="W466" s="73"/>
      <c r="X466" s="74"/>
      <c r="AA466" s="74"/>
      <c r="AD466" s="73"/>
      <c r="AF466" s="73"/>
      <c r="AM466" s="75"/>
    </row>
    <row r="467" spans="22:39" ht="15.75" customHeight="1" x14ac:dyDescent="0.2">
      <c r="V467" s="73"/>
      <c r="W467" s="73"/>
      <c r="X467" s="74"/>
      <c r="AA467" s="74"/>
      <c r="AD467" s="73"/>
      <c r="AF467" s="73"/>
      <c r="AM467" s="75"/>
    </row>
    <row r="468" spans="22:39" ht="15.75" customHeight="1" x14ac:dyDescent="0.2">
      <c r="V468" s="73"/>
      <c r="W468" s="73"/>
      <c r="X468" s="74"/>
      <c r="AA468" s="74"/>
      <c r="AD468" s="73"/>
      <c r="AF468" s="73"/>
      <c r="AM468" s="75"/>
    </row>
    <row r="469" spans="22:39" ht="15.75" customHeight="1" x14ac:dyDescent="0.2">
      <c r="V469" s="73"/>
      <c r="W469" s="73"/>
      <c r="X469" s="74"/>
      <c r="AA469" s="74"/>
      <c r="AD469" s="73"/>
      <c r="AF469" s="73"/>
      <c r="AM469" s="75"/>
    </row>
    <row r="470" spans="22:39" ht="15.75" customHeight="1" x14ac:dyDescent="0.2">
      <c r="V470" s="73"/>
      <c r="W470" s="73"/>
      <c r="X470" s="74"/>
      <c r="AA470" s="74"/>
      <c r="AD470" s="73"/>
      <c r="AF470" s="73"/>
      <c r="AM470" s="75"/>
    </row>
    <row r="471" spans="22:39" ht="15.75" customHeight="1" x14ac:dyDescent="0.2">
      <c r="V471" s="73"/>
      <c r="W471" s="73"/>
      <c r="X471" s="74"/>
      <c r="AA471" s="74"/>
      <c r="AD471" s="73"/>
      <c r="AF471" s="73"/>
      <c r="AM471" s="75"/>
    </row>
    <row r="472" spans="22:39" ht="15.75" customHeight="1" x14ac:dyDescent="0.2">
      <c r="V472" s="73"/>
      <c r="W472" s="73"/>
      <c r="X472" s="74"/>
      <c r="AA472" s="74"/>
      <c r="AD472" s="73"/>
      <c r="AF472" s="73"/>
      <c r="AM472" s="75"/>
    </row>
    <row r="473" spans="22:39" ht="15.75" customHeight="1" x14ac:dyDescent="0.2">
      <c r="V473" s="73"/>
      <c r="W473" s="73"/>
      <c r="X473" s="74"/>
      <c r="AA473" s="74"/>
      <c r="AD473" s="73"/>
      <c r="AF473" s="73"/>
      <c r="AM473" s="75"/>
    </row>
    <row r="474" spans="22:39" ht="15.75" customHeight="1" x14ac:dyDescent="0.2">
      <c r="V474" s="73"/>
      <c r="W474" s="73"/>
      <c r="X474" s="74"/>
      <c r="AA474" s="74"/>
      <c r="AD474" s="73"/>
      <c r="AF474" s="73"/>
      <c r="AM474" s="75"/>
    </row>
    <row r="475" spans="22:39" ht="15.75" customHeight="1" x14ac:dyDescent="0.2">
      <c r="V475" s="73"/>
      <c r="W475" s="73"/>
      <c r="X475" s="74"/>
      <c r="AA475" s="74"/>
      <c r="AD475" s="73"/>
      <c r="AF475" s="73"/>
      <c r="AM475" s="75"/>
    </row>
    <row r="476" spans="22:39" ht="15.75" customHeight="1" x14ac:dyDescent="0.2">
      <c r="V476" s="73"/>
      <c r="W476" s="73"/>
      <c r="X476" s="74"/>
      <c r="AA476" s="74"/>
      <c r="AD476" s="73"/>
      <c r="AF476" s="73"/>
      <c r="AM476" s="75"/>
    </row>
    <row r="477" spans="22:39" ht="15.75" customHeight="1" x14ac:dyDescent="0.2">
      <c r="V477" s="73"/>
      <c r="W477" s="73"/>
      <c r="X477" s="74"/>
      <c r="AA477" s="74"/>
      <c r="AD477" s="73"/>
      <c r="AF477" s="73"/>
      <c r="AM477" s="75"/>
    </row>
    <row r="478" spans="22:39" ht="15.75" customHeight="1" x14ac:dyDescent="0.2">
      <c r="V478" s="73"/>
      <c r="W478" s="73"/>
      <c r="X478" s="74"/>
      <c r="AA478" s="74"/>
      <c r="AD478" s="73"/>
      <c r="AF478" s="73"/>
      <c r="AM478" s="75"/>
    </row>
    <row r="479" spans="22:39" ht="15.75" customHeight="1" x14ac:dyDescent="0.2">
      <c r="V479" s="73"/>
      <c r="W479" s="73"/>
      <c r="X479" s="74"/>
      <c r="AA479" s="74"/>
      <c r="AD479" s="73"/>
      <c r="AF479" s="73"/>
      <c r="AM479" s="75"/>
    </row>
    <row r="480" spans="22:39" ht="15.75" customHeight="1" x14ac:dyDescent="0.2">
      <c r="V480" s="73"/>
      <c r="W480" s="73"/>
      <c r="X480" s="74"/>
      <c r="AA480" s="74"/>
      <c r="AD480" s="73"/>
      <c r="AF480" s="73"/>
      <c r="AM480" s="75"/>
    </row>
    <row r="481" spans="22:39" ht="15.75" customHeight="1" x14ac:dyDescent="0.2">
      <c r="V481" s="73"/>
      <c r="W481" s="73"/>
      <c r="X481" s="74"/>
      <c r="AA481" s="74"/>
      <c r="AD481" s="73"/>
      <c r="AF481" s="73"/>
      <c r="AM481" s="75"/>
    </row>
    <row r="482" spans="22:39" ht="15.75" customHeight="1" x14ac:dyDescent="0.2">
      <c r="V482" s="73"/>
      <c r="W482" s="73"/>
      <c r="X482" s="74"/>
      <c r="AA482" s="74"/>
      <c r="AD482" s="73"/>
      <c r="AF482" s="73"/>
      <c r="AM482" s="75"/>
    </row>
    <row r="483" spans="22:39" ht="15.75" customHeight="1" x14ac:dyDescent="0.2">
      <c r="V483" s="73"/>
      <c r="W483" s="73"/>
      <c r="X483" s="74"/>
      <c r="AA483" s="74"/>
      <c r="AD483" s="73"/>
      <c r="AF483" s="73"/>
      <c r="AM483" s="75"/>
    </row>
    <row r="484" spans="22:39" ht="15.75" customHeight="1" x14ac:dyDescent="0.2">
      <c r="V484" s="73"/>
      <c r="W484" s="73"/>
      <c r="X484" s="74"/>
      <c r="AA484" s="74"/>
      <c r="AD484" s="73"/>
      <c r="AF484" s="73"/>
      <c r="AM484" s="75"/>
    </row>
    <row r="485" spans="22:39" ht="15.75" customHeight="1" x14ac:dyDescent="0.2">
      <c r="V485" s="73"/>
      <c r="W485" s="73"/>
      <c r="X485" s="74"/>
      <c r="AA485" s="74"/>
      <c r="AD485" s="73"/>
      <c r="AF485" s="73"/>
      <c r="AM485" s="75"/>
    </row>
    <row r="486" spans="22:39" ht="15.75" customHeight="1" x14ac:dyDescent="0.2">
      <c r="V486" s="73"/>
      <c r="W486" s="73"/>
      <c r="X486" s="74"/>
      <c r="AA486" s="74"/>
      <c r="AD486" s="73"/>
      <c r="AF486" s="73"/>
      <c r="AM486" s="75"/>
    </row>
    <row r="487" spans="22:39" ht="15.75" customHeight="1" x14ac:dyDescent="0.2">
      <c r="V487" s="73"/>
      <c r="W487" s="73"/>
      <c r="X487" s="74"/>
      <c r="AA487" s="74"/>
      <c r="AD487" s="73"/>
      <c r="AF487" s="73"/>
      <c r="AM487" s="75"/>
    </row>
    <row r="488" spans="22:39" ht="15.75" customHeight="1" x14ac:dyDescent="0.2">
      <c r="V488" s="73"/>
      <c r="W488" s="73"/>
      <c r="X488" s="74"/>
      <c r="AA488" s="74"/>
      <c r="AD488" s="73"/>
      <c r="AF488" s="73"/>
      <c r="AM488" s="75"/>
    </row>
    <row r="489" spans="22:39" ht="15.75" customHeight="1" x14ac:dyDescent="0.2">
      <c r="V489" s="73"/>
      <c r="W489" s="73"/>
      <c r="X489" s="74"/>
      <c r="AA489" s="74"/>
      <c r="AD489" s="73"/>
      <c r="AF489" s="73"/>
      <c r="AM489" s="75"/>
    </row>
    <row r="490" spans="22:39" ht="15.75" customHeight="1" x14ac:dyDescent="0.2">
      <c r="V490" s="73"/>
      <c r="W490" s="73"/>
      <c r="X490" s="74"/>
      <c r="AA490" s="74"/>
      <c r="AD490" s="73"/>
      <c r="AF490" s="73"/>
      <c r="AM490" s="75"/>
    </row>
    <row r="491" spans="22:39" ht="15.75" customHeight="1" x14ac:dyDescent="0.2">
      <c r="V491" s="73"/>
      <c r="W491" s="73"/>
      <c r="X491" s="74"/>
      <c r="AA491" s="74"/>
      <c r="AD491" s="73"/>
      <c r="AF491" s="73"/>
      <c r="AM491" s="75"/>
    </row>
    <row r="492" spans="22:39" ht="15.75" customHeight="1" x14ac:dyDescent="0.2">
      <c r="V492" s="73"/>
      <c r="W492" s="73"/>
      <c r="X492" s="74"/>
      <c r="AA492" s="74"/>
      <c r="AD492" s="73"/>
      <c r="AF492" s="73"/>
      <c r="AM492" s="75"/>
    </row>
    <row r="493" spans="22:39" ht="15.75" customHeight="1" x14ac:dyDescent="0.2">
      <c r="V493" s="73"/>
      <c r="W493" s="73"/>
      <c r="X493" s="74"/>
      <c r="AA493" s="74"/>
      <c r="AD493" s="73"/>
      <c r="AF493" s="73"/>
      <c r="AM493" s="75"/>
    </row>
    <row r="494" spans="22:39" ht="15.75" customHeight="1" x14ac:dyDescent="0.2">
      <c r="V494" s="73"/>
      <c r="W494" s="73"/>
      <c r="X494" s="74"/>
      <c r="AA494" s="74"/>
      <c r="AD494" s="73"/>
      <c r="AF494" s="73"/>
      <c r="AM494" s="75"/>
    </row>
    <row r="495" spans="22:39" ht="15.75" customHeight="1" x14ac:dyDescent="0.2">
      <c r="V495" s="73"/>
      <c r="W495" s="73"/>
      <c r="X495" s="74"/>
      <c r="AA495" s="74"/>
      <c r="AD495" s="73"/>
      <c r="AF495" s="73"/>
      <c r="AM495" s="75"/>
    </row>
    <row r="496" spans="22:39" ht="15.75" customHeight="1" x14ac:dyDescent="0.2">
      <c r="V496" s="73"/>
      <c r="W496" s="73"/>
      <c r="X496" s="74"/>
      <c r="AA496" s="74"/>
      <c r="AD496" s="73"/>
      <c r="AF496" s="73"/>
      <c r="AM496" s="75"/>
    </row>
    <row r="497" spans="22:39" ht="15.75" customHeight="1" x14ac:dyDescent="0.2">
      <c r="V497" s="73"/>
      <c r="W497" s="73"/>
      <c r="X497" s="74"/>
      <c r="AA497" s="74"/>
      <c r="AD497" s="73"/>
      <c r="AF497" s="73"/>
      <c r="AM497" s="75"/>
    </row>
    <row r="498" spans="22:39" ht="15.75" customHeight="1" x14ac:dyDescent="0.2">
      <c r="V498" s="73"/>
      <c r="W498" s="73"/>
      <c r="X498" s="74"/>
      <c r="AA498" s="74"/>
      <c r="AD498" s="73"/>
      <c r="AF498" s="73"/>
      <c r="AM498" s="75"/>
    </row>
    <row r="499" spans="22:39" ht="15.75" customHeight="1" x14ac:dyDescent="0.2">
      <c r="V499" s="73"/>
      <c r="W499" s="73"/>
      <c r="X499" s="74"/>
      <c r="AA499" s="74"/>
      <c r="AD499" s="73"/>
      <c r="AF499" s="73"/>
      <c r="AM499" s="75"/>
    </row>
    <row r="500" spans="22:39" ht="15.75" customHeight="1" x14ac:dyDescent="0.2">
      <c r="V500" s="73"/>
      <c r="W500" s="73"/>
      <c r="X500" s="74"/>
      <c r="AA500" s="74"/>
      <c r="AD500" s="73"/>
      <c r="AF500" s="73"/>
      <c r="AM500" s="75"/>
    </row>
    <row r="501" spans="22:39" ht="15.75" customHeight="1" x14ac:dyDescent="0.2">
      <c r="V501" s="73"/>
      <c r="W501" s="73"/>
      <c r="X501" s="74"/>
      <c r="AA501" s="74"/>
      <c r="AD501" s="73"/>
      <c r="AF501" s="73"/>
      <c r="AM501" s="75"/>
    </row>
    <row r="502" spans="22:39" ht="15.75" customHeight="1" x14ac:dyDescent="0.2">
      <c r="V502" s="73"/>
      <c r="W502" s="73"/>
      <c r="X502" s="74"/>
      <c r="AA502" s="74"/>
      <c r="AD502" s="73"/>
      <c r="AF502" s="73"/>
      <c r="AM502" s="75"/>
    </row>
    <row r="503" spans="22:39" ht="15.75" customHeight="1" x14ac:dyDescent="0.2">
      <c r="V503" s="73"/>
      <c r="W503" s="73"/>
      <c r="X503" s="74"/>
      <c r="AA503" s="74"/>
      <c r="AD503" s="73"/>
      <c r="AF503" s="73"/>
      <c r="AM503" s="75"/>
    </row>
    <row r="504" spans="22:39" ht="15.75" customHeight="1" x14ac:dyDescent="0.2">
      <c r="V504" s="73"/>
      <c r="W504" s="73"/>
      <c r="X504" s="74"/>
      <c r="AA504" s="74"/>
      <c r="AD504" s="73"/>
      <c r="AF504" s="73"/>
      <c r="AM504" s="75"/>
    </row>
    <row r="505" spans="22:39" ht="15.75" customHeight="1" x14ac:dyDescent="0.2">
      <c r="V505" s="73"/>
      <c r="W505" s="73"/>
      <c r="X505" s="74"/>
      <c r="AA505" s="74"/>
      <c r="AD505" s="73"/>
      <c r="AF505" s="73"/>
      <c r="AM505" s="75"/>
    </row>
    <row r="506" spans="22:39" ht="15.75" customHeight="1" x14ac:dyDescent="0.2">
      <c r="V506" s="73"/>
      <c r="W506" s="73"/>
      <c r="X506" s="74"/>
      <c r="AA506" s="74"/>
      <c r="AD506" s="73"/>
      <c r="AF506" s="73"/>
      <c r="AM506" s="75"/>
    </row>
    <row r="507" spans="22:39" ht="15.75" customHeight="1" x14ac:dyDescent="0.2">
      <c r="V507" s="73"/>
      <c r="W507" s="73"/>
      <c r="X507" s="74"/>
      <c r="AA507" s="74"/>
      <c r="AD507" s="73"/>
      <c r="AF507" s="73"/>
      <c r="AM507" s="75"/>
    </row>
    <row r="508" spans="22:39" ht="15.75" customHeight="1" x14ac:dyDescent="0.2">
      <c r="V508" s="73"/>
      <c r="W508" s="73"/>
      <c r="X508" s="74"/>
      <c r="AA508" s="74"/>
      <c r="AD508" s="73"/>
      <c r="AF508" s="73"/>
      <c r="AM508" s="75"/>
    </row>
    <row r="509" spans="22:39" ht="15.75" customHeight="1" x14ac:dyDescent="0.2">
      <c r="V509" s="73"/>
      <c r="W509" s="73"/>
      <c r="X509" s="74"/>
      <c r="AA509" s="74"/>
      <c r="AD509" s="73"/>
      <c r="AF509" s="73"/>
      <c r="AM509" s="75"/>
    </row>
    <row r="510" spans="22:39" ht="15.75" customHeight="1" x14ac:dyDescent="0.2">
      <c r="V510" s="73"/>
      <c r="W510" s="73"/>
      <c r="X510" s="74"/>
      <c r="AA510" s="74"/>
      <c r="AD510" s="73"/>
      <c r="AF510" s="73"/>
      <c r="AM510" s="75"/>
    </row>
    <row r="511" spans="22:39" ht="15.75" customHeight="1" x14ac:dyDescent="0.2">
      <c r="V511" s="73"/>
      <c r="W511" s="73"/>
      <c r="X511" s="74"/>
      <c r="AA511" s="74"/>
      <c r="AD511" s="73"/>
      <c r="AF511" s="73"/>
      <c r="AM511" s="75"/>
    </row>
    <row r="512" spans="22:39" ht="15.75" customHeight="1" x14ac:dyDescent="0.2">
      <c r="V512" s="73"/>
      <c r="W512" s="73"/>
      <c r="X512" s="74"/>
      <c r="AA512" s="74"/>
      <c r="AD512" s="73"/>
      <c r="AF512" s="73"/>
      <c r="AM512" s="75"/>
    </row>
    <row r="513" spans="22:39" ht="15.75" customHeight="1" x14ac:dyDescent="0.2">
      <c r="V513" s="73"/>
      <c r="W513" s="73"/>
      <c r="X513" s="74"/>
      <c r="AA513" s="74"/>
      <c r="AD513" s="73"/>
      <c r="AF513" s="73"/>
      <c r="AM513" s="75"/>
    </row>
    <row r="514" spans="22:39" ht="15.75" customHeight="1" x14ac:dyDescent="0.2">
      <c r="V514" s="73"/>
      <c r="W514" s="73"/>
      <c r="X514" s="74"/>
      <c r="AA514" s="74"/>
      <c r="AD514" s="73"/>
      <c r="AF514" s="73"/>
      <c r="AM514" s="75"/>
    </row>
    <row r="515" spans="22:39" ht="15.75" customHeight="1" x14ac:dyDescent="0.2">
      <c r="V515" s="73"/>
      <c r="W515" s="73"/>
      <c r="X515" s="74"/>
      <c r="AA515" s="74"/>
      <c r="AD515" s="73"/>
      <c r="AF515" s="73"/>
      <c r="AM515" s="75"/>
    </row>
    <row r="516" spans="22:39" ht="15.75" customHeight="1" x14ac:dyDescent="0.2">
      <c r="V516" s="73"/>
      <c r="W516" s="73"/>
      <c r="X516" s="74"/>
      <c r="AA516" s="74"/>
      <c r="AD516" s="73"/>
      <c r="AF516" s="73"/>
      <c r="AM516" s="75"/>
    </row>
    <row r="517" spans="22:39" ht="15.75" customHeight="1" x14ac:dyDescent="0.2">
      <c r="V517" s="73"/>
      <c r="W517" s="73"/>
      <c r="X517" s="74"/>
      <c r="AA517" s="74"/>
      <c r="AD517" s="73"/>
      <c r="AF517" s="73"/>
      <c r="AM517" s="75"/>
    </row>
    <row r="518" spans="22:39" ht="15.75" customHeight="1" x14ac:dyDescent="0.2">
      <c r="V518" s="73"/>
      <c r="W518" s="73"/>
      <c r="X518" s="74"/>
      <c r="AA518" s="74"/>
      <c r="AD518" s="73"/>
      <c r="AF518" s="73"/>
      <c r="AM518" s="75"/>
    </row>
    <row r="519" spans="22:39" ht="15.75" customHeight="1" x14ac:dyDescent="0.2">
      <c r="V519" s="73"/>
      <c r="W519" s="73"/>
      <c r="X519" s="74"/>
      <c r="AA519" s="74"/>
      <c r="AD519" s="73"/>
      <c r="AF519" s="73"/>
      <c r="AM519" s="75"/>
    </row>
    <row r="520" spans="22:39" ht="15.75" customHeight="1" x14ac:dyDescent="0.2">
      <c r="V520" s="73"/>
      <c r="W520" s="73"/>
      <c r="X520" s="74"/>
      <c r="AA520" s="74"/>
      <c r="AD520" s="73"/>
      <c r="AF520" s="73"/>
      <c r="AM520" s="75"/>
    </row>
    <row r="521" spans="22:39" ht="15.75" customHeight="1" x14ac:dyDescent="0.2">
      <c r="V521" s="73"/>
      <c r="W521" s="73"/>
      <c r="X521" s="74"/>
      <c r="AA521" s="74"/>
      <c r="AD521" s="73"/>
      <c r="AF521" s="73"/>
      <c r="AM521" s="75"/>
    </row>
    <row r="522" spans="22:39" ht="15.75" customHeight="1" x14ac:dyDescent="0.2">
      <c r="V522" s="73"/>
      <c r="W522" s="73"/>
      <c r="X522" s="74"/>
      <c r="AA522" s="74"/>
      <c r="AD522" s="73"/>
      <c r="AF522" s="73"/>
      <c r="AM522" s="75"/>
    </row>
    <row r="523" spans="22:39" ht="15.75" customHeight="1" x14ac:dyDescent="0.2">
      <c r="V523" s="73"/>
      <c r="W523" s="73"/>
      <c r="X523" s="74"/>
      <c r="AA523" s="74"/>
      <c r="AD523" s="73"/>
      <c r="AF523" s="73"/>
      <c r="AM523" s="75"/>
    </row>
    <row r="524" spans="22:39" ht="15.75" customHeight="1" x14ac:dyDescent="0.2">
      <c r="V524" s="73"/>
      <c r="W524" s="73"/>
      <c r="X524" s="74"/>
      <c r="AA524" s="74"/>
      <c r="AD524" s="73"/>
      <c r="AF524" s="73"/>
      <c r="AM524" s="75"/>
    </row>
    <row r="525" spans="22:39" ht="15.75" customHeight="1" x14ac:dyDescent="0.2">
      <c r="V525" s="73"/>
      <c r="W525" s="73"/>
      <c r="X525" s="74"/>
      <c r="AA525" s="74"/>
      <c r="AD525" s="73"/>
      <c r="AF525" s="73"/>
      <c r="AM525" s="75"/>
    </row>
    <row r="526" spans="22:39" ht="15.75" customHeight="1" x14ac:dyDescent="0.2">
      <c r="V526" s="73"/>
      <c r="W526" s="73"/>
      <c r="X526" s="74"/>
      <c r="AA526" s="74"/>
      <c r="AD526" s="73"/>
      <c r="AF526" s="73"/>
      <c r="AM526" s="75"/>
    </row>
    <row r="527" spans="22:39" ht="15.75" customHeight="1" x14ac:dyDescent="0.2">
      <c r="V527" s="73"/>
      <c r="W527" s="73"/>
      <c r="X527" s="74"/>
      <c r="AA527" s="74"/>
      <c r="AD527" s="73"/>
      <c r="AF527" s="73"/>
      <c r="AM527" s="75"/>
    </row>
    <row r="528" spans="22:39" ht="15.75" customHeight="1" x14ac:dyDescent="0.2">
      <c r="V528" s="73"/>
      <c r="W528" s="73"/>
      <c r="X528" s="74"/>
      <c r="AA528" s="74"/>
      <c r="AD528" s="73"/>
      <c r="AF528" s="73"/>
      <c r="AM528" s="75"/>
    </row>
    <row r="529" spans="22:39" ht="15.75" customHeight="1" x14ac:dyDescent="0.2">
      <c r="V529" s="73"/>
      <c r="W529" s="73"/>
      <c r="X529" s="74"/>
      <c r="AA529" s="74"/>
      <c r="AD529" s="73"/>
      <c r="AF529" s="73"/>
      <c r="AM529" s="75"/>
    </row>
    <row r="530" spans="22:39" ht="15.75" customHeight="1" x14ac:dyDescent="0.2">
      <c r="V530" s="73"/>
      <c r="W530" s="73"/>
      <c r="X530" s="74"/>
      <c r="AA530" s="74"/>
      <c r="AD530" s="73"/>
      <c r="AF530" s="73"/>
      <c r="AM530" s="75"/>
    </row>
    <row r="531" spans="22:39" ht="15.75" customHeight="1" x14ac:dyDescent="0.2">
      <c r="V531" s="73"/>
      <c r="W531" s="73"/>
      <c r="X531" s="74"/>
      <c r="AA531" s="74"/>
      <c r="AD531" s="73"/>
      <c r="AF531" s="73"/>
      <c r="AM531" s="75"/>
    </row>
    <row r="532" spans="22:39" ht="15.75" customHeight="1" x14ac:dyDescent="0.2">
      <c r="V532" s="73"/>
      <c r="W532" s="73"/>
      <c r="X532" s="74"/>
      <c r="AA532" s="74"/>
      <c r="AD532" s="73"/>
      <c r="AF532" s="73"/>
      <c r="AM532" s="75"/>
    </row>
    <row r="533" spans="22:39" ht="15.75" customHeight="1" x14ac:dyDescent="0.2">
      <c r="V533" s="73"/>
      <c r="W533" s="73"/>
      <c r="X533" s="74"/>
      <c r="AA533" s="74"/>
      <c r="AD533" s="73"/>
      <c r="AF533" s="73"/>
      <c r="AM533" s="75"/>
    </row>
    <row r="534" spans="22:39" ht="15.75" customHeight="1" x14ac:dyDescent="0.2">
      <c r="V534" s="73"/>
      <c r="W534" s="73"/>
      <c r="X534" s="74"/>
      <c r="AA534" s="74"/>
      <c r="AD534" s="73"/>
      <c r="AF534" s="73"/>
      <c r="AM534" s="75"/>
    </row>
    <row r="535" spans="22:39" ht="15.75" customHeight="1" x14ac:dyDescent="0.2">
      <c r="V535" s="73"/>
      <c r="W535" s="73"/>
      <c r="X535" s="74"/>
      <c r="AA535" s="74"/>
      <c r="AD535" s="73"/>
      <c r="AF535" s="73"/>
      <c r="AM535" s="75"/>
    </row>
    <row r="536" spans="22:39" ht="15.75" customHeight="1" x14ac:dyDescent="0.2">
      <c r="V536" s="73"/>
      <c r="W536" s="73"/>
      <c r="X536" s="74"/>
      <c r="AA536" s="74"/>
      <c r="AD536" s="73"/>
      <c r="AF536" s="73"/>
      <c r="AM536" s="75"/>
    </row>
    <row r="537" spans="22:39" ht="15.75" customHeight="1" x14ac:dyDescent="0.2">
      <c r="V537" s="73"/>
      <c r="W537" s="73"/>
      <c r="X537" s="74"/>
      <c r="AA537" s="74"/>
      <c r="AD537" s="73"/>
      <c r="AF537" s="73"/>
      <c r="AM537" s="75"/>
    </row>
    <row r="538" spans="22:39" ht="15.75" customHeight="1" x14ac:dyDescent="0.2">
      <c r="V538" s="73"/>
      <c r="W538" s="73"/>
      <c r="X538" s="74"/>
      <c r="AA538" s="74"/>
      <c r="AD538" s="73"/>
      <c r="AF538" s="73"/>
      <c r="AM538" s="75"/>
    </row>
    <row r="539" spans="22:39" ht="15.75" customHeight="1" x14ac:dyDescent="0.2">
      <c r="V539" s="73"/>
      <c r="W539" s="73"/>
      <c r="X539" s="74"/>
      <c r="AA539" s="74"/>
      <c r="AD539" s="73"/>
      <c r="AF539" s="73"/>
      <c r="AM539" s="75"/>
    </row>
    <row r="540" spans="22:39" ht="15.75" customHeight="1" x14ac:dyDescent="0.2">
      <c r="V540" s="73"/>
      <c r="W540" s="73"/>
      <c r="X540" s="74"/>
      <c r="AA540" s="74"/>
      <c r="AD540" s="73"/>
      <c r="AF540" s="73"/>
      <c r="AM540" s="75"/>
    </row>
    <row r="541" spans="22:39" ht="15.75" customHeight="1" x14ac:dyDescent="0.2">
      <c r="V541" s="73"/>
      <c r="W541" s="73"/>
      <c r="X541" s="74"/>
      <c r="AA541" s="74"/>
      <c r="AD541" s="73"/>
      <c r="AF541" s="73"/>
      <c r="AM541" s="75"/>
    </row>
    <row r="542" spans="22:39" ht="15.75" customHeight="1" x14ac:dyDescent="0.2">
      <c r="V542" s="73"/>
      <c r="W542" s="73"/>
      <c r="X542" s="74"/>
      <c r="AA542" s="74"/>
      <c r="AD542" s="73"/>
      <c r="AF542" s="73"/>
      <c r="AM542" s="75"/>
    </row>
    <row r="543" spans="22:39" ht="15.75" customHeight="1" x14ac:dyDescent="0.2">
      <c r="V543" s="73"/>
      <c r="W543" s="73"/>
      <c r="X543" s="74"/>
      <c r="AA543" s="74"/>
      <c r="AD543" s="73"/>
      <c r="AF543" s="73"/>
      <c r="AM543" s="75"/>
    </row>
    <row r="544" spans="22:39" ht="15.75" customHeight="1" x14ac:dyDescent="0.2">
      <c r="V544" s="73"/>
      <c r="W544" s="73"/>
      <c r="X544" s="74"/>
      <c r="AA544" s="74"/>
      <c r="AD544" s="73"/>
      <c r="AF544" s="73"/>
      <c r="AM544" s="75"/>
    </row>
    <row r="545" spans="22:39" ht="15.75" customHeight="1" x14ac:dyDescent="0.2">
      <c r="V545" s="73"/>
      <c r="W545" s="73"/>
      <c r="X545" s="74"/>
      <c r="AA545" s="74"/>
      <c r="AD545" s="73"/>
      <c r="AF545" s="73"/>
      <c r="AM545" s="75"/>
    </row>
    <row r="546" spans="22:39" ht="15.75" customHeight="1" x14ac:dyDescent="0.2">
      <c r="V546" s="73"/>
      <c r="W546" s="73"/>
      <c r="X546" s="74"/>
      <c r="AA546" s="74"/>
      <c r="AD546" s="73"/>
      <c r="AF546" s="73"/>
      <c r="AM546" s="75"/>
    </row>
    <row r="547" spans="22:39" ht="15.75" customHeight="1" x14ac:dyDescent="0.2">
      <c r="V547" s="73"/>
      <c r="W547" s="73"/>
      <c r="X547" s="74"/>
      <c r="AA547" s="74"/>
      <c r="AD547" s="73"/>
      <c r="AF547" s="73"/>
      <c r="AM547" s="75"/>
    </row>
    <row r="548" spans="22:39" ht="15.75" customHeight="1" x14ac:dyDescent="0.2">
      <c r="V548" s="73"/>
      <c r="W548" s="73"/>
      <c r="X548" s="74"/>
      <c r="AA548" s="74"/>
      <c r="AD548" s="73"/>
      <c r="AF548" s="73"/>
      <c r="AM548" s="75"/>
    </row>
    <row r="549" spans="22:39" ht="15.75" customHeight="1" x14ac:dyDescent="0.2">
      <c r="V549" s="73"/>
      <c r="W549" s="73"/>
      <c r="X549" s="74"/>
      <c r="AA549" s="74"/>
      <c r="AD549" s="73"/>
      <c r="AF549" s="73"/>
      <c r="AM549" s="75"/>
    </row>
    <row r="550" spans="22:39" ht="15.75" customHeight="1" x14ac:dyDescent="0.2">
      <c r="V550" s="73"/>
      <c r="W550" s="73"/>
      <c r="X550" s="74"/>
      <c r="AA550" s="74"/>
      <c r="AD550" s="73"/>
      <c r="AF550" s="73"/>
      <c r="AM550" s="75"/>
    </row>
    <row r="551" spans="22:39" ht="15.75" customHeight="1" x14ac:dyDescent="0.2">
      <c r="V551" s="73"/>
      <c r="W551" s="73"/>
      <c r="X551" s="74"/>
      <c r="AA551" s="74"/>
      <c r="AD551" s="73"/>
      <c r="AF551" s="73"/>
      <c r="AM551" s="75"/>
    </row>
    <row r="552" spans="22:39" ht="15.75" customHeight="1" x14ac:dyDescent="0.2">
      <c r="V552" s="73"/>
      <c r="W552" s="73"/>
      <c r="X552" s="74"/>
      <c r="AA552" s="74"/>
      <c r="AD552" s="73"/>
      <c r="AF552" s="73"/>
      <c r="AM552" s="75"/>
    </row>
    <row r="553" spans="22:39" ht="15.75" customHeight="1" x14ac:dyDescent="0.2">
      <c r="V553" s="73"/>
      <c r="W553" s="73"/>
      <c r="X553" s="74"/>
      <c r="AA553" s="74"/>
      <c r="AD553" s="73"/>
      <c r="AF553" s="73"/>
      <c r="AM553" s="75"/>
    </row>
    <row r="554" spans="22:39" ht="15.75" customHeight="1" x14ac:dyDescent="0.2">
      <c r="V554" s="73"/>
      <c r="W554" s="73"/>
      <c r="X554" s="74"/>
      <c r="AA554" s="74"/>
      <c r="AD554" s="73"/>
      <c r="AF554" s="73"/>
      <c r="AM554" s="75"/>
    </row>
    <row r="555" spans="22:39" ht="15.75" customHeight="1" x14ac:dyDescent="0.2">
      <c r="V555" s="73"/>
      <c r="W555" s="73"/>
      <c r="X555" s="74"/>
      <c r="AA555" s="74"/>
      <c r="AD555" s="73"/>
      <c r="AF555" s="73"/>
      <c r="AM555" s="75"/>
    </row>
    <row r="556" spans="22:39" ht="15.75" customHeight="1" x14ac:dyDescent="0.2">
      <c r="V556" s="73"/>
      <c r="W556" s="73"/>
      <c r="X556" s="74"/>
      <c r="AA556" s="74"/>
      <c r="AD556" s="73"/>
      <c r="AF556" s="73"/>
      <c r="AM556" s="75"/>
    </row>
    <row r="557" spans="22:39" ht="15.75" customHeight="1" x14ac:dyDescent="0.2">
      <c r="V557" s="73"/>
      <c r="W557" s="73"/>
      <c r="X557" s="74"/>
      <c r="AA557" s="74"/>
      <c r="AD557" s="73"/>
      <c r="AF557" s="73"/>
      <c r="AM557" s="75"/>
    </row>
    <row r="558" spans="22:39" ht="15.75" customHeight="1" x14ac:dyDescent="0.2">
      <c r="V558" s="73"/>
      <c r="W558" s="73"/>
      <c r="X558" s="74"/>
      <c r="AA558" s="74"/>
      <c r="AD558" s="73"/>
      <c r="AF558" s="73"/>
      <c r="AM558" s="75"/>
    </row>
    <row r="559" spans="22:39" ht="15.75" customHeight="1" x14ac:dyDescent="0.2">
      <c r="V559" s="73"/>
      <c r="W559" s="73"/>
      <c r="X559" s="74"/>
      <c r="AA559" s="74"/>
      <c r="AD559" s="73"/>
      <c r="AF559" s="73"/>
      <c r="AM559" s="75"/>
    </row>
    <row r="560" spans="22:39" ht="15.75" customHeight="1" x14ac:dyDescent="0.2">
      <c r="V560" s="73"/>
      <c r="W560" s="73"/>
      <c r="X560" s="74"/>
      <c r="AA560" s="74"/>
      <c r="AD560" s="73"/>
      <c r="AF560" s="73"/>
      <c r="AM560" s="75"/>
    </row>
    <row r="561" spans="22:39" ht="15.75" customHeight="1" x14ac:dyDescent="0.2">
      <c r="V561" s="73"/>
      <c r="W561" s="73"/>
      <c r="X561" s="74"/>
      <c r="AA561" s="74"/>
      <c r="AD561" s="73"/>
      <c r="AF561" s="73"/>
      <c r="AM561" s="75"/>
    </row>
    <row r="562" spans="22:39" ht="15.75" customHeight="1" x14ac:dyDescent="0.2">
      <c r="V562" s="73"/>
      <c r="W562" s="73"/>
      <c r="X562" s="74"/>
      <c r="AA562" s="74"/>
      <c r="AD562" s="73"/>
      <c r="AF562" s="73"/>
      <c r="AM562" s="75"/>
    </row>
    <row r="563" spans="22:39" ht="15.75" customHeight="1" x14ac:dyDescent="0.2">
      <c r="V563" s="73"/>
      <c r="W563" s="73"/>
      <c r="X563" s="74"/>
      <c r="AA563" s="74"/>
      <c r="AD563" s="73"/>
      <c r="AF563" s="73"/>
      <c r="AM563" s="75"/>
    </row>
    <row r="564" spans="22:39" ht="15.75" customHeight="1" x14ac:dyDescent="0.2">
      <c r="V564" s="73"/>
      <c r="W564" s="73"/>
      <c r="X564" s="74"/>
      <c r="AA564" s="74"/>
      <c r="AD564" s="73"/>
      <c r="AF564" s="73"/>
      <c r="AM564" s="75"/>
    </row>
    <row r="565" spans="22:39" ht="15.75" customHeight="1" x14ac:dyDescent="0.2">
      <c r="V565" s="73"/>
      <c r="W565" s="73"/>
      <c r="X565" s="74"/>
      <c r="AA565" s="74"/>
      <c r="AD565" s="73"/>
      <c r="AF565" s="73"/>
      <c r="AM565" s="75"/>
    </row>
    <row r="566" spans="22:39" ht="15.75" customHeight="1" x14ac:dyDescent="0.2">
      <c r="V566" s="73"/>
      <c r="W566" s="73"/>
      <c r="X566" s="74"/>
      <c r="AA566" s="74"/>
      <c r="AD566" s="73"/>
      <c r="AF566" s="73"/>
      <c r="AM566" s="75"/>
    </row>
    <row r="567" spans="22:39" ht="15.75" customHeight="1" x14ac:dyDescent="0.2">
      <c r="V567" s="73"/>
      <c r="W567" s="73"/>
      <c r="X567" s="74"/>
      <c r="AA567" s="74"/>
      <c r="AD567" s="73"/>
      <c r="AF567" s="73"/>
      <c r="AM567" s="75"/>
    </row>
    <row r="568" spans="22:39" ht="15.75" customHeight="1" x14ac:dyDescent="0.2">
      <c r="V568" s="73"/>
      <c r="W568" s="73"/>
      <c r="X568" s="74"/>
      <c r="AA568" s="74"/>
      <c r="AD568" s="73"/>
      <c r="AF568" s="73"/>
      <c r="AM568" s="75"/>
    </row>
    <row r="569" spans="22:39" ht="15.75" customHeight="1" x14ac:dyDescent="0.2">
      <c r="V569" s="73"/>
      <c r="W569" s="73"/>
      <c r="X569" s="74"/>
      <c r="AA569" s="74"/>
      <c r="AD569" s="73"/>
      <c r="AF569" s="73"/>
      <c r="AM569" s="75"/>
    </row>
    <row r="570" spans="22:39" ht="15.75" customHeight="1" x14ac:dyDescent="0.2">
      <c r="V570" s="73"/>
      <c r="W570" s="73"/>
      <c r="X570" s="74"/>
      <c r="AA570" s="74"/>
      <c r="AD570" s="73"/>
      <c r="AF570" s="73"/>
      <c r="AM570" s="75"/>
    </row>
    <row r="571" spans="22:39" ht="15.75" customHeight="1" x14ac:dyDescent="0.2">
      <c r="V571" s="73"/>
      <c r="W571" s="73"/>
      <c r="X571" s="74"/>
      <c r="AA571" s="74"/>
      <c r="AD571" s="73"/>
      <c r="AF571" s="73"/>
      <c r="AM571" s="75"/>
    </row>
    <row r="572" spans="22:39" ht="15.75" customHeight="1" x14ac:dyDescent="0.2">
      <c r="V572" s="73"/>
      <c r="W572" s="73"/>
      <c r="X572" s="74"/>
      <c r="AA572" s="74"/>
      <c r="AD572" s="73"/>
      <c r="AF572" s="73"/>
      <c r="AM572" s="75"/>
    </row>
    <row r="573" spans="22:39" ht="15.75" customHeight="1" x14ac:dyDescent="0.2">
      <c r="V573" s="73"/>
      <c r="W573" s="73"/>
      <c r="X573" s="74"/>
      <c r="AA573" s="74"/>
      <c r="AD573" s="73"/>
      <c r="AF573" s="73"/>
      <c r="AM573" s="75"/>
    </row>
    <row r="574" spans="22:39" ht="15.75" customHeight="1" x14ac:dyDescent="0.2">
      <c r="V574" s="73"/>
      <c r="W574" s="73"/>
      <c r="X574" s="74"/>
      <c r="AA574" s="74"/>
      <c r="AD574" s="73"/>
      <c r="AF574" s="73"/>
      <c r="AM574" s="75"/>
    </row>
    <row r="575" spans="22:39" ht="15.75" customHeight="1" x14ac:dyDescent="0.2">
      <c r="V575" s="73"/>
      <c r="W575" s="73"/>
      <c r="X575" s="74"/>
      <c r="AA575" s="74"/>
      <c r="AD575" s="73"/>
      <c r="AF575" s="73"/>
      <c r="AM575" s="75"/>
    </row>
    <row r="576" spans="22:39" ht="15.75" customHeight="1" x14ac:dyDescent="0.2">
      <c r="V576" s="73"/>
      <c r="W576" s="73"/>
      <c r="X576" s="74"/>
      <c r="AA576" s="74"/>
      <c r="AD576" s="73"/>
      <c r="AF576" s="73"/>
      <c r="AM576" s="75"/>
    </row>
    <row r="577" spans="22:39" ht="15.75" customHeight="1" x14ac:dyDescent="0.2">
      <c r="V577" s="73"/>
      <c r="W577" s="73"/>
      <c r="X577" s="74"/>
      <c r="AA577" s="74"/>
      <c r="AD577" s="73"/>
      <c r="AF577" s="73"/>
      <c r="AM577" s="75"/>
    </row>
    <row r="578" spans="22:39" ht="15.75" customHeight="1" x14ac:dyDescent="0.2">
      <c r="V578" s="73"/>
      <c r="W578" s="73"/>
      <c r="X578" s="74"/>
      <c r="AA578" s="74"/>
      <c r="AD578" s="73"/>
      <c r="AF578" s="73"/>
      <c r="AM578" s="75"/>
    </row>
    <row r="579" spans="22:39" ht="15.75" customHeight="1" x14ac:dyDescent="0.2">
      <c r="V579" s="73"/>
      <c r="W579" s="73"/>
      <c r="X579" s="74"/>
      <c r="AA579" s="74"/>
      <c r="AD579" s="73"/>
      <c r="AF579" s="73"/>
      <c r="AM579" s="75"/>
    </row>
    <row r="580" spans="22:39" ht="15.75" customHeight="1" x14ac:dyDescent="0.2">
      <c r="V580" s="73"/>
      <c r="W580" s="73"/>
      <c r="X580" s="74"/>
      <c r="AA580" s="74"/>
      <c r="AD580" s="73"/>
      <c r="AF580" s="73"/>
      <c r="AM580" s="75"/>
    </row>
    <row r="581" spans="22:39" ht="15.75" customHeight="1" x14ac:dyDescent="0.2">
      <c r="V581" s="73"/>
      <c r="W581" s="73"/>
      <c r="X581" s="74"/>
      <c r="AA581" s="74"/>
      <c r="AD581" s="73"/>
      <c r="AF581" s="73"/>
      <c r="AM581" s="75"/>
    </row>
    <row r="582" spans="22:39" ht="15.75" customHeight="1" x14ac:dyDescent="0.2">
      <c r="V582" s="73"/>
      <c r="W582" s="73"/>
      <c r="X582" s="74"/>
      <c r="AA582" s="74"/>
      <c r="AD582" s="73"/>
      <c r="AF582" s="73"/>
      <c r="AM582" s="75"/>
    </row>
    <row r="583" spans="22:39" ht="15.75" customHeight="1" x14ac:dyDescent="0.2">
      <c r="V583" s="73"/>
      <c r="W583" s="73"/>
      <c r="X583" s="74"/>
      <c r="AA583" s="74"/>
      <c r="AD583" s="73"/>
      <c r="AF583" s="73"/>
      <c r="AM583" s="75"/>
    </row>
    <row r="584" spans="22:39" ht="15.75" customHeight="1" x14ac:dyDescent="0.2">
      <c r="V584" s="73"/>
      <c r="W584" s="73"/>
      <c r="X584" s="74"/>
      <c r="AA584" s="74"/>
      <c r="AD584" s="73"/>
      <c r="AF584" s="73"/>
      <c r="AM584" s="75"/>
    </row>
    <row r="585" spans="22:39" ht="15.75" customHeight="1" x14ac:dyDescent="0.2">
      <c r="V585" s="73"/>
      <c r="W585" s="73"/>
      <c r="X585" s="74"/>
      <c r="AA585" s="74"/>
      <c r="AD585" s="73"/>
      <c r="AF585" s="73"/>
      <c r="AM585" s="75"/>
    </row>
    <row r="586" spans="22:39" ht="15.75" customHeight="1" x14ac:dyDescent="0.2">
      <c r="V586" s="73"/>
      <c r="W586" s="73"/>
      <c r="X586" s="74"/>
      <c r="AA586" s="74"/>
      <c r="AD586" s="73"/>
      <c r="AF586" s="73"/>
      <c r="AM586" s="75"/>
    </row>
    <row r="587" spans="22:39" ht="15.75" customHeight="1" x14ac:dyDescent="0.2">
      <c r="V587" s="73"/>
      <c r="W587" s="73"/>
      <c r="X587" s="74"/>
      <c r="AA587" s="74"/>
      <c r="AD587" s="73"/>
      <c r="AF587" s="73"/>
      <c r="AM587" s="75"/>
    </row>
    <row r="588" spans="22:39" ht="15.75" customHeight="1" x14ac:dyDescent="0.2">
      <c r="V588" s="73"/>
      <c r="W588" s="73"/>
      <c r="X588" s="74"/>
      <c r="AA588" s="74"/>
      <c r="AD588" s="73"/>
      <c r="AF588" s="73"/>
      <c r="AM588" s="75"/>
    </row>
    <row r="589" spans="22:39" ht="15.75" customHeight="1" x14ac:dyDescent="0.2">
      <c r="V589" s="73"/>
      <c r="W589" s="73"/>
      <c r="X589" s="74"/>
      <c r="AA589" s="74"/>
      <c r="AD589" s="73"/>
      <c r="AF589" s="73"/>
      <c r="AM589" s="75"/>
    </row>
    <row r="590" spans="22:39" ht="15.75" customHeight="1" x14ac:dyDescent="0.2">
      <c r="V590" s="73"/>
      <c r="W590" s="73"/>
      <c r="X590" s="74"/>
      <c r="AA590" s="74"/>
      <c r="AD590" s="73"/>
      <c r="AF590" s="73"/>
      <c r="AM590" s="75"/>
    </row>
    <row r="591" spans="22:39" ht="15.75" customHeight="1" x14ac:dyDescent="0.2">
      <c r="V591" s="73"/>
      <c r="W591" s="73"/>
      <c r="X591" s="74"/>
      <c r="AA591" s="74"/>
      <c r="AD591" s="73"/>
      <c r="AF591" s="73"/>
      <c r="AM591" s="75"/>
    </row>
    <row r="592" spans="22:39" ht="15.75" customHeight="1" x14ac:dyDescent="0.2">
      <c r="V592" s="73"/>
      <c r="W592" s="73"/>
      <c r="X592" s="74"/>
      <c r="AA592" s="74"/>
      <c r="AD592" s="73"/>
      <c r="AF592" s="73"/>
      <c r="AM592" s="75"/>
    </row>
    <row r="593" spans="22:39" ht="15.75" customHeight="1" x14ac:dyDescent="0.2">
      <c r="V593" s="73"/>
      <c r="W593" s="73"/>
      <c r="X593" s="74"/>
      <c r="AA593" s="74"/>
      <c r="AD593" s="73"/>
      <c r="AF593" s="73"/>
      <c r="AM593" s="75"/>
    </row>
    <row r="594" spans="22:39" ht="15.75" customHeight="1" x14ac:dyDescent="0.2">
      <c r="V594" s="73"/>
      <c r="W594" s="73"/>
      <c r="X594" s="74"/>
      <c r="AA594" s="74"/>
      <c r="AD594" s="73"/>
      <c r="AF594" s="73"/>
      <c r="AM594" s="75"/>
    </row>
    <row r="595" spans="22:39" ht="15.75" customHeight="1" x14ac:dyDescent="0.2">
      <c r="V595" s="73"/>
      <c r="W595" s="73"/>
      <c r="X595" s="74"/>
      <c r="AA595" s="74"/>
      <c r="AD595" s="73"/>
      <c r="AF595" s="73"/>
      <c r="AM595" s="75"/>
    </row>
    <row r="596" spans="22:39" ht="15.75" customHeight="1" x14ac:dyDescent="0.2">
      <c r="V596" s="73"/>
      <c r="W596" s="73"/>
      <c r="X596" s="74"/>
      <c r="AA596" s="74"/>
      <c r="AD596" s="73"/>
      <c r="AF596" s="73"/>
      <c r="AM596" s="75"/>
    </row>
    <row r="597" spans="22:39" ht="15.75" customHeight="1" x14ac:dyDescent="0.2">
      <c r="V597" s="73"/>
      <c r="W597" s="73"/>
      <c r="X597" s="74"/>
      <c r="AA597" s="74"/>
      <c r="AD597" s="73"/>
      <c r="AF597" s="73"/>
      <c r="AM597" s="75"/>
    </row>
    <row r="598" spans="22:39" ht="15.75" customHeight="1" x14ac:dyDescent="0.2">
      <c r="V598" s="73"/>
      <c r="W598" s="73"/>
      <c r="X598" s="74"/>
      <c r="AA598" s="74"/>
      <c r="AD598" s="73"/>
      <c r="AF598" s="73"/>
      <c r="AM598" s="75"/>
    </row>
    <row r="599" spans="22:39" ht="15.75" customHeight="1" x14ac:dyDescent="0.2">
      <c r="V599" s="73"/>
      <c r="W599" s="73"/>
      <c r="X599" s="74"/>
      <c r="AA599" s="74"/>
      <c r="AD599" s="73"/>
      <c r="AF599" s="73"/>
      <c r="AM599" s="75"/>
    </row>
    <row r="600" spans="22:39" ht="15.75" customHeight="1" x14ac:dyDescent="0.2">
      <c r="V600" s="73"/>
      <c r="W600" s="73"/>
      <c r="X600" s="74"/>
      <c r="AA600" s="74"/>
      <c r="AD600" s="73"/>
      <c r="AF600" s="73"/>
      <c r="AM600" s="75"/>
    </row>
    <row r="601" spans="22:39" ht="15.75" customHeight="1" x14ac:dyDescent="0.2">
      <c r="V601" s="73"/>
      <c r="W601" s="73"/>
      <c r="X601" s="74"/>
      <c r="AA601" s="74"/>
      <c r="AD601" s="73"/>
      <c r="AF601" s="73"/>
      <c r="AM601" s="75"/>
    </row>
    <row r="602" spans="22:39" ht="15.75" customHeight="1" x14ac:dyDescent="0.2">
      <c r="V602" s="73"/>
      <c r="W602" s="73"/>
      <c r="X602" s="74"/>
      <c r="AA602" s="74"/>
      <c r="AD602" s="73"/>
      <c r="AF602" s="73"/>
      <c r="AM602" s="75"/>
    </row>
    <row r="603" spans="22:39" ht="15.75" customHeight="1" x14ac:dyDescent="0.2">
      <c r="V603" s="73"/>
      <c r="W603" s="73"/>
      <c r="X603" s="74"/>
      <c r="AA603" s="74"/>
      <c r="AD603" s="73"/>
      <c r="AF603" s="73"/>
      <c r="AM603" s="75"/>
    </row>
    <row r="604" spans="22:39" ht="15.75" customHeight="1" x14ac:dyDescent="0.2">
      <c r="V604" s="73"/>
      <c r="W604" s="73"/>
      <c r="X604" s="74"/>
      <c r="AA604" s="74"/>
      <c r="AD604" s="73"/>
      <c r="AF604" s="73"/>
      <c r="AM604" s="75"/>
    </row>
    <row r="605" spans="22:39" ht="15.75" customHeight="1" x14ac:dyDescent="0.2">
      <c r="V605" s="73"/>
      <c r="W605" s="73"/>
      <c r="X605" s="74"/>
      <c r="AA605" s="74"/>
      <c r="AD605" s="73"/>
      <c r="AF605" s="73"/>
      <c r="AM605" s="75"/>
    </row>
    <row r="606" spans="22:39" ht="15.75" customHeight="1" x14ac:dyDescent="0.2">
      <c r="V606" s="73"/>
      <c r="W606" s="73"/>
      <c r="X606" s="74"/>
      <c r="AA606" s="74"/>
      <c r="AD606" s="73"/>
      <c r="AF606" s="73"/>
      <c r="AM606" s="75"/>
    </row>
    <row r="607" spans="22:39" ht="15.75" customHeight="1" x14ac:dyDescent="0.2">
      <c r="V607" s="73"/>
      <c r="W607" s="73"/>
      <c r="X607" s="74"/>
      <c r="AA607" s="74"/>
      <c r="AD607" s="73"/>
      <c r="AF607" s="73"/>
      <c r="AM607" s="75"/>
    </row>
    <row r="608" spans="22:39" ht="15.75" customHeight="1" x14ac:dyDescent="0.2">
      <c r="V608" s="73"/>
      <c r="W608" s="73"/>
      <c r="X608" s="74"/>
      <c r="AA608" s="74"/>
      <c r="AD608" s="73"/>
      <c r="AF608" s="73"/>
      <c r="AM608" s="75"/>
    </row>
    <row r="609" spans="22:39" ht="15.75" customHeight="1" x14ac:dyDescent="0.2">
      <c r="V609" s="73"/>
      <c r="W609" s="73"/>
      <c r="X609" s="74"/>
      <c r="AA609" s="74"/>
      <c r="AD609" s="73"/>
      <c r="AF609" s="73"/>
      <c r="AM609" s="75"/>
    </row>
    <row r="610" spans="22:39" ht="15.75" customHeight="1" x14ac:dyDescent="0.2">
      <c r="V610" s="73"/>
      <c r="W610" s="73"/>
      <c r="X610" s="74"/>
      <c r="AA610" s="74"/>
      <c r="AD610" s="73"/>
      <c r="AF610" s="73"/>
      <c r="AM610" s="75"/>
    </row>
    <row r="611" spans="22:39" ht="15.75" customHeight="1" x14ac:dyDescent="0.2">
      <c r="V611" s="73"/>
      <c r="W611" s="73"/>
      <c r="X611" s="74"/>
      <c r="AA611" s="74"/>
      <c r="AD611" s="73"/>
      <c r="AF611" s="73"/>
      <c r="AM611" s="75"/>
    </row>
    <row r="612" spans="22:39" ht="15.75" customHeight="1" x14ac:dyDescent="0.2">
      <c r="V612" s="73"/>
      <c r="W612" s="73"/>
      <c r="X612" s="74"/>
      <c r="AA612" s="74"/>
      <c r="AD612" s="73"/>
      <c r="AF612" s="73"/>
      <c r="AM612" s="75"/>
    </row>
    <row r="613" spans="22:39" ht="15.75" customHeight="1" x14ac:dyDescent="0.2">
      <c r="V613" s="73"/>
      <c r="W613" s="73"/>
      <c r="X613" s="74"/>
      <c r="AA613" s="74"/>
      <c r="AD613" s="73"/>
      <c r="AF613" s="73"/>
      <c r="AM613" s="75"/>
    </row>
    <row r="614" spans="22:39" ht="15.75" customHeight="1" x14ac:dyDescent="0.2">
      <c r="V614" s="73"/>
      <c r="W614" s="73"/>
      <c r="X614" s="74"/>
      <c r="AA614" s="74"/>
      <c r="AD614" s="73"/>
      <c r="AF614" s="73"/>
      <c r="AM614" s="75"/>
    </row>
    <row r="615" spans="22:39" ht="15.75" customHeight="1" x14ac:dyDescent="0.2">
      <c r="V615" s="73"/>
      <c r="W615" s="73"/>
      <c r="X615" s="74"/>
      <c r="AA615" s="74"/>
      <c r="AD615" s="73"/>
      <c r="AF615" s="73"/>
      <c r="AM615" s="75"/>
    </row>
    <row r="616" spans="22:39" ht="15.75" customHeight="1" x14ac:dyDescent="0.2">
      <c r="V616" s="73"/>
      <c r="W616" s="73"/>
      <c r="X616" s="74"/>
      <c r="AA616" s="74"/>
      <c r="AD616" s="73"/>
      <c r="AF616" s="73"/>
      <c r="AM616" s="75"/>
    </row>
    <row r="617" spans="22:39" ht="15.75" customHeight="1" x14ac:dyDescent="0.2">
      <c r="V617" s="73"/>
      <c r="W617" s="73"/>
      <c r="X617" s="74"/>
      <c r="AA617" s="74"/>
      <c r="AD617" s="73"/>
      <c r="AF617" s="73"/>
      <c r="AM617" s="75"/>
    </row>
    <row r="618" spans="22:39" ht="15.75" customHeight="1" x14ac:dyDescent="0.2">
      <c r="V618" s="73"/>
      <c r="W618" s="73"/>
      <c r="X618" s="74"/>
      <c r="AA618" s="74"/>
      <c r="AD618" s="73"/>
      <c r="AF618" s="73"/>
      <c r="AM618" s="75"/>
    </row>
    <row r="619" spans="22:39" ht="15.75" customHeight="1" x14ac:dyDescent="0.2">
      <c r="V619" s="73"/>
      <c r="W619" s="73"/>
      <c r="X619" s="74"/>
      <c r="AA619" s="74"/>
      <c r="AD619" s="73"/>
      <c r="AF619" s="73"/>
      <c r="AM619" s="75"/>
    </row>
    <row r="620" spans="22:39" ht="15.75" customHeight="1" x14ac:dyDescent="0.2">
      <c r="V620" s="73"/>
      <c r="W620" s="73"/>
      <c r="X620" s="74"/>
      <c r="AA620" s="74"/>
      <c r="AD620" s="73"/>
      <c r="AF620" s="73"/>
      <c r="AM620" s="75"/>
    </row>
    <row r="621" spans="22:39" ht="15.75" customHeight="1" x14ac:dyDescent="0.2">
      <c r="V621" s="73"/>
      <c r="W621" s="73"/>
      <c r="X621" s="74"/>
      <c r="AA621" s="74"/>
      <c r="AD621" s="73"/>
      <c r="AF621" s="73"/>
      <c r="AM621" s="75"/>
    </row>
    <row r="622" spans="22:39" ht="15.75" customHeight="1" x14ac:dyDescent="0.2">
      <c r="V622" s="73"/>
      <c r="W622" s="73"/>
      <c r="X622" s="74"/>
      <c r="AA622" s="74"/>
      <c r="AD622" s="73"/>
      <c r="AF622" s="73"/>
      <c r="AM622" s="75"/>
    </row>
    <row r="623" spans="22:39" ht="15.75" customHeight="1" x14ac:dyDescent="0.2">
      <c r="V623" s="73"/>
      <c r="W623" s="73"/>
      <c r="X623" s="74"/>
      <c r="AA623" s="74"/>
      <c r="AD623" s="73"/>
      <c r="AF623" s="73"/>
      <c r="AM623" s="75"/>
    </row>
    <row r="624" spans="22:39" ht="15.75" customHeight="1" x14ac:dyDescent="0.2">
      <c r="V624" s="73"/>
      <c r="W624" s="73"/>
      <c r="X624" s="74"/>
      <c r="AA624" s="74"/>
      <c r="AD624" s="73"/>
      <c r="AF624" s="73"/>
      <c r="AM624" s="75"/>
    </row>
    <row r="625" spans="22:39" ht="15.75" customHeight="1" x14ac:dyDescent="0.2">
      <c r="V625" s="73"/>
      <c r="W625" s="73"/>
      <c r="X625" s="74"/>
      <c r="AA625" s="74"/>
      <c r="AD625" s="73"/>
      <c r="AF625" s="73"/>
      <c r="AM625" s="75"/>
    </row>
    <row r="626" spans="22:39" ht="15.75" customHeight="1" x14ac:dyDescent="0.2">
      <c r="V626" s="73"/>
      <c r="W626" s="73"/>
      <c r="X626" s="74"/>
      <c r="AA626" s="74"/>
      <c r="AD626" s="73"/>
      <c r="AF626" s="73"/>
      <c r="AM626" s="75"/>
    </row>
    <row r="627" spans="22:39" ht="15.75" customHeight="1" x14ac:dyDescent="0.2">
      <c r="V627" s="73"/>
      <c r="W627" s="73"/>
      <c r="X627" s="74"/>
      <c r="AA627" s="74"/>
      <c r="AD627" s="73"/>
      <c r="AF627" s="73"/>
      <c r="AM627" s="75"/>
    </row>
    <row r="628" spans="22:39" ht="15.75" customHeight="1" x14ac:dyDescent="0.2">
      <c r="V628" s="73"/>
      <c r="W628" s="73"/>
      <c r="X628" s="74"/>
      <c r="AA628" s="74"/>
      <c r="AD628" s="73"/>
      <c r="AF628" s="73"/>
      <c r="AM628" s="75"/>
    </row>
    <row r="629" spans="22:39" ht="15.75" customHeight="1" x14ac:dyDescent="0.2">
      <c r="V629" s="73"/>
      <c r="W629" s="73"/>
      <c r="X629" s="74"/>
      <c r="AA629" s="74"/>
      <c r="AD629" s="73"/>
      <c r="AF629" s="73"/>
      <c r="AM629" s="75"/>
    </row>
    <row r="630" spans="22:39" ht="15.75" customHeight="1" x14ac:dyDescent="0.2">
      <c r="V630" s="73"/>
      <c r="W630" s="73"/>
      <c r="X630" s="74"/>
      <c r="AA630" s="74"/>
      <c r="AD630" s="73"/>
      <c r="AF630" s="73"/>
      <c r="AM630" s="75"/>
    </row>
    <row r="631" spans="22:39" ht="15.75" customHeight="1" x14ac:dyDescent="0.2">
      <c r="V631" s="73"/>
      <c r="W631" s="73"/>
      <c r="X631" s="74"/>
      <c r="AA631" s="74"/>
      <c r="AD631" s="73"/>
      <c r="AF631" s="73"/>
      <c r="AM631" s="75"/>
    </row>
    <row r="632" spans="22:39" ht="15.75" customHeight="1" x14ac:dyDescent="0.2">
      <c r="V632" s="73"/>
      <c r="W632" s="73"/>
      <c r="X632" s="74"/>
      <c r="AA632" s="74"/>
      <c r="AD632" s="73"/>
      <c r="AF632" s="73"/>
      <c r="AM632" s="75"/>
    </row>
    <row r="633" spans="22:39" ht="15.75" customHeight="1" x14ac:dyDescent="0.2">
      <c r="V633" s="73"/>
      <c r="W633" s="73"/>
      <c r="X633" s="74"/>
      <c r="AA633" s="74"/>
      <c r="AD633" s="73"/>
      <c r="AF633" s="73"/>
      <c r="AM633" s="75"/>
    </row>
    <row r="634" spans="22:39" ht="15.75" customHeight="1" x14ac:dyDescent="0.2">
      <c r="V634" s="73"/>
      <c r="W634" s="73"/>
      <c r="X634" s="74"/>
      <c r="AA634" s="74"/>
      <c r="AD634" s="73"/>
      <c r="AF634" s="73"/>
      <c r="AM634" s="75"/>
    </row>
    <row r="635" spans="22:39" ht="15.75" customHeight="1" x14ac:dyDescent="0.2">
      <c r="V635" s="73"/>
      <c r="W635" s="73"/>
      <c r="X635" s="74"/>
      <c r="AA635" s="74"/>
      <c r="AD635" s="73"/>
      <c r="AF635" s="73"/>
      <c r="AM635" s="75"/>
    </row>
    <row r="636" spans="22:39" ht="15.75" customHeight="1" x14ac:dyDescent="0.2">
      <c r="V636" s="73"/>
      <c r="W636" s="73"/>
      <c r="X636" s="74"/>
      <c r="AA636" s="74"/>
      <c r="AD636" s="73"/>
      <c r="AF636" s="73"/>
      <c r="AM636" s="75"/>
    </row>
    <row r="637" spans="22:39" ht="15.75" customHeight="1" x14ac:dyDescent="0.2">
      <c r="V637" s="73"/>
      <c r="W637" s="73"/>
      <c r="X637" s="74"/>
      <c r="AA637" s="74"/>
      <c r="AD637" s="73"/>
      <c r="AF637" s="73"/>
      <c r="AM637" s="75"/>
    </row>
    <row r="638" spans="22:39" ht="15.75" customHeight="1" x14ac:dyDescent="0.2">
      <c r="V638" s="73"/>
      <c r="W638" s="73"/>
      <c r="X638" s="74"/>
      <c r="AA638" s="74"/>
      <c r="AD638" s="73"/>
      <c r="AF638" s="73"/>
      <c r="AM638" s="75"/>
    </row>
    <row r="639" spans="22:39" ht="15.75" customHeight="1" x14ac:dyDescent="0.2">
      <c r="V639" s="73"/>
      <c r="W639" s="73"/>
      <c r="X639" s="74"/>
      <c r="AA639" s="74"/>
      <c r="AD639" s="73"/>
      <c r="AF639" s="73"/>
      <c r="AM639" s="75"/>
    </row>
    <row r="640" spans="22:39" ht="15.75" customHeight="1" x14ac:dyDescent="0.2">
      <c r="V640" s="73"/>
      <c r="W640" s="73"/>
      <c r="X640" s="74"/>
      <c r="AA640" s="74"/>
      <c r="AD640" s="73"/>
      <c r="AF640" s="73"/>
      <c r="AM640" s="75"/>
    </row>
    <row r="641" spans="22:39" ht="15.75" customHeight="1" x14ac:dyDescent="0.2">
      <c r="V641" s="73"/>
      <c r="W641" s="73"/>
      <c r="X641" s="74"/>
      <c r="AA641" s="74"/>
      <c r="AD641" s="73"/>
      <c r="AF641" s="73"/>
      <c r="AM641" s="75"/>
    </row>
    <row r="642" spans="22:39" ht="15.75" customHeight="1" x14ac:dyDescent="0.2">
      <c r="V642" s="73"/>
      <c r="W642" s="73"/>
      <c r="X642" s="74"/>
      <c r="AA642" s="74"/>
      <c r="AD642" s="73"/>
      <c r="AF642" s="73"/>
      <c r="AM642" s="75"/>
    </row>
    <row r="643" spans="22:39" ht="15.75" customHeight="1" x14ac:dyDescent="0.2">
      <c r="V643" s="73"/>
      <c r="W643" s="73"/>
      <c r="X643" s="74"/>
      <c r="AA643" s="74"/>
      <c r="AD643" s="73"/>
      <c r="AF643" s="73"/>
      <c r="AM643" s="75"/>
    </row>
    <row r="644" spans="22:39" ht="15.75" customHeight="1" x14ac:dyDescent="0.2">
      <c r="V644" s="73"/>
      <c r="W644" s="73"/>
      <c r="X644" s="74"/>
      <c r="AA644" s="74"/>
      <c r="AD644" s="73"/>
      <c r="AF644" s="73"/>
      <c r="AM644" s="75"/>
    </row>
    <row r="645" spans="22:39" ht="15.75" customHeight="1" x14ac:dyDescent="0.2">
      <c r="V645" s="73"/>
      <c r="W645" s="73"/>
      <c r="X645" s="74"/>
      <c r="AA645" s="74"/>
      <c r="AD645" s="73"/>
      <c r="AF645" s="73"/>
      <c r="AM645" s="75"/>
    </row>
    <row r="646" spans="22:39" ht="15.75" customHeight="1" x14ac:dyDescent="0.2">
      <c r="V646" s="73"/>
      <c r="W646" s="73"/>
      <c r="X646" s="74"/>
      <c r="AA646" s="74"/>
      <c r="AD646" s="73"/>
      <c r="AF646" s="73"/>
      <c r="AM646" s="75"/>
    </row>
    <row r="647" spans="22:39" ht="15.75" customHeight="1" x14ac:dyDescent="0.2">
      <c r="V647" s="73"/>
      <c r="W647" s="73"/>
      <c r="X647" s="74"/>
      <c r="AA647" s="74"/>
      <c r="AD647" s="73"/>
      <c r="AF647" s="73"/>
      <c r="AM647" s="75"/>
    </row>
    <row r="648" spans="22:39" ht="15.75" customHeight="1" x14ac:dyDescent="0.2">
      <c r="V648" s="73"/>
      <c r="W648" s="73"/>
      <c r="X648" s="74"/>
      <c r="AA648" s="74"/>
      <c r="AD648" s="73"/>
      <c r="AF648" s="73"/>
      <c r="AM648" s="75"/>
    </row>
    <row r="649" spans="22:39" ht="15.75" customHeight="1" x14ac:dyDescent="0.2">
      <c r="V649" s="73"/>
      <c r="W649" s="73"/>
      <c r="X649" s="74"/>
      <c r="AA649" s="74"/>
      <c r="AD649" s="73"/>
      <c r="AF649" s="73"/>
      <c r="AM649" s="75"/>
    </row>
    <row r="650" spans="22:39" ht="15.75" customHeight="1" x14ac:dyDescent="0.2">
      <c r="V650" s="73"/>
      <c r="W650" s="73"/>
      <c r="X650" s="74"/>
      <c r="AA650" s="74"/>
      <c r="AD650" s="73"/>
      <c r="AF650" s="73"/>
      <c r="AM650" s="75"/>
    </row>
    <row r="651" spans="22:39" ht="15.75" customHeight="1" x14ac:dyDescent="0.2">
      <c r="V651" s="73"/>
      <c r="W651" s="73"/>
      <c r="X651" s="74"/>
      <c r="AA651" s="74"/>
      <c r="AD651" s="73"/>
      <c r="AF651" s="73"/>
      <c r="AM651" s="75"/>
    </row>
    <row r="652" spans="22:39" ht="15.75" customHeight="1" x14ac:dyDescent="0.2">
      <c r="V652" s="73"/>
      <c r="W652" s="73"/>
      <c r="X652" s="74"/>
      <c r="AA652" s="74"/>
      <c r="AD652" s="73"/>
      <c r="AF652" s="73"/>
      <c r="AM652" s="75"/>
    </row>
    <row r="653" spans="22:39" ht="15.75" customHeight="1" x14ac:dyDescent="0.2">
      <c r="V653" s="73"/>
      <c r="W653" s="73"/>
      <c r="X653" s="74"/>
      <c r="AA653" s="74"/>
      <c r="AD653" s="73"/>
      <c r="AF653" s="73"/>
      <c r="AM653" s="75"/>
    </row>
    <row r="654" spans="22:39" ht="15.75" customHeight="1" x14ac:dyDescent="0.2">
      <c r="V654" s="73"/>
      <c r="W654" s="73"/>
      <c r="X654" s="74"/>
      <c r="AA654" s="74"/>
      <c r="AD654" s="73"/>
      <c r="AF654" s="73"/>
      <c r="AM654" s="75"/>
    </row>
    <row r="655" spans="22:39" ht="15.75" customHeight="1" x14ac:dyDescent="0.2">
      <c r="V655" s="73"/>
      <c r="W655" s="73"/>
      <c r="X655" s="74"/>
      <c r="AA655" s="74"/>
      <c r="AD655" s="73"/>
      <c r="AF655" s="73"/>
      <c r="AM655" s="75"/>
    </row>
    <row r="656" spans="22:39" ht="15.75" customHeight="1" x14ac:dyDescent="0.2">
      <c r="V656" s="73"/>
      <c r="W656" s="73"/>
      <c r="X656" s="74"/>
      <c r="AA656" s="74"/>
      <c r="AD656" s="73"/>
      <c r="AF656" s="73"/>
      <c r="AM656" s="75"/>
    </row>
    <row r="657" spans="22:39" ht="15.75" customHeight="1" x14ac:dyDescent="0.2">
      <c r="V657" s="73"/>
      <c r="W657" s="73"/>
      <c r="X657" s="74"/>
      <c r="AA657" s="74"/>
      <c r="AD657" s="73"/>
      <c r="AF657" s="73"/>
      <c r="AM657" s="75"/>
    </row>
    <row r="658" spans="22:39" ht="15.75" customHeight="1" x14ac:dyDescent="0.2">
      <c r="V658" s="73"/>
      <c r="W658" s="73"/>
      <c r="X658" s="74"/>
      <c r="AA658" s="74"/>
      <c r="AD658" s="73"/>
      <c r="AF658" s="73"/>
      <c r="AM658" s="75"/>
    </row>
    <row r="659" spans="22:39" ht="15.75" customHeight="1" x14ac:dyDescent="0.2">
      <c r="V659" s="73"/>
      <c r="W659" s="73"/>
      <c r="X659" s="74"/>
      <c r="AA659" s="74"/>
      <c r="AD659" s="73"/>
      <c r="AF659" s="73"/>
      <c r="AM659" s="75"/>
    </row>
    <row r="660" spans="22:39" ht="15.75" customHeight="1" x14ac:dyDescent="0.2">
      <c r="V660" s="73"/>
      <c r="W660" s="73"/>
      <c r="X660" s="74"/>
      <c r="AA660" s="74"/>
      <c r="AD660" s="73"/>
      <c r="AF660" s="73"/>
      <c r="AM660" s="75"/>
    </row>
    <row r="661" spans="22:39" ht="15.75" customHeight="1" x14ac:dyDescent="0.2">
      <c r="V661" s="73"/>
      <c r="W661" s="73"/>
      <c r="X661" s="74"/>
      <c r="AA661" s="74"/>
      <c r="AD661" s="73"/>
      <c r="AF661" s="73"/>
      <c r="AM661" s="75"/>
    </row>
    <row r="662" spans="22:39" ht="15.75" customHeight="1" x14ac:dyDescent="0.2">
      <c r="V662" s="73"/>
      <c r="W662" s="73"/>
      <c r="X662" s="74"/>
      <c r="AA662" s="74"/>
      <c r="AD662" s="73"/>
      <c r="AF662" s="73"/>
      <c r="AM662" s="75"/>
    </row>
    <row r="663" spans="22:39" ht="15.75" customHeight="1" x14ac:dyDescent="0.2">
      <c r="V663" s="73"/>
      <c r="W663" s="73"/>
      <c r="X663" s="74"/>
      <c r="AA663" s="74"/>
      <c r="AD663" s="73"/>
      <c r="AF663" s="73"/>
      <c r="AM663" s="75"/>
    </row>
    <row r="664" spans="22:39" ht="15.75" customHeight="1" x14ac:dyDescent="0.2">
      <c r="V664" s="73"/>
      <c r="W664" s="73"/>
      <c r="X664" s="74"/>
      <c r="AA664" s="74"/>
      <c r="AD664" s="73"/>
      <c r="AF664" s="73"/>
      <c r="AM664" s="75"/>
    </row>
    <row r="665" spans="22:39" ht="15.75" customHeight="1" x14ac:dyDescent="0.2">
      <c r="V665" s="73"/>
      <c r="W665" s="73"/>
      <c r="X665" s="74"/>
      <c r="AA665" s="74"/>
      <c r="AD665" s="73"/>
      <c r="AF665" s="73"/>
      <c r="AM665" s="75"/>
    </row>
    <row r="666" spans="22:39" ht="15.75" customHeight="1" x14ac:dyDescent="0.2">
      <c r="V666" s="73"/>
      <c r="W666" s="73"/>
      <c r="X666" s="74"/>
      <c r="AA666" s="74"/>
      <c r="AD666" s="73"/>
      <c r="AF666" s="73"/>
      <c r="AM666" s="75"/>
    </row>
    <row r="667" spans="22:39" ht="15.75" customHeight="1" x14ac:dyDescent="0.2">
      <c r="V667" s="73"/>
      <c r="W667" s="73"/>
      <c r="X667" s="74"/>
      <c r="AA667" s="74"/>
      <c r="AD667" s="73"/>
      <c r="AF667" s="73"/>
      <c r="AM667" s="75"/>
    </row>
    <row r="668" spans="22:39" ht="15.75" customHeight="1" x14ac:dyDescent="0.2">
      <c r="V668" s="73"/>
      <c r="W668" s="73"/>
      <c r="X668" s="74"/>
      <c r="AA668" s="74"/>
      <c r="AD668" s="73"/>
      <c r="AF668" s="73"/>
      <c r="AM668" s="75"/>
    </row>
    <row r="669" spans="22:39" ht="15.75" customHeight="1" x14ac:dyDescent="0.2">
      <c r="V669" s="73"/>
      <c r="W669" s="73"/>
      <c r="X669" s="74"/>
      <c r="AA669" s="74"/>
      <c r="AD669" s="73"/>
      <c r="AF669" s="73"/>
      <c r="AM669" s="75"/>
    </row>
    <row r="670" spans="22:39" ht="15.75" customHeight="1" x14ac:dyDescent="0.2">
      <c r="V670" s="73"/>
      <c r="W670" s="73"/>
      <c r="X670" s="74"/>
      <c r="AA670" s="74"/>
      <c r="AD670" s="73"/>
      <c r="AF670" s="73"/>
      <c r="AM670" s="75"/>
    </row>
    <row r="671" spans="22:39" ht="15.75" customHeight="1" x14ac:dyDescent="0.2">
      <c r="V671" s="73"/>
      <c r="W671" s="73"/>
      <c r="X671" s="74"/>
      <c r="AA671" s="74"/>
      <c r="AD671" s="73"/>
      <c r="AF671" s="73"/>
      <c r="AM671" s="75"/>
    </row>
    <row r="672" spans="22:39" ht="15.75" customHeight="1" x14ac:dyDescent="0.2">
      <c r="V672" s="73"/>
      <c r="W672" s="73"/>
      <c r="X672" s="74"/>
      <c r="AA672" s="74"/>
      <c r="AD672" s="73"/>
      <c r="AF672" s="73"/>
      <c r="AM672" s="75"/>
    </row>
    <row r="673" spans="22:39" ht="15.75" customHeight="1" x14ac:dyDescent="0.2">
      <c r="V673" s="73"/>
      <c r="W673" s="73"/>
      <c r="X673" s="74"/>
      <c r="AA673" s="74"/>
      <c r="AD673" s="73"/>
      <c r="AF673" s="73"/>
      <c r="AM673" s="75"/>
    </row>
    <row r="674" spans="22:39" ht="15.75" customHeight="1" x14ac:dyDescent="0.2">
      <c r="V674" s="73"/>
      <c r="W674" s="73"/>
      <c r="X674" s="74"/>
      <c r="AA674" s="74"/>
      <c r="AD674" s="73"/>
      <c r="AF674" s="73"/>
      <c r="AM674" s="75"/>
    </row>
    <row r="675" spans="22:39" ht="15.75" customHeight="1" x14ac:dyDescent="0.2">
      <c r="V675" s="73"/>
      <c r="W675" s="73"/>
      <c r="X675" s="74"/>
      <c r="AA675" s="74"/>
      <c r="AD675" s="73"/>
      <c r="AF675" s="73"/>
      <c r="AM675" s="75"/>
    </row>
    <row r="676" spans="22:39" ht="15.75" customHeight="1" x14ac:dyDescent="0.2">
      <c r="V676" s="73"/>
      <c r="W676" s="73"/>
      <c r="X676" s="74"/>
      <c r="AA676" s="74"/>
      <c r="AD676" s="73"/>
      <c r="AF676" s="73"/>
      <c r="AM676" s="75"/>
    </row>
    <row r="677" spans="22:39" ht="15.75" customHeight="1" x14ac:dyDescent="0.2">
      <c r="V677" s="73"/>
      <c r="W677" s="73"/>
      <c r="X677" s="74"/>
      <c r="AA677" s="74"/>
      <c r="AD677" s="73"/>
      <c r="AF677" s="73"/>
      <c r="AM677" s="75"/>
    </row>
    <row r="678" spans="22:39" ht="15.75" customHeight="1" x14ac:dyDescent="0.2">
      <c r="V678" s="73"/>
      <c r="W678" s="73"/>
      <c r="X678" s="74"/>
      <c r="AA678" s="74"/>
      <c r="AD678" s="73"/>
      <c r="AF678" s="73"/>
      <c r="AM678" s="75"/>
    </row>
    <row r="679" spans="22:39" ht="15.75" customHeight="1" x14ac:dyDescent="0.2">
      <c r="V679" s="73"/>
      <c r="W679" s="73"/>
      <c r="X679" s="74"/>
      <c r="AA679" s="74"/>
      <c r="AD679" s="73"/>
      <c r="AF679" s="73"/>
      <c r="AM679" s="75"/>
    </row>
    <row r="680" spans="22:39" ht="15.75" customHeight="1" x14ac:dyDescent="0.2">
      <c r="V680" s="73"/>
      <c r="W680" s="73"/>
      <c r="X680" s="74"/>
      <c r="AA680" s="74"/>
      <c r="AD680" s="73"/>
      <c r="AF680" s="73"/>
      <c r="AM680" s="75"/>
    </row>
    <row r="681" spans="22:39" ht="15.75" customHeight="1" x14ac:dyDescent="0.2">
      <c r="V681" s="73"/>
      <c r="W681" s="73"/>
      <c r="X681" s="74"/>
      <c r="AA681" s="74"/>
      <c r="AD681" s="73"/>
      <c r="AF681" s="73"/>
      <c r="AM681" s="75"/>
    </row>
    <row r="682" spans="22:39" ht="15.75" customHeight="1" x14ac:dyDescent="0.2">
      <c r="V682" s="73"/>
      <c r="W682" s="73"/>
      <c r="X682" s="74"/>
      <c r="AA682" s="74"/>
      <c r="AD682" s="73"/>
      <c r="AF682" s="73"/>
      <c r="AM682" s="75"/>
    </row>
    <row r="683" spans="22:39" ht="15.75" customHeight="1" x14ac:dyDescent="0.2">
      <c r="V683" s="73"/>
      <c r="W683" s="73"/>
      <c r="X683" s="74"/>
      <c r="AA683" s="74"/>
      <c r="AD683" s="73"/>
      <c r="AF683" s="73"/>
      <c r="AM683" s="75"/>
    </row>
    <row r="684" spans="22:39" ht="15.75" customHeight="1" x14ac:dyDescent="0.2">
      <c r="V684" s="73"/>
      <c r="W684" s="73"/>
      <c r="X684" s="74"/>
      <c r="AA684" s="74"/>
      <c r="AD684" s="73"/>
      <c r="AF684" s="73"/>
      <c r="AM684" s="75"/>
    </row>
    <row r="685" spans="22:39" ht="15.75" customHeight="1" x14ac:dyDescent="0.2">
      <c r="V685" s="73"/>
      <c r="W685" s="73"/>
      <c r="X685" s="74"/>
      <c r="AA685" s="74"/>
      <c r="AD685" s="73"/>
      <c r="AF685" s="73"/>
      <c r="AM685" s="75"/>
    </row>
    <row r="686" spans="22:39" ht="15.75" customHeight="1" x14ac:dyDescent="0.2">
      <c r="V686" s="73"/>
      <c r="W686" s="73"/>
      <c r="X686" s="74"/>
      <c r="AA686" s="74"/>
      <c r="AD686" s="73"/>
      <c r="AF686" s="73"/>
      <c r="AM686" s="75"/>
    </row>
    <row r="687" spans="22:39" ht="15.75" customHeight="1" x14ac:dyDescent="0.2">
      <c r="V687" s="73"/>
      <c r="W687" s="73"/>
      <c r="X687" s="74"/>
      <c r="AA687" s="74"/>
      <c r="AD687" s="73"/>
      <c r="AF687" s="73"/>
      <c r="AM687" s="75"/>
    </row>
    <row r="688" spans="22:39" ht="15.75" customHeight="1" x14ac:dyDescent="0.2">
      <c r="V688" s="73"/>
      <c r="W688" s="73"/>
      <c r="X688" s="74"/>
      <c r="AA688" s="74"/>
      <c r="AD688" s="73"/>
      <c r="AF688" s="73"/>
      <c r="AM688" s="75"/>
    </row>
    <row r="689" spans="22:39" ht="15.75" customHeight="1" x14ac:dyDescent="0.2">
      <c r="V689" s="73"/>
      <c r="W689" s="73"/>
      <c r="X689" s="74"/>
      <c r="AA689" s="74"/>
      <c r="AD689" s="73"/>
      <c r="AF689" s="73"/>
      <c r="AM689" s="75"/>
    </row>
    <row r="690" spans="22:39" ht="15.75" customHeight="1" x14ac:dyDescent="0.2">
      <c r="V690" s="73"/>
      <c r="W690" s="73"/>
      <c r="X690" s="74"/>
      <c r="AA690" s="74"/>
      <c r="AD690" s="73"/>
      <c r="AF690" s="73"/>
      <c r="AM690" s="75"/>
    </row>
    <row r="691" spans="22:39" ht="15.75" customHeight="1" x14ac:dyDescent="0.2">
      <c r="V691" s="73"/>
      <c r="W691" s="73"/>
      <c r="X691" s="74"/>
      <c r="AA691" s="74"/>
      <c r="AD691" s="73"/>
      <c r="AF691" s="73"/>
      <c r="AM691" s="75"/>
    </row>
    <row r="692" spans="22:39" ht="15.75" customHeight="1" x14ac:dyDescent="0.2">
      <c r="V692" s="73"/>
      <c r="W692" s="73"/>
      <c r="X692" s="74"/>
      <c r="AA692" s="74"/>
      <c r="AD692" s="73"/>
      <c r="AF692" s="73"/>
      <c r="AM692" s="75"/>
    </row>
    <row r="693" spans="22:39" ht="15.75" customHeight="1" x14ac:dyDescent="0.2">
      <c r="V693" s="73"/>
      <c r="W693" s="73"/>
      <c r="X693" s="74"/>
      <c r="AA693" s="74"/>
      <c r="AD693" s="73"/>
      <c r="AF693" s="73"/>
      <c r="AM693" s="75"/>
    </row>
    <row r="694" spans="22:39" ht="15.75" customHeight="1" x14ac:dyDescent="0.2">
      <c r="V694" s="73"/>
      <c r="W694" s="73"/>
      <c r="X694" s="74"/>
      <c r="AA694" s="74"/>
      <c r="AD694" s="73"/>
      <c r="AF694" s="73"/>
      <c r="AM694" s="75"/>
    </row>
    <row r="695" spans="22:39" ht="15.75" customHeight="1" x14ac:dyDescent="0.2">
      <c r="V695" s="73"/>
      <c r="W695" s="73"/>
      <c r="X695" s="74"/>
      <c r="AA695" s="74"/>
      <c r="AD695" s="73"/>
      <c r="AF695" s="73"/>
      <c r="AM695" s="75"/>
    </row>
    <row r="696" spans="22:39" ht="15.75" customHeight="1" x14ac:dyDescent="0.2">
      <c r="V696" s="73"/>
      <c r="W696" s="73"/>
      <c r="X696" s="74"/>
      <c r="AA696" s="74"/>
      <c r="AD696" s="73"/>
      <c r="AF696" s="73"/>
      <c r="AM696" s="75"/>
    </row>
    <row r="697" spans="22:39" ht="15.75" customHeight="1" x14ac:dyDescent="0.2">
      <c r="V697" s="73"/>
      <c r="W697" s="73"/>
      <c r="X697" s="74"/>
      <c r="AA697" s="74"/>
      <c r="AD697" s="73"/>
      <c r="AF697" s="73"/>
      <c r="AM697" s="75"/>
    </row>
    <row r="698" spans="22:39" ht="15.75" customHeight="1" x14ac:dyDescent="0.2">
      <c r="V698" s="73"/>
      <c r="W698" s="73"/>
      <c r="X698" s="74"/>
      <c r="AA698" s="74"/>
      <c r="AD698" s="73"/>
      <c r="AF698" s="73"/>
      <c r="AM698" s="75"/>
    </row>
    <row r="699" spans="22:39" ht="15.75" customHeight="1" x14ac:dyDescent="0.2">
      <c r="V699" s="73"/>
      <c r="W699" s="73"/>
      <c r="X699" s="74"/>
      <c r="AA699" s="74"/>
      <c r="AD699" s="73"/>
      <c r="AF699" s="73"/>
      <c r="AM699" s="75"/>
    </row>
    <row r="700" spans="22:39" ht="15.75" customHeight="1" x14ac:dyDescent="0.2">
      <c r="V700" s="73"/>
      <c r="W700" s="73"/>
      <c r="X700" s="74"/>
      <c r="AA700" s="74"/>
      <c r="AD700" s="73"/>
      <c r="AF700" s="73"/>
      <c r="AM700" s="75"/>
    </row>
    <row r="701" spans="22:39" ht="15.75" customHeight="1" x14ac:dyDescent="0.2">
      <c r="V701" s="73"/>
      <c r="W701" s="73"/>
      <c r="X701" s="74"/>
      <c r="AA701" s="74"/>
      <c r="AD701" s="73"/>
      <c r="AF701" s="73"/>
      <c r="AM701" s="75"/>
    </row>
    <row r="702" spans="22:39" ht="15.75" customHeight="1" x14ac:dyDescent="0.2">
      <c r="V702" s="73"/>
      <c r="W702" s="73"/>
      <c r="X702" s="74"/>
      <c r="AA702" s="74"/>
      <c r="AD702" s="73"/>
      <c r="AF702" s="73"/>
      <c r="AM702" s="75"/>
    </row>
    <row r="703" spans="22:39" ht="15.75" customHeight="1" x14ac:dyDescent="0.2">
      <c r="V703" s="73"/>
      <c r="W703" s="73"/>
      <c r="X703" s="74"/>
      <c r="AA703" s="74"/>
      <c r="AD703" s="73"/>
      <c r="AF703" s="73"/>
      <c r="AM703" s="75"/>
    </row>
    <row r="704" spans="22:39" ht="15.75" customHeight="1" x14ac:dyDescent="0.2">
      <c r="V704" s="73"/>
      <c r="W704" s="73"/>
      <c r="X704" s="74"/>
      <c r="AA704" s="74"/>
      <c r="AD704" s="73"/>
      <c r="AF704" s="73"/>
      <c r="AM704" s="75"/>
    </row>
    <row r="705" spans="22:39" ht="15.75" customHeight="1" x14ac:dyDescent="0.2">
      <c r="V705" s="73"/>
      <c r="W705" s="73"/>
      <c r="X705" s="74"/>
      <c r="AA705" s="74"/>
      <c r="AD705" s="73"/>
      <c r="AF705" s="73"/>
      <c r="AM705" s="75"/>
    </row>
    <row r="706" spans="22:39" ht="15.75" customHeight="1" x14ac:dyDescent="0.2">
      <c r="V706" s="73"/>
      <c r="W706" s="73"/>
      <c r="X706" s="74"/>
      <c r="AA706" s="74"/>
      <c r="AD706" s="73"/>
      <c r="AF706" s="73"/>
      <c r="AM706" s="75"/>
    </row>
    <row r="707" spans="22:39" ht="15.75" customHeight="1" x14ac:dyDescent="0.2">
      <c r="V707" s="73"/>
      <c r="W707" s="73"/>
      <c r="X707" s="74"/>
      <c r="AA707" s="74"/>
      <c r="AD707" s="73"/>
      <c r="AF707" s="73"/>
      <c r="AM707" s="75"/>
    </row>
    <row r="708" spans="22:39" ht="15.75" customHeight="1" x14ac:dyDescent="0.2">
      <c r="V708" s="73"/>
      <c r="W708" s="73"/>
      <c r="X708" s="74"/>
      <c r="AA708" s="74"/>
      <c r="AD708" s="73"/>
      <c r="AF708" s="73"/>
      <c r="AM708" s="75"/>
    </row>
    <row r="709" spans="22:39" ht="15.75" customHeight="1" x14ac:dyDescent="0.2">
      <c r="V709" s="73"/>
      <c r="W709" s="73"/>
      <c r="X709" s="74"/>
      <c r="AA709" s="74"/>
      <c r="AD709" s="73"/>
      <c r="AF709" s="73"/>
      <c r="AM709" s="75"/>
    </row>
    <row r="710" spans="22:39" ht="15.75" customHeight="1" x14ac:dyDescent="0.2">
      <c r="V710" s="73"/>
      <c r="W710" s="73"/>
      <c r="X710" s="74"/>
      <c r="AA710" s="74"/>
      <c r="AD710" s="73"/>
      <c r="AF710" s="73"/>
      <c r="AM710" s="75"/>
    </row>
    <row r="711" spans="22:39" ht="15.75" customHeight="1" x14ac:dyDescent="0.2">
      <c r="V711" s="73"/>
      <c r="W711" s="73"/>
      <c r="X711" s="74"/>
      <c r="AA711" s="74"/>
      <c r="AD711" s="73"/>
      <c r="AF711" s="73"/>
      <c r="AM711" s="75"/>
    </row>
    <row r="712" spans="22:39" ht="15.75" customHeight="1" x14ac:dyDescent="0.2">
      <c r="V712" s="73"/>
      <c r="W712" s="73"/>
      <c r="X712" s="74"/>
      <c r="AA712" s="74"/>
      <c r="AD712" s="73"/>
      <c r="AF712" s="73"/>
      <c r="AM712" s="75"/>
    </row>
    <row r="713" spans="22:39" ht="15.75" customHeight="1" x14ac:dyDescent="0.2">
      <c r="V713" s="73"/>
      <c r="W713" s="73"/>
      <c r="X713" s="74"/>
      <c r="AA713" s="74"/>
      <c r="AD713" s="73"/>
      <c r="AF713" s="73"/>
      <c r="AM713" s="75"/>
    </row>
    <row r="714" spans="22:39" ht="15.75" customHeight="1" x14ac:dyDescent="0.2">
      <c r="V714" s="73"/>
      <c r="W714" s="73"/>
      <c r="X714" s="74"/>
      <c r="AA714" s="74"/>
      <c r="AD714" s="73"/>
      <c r="AF714" s="73"/>
      <c r="AM714" s="75"/>
    </row>
    <row r="715" spans="22:39" ht="15.75" customHeight="1" x14ac:dyDescent="0.2">
      <c r="V715" s="73"/>
      <c r="W715" s="73"/>
      <c r="X715" s="74"/>
      <c r="AA715" s="74"/>
      <c r="AD715" s="73"/>
      <c r="AF715" s="73"/>
      <c r="AM715" s="75"/>
    </row>
    <row r="716" spans="22:39" ht="15.75" customHeight="1" x14ac:dyDescent="0.2">
      <c r="V716" s="73"/>
      <c r="W716" s="73"/>
      <c r="X716" s="74"/>
      <c r="AA716" s="74"/>
      <c r="AD716" s="73"/>
      <c r="AF716" s="73"/>
      <c r="AM716" s="75"/>
    </row>
    <row r="717" spans="22:39" ht="15.75" customHeight="1" x14ac:dyDescent="0.2">
      <c r="V717" s="73"/>
      <c r="W717" s="73"/>
      <c r="X717" s="74"/>
      <c r="AA717" s="74"/>
      <c r="AD717" s="73"/>
      <c r="AF717" s="73"/>
      <c r="AM717" s="75"/>
    </row>
    <row r="718" spans="22:39" ht="15.75" customHeight="1" x14ac:dyDescent="0.2">
      <c r="V718" s="73"/>
      <c r="W718" s="73"/>
      <c r="X718" s="74"/>
      <c r="AA718" s="74"/>
      <c r="AD718" s="73"/>
      <c r="AF718" s="73"/>
      <c r="AM718" s="75"/>
    </row>
    <row r="719" spans="22:39" ht="15.75" customHeight="1" x14ac:dyDescent="0.2">
      <c r="V719" s="73"/>
      <c r="W719" s="73"/>
      <c r="X719" s="74"/>
      <c r="AA719" s="74"/>
      <c r="AD719" s="73"/>
      <c r="AF719" s="73"/>
      <c r="AM719" s="75"/>
    </row>
    <row r="720" spans="22:39" ht="15.75" customHeight="1" x14ac:dyDescent="0.2">
      <c r="V720" s="73"/>
      <c r="W720" s="73"/>
      <c r="X720" s="74"/>
      <c r="AA720" s="74"/>
      <c r="AD720" s="73"/>
      <c r="AF720" s="73"/>
      <c r="AM720" s="75"/>
    </row>
    <row r="721" spans="22:39" ht="15.75" customHeight="1" x14ac:dyDescent="0.2">
      <c r="V721" s="73"/>
      <c r="W721" s="73"/>
      <c r="X721" s="74"/>
      <c r="AA721" s="74"/>
      <c r="AD721" s="73"/>
      <c r="AF721" s="73"/>
      <c r="AM721" s="75"/>
    </row>
    <row r="722" spans="22:39" ht="15.75" customHeight="1" x14ac:dyDescent="0.2">
      <c r="V722" s="73"/>
      <c r="W722" s="73"/>
      <c r="X722" s="74"/>
      <c r="AA722" s="74"/>
      <c r="AD722" s="73"/>
      <c r="AF722" s="73"/>
      <c r="AM722" s="75"/>
    </row>
    <row r="723" spans="22:39" ht="15.75" customHeight="1" x14ac:dyDescent="0.2">
      <c r="V723" s="73"/>
      <c r="W723" s="73"/>
      <c r="X723" s="74"/>
      <c r="AA723" s="74"/>
      <c r="AD723" s="73"/>
      <c r="AF723" s="73"/>
      <c r="AM723" s="75"/>
    </row>
    <row r="724" spans="22:39" ht="15.75" customHeight="1" x14ac:dyDescent="0.2">
      <c r="V724" s="73"/>
      <c r="W724" s="73"/>
      <c r="X724" s="74"/>
      <c r="AA724" s="74"/>
      <c r="AD724" s="73"/>
      <c r="AF724" s="73"/>
      <c r="AM724" s="75"/>
    </row>
    <row r="725" spans="22:39" ht="15.75" customHeight="1" x14ac:dyDescent="0.2">
      <c r="V725" s="73"/>
      <c r="W725" s="73"/>
      <c r="X725" s="74"/>
      <c r="AA725" s="74"/>
      <c r="AD725" s="73"/>
      <c r="AF725" s="73"/>
      <c r="AM725" s="75"/>
    </row>
    <row r="726" spans="22:39" ht="15.75" customHeight="1" x14ac:dyDescent="0.2">
      <c r="V726" s="73"/>
      <c r="W726" s="73"/>
      <c r="X726" s="74"/>
      <c r="AA726" s="74"/>
      <c r="AD726" s="73"/>
      <c r="AF726" s="73"/>
      <c r="AM726" s="75"/>
    </row>
    <row r="727" spans="22:39" ht="15.75" customHeight="1" x14ac:dyDescent="0.2">
      <c r="V727" s="73"/>
      <c r="W727" s="73"/>
      <c r="X727" s="74"/>
      <c r="AA727" s="74"/>
      <c r="AD727" s="73"/>
      <c r="AF727" s="73"/>
      <c r="AM727" s="75"/>
    </row>
    <row r="728" spans="22:39" ht="15.75" customHeight="1" x14ac:dyDescent="0.2">
      <c r="V728" s="73"/>
      <c r="W728" s="73"/>
      <c r="X728" s="74"/>
      <c r="AA728" s="74"/>
      <c r="AD728" s="73"/>
      <c r="AF728" s="73"/>
      <c r="AM728" s="75"/>
    </row>
    <row r="729" spans="22:39" ht="15.75" customHeight="1" x14ac:dyDescent="0.2">
      <c r="V729" s="73"/>
      <c r="W729" s="73"/>
      <c r="X729" s="74"/>
      <c r="AA729" s="74"/>
      <c r="AD729" s="73"/>
      <c r="AF729" s="73"/>
      <c r="AM729" s="75"/>
    </row>
    <row r="730" spans="22:39" ht="15.75" customHeight="1" x14ac:dyDescent="0.2">
      <c r="V730" s="73"/>
      <c r="W730" s="73"/>
      <c r="X730" s="74"/>
      <c r="AA730" s="74"/>
      <c r="AD730" s="73"/>
      <c r="AF730" s="73"/>
      <c r="AM730" s="75"/>
    </row>
    <row r="731" spans="22:39" ht="15.75" customHeight="1" x14ac:dyDescent="0.2">
      <c r="V731" s="73"/>
      <c r="W731" s="73"/>
      <c r="X731" s="74"/>
      <c r="AA731" s="74"/>
      <c r="AD731" s="73"/>
      <c r="AF731" s="73"/>
      <c r="AM731" s="75"/>
    </row>
    <row r="732" spans="22:39" ht="15.75" customHeight="1" x14ac:dyDescent="0.2">
      <c r="V732" s="73"/>
      <c r="W732" s="73"/>
      <c r="X732" s="74"/>
      <c r="AA732" s="74"/>
      <c r="AD732" s="73"/>
      <c r="AF732" s="73"/>
      <c r="AM732" s="75"/>
    </row>
    <row r="733" spans="22:39" ht="15.75" customHeight="1" x14ac:dyDescent="0.2">
      <c r="V733" s="73"/>
      <c r="W733" s="73"/>
      <c r="X733" s="74"/>
      <c r="AA733" s="74"/>
      <c r="AD733" s="73"/>
      <c r="AF733" s="73"/>
      <c r="AM733" s="75"/>
    </row>
    <row r="734" spans="22:39" ht="15.75" customHeight="1" x14ac:dyDescent="0.2">
      <c r="V734" s="73"/>
      <c r="W734" s="73"/>
      <c r="X734" s="74"/>
      <c r="AA734" s="74"/>
      <c r="AD734" s="73"/>
      <c r="AF734" s="73"/>
      <c r="AM734" s="75"/>
    </row>
    <row r="735" spans="22:39" ht="15.75" customHeight="1" x14ac:dyDescent="0.2">
      <c r="V735" s="73"/>
      <c r="W735" s="73"/>
      <c r="X735" s="74"/>
      <c r="AA735" s="74"/>
      <c r="AD735" s="73"/>
      <c r="AF735" s="73"/>
      <c r="AM735" s="75"/>
    </row>
    <row r="736" spans="22:39" ht="15.75" customHeight="1" x14ac:dyDescent="0.2">
      <c r="V736" s="73"/>
      <c r="W736" s="73"/>
      <c r="X736" s="74"/>
      <c r="AA736" s="74"/>
      <c r="AD736" s="73"/>
      <c r="AF736" s="73"/>
      <c r="AM736" s="75"/>
    </row>
    <row r="737" spans="22:39" ht="15.75" customHeight="1" x14ac:dyDescent="0.2">
      <c r="V737" s="73"/>
      <c r="W737" s="73"/>
      <c r="X737" s="74"/>
      <c r="AA737" s="74"/>
      <c r="AD737" s="73"/>
      <c r="AF737" s="73"/>
      <c r="AM737" s="75"/>
    </row>
    <row r="738" spans="22:39" ht="15.75" customHeight="1" x14ac:dyDescent="0.2">
      <c r="V738" s="73"/>
      <c r="W738" s="73"/>
      <c r="X738" s="74"/>
      <c r="AA738" s="74"/>
      <c r="AD738" s="73"/>
      <c r="AF738" s="73"/>
      <c r="AM738" s="75"/>
    </row>
    <row r="739" spans="22:39" ht="15.75" customHeight="1" x14ac:dyDescent="0.2">
      <c r="V739" s="73"/>
      <c r="W739" s="73"/>
      <c r="X739" s="74"/>
      <c r="AA739" s="74"/>
      <c r="AD739" s="73"/>
      <c r="AF739" s="73"/>
      <c r="AM739" s="75"/>
    </row>
    <row r="740" spans="22:39" ht="15.75" customHeight="1" x14ac:dyDescent="0.2">
      <c r="V740" s="73"/>
      <c r="W740" s="73"/>
      <c r="X740" s="74"/>
      <c r="AA740" s="74"/>
      <c r="AD740" s="73"/>
      <c r="AF740" s="73"/>
      <c r="AM740" s="75"/>
    </row>
    <row r="741" spans="22:39" ht="15.75" customHeight="1" x14ac:dyDescent="0.2">
      <c r="V741" s="73"/>
      <c r="W741" s="73"/>
      <c r="X741" s="74"/>
      <c r="AA741" s="74"/>
      <c r="AD741" s="73"/>
      <c r="AF741" s="73"/>
      <c r="AM741" s="75"/>
    </row>
    <row r="742" spans="22:39" ht="15.75" customHeight="1" x14ac:dyDescent="0.2">
      <c r="V742" s="73"/>
      <c r="W742" s="73"/>
      <c r="X742" s="74"/>
      <c r="AA742" s="74"/>
      <c r="AD742" s="73"/>
      <c r="AF742" s="73"/>
      <c r="AM742" s="75"/>
    </row>
    <row r="743" spans="22:39" ht="15.75" customHeight="1" x14ac:dyDescent="0.2">
      <c r="V743" s="73"/>
      <c r="W743" s="73"/>
      <c r="X743" s="74"/>
      <c r="AA743" s="74"/>
      <c r="AD743" s="73"/>
      <c r="AF743" s="73"/>
      <c r="AM743" s="75"/>
    </row>
    <row r="744" spans="22:39" ht="15.75" customHeight="1" x14ac:dyDescent="0.2">
      <c r="V744" s="73"/>
      <c r="W744" s="73"/>
      <c r="X744" s="74"/>
      <c r="AA744" s="74"/>
      <c r="AD744" s="73"/>
      <c r="AF744" s="73"/>
      <c r="AM744" s="75"/>
    </row>
    <row r="745" spans="22:39" ht="15.75" customHeight="1" x14ac:dyDescent="0.2">
      <c r="V745" s="73"/>
      <c r="W745" s="73"/>
      <c r="X745" s="74"/>
      <c r="AA745" s="74"/>
      <c r="AD745" s="73"/>
      <c r="AF745" s="73"/>
      <c r="AM745" s="75"/>
    </row>
    <row r="746" spans="22:39" ht="15.75" customHeight="1" x14ac:dyDescent="0.2">
      <c r="V746" s="73"/>
      <c r="W746" s="73"/>
      <c r="X746" s="74"/>
      <c r="AA746" s="74"/>
      <c r="AD746" s="73"/>
      <c r="AF746" s="73"/>
      <c r="AM746" s="75"/>
    </row>
    <row r="747" spans="22:39" ht="15.75" customHeight="1" x14ac:dyDescent="0.2">
      <c r="V747" s="73"/>
      <c r="W747" s="73"/>
      <c r="X747" s="74"/>
      <c r="AA747" s="74"/>
      <c r="AD747" s="73"/>
      <c r="AF747" s="73"/>
      <c r="AM747" s="75"/>
    </row>
    <row r="748" spans="22:39" ht="15.75" customHeight="1" x14ac:dyDescent="0.2">
      <c r="V748" s="73"/>
      <c r="W748" s="73"/>
      <c r="X748" s="74"/>
      <c r="AA748" s="74"/>
      <c r="AD748" s="73"/>
      <c r="AF748" s="73"/>
      <c r="AM748" s="75"/>
    </row>
    <row r="749" spans="22:39" ht="15.75" customHeight="1" x14ac:dyDescent="0.2">
      <c r="V749" s="73"/>
      <c r="W749" s="73"/>
      <c r="X749" s="74"/>
      <c r="AA749" s="74"/>
      <c r="AD749" s="73"/>
      <c r="AF749" s="73"/>
      <c r="AM749" s="75"/>
    </row>
    <row r="750" spans="22:39" ht="15.75" customHeight="1" x14ac:dyDescent="0.2">
      <c r="V750" s="73"/>
      <c r="W750" s="73"/>
      <c r="X750" s="74"/>
      <c r="AA750" s="74"/>
      <c r="AD750" s="73"/>
      <c r="AF750" s="73"/>
      <c r="AM750" s="75"/>
    </row>
    <row r="751" spans="22:39" ht="15.75" customHeight="1" x14ac:dyDescent="0.2">
      <c r="V751" s="73"/>
      <c r="W751" s="73"/>
      <c r="X751" s="74"/>
      <c r="AA751" s="74"/>
      <c r="AD751" s="73"/>
      <c r="AF751" s="73"/>
      <c r="AM751" s="75"/>
    </row>
    <row r="752" spans="22:39" ht="15.75" customHeight="1" x14ac:dyDescent="0.2">
      <c r="V752" s="73"/>
      <c r="W752" s="73"/>
      <c r="X752" s="74"/>
      <c r="AA752" s="74"/>
      <c r="AD752" s="73"/>
      <c r="AF752" s="73"/>
      <c r="AM752" s="75"/>
    </row>
    <row r="753" spans="22:39" ht="15.75" customHeight="1" x14ac:dyDescent="0.2">
      <c r="V753" s="73"/>
      <c r="W753" s="73"/>
      <c r="X753" s="74"/>
      <c r="AA753" s="74"/>
      <c r="AD753" s="73"/>
      <c r="AF753" s="73"/>
      <c r="AM753" s="75"/>
    </row>
    <row r="754" spans="22:39" ht="15.75" customHeight="1" x14ac:dyDescent="0.2">
      <c r="V754" s="73"/>
      <c r="W754" s="73"/>
      <c r="X754" s="74"/>
      <c r="AA754" s="74"/>
      <c r="AD754" s="73"/>
      <c r="AF754" s="73"/>
      <c r="AM754" s="75"/>
    </row>
    <row r="755" spans="22:39" ht="15.75" customHeight="1" x14ac:dyDescent="0.2">
      <c r="V755" s="73"/>
      <c r="W755" s="73"/>
      <c r="X755" s="74"/>
      <c r="AA755" s="74"/>
      <c r="AD755" s="73"/>
      <c r="AF755" s="73"/>
      <c r="AM755" s="75"/>
    </row>
    <row r="756" spans="22:39" ht="15.75" customHeight="1" x14ac:dyDescent="0.2">
      <c r="V756" s="73"/>
      <c r="W756" s="73"/>
      <c r="X756" s="74"/>
      <c r="AA756" s="74"/>
      <c r="AD756" s="73"/>
      <c r="AF756" s="73"/>
      <c r="AM756" s="75"/>
    </row>
    <row r="757" spans="22:39" ht="15.75" customHeight="1" x14ac:dyDescent="0.2">
      <c r="V757" s="73"/>
      <c r="W757" s="73"/>
      <c r="X757" s="74"/>
      <c r="AA757" s="74"/>
      <c r="AD757" s="73"/>
      <c r="AF757" s="73"/>
      <c r="AM757" s="75"/>
    </row>
    <row r="758" spans="22:39" ht="15.75" customHeight="1" x14ac:dyDescent="0.2">
      <c r="V758" s="73"/>
      <c r="W758" s="73"/>
      <c r="X758" s="74"/>
      <c r="AA758" s="74"/>
      <c r="AD758" s="73"/>
      <c r="AF758" s="73"/>
      <c r="AM758" s="75"/>
    </row>
    <row r="759" spans="22:39" ht="15.75" customHeight="1" x14ac:dyDescent="0.2">
      <c r="V759" s="73"/>
      <c r="W759" s="73"/>
      <c r="X759" s="74"/>
      <c r="AA759" s="74"/>
      <c r="AD759" s="73"/>
      <c r="AF759" s="73"/>
      <c r="AM759" s="75"/>
    </row>
    <row r="760" spans="22:39" ht="15.75" customHeight="1" x14ac:dyDescent="0.2">
      <c r="V760" s="73"/>
      <c r="W760" s="73"/>
      <c r="X760" s="74"/>
      <c r="AA760" s="74"/>
      <c r="AD760" s="73"/>
      <c r="AF760" s="73"/>
      <c r="AM760" s="75"/>
    </row>
    <row r="761" spans="22:39" ht="15.75" customHeight="1" x14ac:dyDescent="0.2">
      <c r="V761" s="73"/>
      <c r="W761" s="73"/>
      <c r="X761" s="74"/>
      <c r="AA761" s="74"/>
      <c r="AD761" s="73"/>
      <c r="AF761" s="73"/>
      <c r="AM761" s="75"/>
    </row>
    <row r="762" spans="22:39" ht="15.75" customHeight="1" x14ac:dyDescent="0.2">
      <c r="V762" s="73"/>
      <c r="W762" s="73"/>
      <c r="X762" s="74"/>
      <c r="AA762" s="74"/>
      <c r="AD762" s="73"/>
      <c r="AF762" s="73"/>
      <c r="AM762" s="75"/>
    </row>
    <row r="763" spans="22:39" ht="15.75" customHeight="1" x14ac:dyDescent="0.2">
      <c r="V763" s="73"/>
      <c r="W763" s="73"/>
      <c r="X763" s="74"/>
      <c r="AA763" s="74"/>
      <c r="AD763" s="73"/>
      <c r="AF763" s="73"/>
      <c r="AM763" s="75"/>
    </row>
    <row r="764" spans="22:39" ht="15.75" customHeight="1" x14ac:dyDescent="0.2">
      <c r="V764" s="73"/>
      <c r="W764" s="73"/>
      <c r="X764" s="74"/>
      <c r="AA764" s="74"/>
      <c r="AD764" s="73"/>
      <c r="AF764" s="73"/>
      <c r="AM764" s="75"/>
    </row>
    <row r="765" spans="22:39" ht="15.75" customHeight="1" x14ac:dyDescent="0.2">
      <c r="V765" s="73"/>
      <c r="W765" s="73"/>
      <c r="X765" s="74"/>
      <c r="AA765" s="74"/>
      <c r="AD765" s="73"/>
      <c r="AF765" s="73"/>
      <c r="AM765" s="75"/>
    </row>
    <row r="766" spans="22:39" ht="15.75" customHeight="1" x14ac:dyDescent="0.2">
      <c r="V766" s="73"/>
      <c r="W766" s="73"/>
      <c r="X766" s="74"/>
      <c r="AA766" s="74"/>
      <c r="AD766" s="73"/>
      <c r="AF766" s="73"/>
      <c r="AM766" s="75"/>
    </row>
    <row r="767" spans="22:39" ht="15.75" customHeight="1" x14ac:dyDescent="0.2">
      <c r="V767" s="73"/>
      <c r="W767" s="73"/>
      <c r="X767" s="74"/>
      <c r="AA767" s="74"/>
      <c r="AD767" s="73"/>
      <c r="AF767" s="73"/>
      <c r="AM767" s="75"/>
    </row>
    <row r="768" spans="22:39" ht="15.75" customHeight="1" x14ac:dyDescent="0.2">
      <c r="V768" s="73"/>
      <c r="W768" s="73"/>
      <c r="X768" s="74"/>
      <c r="AA768" s="74"/>
      <c r="AD768" s="73"/>
      <c r="AF768" s="73"/>
      <c r="AM768" s="75"/>
    </row>
    <row r="769" spans="22:39" ht="15.75" customHeight="1" x14ac:dyDescent="0.2">
      <c r="V769" s="73"/>
      <c r="W769" s="73"/>
      <c r="X769" s="74"/>
      <c r="AA769" s="74"/>
      <c r="AD769" s="73"/>
      <c r="AF769" s="73"/>
      <c r="AM769" s="75"/>
    </row>
    <row r="770" spans="22:39" ht="15.75" customHeight="1" x14ac:dyDescent="0.2">
      <c r="V770" s="73"/>
      <c r="W770" s="73"/>
      <c r="X770" s="74"/>
      <c r="AA770" s="74"/>
      <c r="AD770" s="73"/>
      <c r="AF770" s="73"/>
      <c r="AM770" s="75"/>
    </row>
    <row r="771" spans="22:39" ht="15.75" customHeight="1" x14ac:dyDescent="0.2">
      <c r="V771" s="73"/>
      <c r="W771" s="73"/>
      <c r="X771" s="74"/>
      <c r="AA771" s="74"/>
      <c r="AD771" s="73"/>
      <c r="AF771" s="73"/>
      <c r="AM771" s="75"/>
    </row>
    <row r="772" spans="22:39" ht="15.75" customHeight="1" x14ac:dyDescent="0.2">
      <c r="V772" s="73"/>
      <c r="W772" s="73"/>
      <c r="X772" s="74"/>
      <c r="AA772" s="74"/>
      <c r="AD772" s="73"/>
      <c r="AF772" s="73"/>
      <c r="AM772" s="75"/>
    </row>
    <row r="773" spans="22:39" ht="15.75" customHeight="1" x14ac:dyDescent="0.2">
      <c r="V773" s="73"/>
      <c r="W773" s="73"/>
      <c r="X773" s="74"/>
      <c r="AA773" s="74"/>
      <c r="AD773" s="73"/>
      <c r="AF773" s="73"/>
      <c r="AM773" s="75"/>
    </row>
    <row r="774" spans="22:39" ht="15.75" customHeight="1" x14ac:dyDescent="0.2">
      <c r="V774" s="73"/>
      <c r="W774" s="73"/>
      <c r="X774" s="74"/>
      <c r="AA774" s="74"/>
      <c r="AD774" s="73"/>
      <c r="AF774" s="73"/>
      <c r="AM774" s="75"/>
    </row>
    <row r="775" spans="22:39" ht="15.75" customHeight="1" x14ac:dyDescent="0.2">
      <c r="V775" s="73"/>
      <c r="W775" s="73"/>
      <c r="X775" s="74"/>
      <c r="AA775" s="74"/>
      <c r="AD775" s="73"/>
      <c r="AF775" s="73"/>
      <c r="AM775" s="75"/>
    </row>
    <row r="776" spans="22:39" ht="15.75" customHeight="1" x14ac:dyDescent="0.2">
      <c r="V776" s="73"/>
      <c r="W776" s="73"/>
      <c r="X776" s="74"/>
      <c r="AA776" s="74"/>
      <c r="AD776" s="73"/>
      <c r="AF776" s="73"/>
      <c r="AM776" s="75"/>
    </row>
    <row r="777" spans="22:39" ht="15.75" customHeight="1" x14ac:dyDescent="0.2">
      <c r="V777" s="73"/>
      <c r="W777" s="73"/>
      <c r="X777" s="74"/>
      <c r="AA777" s="74"/>
      <c r="AD777" s="73"/>
      <c r="AF777" s="73"/>
      <c r="AM777" s="75"/>
    </row>
    <row r="778" spans="22:39" ht="15.75" customHeight="1" x14ac:dyDescent="0.2">
      <c r="V778" s="73"/>
      <c r="W778" s="73"/>
      <c r="X778" s="74"/>
      <c r="AA778" s="74"/>
      <c r="AD778" s="73"/>
      <c r="AF778" s="73"/>
      <c r="AM778" s="75"/>
    </row>
    <row r="779" spans="22:39" ht="15.75" customHeight="1" x14ac:dyDescent="0.2">
      <c r="V779" s="73"/>
      <c r="W779" s="73"/>
      <c r="X779" s="74"/>
      <c r="AA779" s="74"/>
      <c r="AD779" s="73"/>
      <c r="AF779" s="73"/>
      <c r="AM779" s="75"/>
    </row>
    <row r="780" spans="22:39" ht="15.75" customHeight="1" x14ac:dyDescent="0.2">
      <c r="V780" s="73"/>
      <c r="W780" s="73"/>
      <c r="X780" s="74"/>
      <c r="AA780" s="74"/>
      <c r="AD780" s="73"/>
      <c r="AF780" s="73"/>
      <c r="AM780" s="75"/>
    </row>
    <row r="781" spans="22:39" ht="15.75" customHeight="1" x14ac:dyDescent="0.2">
      <c r="V781" s="73"/>
      <c r="W781" s="73"/>
      <c r="X781" s="74"/>
      <c r="AA781" s="74"/>
      <c r="AD781" s="73"/>
      <c r="AF781" s="73"/>
      <c r="AM781" s="75"/>
    </row>
    <row r="782" spans="22:39" ht="15.75" customHeight="1" x14ac:dyDescent="0.2">
      <c r="V782" s="73"/>
      <c r="W782" s="73"/>
      <c r="X782" s="74"/>
      <c r="AA782" s="74"/>
      <c r="AD782" s="73"/>
      <c r="AF782" s="73"/>
      <c r="AM782" s="75"/>
    </row>
    <row r="783" spans="22:39" ht="15.75" customHeight="1" x14ac:dyDescent="0.2">
      <c r="V783" s="73"/>
      <c r="W783" s="73"/>
      <c r="X783" s="74"/>
      <c r="AA783" s="74"/>
      <c r="AD783" s="73"/>
      <c r="AF783" s="73"/>
      <c r="AM783" s="75"/>
    </row>
    <row r="784" spans="22:39" ht="15.75" customHeight="1" x14ac:dyDescent="0.2">
      <c r="V784" s="73"/>
      <c r="W784" s="73"/>
      <c r="X784" s="74"/>
      <c r="AA784" s="74"/>
      <c r="AD784" s="73"/>
      <c r="AF784" s="73"/>
      <c r="AM784" s="75"/>
    </row>
    <row r="785" spans="22:39" ht="15.75" customHeight="1" x14ac:dyDescent="0.2">
      <c r="V785" s="73"/>
      <c r="W785" s="73"/>
      <c r="X785" s="74"/>
      <c r="AA785" s="74"/>
      <c r="AD785" s="73"/>
      <c r="AF785" s="73"/>
      <c r="AM785" s="75"/>
    </row>
    <row r="786" spans="22:39" ht="15.75" customHeight="1" x14ac:dyDescent="0.2">
      <c r="V786" s="73"/>
      <c r="W786" s="73"/>
      <c r="X786" s="74"/>
      <c r="AA786" s="74"/>
      <c r="AD786" s="73"/>
      <c r="AF786" s="73"/>
      <c r="AM786" s="75"/>
    </row>
    <row r="787" spans="22:39" ht="15.75" customHeight="1" x14ac:dyDescent="0.2">
      <c r="V787" s="73"/>
      <c r="W787" s="73"/>
      <c r="X787" s="74"/>
      <c r="AA787" s="74"/>
      <c r="AD787" s="73"/>
      <c r="AF787" s="73"/>
      <c r="AM787" s="75"/>
    </row>
    <row r="788" spans="22:39" ht="15.75" customHeight="1" x14ac:dyDescent="0.2">
      <c r="V788" s="73"/>
      <c r="W788" s="73"/>
      <c r="X788" s="74"/>
      <c r="AA788" s="74"/>
      <c r="AD788" s="73"/>
      <c r="AF788" s="73"/>
      <c r="AM788" s="75"/>
    </row>
    <row r="789" spans="22:39" ht="15.75" customHeight="1" x14ac:dyDescent="0.2">
      <c r="V789" s="73"/>
      <c r="W789" s="73"/>
      <c r="X789" s="74"/>
      <c r="AA789" s="74"/>
      <c r="AD789" s="73"/>
      <c r="AF789" s="73"/>
      <c r="AM789" s="75"/>
    </row>
    <row r="790" spans="22:39" ht="15.75" customHeight="1" x14ac:dyDescent="0.2">
      <c r="V790" s="73"/>
      <c r="W790" s="73"/>
      <c r="X790" s="74"/>
      <c r="AA790" s="74"/>
      <c r="AD790" s="73"/>
      <c r="AF790" s="73"/>
      <c r="AM790" s="75"/>
    </row>
    <row r="791" spans="22:39" ht="15.75" customHeight="1" x14ac:dyDescent="0.2">
      <c r="V791" s="73"/>
      <c r="W791" s="73"/>
      <c r="X791" s="74"/>
      <c r="AA791" s="74"/>
      <c r="AD791" s="73"/>
      <c r="AF791" s="73"/>
      <c r="AM791" s="75"/>
    </row>
    <row r="792" spans="22:39" ht="15.75" customHeight="1" x14ac:dyDescent="0.2">
      <c r="V792" s="73"/>
      <c r="W792" s="73"/>
      <c r="X792" s="74"/>
      <c r="AA792" s="74"/>
      <c r="AD792" s="73"/>
      <c r="AF792" s="73"/>
      <c r="AM792" s="75"/>
    </row>
    <row r="793" spans="22:39" ht="15.75" customHeight="1" x14ac:dyDescent="0.2">
      <c r="V793" s="73"/>
      <c r="W793" s="73"/>
      <c r="X793" s="74"/>
      <c r="AA793" s="74"/>
      <c r="AD793" s="73"/>
      <c r="AF793" s="73"/>
      <c r="AM793" s="75"/>
    </row>
    <row r="794" spans="22:39" ht="15.75" customHeight="1" x14ac:dyDescent="0.2">
      <c r="V794" s="73"/>
      <c r="W794" s="73"/>
      <c r="X794" s="74"/>
      <c r="AA794" s="74"/>
      <c r="AD794" s="73"/>
      <c r="AF794" s="73"/>
      <c r="AM794" s="75"/>
    </row>
    <row r="795" spans="22:39" ht="15.75" customHeight="1" x14ac:dyDescent="0.2">
      <c r="V795" s="73"/>
      <c r="W795" s="73"/>
      <c r="X795" s="74"/>
      <c r="AA795" s="74"/>
      <c r="AD795" s="73"/>
      <c r="AF795" s="73"/>
      <c r="AM795" s="75"/>
    </row>
    <row r="796" spans="22:39" ht="15.75" customHeight="1" x14ac:dyDescent="0.2">
      <c r="V796" s="73"/>
      <c r="W796" s="73"/>
      <c r="X796" s="74"/>
      <c r="AA796" s="74"/>
      <c r="AD796" s="73"/>
      <c r="AF796" s="73"/>
      <c r="AM796" s="75"/>
    </row>
    <row r="797" spans="22:39" ht="15.75" customHeight="1" x14ac:dyDescent="0.2">
      <c r="V797" s="73"/>
      <c r="W797" s="73"/>
      <c r="X797" s="74"/>
      <c r="AA797" s="74"/>
      <c r="AD797" s="73"/>
      <c r="AF797" s="73"/>
      <c r="AM797" s="75"/>
    </row>
    <row r="798" spans="22:39" ht="15.75" customHeight="1" x14ac:dyDescent="0.2">
      <c r="V798" s="73"/>
      <c r="W798" s="73"/>
      <c r="X798" s="74"/>
      <c r="AA798" s="74"/>
      <c r="AD798" s="73"/>
      <c r="AF798" s="73"/>
      <c r="AM798" s="75"/>
    </row>
    <row r="799" spans="22:39" ht="15.75" customHeight="1" x14ac:dyDescent="0.2">
      <c r="V799" s="73"/>
      <c r="W799" s="73"/>
      <c r="X799" s="74"/>
      <c r="AA799" s="74"/>
      <c r="AD799" s="73"/>
      <c r="AF799" s="73"/>
      <c r="AM799" s="75"/>
    </row>
    <row r="800" spans="22:39" ht="15.75" customHeight="1" x14ac:dyDescent="0.2">
      <c r="V800" s="73"/>
      <c r="W800" s="73"/>
      <c r="X800" s="74"/>
      <c r="AA800" s="74"/>
      <c r="AD800" s="73"/>
      <c r="AF800" s="73"/>
      <c r="AM800" s="75"/>
    </row>
    <row r="801" spans="22:39" ht="15.75" customHeight="1" x14ac:dyDescent="0.2">
      <c r="V801" s="73"/>
      <c r="W801" s="73"/>
      <c r="X801" s="74"/>
      <c r="AA801" s="74"/>
      <c r="AD801" s="73"/>
      <c r="AF801" s="73"/>
      <c r="AM801" s="75"/>
    </row>
    <row r="802" spans="22:39" ht="15.75" customHeight="1" x14ac:dyDescent="0.2">
      <c r="V802" s="73"/>
      <c r="W802" s="73"/>
      <c r="X802" s="74"/>
      <c r="AA802" s="74"/>
      <c r="AD802" s="73"/>
      <c r="AF802" s="73"/>
      <c r="AM802" s="75"/>
    </row>
    <row r="803" spans="22:39" ht="15.75" customHeight="1" x14ac:dyDescent="0.2">
      <c r="V803" s="73"/>
      <c r="W803" s="73"/>
      <c r="X803" s="74"/>
      <c r="AA803" s="74"/>
      <c r="AD803" s="73"/>
      <c r="AF803" s="73"/>
      <c r="AM803" s="75"/>
    </row>
    <row r="804" spans="22:39" ht="15.75" customHeight="1" x14ac:dyDescent="0.2">
      <c r="V804" s="73"/>
      <c r="W804" s="73"/>
      <c r="X804" s="74"/>
      <c r="AA804" s="74"/>
      <c r="AD804" s="73"/>
      <c r="AF804" s="73"/>
      <c r="AM804" s="75"/>
    </row>
    <row r="805" spans="22:39" ht="15.75" customHeight="1" x14ac:dyDescent="0.2">
      <c r="V805" s="73"/>
      <c r="W805" s="73"/>
      <c r="X805" s="74"/>
      <c r="AA805" s="74"/>
      <c r="AD805" s="73"/>
      <c r="AF805" s="73"/>
      <c r="AM805" s="75"/>
    </row>
    <row r="806" spans="22:39" ht="15.75" customHeight="1" x14ac:dyDescent="0.2">
      <c r="V806" s="73"/>
      <c r="W806" s="73"/>
      <c r="X806" s="74"/>
      <c r="AA806" s="74"/>
      <c r="AD806" s="73"/>
      <c r="AF806" s="73"/>
      <c r="AM806" s="75"/>
    </row>
    <row r="807" spans="22:39" ht="15.75" customHeight="1" x14ac:dyDescent="0.2">
      <c r="V807" s="73"/>
      <c r="W807" s="73"/>
      <c r="X807" s="74"/>
      <c r="AA807" s="74"/>
      <c r="AD807" s="73"/>
      <c r="AF807" s="73"/>
      <c r="AM807" s="75"/>
    </row>
    <row r="808" spans="22:39" ht="15.75" customHeight="1" x14ac:dyDescent="0.2">
      <c r="V808" s="73"/>
      <c r="W808" s="73"/>
      <c r="X808" s="74"/>
      <c r="AA808" s="74"/>
      <c r="AD808" s="73"/>
      <c r="AF808" s="73"/>
      <c r="AM808" s="75"/>
    </row>
    <row r="809" spans="22:39" ht="15.75" customHeight="1" x14ac:dyDescent="0.2">
      <c r="V809" s="73"/>
      <c r="W809" s="73"/>
      <c r="X809" s="74"/>
      <c r="AA809" s="74"/>
      <c r="AD809" s="73"/>
      <c r="AF809" s="73"/>
      <c r="AM809" s="75"/>
    </row>
    <row r="810" spans="22:39" ht="15.75" customHeight="1" x14ac:dyDescent="0.2">
      <c r="V810" s="73"/>
      <c r="W810" s="73"/>
      <c r="X810" s="74"/>
      <c r="AA810" s="74"/>
      <c r="AD810" s="73"/>
      <c r="AF810" s="73"/>
      <c r="AM810" s="75"/>
    </row>
    <row r="811" spans="22:39" ht="15.75" customHeight="1" x14ac:dyDescent="0.2">
      <c r="V811" s="73"/>
      <c r="W811" s="73"/>
      <c r="X811" s="74"/>
      <c r="AA811" s="74"/>
      <c r="AD811" s="73"/>
      <c r="AF811" s="73"/>
      <c r="AM811" s="75"/>
    </row>
    <row r="812" spans="22:39" ht="15.75" customHeight="1" x14ac:dyDescent="0.2">
      <c r="V812" s="73"/>
      <c r="W812" s="73"/>
      <c r="X812" s="74"/>
      <c r="AA812" s="74"/>
      <c r="AD812" s="73"/>
      <c r="AF812" s="73"/>
      <c r="AM812" s="75"/>
    </row>
    <row r="813" spans="22:39" ht="15.75" customHeight="1" x14ac:dyDescent="0.2">
      <c r="V813" s="73"/>
      <c r="W813" s="73"/>
      <c r="X813" s="74"/>
      <c r="AA813" s="74"/>
      <c r="AD813" s="73"/>
      <c r="AF813" s="73"/>
      <c r="AM813" s="75"/>
    </row>
    <row r="814" spans="22:39" ht="15.75" customHeight="1" x14ac:dyDescent="0.2">
      <c r="V814" s="73"/>
      <c r="W814" s="73"/>
      <c r="X814" s="74"/>
      <c r="AA814" s="74"/>
      <c r="AD814" s="73"/>
      <c r="AF814" s="73"/>
      <c r="AM814" s="75"/>
    </row>
    <row r="815" spans="22:39" ht="15.75" customHeight="1" x14ac:dyDescent="0.2">
      <c r="V815" s="73"/>
      <c r="W815" s="73"/>
      <c r="X815" s="74"/>
      <c r="AA815" s="74"/>
      <c r="AD815" s="73"/>
      <c r="AF815" s="73"/>
      <c r="AM815" s="75"/>
    </row>
    <row r="816" spans="22:39" ht="15.75" customHeight="1" x14ac:dyDescent="0.2">
      <c r="V816" s="73"/>
      <c r="W816" s="73"/>
      <c r="X816" s="74"/>
      <c r="AA816" s="74"/>
      <c r="AD816" s="73"/>
      <c r="AF816" s="73"/>
      <c r="AM816" s="75"/>
    </row>
    <row r="817" spans="22:39" ht="15.75" customHeight="1" x14ac:dyDescent="0.2">
      <c r="V817" s="73"/>
      <c r="W817" s="73"/>
      <c r="X817" s="74"/>
      <c r="AA817" s="74"/>
      <c r="AD817" s="73"/>
      <c r="AF817" s="73"/>
      <c r="AM817" s="75"/>
    </row>
    <row r="818" spans="22:39" ht="15.75" customHeight="1" x14ac:dyDescent="0.2">
      <c r="V818" s="73"/>
      <c r="W818" s="73"/>
      <c r="X818" s="74"/>
      <c r="AA818" s="74"/>
      <c r="AD818" s="73"/>
      <c r="AF818" s="73"/>
      <c r="AM818" s="75"/>
    </row>
    <row r="819" spans="22:39" ht="15.75" customHeight="1" x14ac:dyDescent="0.2">
      <c r="V819" s="73"/>
      <c r="W819" s="73"/>
      <c r="X819" s="74"/>
      <c r="AA819" s="74"/>
      <c r="AD819" s="73"/>
      <c r="AF819" s="73"/>
      <c r="AM819" s="75"/>
    </row>
    <row r="820" spans="22:39" ht="15.75" customHeight="1" x14ac:dyDescent="0.2">
      <c r="V820" s="73"/>
      <c r="W820" s="73"/>
      <c r="X820" s="74"/>
      <c r="AA820" s="74"/>
      <c r="AD820" s="73"/>
      <c r="AF820" s="73"/>
      <c r="AM820" s="75"/>
    </row>
    <row r="821" spans="22:39" ht="15.75" customHeight="1" x14ac:dyDescent="0.2">
      <c r="V821" s="73"/>
      <c r="W821" s="73"/>
      <c r="X821" s="74"/>
      <c r="AA821" s="74"/>
      <c r="AD821" s="73"/>
      <c r="AF821" s="73"/>
      <c r="AM821" s="75"/>
    </row>
    <row r="822" spans="22:39" ht="15.75" customHeight="1" x14ac:dyDescent="0.2">
      <c r="V822" s="73"/>
      <c r="W822" s="73"/>
      <c r="X822" s="74"/>
      <c r="AA822" s="74"/>
      <c r="AD822" s="73"/>
      <c r="AF822" s="73"/>
      <c r="AM822" s="75"/>
    </row>
    <row r="823" spans="22:39" ht="15.75" customHeight="1" x14ac:dyDescent="0.2">
      <c r="V823" s="73"/>
      <c r="W823" s="73"/>
      <c r="X823" s="74"/>
      <c r="AA823" s="74"/>
      <c r="AD823" s="73"/>
      <c r="AF823" s="73"/>
      <c r="AM823" s="75"/>
    </row>
    <row r="824" spans="22:39" ht="15.75" customHeight="1" x14ac:dyDescent="0.2">
      <c r="V824" s="73"/>
      <c r="W824" s="73"/>
      <c r="X824" s="74"/>
      <c r="AA824" s="74"/>
      <c r="AD824" s="73"/>
      <c r="AF824" s="73"/>
      <c r="AM824" s="75"/>
    </row>
    <row r="825" spans="22:39" ht="15.75" customHeight="1" x14ac:dyDescent="0.2">
      <c r="V825" s="73"/>
      <c r="W825" s="73"/>
      <c r="X825" s="74"/>
      <c r="AA825" s="74"/>
      <c r="AD825" s="73"/>
      <c r="AF825" s="73"/>
      <c r="AM825" s="75"/>
    </row>
    <row r="826" spans="22:39" ht="15.75" customHeight="1" x14ac:dyDescent="0.2">
      <c r="V826" s="73"/>
      <c r="W826" s="73"/>
      <c r="X826" s="74"/>
      <c r="AA826" s="74"/>
      <c r="AD826" s="73"/>
      <c r="AF826" s="73"/>
      <c r="AM826" s="75"/>
    </row>
    <row r="827" spans="22:39" ht="15.75" customHeight="1" x14ac:dyDescent="0.2">
      <c r="V827" s="73"/>
      <c r="W827" s="73"/>
      <c r="X827" s="74"/>
      <c r="AA827" s="74"/>
      <c r="AD827" s="73"/>
      <c r="AF827" s="73"/>
      <c r="AM827" s="75"/>
    </row>
    <row r="828" spans="22:39" ht="15.75" customHeight="1" x14ac:dyDescent="0.2">
      <c r="V828" s="73"/>
      <c r="W828" s="73"/>
      <c r="X828" s="74"/>
      <c r="AA828" s="74"/>
      <c r="AD828" s="73"/>
      <c r="AF828" s="73"/>
      <c r="AM828" s="75"/>
    </row>
    <row r="829" spans="22:39" ht="15.75" customHeight="1" x14ac:dyDescent="0.2">
      <c r="V829" s="73"/>
      <c r="W829" s="73"/>
      <c r="X829" s="74"/>
      <c r="AA829" s="74"/>
      <c r="AD829" s="73"/>
      <c r="AF829" s="73"/>
      <c r="AM829" s="75"/>
    </row>
    <row r="830" spans="22:39" ht="15.75" customHeight="1" x14ac:dyDescent="0.2">
      <c r="V830" s="73"/>
      <c r="W830" s="73"/>
      <c r="X830" s="74"/>
      <c r="AA830" s="74"/>
      <c r="AD830" s="73"/>
      <c r="AF830" s="73"/>
      <c r="AM830" s="75"/>
    </row>
    <row r="831" spans="22:39" ht="15.75" customHeight="1" x14ac:dyDescent="0.2">
      <c r="V831" s="73"/>
      <c r="W831" s="73"/>
      <c r="X831" s="74"/>
      <c r="AA831" s="74"/>
      <c r="AD831" s="73"/>
      <c r="AF831" s="73"/>
      <c r="AM831" s="75"/>
    </row>
    <row r="832" spans="22:39" ht="15.75" customHeight="1" x14ac:dyDescent="0.2">
      <c r="V832" s="73"/>
      <c r="W832" s="73"/>
      <c r="X832" s="74"/>
      <c r="AA832" s="74"/>
      <c r="AD832" s="73"/>
      <c r="AF832" s="73"/>
      <c r="AM832" s="75"/>
    </row>
    <row r="833" spans="22:39" ht="15.75" customHeight="1" x14ac:dyDescent="0.2">
      <c r="V833" s="73"/>
      <c r="W833" s="73"/>
      <c r="X833" s="74"/>
      <c r="AA833" s="74"/>
      <c r="AD833" s="73"/>
      <c r="AF833" s="73"/>
      <c r="AM833" s="75"/>
    </row>
    <row r="834" spans="22:39" ht="15.75" customHeight="1" x14ac:dyDescent="0.2">
      <c r="V834" s="73"/>
      <c r="W834" s="73"/>
      <c r="X834" s="74"/>
      <c r="AA834" s="74"/>
      <c r="AD834" s="73"/>
      <c r="AF834" s="73"/>
      <c r="AM834" s="75"/>
    </row>
    <row r="835" spans="22:39" ht="15.75" customHeight="1" x14ac:dyDescent="0.2">
      <c r="V835" s="73"/>
      <c r="W835" s="73"/>
      <c r="X835" s="74"/>
      <c r="AA835" s="74"/>
      <c r="AD835" s="73"/>
      <c r="AF835" s="73"/>
      <c r="AM835" s="75"/>
    </row>
    <row r="836" spans="22:39" ht="15.75" customHeight="1" x14ac:dyDescent="0.2">
      <c r="V836" s="73"/>
      <c r="W836" s="73"/>
      <c r="X836" s="74"/>
      <c r="AA836" s="74"/>
      <c r="AD836" s="73"/>
      <c r="AF836" s="73"/>
      <c r="AM836" s="75"/>
    </row>
    <row r="837" spans="22:39" ht="15.75" customHeight="1" x14ac:dyDescent="0.2">
      <c r="V837" s="73"/>
      <c r="W837" s="73"/>
      <c r="X837" s="74"/>
      <c r="AA837" s="74"/>
      <c r="AD837" s="73"/>
      <c r="AF837" s="73"/>
      <c r="AM837" s="75"/>
    </row>
    <row r="838" spans="22:39" ht="15.75" customHeight="1" x14ac:dyDescent="0.2">
      <c r="V838" s="73"/>
      <c r="W838" s="73"/>
      <c r="X838" s="74"/>
      <c r="AA838" s="74"/>
      <c r="AD838" s="73"/>
      <c r="AF838" s="73"/>
      <c r="AM838" s="75"/>
    </row>
    <row r="839" spans="22:39" ht="15.75" customHeight="1" x14ac:dyDescent="0.2">
      <c r="V839" s="73"/>
      <c r="W839" s="73"/>
      <c r="X839" s="74"/>
      <c r="AA839" s="74"/>
      <c r="AD839" s="73"/>
      <c r="AF839" s="73"/>
      <c r="AM839" s="75"/>
    </row>
    <row r="840" spans="22:39" ht="15.75" customHeight="1" x14ac:dyDescent="0.2">
      <c r="V840" s="73"/>
      <c r="W840" s="73"/>
      <c r="X840" s="74"/>
      <c r="AA840" s="74"/>
      <c r="AD840" s="73"/>
      <c r="AF840" s="73"/>
      <c r="AM840" s="75"/>
    </row>
    <row r="841" spans="22:39" ht="15.75" customHeight="1" x14ac:dyDescent="0.2">
      <c r="V841" s="73"/>
      <c r="W841" s="73"/>
      <c r="X841" s="74"/>
      <c r="AA841" s="74"/>
      <c r="AD841" s="73"/>
      <c r="AF841" s="73"/>
      <c r="AM841" s="75"/>
    </row>
    <row r="842" spans="22:39" ht="15.75" customHeight="1" x14ac:dyDescent="0.2">
      <c r="V842" s="73"/>
      <c r="W842" s="73"/>
      <c r="X842" s="74"/>
      <c r="AA842" s="74"/>
      <c r="AD842" s="73"/>
      <c r="AF842" s="73"/>
      <c r="AM842" s="75"/>
    </row>
    <row r="843" spans="22:39" ht="15.75" customHeight="1" x14ac:dyDescent="0.2">
      <c r="V843" s="73"/>
      <c r="W843" s="73"/>
      <c r="X843" s="74"/>
      <c r="AA843" s="74"/>
      <c r="AD843" s="73"/>
      <c r="AF843" s="73"/>
      <c r="AM843" s="75"/>
    </row>
    <row r="844" spans="22:39" ht="15.75" customHeight="1" x14ac:dyDescent="0.2">
      <c r="V844" s="73"/>
      <c r="W844" s="73"/>
      <c r="X844" s="74"/>
      <c r="AA844" s="74"/>
      <c r="AD844" s="73"/>
      <c r="AF844" s="73"/>
      <c r="AM844" s="75"/>
    </row>
    <row r="845" spans="22:39" ht="15.75" customHeight="1" x14ac:dyDescent="0.2">
      <c r="V845" s="73"/>
      <c r="W845" s="73"/>
      <c r="X845" s="74"/>
      <c r="AA845" s="74"/>
      <c r="AD845" s="73"/>
      <c r="AF845" s="73"/>
      <c r="AM845" s="75"/>
    </row>
    <row r="846" spans="22:39" ht="15.75" customHeight="1" x14ac:dyDescent="0.2">
      <c r="V846" s="73"/>
      <c r="W846" s="73"/>
      <c r="X846" s="74"/>
      <c r="AA846" s="74"/>
      <c r="AD846" s="73"/>
      <c r="AF846" s="73"/>
      <c r="AM846" s="75"/>
    </row>
    <row r="847" spans="22:39" ht="15.75" customHeight="1" x14ac:dyDescent="0.2">
      <c r="V847" s="73"/>
      <c r="W847" s="73"/>
      <c r="X847" s="74"/>
      <c r="AA847" s="74"/>
      <c r="AD847" s="73"/>
      <c r="AF847" s="73"/>
      <c r="AM847" s="75"/>
    </row>
    <row r="848" spans="22:39" ht="15.75" customHeight="1" x14ac:dyDescent="0.2">
      <c r="V848" s="73"/>
      <c r="W848" s="73"/>
      <c r="X848" s="74"/>
      <c r="AA848" s="74"/>
      <c r="AD848" s="73"/>
      <c r="AF848" s="73"/>
      <c r="AM848" s="75"/>
    </row>
    <row r="849" spans="22:39" ht="15.75" customHeight="1" x14ac:dyDescent="0.2">
      <c r="V849" s="73"/>
      <c r="W849" s="73"/>
      <c r="X849" s="74"/>
      <c r="AA849" s="74"/>
      <c r="AD849" s="73"/>
      <c r="AF849" s="73"/>
      <c r="AM849" s="75"/>
    </row>
    <row r="850" spans="22:39" ht="15.75" customHeight="1" x14ac:dyDescent="0.2">
      <c r="V850" s="73"/>
      <c r="W850" s="73"/>
      <c r="X850" s="74"/>
      <c r="AA850" s="74"/>
      <c r="AD850" s="73"/>
      <c r="AF850" s="73"/>
      <c r="AM850" s="75"/>
    </row>
    <row r="851" spans="22:39" ht="15.75" customHeight="1" x14ac:dyDescent="0.2">
      <c r="V851" s="73"/>
      <c r="W851" s="73"/>
      <c r="X851" s="74"/>
      <c r="AA851" s="74"/>
      <c r="AD851" s="73"/>
      <c r="AF851" s="73"/>
      <c r="AM851" s="75"/>
    </row>
    <row r="852" spans="22:39" ht="15.75" customHeight="1" x14ac:dyDescent="0.2">
      <c r="V852" s="73"/>
      <c r="W852" s="73"/>
      <c r="X852" s="74"/>
      <c r="AA852" s="74"/>
      <c r="AD852" s="73"/>
      <c r="AF852" s="73"/>
      <c r="AM852" s="75"/>
    </row>
    <row r="853" spans="22:39" ht="15.75" customHeight="1" x14ac:dyDescent="0.2">
      <c r="V853" s="73"/>
      <c r="W853" s="73"/>
      <c r="X853" s="74"/>
      <c r="AA853" s="74"/>
      <c r="AD853" s="73"/>
      <c r="AF853" s="73"/>
      <c r="AM853" s="75"/>
    </row>
    <row r="854" spans="22:39" ht="15.75" customHeight="1" x14ac:dyDescent="0.2">
      <c r="V854" s="73"/>
      <c r="W854" s="73"/>
      <c r="X854" s="74"/>
      <c r="AA854" s="74"/>
      <c r="AD854" s="73"/>
      <c r="AF854" s="73"/>
      <c r="AM854" s="75"/>
    </row>
    <row r="855" spans="22:39" ht="15.75" customHeight="1" x14ac:dyDescent="0.2">
      <c r="V855" s="73"/>
      <c r="W855" s="73"/>
      <c r="X855" s="74"/>
      <c r="AA855" s="74"/>
      <c r="AD855" s="73"/>
      <c r="AF855" s="73"/>
      <c r="AM855" s="75"/>
    </row>
    <row r="856" spans="22:39" ht="15.75" customHeight="1" x14ac:dyDescent="0.2">
      <c r="V856" s="73"/>
      <c r="W856" s="73"/>
      <c r="X856" s="74"/>
      <c r="AA856" s="74"/>
      <c r="AD856" s="73"/>
      <c r="AF856" s="73"/>
      <c r="AM856" s="75"/>
    </row>
    <row r="857" spans="22:39" ht="15.75" customHeight="1" x14ac:dyDescent="0.2">
      <c r="V857" s="73"/>
      <c r="W857" s="73"/>
      <c r="X857" s="74"/>
      <c r="AA857" s="74"/>
      <c r="AD857" s="73"/>
      <c r="AF857" s="73"/>
      <c r="AM857" s="75"/>
    </row>
    <row r="858" spans="22:39" ht="15.75" customHeight="1" x14ac:dyDescent="0.2">
      <c r="V858" s="73"/>
      <c r="W858" s="73"/>
      <c r="X858" s="74"/>
      <c r="AA858" s="74"/>
      <c r="AD858" s="73"/>
      <c r="AF858" s="73"/>
      <c r="AM858" s="75"/>
    </row>
    <row r="859" spans="22:39" ht="15.75" customHeight="1" x14ac:dyDescent="0.2">
      <c r="V859" s="73"/>
      <c r="W859" s="73"/>
      <c r="X859" s="74"/>
      <c r="AA859" s="74"/>
      <c r="AD859" s="73"/>
      <c r="AF859" s="73"/>
      <c r="AM859" s="75"/>
    </row>
    <row r="860" spans="22:39" ht="15.75" customHeight="1" x14ac:dyDescent="0.2">
      <c r="V860" s="73"/>
      <c r="W860" s="73"/>
      <c r="X860" s="74"/>
      <c r="AA860" s="74"/>
      <c r="AD860" s="73"/>
      <c r="AF860" s="73"/>
      <c r="AM860" s="75"/>
    </row>
    <row r="861" spans="22:39" ht="15.75" customHeight="1" x14ac:dyDescent="0.2">
      <c r="V861" s="73"/>
      <c r="W861" s="73"/>
      <c r="X861" s="74"/>
      <c r="AA861" s="74"/>
      <c r="AD861" s="73"/>
      <c r="AF861" s="73"/>
      <c r="AM861" s="75"/>
    </row>
    <row r="862" spans="22:39" ht="15.75" customHeight="1" x14ac:dyDescent="0.2">
      <c r="V862" s="73"/>
      <c r="W862" s="73"/>
      <c r="X862" s="74"/>
      <c r="AA862" s="74"/>
      <c r="AD862" s="73"/>
      <c r="AF862" s="73"/>
      <c r="AM862" s="75"/>
    </row>
    <row r="863" spans="22:39" ht="15.75" customHeight="1" x14ac:dyDescent="0.2">
      <c r="V863" s="73"/>
      <c r="W863" s="73"/>
      <c r="X863" s="74"/>
      <c r="AA863" s="74"/>
      <c r="AD863" s="73"/>
      <c r="AF863" s="73"/>
      <c r="AM863" s="75"/>
    </row>
    <row r="864" spans="22:39" ht="15.75" customHeight="1" x14ac:dyDescent="0.2">
      <c r="V864" s="73"/>
      <c r="W864" s="73"/>
      <c r="X864" s="74"/>
      <c r="AA864" s="74"/>
      <c r="AD864" s="73"/>
      <c r="AF864" s="73"/>
      <c r="AM864" s="75"/>
    </row>
    <row r="865" spans="22:39" ht="15.75" customHeight="1" x14ac:dyDescent="0.2">
      <c r="V865" s="73"/>
      <c r="W865" s="73"/>
      <c r="X865" s="74"/>
      <c r="AA865" s="74"/>
      <c r="AD865" s="73"/>
      <c r="AF865" s="73"/>
      <c r="AM865" s="75"/>
    </row>
    <row r="866" spans="22:39" ht="15.75" customHeight="1" x14ac:dyDescent="0.2">
      <c r="V866" s="73"/>
      <c r="W866" s="73"/>
      <c r="X866" s="74"/>
      <c r="AA866" s="74"/>
      <c r="AD866" s="73"/>
      <c r="AF866" s="73"/>
      <c r="AM866" s="75"/>
    </row>
    <row r="867" spans="22:39" ht="15.75" customHeight="1" x14ac:dyDescent="0.2">
      <c r="V867" s="73"/>
      <c r="W867" s="73"/>
      <c r="X867" s="74"/>
      <c r="AA867" s="74"/>
      <c r="AD867" s="73"/>
      <c r="AF867" s="73"/>
      <c r="AM867" s="75"/>
    </row>
    <row r="868" spans="22:39" ht="15.75" customHeight="1" x14ac:dyDescent="0.2">
      <c r="V868" s="73"/>
      <c r="W868" s="73"/>
      <c r="X868" s="74"/>
      <c r="AA868" s="74"/>
      <c r="AD868" s="73"/>
      <c r="AF868" s="73"/>
      <c r="AM868" s="75"/>
    </row>
    <row r="869" spans="22:39" ht="15.75" customHeight="1" x14ac:dyDescent="0.2">
      <c r="V869" s="73"/>
      <c r="W869" s="73"/>
      <c r="X869" s="74"/>
      <c r="AA869" s="74"/>
      <c r="AD869" s="73"/>
      <c r="AF869" s="73"/>
      <c r="AM869" s="75"/>
    </row>
    <row r="870" spans="22:39" ht="15.75" customHeight="1" x14ac:dyDescent="0.2">
      <c r="V870" s="73"/>
      <c r="W870" s="73"/>
      <c r="X870" s="74"/>
      <c r="AA870" s="74"/>
      <c r="AD870" s="73"/>
      <c r="AF870" s="73"/>
      <c r="AM870" s="75"/>
    </row>
    <row r="871" spans="22:39" ht="15.75" customHeight="1" x14ac:dyDescent="0.2">
      <c r="V871" s="73"/>
      <c r="W871" s="73"/>
      <c r="X871" s="74"/>
      <c r="AA871" s="74"/>
      <c r="AD871" s="73"/>
      <c r="AF871" s="73"/>
      <c r="AM871" s="75"/>
    </row>
    <row r="872" spans="22:39" ht="15.75" customHeight="1" x14ac:dyDescent="0.2">
      <c r="V872" s="73"/>
      <c r="W872" s="73"/>
      <c r="X872" s="74"/>
      <c r="AA872" s="74"/>
      <c r="AD872" s="73"/>
      <c r="AF872" s="73"/>
      <c r="AM872" s="75"/>
    </row>
    <row r="873" spans="22:39" ht="15.75" customHeight="1" x14ac:dyDescent="0.2">
      <c r="V873" s="73"/>
      <c r="W873" s="73"/>
      <c r="X873" s="74"/>
      <c r="AA873" s="74"/>
      <c r="AD873" s="73"/>
      <c r="AF873" s="73"/>
      <c r="AM873" s="75"/>
    </row>
    <row r="874" spans="22:39" ht="15.75" customHeight="1" x14ac:dyDescent="0.2">
      <c r="V874" s="73"/>
      <c r="W874" s="73"/>
      <c r="X874" s="74"/>
      <c r="AA874" s="74"/>
      <c r="AD874" s="73"/>
      <c r="AF874" s="73"/>
      <c r="AM874" s="75"/>
    </row>
    <row r="875" spans="22:39" ht="15.75" customHeight="1" x14ac:dyDescent="0.2">
      <c r="V875" s="73"/>
      <c r="W875" s="73"/>
      <c r="X875" s="74"/>
      <c r="AA875" s="74"/>
      <c r="AD875" s="73"/>
      <c r="AF875" s="73"/>
      <c r="AM875" s="75"/>
    </row>
    <row r="876" spans="22:39" ht="15.75" customHeight="1" x14ac:dyDescent="0.2">
      <c r="V876" s="73"/>
      <c r="W876" s="73"/>
      <c r="X876" s="74"/>
      <c r="AA876" s="74"/>
      <c r="AD876" s="73"/>
      <c r="AF876" s="73"/>
      <c r="AM876" s="75"/>
    </row>
    <row r="877" spans="22:39" ht="15.75" customHeight="1" x14ac:dyDescent="0.2">
      <c r="V877" s="73"/>
      <c r="W877" s="73"/>
      <c r="X877" s="74"/>
      <c r="AA877" s="74"/>
      <c r="AD877" s="73"/>
      <c r="AF877" s="73"/>
      <c r="AM877" s="75"/>
    </row>
    <row r="878" spans="22:39" ht="15.75" customHeight="1" x14ac:dyDescent="0.2">
      <c r="V878" s="73"/>
      <c r="W878" s="73"/>
      <c r="X878" s="74"/>
      <c r="AA878" s="74"/>
      <c r="AD878" s="73"/>
      <c r="AF878" s="73"/>
      <c r="AM878" s="75"/>
    </row>
    <row r="879" spans="22:39" ht="15.75" customHeight="1" x14ac:dyDescent="0.2">
      <c r="V879" s="73"/>
      <c r="W879" s="73"/>
      <c r="X879" s="74"/>
      <c r="AA879" s="74"/>
      <c r="AD879" s="73"/>
      <c r="AF879" s="73"/>
      <c r="AM879" s="75"/>
    </row>
    <row r="880" spans="22:39" ht="15.75" customHeight="1" x14ac:dyDescent="0.2">
      <c r="V880" s="73"/>
      <c r="W880" s="73"/>
      <c r="X880" s="74"/>
      <c r="AA880" s="74"/>
      <c r="AD880" s="73"/>
      <c r="AF880" s="73"/>
      <c r="AM880" s="75"/>
    </row>
    <row r="881" spans="22:39" ht="15.75" customHeight="1" x14ac:dyDescent="0.2">
      <c r="V881" s="73"/>
      <c r="W881" s="73"/>
      <c r="X881" s="74"/>
      <c r="AA881" s="74"/>
      <c r="AD881" s="73"/>
      <c r="AF881" s="73"/>
      <c r="AM881" s="75"/>
    </row>
    <row r="882" spans="22:39" ht="15.75" customHeight="1" x14ac:dyDescent="0.2">
      <c r="V882" s="73"/>
      <c r="W882" s="73"/>
      <c r="X882" s="74"/>
      <c r="AA882" s="74"/>
      <c r="AD882" s="73"/>
      <c r="AF882" s="73"/>
      <c r="AM882" s="75"/>
    </row>
    <row r="883" spans="22:39" ht="15.75" customHeight="1" x14ac:dyDescent="0.2">
      <c r="V883" s="73"/>
      <c r="W883" s="73"/>
      <c r="X883" s="74"/>
      <c r="AA883" s="74"/>
      <c r="AD883" s="73"/>
      <c r="AF883" s="73"/>
      <c r="AM883" s="75"/>
    </row>
    <row r="884" spans="22:39" ht="15.75" customHeight="1" x14ac:dyDescent="0.2">
      <c r="V884" s="73"/>
      <c r="W884" s="73"/>
      <c r="X884" s="74"/>
      <c r="AA884" s="74"/>
      <c r="AD884" s="73"/>
      <c r="AF884" s="73"/>
      <c r="AM884" s="75"/>
    </row>
    <row r="885" spans="22:39" ht="15.75" customHeight="1" x14ac:dyDescent="0.2">
      <c r="V885" s="73"/>
      <c r="W885" s="73"/>
      <c r="X885" s="74"/>
      <c r="AA885" s="74"/>
      <c r="AD885" s="73"/>
      <c r="AF885" s="73"/>
      <c r="AM885" s="75"/>
    </row>
    <row r="886" spans="22:39" ht="15.75" customHeight="1" x14ac:dyDescent="0.2">
      <c r="V886" s="73"/>
      <c r="W886" s="73"/>
      <c r="X886" s="74"/>
      <c r="AA886" s="74"/>
      <c r="AD886" s="73"/>
      <c r="AF886" s="73"/>
      <c r="AM886" s="75"/>
    </row>
    <row r="887" spans="22:39" ht="15.75" customHeight="1" x14ac:dyDescent="0.2">
      <c r="V887" s="73"/>
      <c r="W887" s="73"/>
      <c r="X887" s="74"/>
      <c r="AA887" s="74"/>
      <c r="AD887" s="73"/>
      <c r="AF887" s="73"/>
      <c r="AM887" s="75"/>
    </row>
    <row r="888" spans="22:39" ht="15.75" customHeight="1" x14ac:dyDescent="0.2">
      <c r="V888" s="73"/>
      <c r="W888" s="73"/>
      <c r="X888" s="74"/>
      <c r="AA888" s="74"/>
      <c r="AD888" s="73"/>
      <c r="AF888" s="73"/>
      <c r="AM888" s="75"/>
    </row>
    <row r="889" spans="22:39" ht="15.75" customHeight="1" x14ac:dyDescent="0.2">
      <c r="V889" s="73"/>
      <c r="W889" s="73"/>
      <c r="X889" s="74"/>
      <c r="AA889" s="74"/>
      <c r="AD889" s="73"/>
      <c r="AF889" s="73"/>
      <c r="AM889" s="75"/>
    </row>
    <row r="890" spans="22:39" ht="15.75" customHeight="1" x14ac:dyDescent="0.2">
      <c r="V890" s="73"/>
      <c r="W890" s="73"/>
      <c r="X890" s="74"/>
      <c r="AA890" s="74"/>
      <c r="AD890" s="73"/>
      <c r="AF890" s="73"/>
      <c r="AM890" s="75"/>
    </row>
    <row r="891" spans="22:39" ht="15.75" customHeight="1" x14ac:dyDescent="0.2">
      <c r="V891" s="73"/>
      <c r="W891" s="73"/>
      <c r="X891" s="74"/>
      <c r="AA891" s="74"/>
      <c r="AD891" s="73"/>
      <c r="AF891" s="73"/>
      <c r="AM891" s="75"/>
    </row>
    <row r="892" spans="22:39" ht="15.75" customHeight="1" x14ac:dyDescent="0.2">
      <c r="V892" s="73"/>
      <c r="W892" s="73"/>
      <c r="X892" s="74"/>
      <c r="AA892" s="74"/>
      <c r="AD892" s="73"/>
      <c r="AF892" s="73"/>
      <c r="AM892" s="75"/>
    </row>
    <row r="893" spans="22:39" ht="15.75" customHeight="1" x14ac:dyDescent="0.2">
      <c r="V893" s="73"/>
      <c r="W893" s="73"/>
      <c r="X893" s="74"/>
      <c r="AA893" s="74"/>
      <c r="AD893" s="73"/>
      <c r="AF893" s="73"/>
      <c r="AM893" s="75"/>
    </row>
    <row r="894" spans="22:39" ht="15.75" customHeight="1" x14ac:dyDescent="0.2">
      <c r="V894" s="73"/>
      <c r="W894" s="73"/>
      <c r="X894" s="74"/>
      <c r="AA894" s="74"/>
      <c r="AD894" s="73"/>
      <c r="AF894" s="73"/>
      <c r="AM894" s="75"/>
    </row>
    <row r="895" spans="22:39" ht="15.75" customHeight="1" x14ac:dyDescent="0.2">
      <c r="V895" s="73"/>
      <c r="W895" s="73"/>
      <c r="X895" s="74"/>
      <c r="AA895" s="74"/>
      <c r="AD895" s="73"/>
      <c r="AF895" s="73"/>
      <c r="AM895" s="75"/>
    </row>
    <row r="896" spans="22:39" ht="15.75" customHeight="1" x14ac:dyDescent="0.2">
      <c r="V896" s="73"/>
      <c r="W896" s="73"/>
      <c r="X896" s="74"/>
      <c r="AA896" s="74"/>
      <c r="AD896" s="73"/>
      <c r="AF896" s="73"/>
      <c r="AM896" s="75"/>
    </row>
    <row r="897" spans="22:39" ht="15.75" customHeight="1" x14ac:dyDescent="0.2">
      <c r="V897" s="73"/>
      <c r="W897" s="73"/>
      <c r="X897" s="74"/>
      <c r="AA897" s="74"/>
      <c r="AD897" s="73"/>
      <c r="AF897" s="73"/>
      <c r="AM897" s="75"/>
    </row>
    <row r="898" spans="22:39" ht="15.75" customHeight="1" x14ac:dyDescent="0.2">
      <c r="V898" s="73"/>
      <c r="W898" s="73"/>
      <c r="X898" s="74"/>
      <c r="AA898" s="74"/>
      <c r="AD898" s="73"/>
      <c r="AF898" s="73"/>
      <c r="AM898" s="75"/>
    </row>
    <row r="899" spans="22:39" ht="15.75" customHeight="1" x14ac:dyDescent="0.2">
      <c r="V899" s="73"/>
      <c r="W899" s="73"/>
      <c r="X899" s="74"/>
      <c r="AA899" s="74"/>
      <c r="AD899" s="73"/>
      <c r="AF899" s="73"/>
      <c r="AM899" s="75"/>
    </row>
    <row r="900" spans="22:39" ht="15.75" customHeight="1" x14ac:dyDescent="0.2">
      <c r="V900" s="73"/>
      <c r="W900" s="73"/>
      <c r="X900" s="74"/>
      <c r="AA900" s="74"/>
      <c r="AD900" s="73"/>
      <c r="AF900" s="73"/>
      <c r="AM900" s="75"/>
    </row>
    <row r="901" spans="22:39" ht="15.75" customHeight="1" x14ac:dyDescent="0.2">
      <c r="V901" s="73"/>
      <c r="W901" s="73"/>
      <c r="X901" s="74"/>
      <c r="AA901" s="74"/>
      <c r="AD901" s="73"/>
      <c r="AF901" s="73"/>
      <c r="AM901" s="75"/>
    </row>
    <row r="902" spans="22:39" ht="15.75" customHeight="1" x14ac:dyDescent="0.2">
      <c r="V902" s="73"/>
      <c r="W902" s="73"/>
      <c r="X902" s="74"/>
      <c r="AA902" s="74"/>
      <c r="AD902" s="73"/>
      <c r="AF902" s="73"/>
      <c r="AM902" s="75"/>
    </row>
    <row r="903" spans="22:39" ht="15.75" customHeight="1" x14ac:dyDescent="0.2">
      <c r="V903" s="73"/>
      <c r="W903" s="73"/>
      <c r="X903" s="74"/>
      <c r="AA903" s="74"/>
      <c r="AD903" s="73"/>
      <c r="AF903" s="73"/>
      <c r="AM903" s="75"/>
    </row>
    <row r="904" spans="22:39" ht="15.75" customHeight="1" x14ac:dyDescent="0.2">
      <c r="V904" s="73"/>
      <c r="W904" s="73"/>
      <c r="X904" s="74"/>
      <c r="AA904" s="74"/>
      <c r="AD904" s="73"/>
      <c r="AF904" s="73"/>
      <c r="AM904" s="75"/>
    </row>
    <row r="905" spans="22:39" ht="15.75" customHeight="1" x14ac:dyDescent="0.2">
      <c r="V905" s="73"/>
      <c r="W905" s="73"/>
      <c r="X905" s="74"/>
      <c r="AA905" s="74"/>
      <c r="AD905" s="73"/>
      <c r="AF905" s="73"/>
      <c r="AM905" s="75"/>
    </row>
    <row r="906" spans="22:39" ht="15.75" customHeight="1" x14ac:dyDescent="0.2">
      <c r="V906" s="73"/>
      <c r="W906" s="73"/>
      <c r="X906" s="74"/>
      <c r="AA906" s="74"/>
      <c r="AD906" s="73"/>
      <c r="AF906" s="73"/>
      <c r="AM906" s="75"/>
    </row>
    <row r="907" spans="22:39" ht="15.75" customHeight="1" x14ac:dyDescent="0.2">
      <c r="V907" s="73"/>
      <c r="W907" s="73"/>
      <c r="X907" s="74"/>
      <c r="AA907" s="74"/>
      <c r="AD907" s="73"/>
      <c r="AF907" s="73"/>
      <c r="AM907" s="75"/>
    </row>
    <row r="908" spans="22:39" ht="15.75" customHeight="1" x14ac:dyDescent="0.2">
      <c r="V908" s="73"/>
      <c r="W908" s="73"/>
      <c r="X908" s="74"/>
      <c r="AA908" s="74"/>
      <c r="AD908" s="73"/>
      <c r="AF908" s="73"/>
      <c r="AM908" s="75"/>
    </row>
    <row r="909" spans="22:39" ht="15.75" customHeight="1" x14ac:dyDescent="0.2">
      <c r="V909" s="73"/>
      <c r="W909" s="73"/>
      <c r="X909" s="74"/>
      <c r="AA909" s="74"/>
      <c r="AD909" s="73"/>
      <c r="AF909" s="73"/>
      <c r="AM909" s="75"/>
    </row>
    <row r="910" spans="22:39" ht="15.75" customHeight="1" x14ac:dyDescent="0.2">
      <c r="V910" s="73"/>
      <c r="W910" s="73"/>
      <c r="X910" s="74"/>
      <c r="AA910" s="74"/>
      <c r="AD910" s="73"/>
      <c r="AF910" s="73"/>
      <c r="AM910" s="75"/>
    </row>
    <row r="911" spans="22:39" ht="15.75" customHeight="1" x14ac:dyDescent="0.2">
      <c r="V911" s="73"/>
      <c r="W911" s="73"/>
      <c r="X911" s="74"/>
      <c r="AA911" s="74"/>
      <c r="AD911" s="73"/>
      <c r="AF911" s="73"/>
      <c r="AM911" s="75"/>
    </row>
    <row r="912" spans="22:39" ht="15.75" customHeight="1" x14ac:dyDescent="0.2">
      <c r="V912" s="73"/>
      <c r="W912" s="73"/>
      <c r="X912" s="74"/>
      <c r="AA912" s="74"/>
      <c r="AD912" s="73"/>
      <c r="AF912" s="73"/>
      <c r="AM912" s="75"/>
    </row>
    <row r="913" spans="22:39" ht="15.75" customHeight="1" x14ac:dyDescent="0.2">
      <c r="V913" s="73"/>
      <c r="W913" s="73"/>
      <c r="X913" s="74"/>
      <c r="AA913" s="74"/>
      <c r="AD913" s="73"/>
      <c r="AF913" s="73"/>
      <c r="AM913" s="75"/>
    </row>
    <row r="914" spans="22:39" ht="15.75" customHeight="1" x14ac:dyDescent="0.2">
      <c r="V914" s="73"/>
      <c r="W914" s="73"/>
      <c r="X914" s="74"/>
      <c r="AA914" s="74"/>
      <c r="AD914" s="73"/>
      <c r="AF914" s="73"/>
      <c r="AM914" s="75"/>
    </row>
    <row r="915" spans="22:39" ht="15.75" customHeight="1" x14ac:dyDescent="0.2">
      <c r="V915" s="73"/>
      <c r="W915" s="73"/>
      <c r="X915" s="74"/>
      <c r="AA915" s="74"/>
      <c r="AD915" s="73"/>
      <c r="AF915" s="73"/>
      <c r="AM915" s="75"/>
    </row>
    <row r="916" spans="22:39" ht="15.75" customHeight="1" x14ac:dyDescent="0.2">
      <c r="V916" s="73"/>
      <c r="W916" s="73"/>
      <c r="X916" s="74"/>
      <c r="AA916" s="74"/>
      <c r="AD916" s="73"/>
      <c r="AF916" s="73"/>
      <c r="AM916" s="75"/>
    </row>
    <row r="917" spans="22:39" ht="15.75" customHeight="1" x14ac:dyDescent="0.2">
      <c r="V917" s="73"/>
      <c r="W917" s="73"/>
      <c r="X917" s="74"/>
      <c r="AA917" s="74"/>
      <c r="AD917" s="73"/>
      <c r="AF917" s="73"/>
      <c r="AM917" s="75"/>
    </row>
    <row r="918" spans="22:39" ht="15.75" customHeight="1" x14ac:dyDescent="0.2">
      <c r="V918" s="73"/>
      <c r="W918" s="73"/>
      <c r="X918" s="74"/>
      <c r="AA918" s="74"/>
      <c r="AD918" s="73"/>
      <c r="AF918" s="73"/>
      <c r="AM918" s="75"/>
    </row>
    <row r="919" spans="22:39" ht="15.75" customHeight="1" x14ac:dyDescent="0.2">
      <c r="V919" s="73"/>
      <c r="W919" s="73"/>
      <c r="X919" s="74"/>
      <c r="AA919" s="74"/>
      <c r="AD919" s="73"/>
      <c r="AF919" s="73"/>
      <c r="AM919" s="75"/>
    </row>
    <row r="920" spans="22:39" ht="15.75" customHeight="1" x14ac:dyDescent="0.2">
      <c r="V920" s="73"/>
      <c r="W920" s="73"/>
      <c r="X920" s="74"/>
      <c r="AA920" s="74"/>
      <c r="AD920" s="73"/>
      <c r="AF920" s="73"/>
      <c r="AM920" s="75"/>
    </row>
    <row r="921" spans="22:39" ht="15.75" customHeight="1" x14ac:dyDescent="0.2">
      <c r="V921" s="73"/>
      <c r="W921" s="73"/>
      <c r="X921" s="74"/>
      <c r="AA921" s="74"/>
      <c r="AD921" s="73"/>
      <c r="AF921" s="73"/>
      <c r="AM921" s="75"/>
    </row>
    <row r="922" spans="22:39" ht="15.75" customHeight="1" x14ac:dyDescent="0.2">
      <c r="V922" s="73"/>
      <c r="W922" s="73"/>
      <c r="X922" s="74"/>
      <c r="AA922" s="74"/>
      <c r="AD922" s="73"/>
      <c r="AF922" s="73"/>
      <c r="AM922" s="75"/>
    </row>
    <row r="923" spans="22:39" ht="15.75" customHeight="1" x14ac:dyDescent="0.2">
      <c r="V923" s="73"/>
      <c r="W923" s="73"/>
      <c r="X923" s="74"/>
      <c r="AA923" s="74"/>
      <c r="AD923" s="73"/>
      <c r="AF923" s="73"/>
      <c r="AM923" s="75"/>
    </row>
    <row r="924" spans="22:39" ht="15.75" customHeight="1" x14ac:dyDescent="0.2">
      <c r="V924" s="73"/>
      <c r="W924" s="73"/>
      <c r="X924" s="74"/>
      <c r="AA924" s="74"/>
      <c r="AD924" s="73"/>
      <c r="AF924" s="73"/>
      <c r="AM924" s="75"/>
    </row>
    <row r="925" spans="22:39" ht="15.75" customHeight="1" x14ac:dyDescent="0.2">
      <c r="V925" s="73"/>
      <c r="W925" s="73"/>
      <c r="X925" s="74"/>
      <c r="AA925" s="74"/>
      <c r="AD925" s="73"/>
      <c r="AF925" s="73"/>
      <c r="AM925" s="75"/>
    </row>
    <row r="926" spans="22:39" ht="15.75" customHeight="1" x14ac:dyDescent="0.2">
      <c r="V926" s="73"/>
      <c r="W926" s="73"/>
      <c r="X926" s="74"/>
      <c r="AA926" s="74"/>
      <c r="AD926" s="73"/>
      <c r="AF926" s="73"/>
      <c r="AM926" s="75"/>
    </row>
    <row r="927" spans="22:39" ht="15.75" customHeight="1" x14ac:dyDescent="0.2">
      <c r="V927" s="73"/>
      <c r="W927" s="73"/>
      <c r="X927" s="74"/>
      <c r="AA927" s="74"/>
      <c r="AD927" s="73"/>
      <c r="AF927" s="73"/>
      <c r="AM927" s="75"/>
    </row>
    <row r="928" spans="22:39" ht="15.75" customHeight="1" x14ac:dyDescent="0.2">
      <c r="V928" s="73"/>
      <c r="W928" s="73"/>
      <c r="X928" s="74"/>
      <c r="AA928" s="74"/>
      <c r="AD928" s="73"/>
      <c r="AF928" s="73"/>
      <c r="AM928" s="75"/>
    </row>
    <row r="929" spans="22:39" ht="15.75" customHeight="1" x14ac:dyDescent="0.2">
      <c r="V929" s="73"/>
      <c r="W929" s="73"/>
      <c r="X929" s="74"/>
      <c r="AA929" s="74"/>
      <c r="AD929" s="73"/>
      <c r="AF929" s="73"/>
      <c r="AM929" s="75"/>
    </row>
    <row r="930" spans="22:39" ht="15.75" customHeight="1" x14ac:dyDescent="0.2">
      <c r="V930" s="73"/>
      <c r="W930" s="73"/>
      <c r="X930" s="74"/>
      <c r="AA930" s="74"/>
      <c r="AD930" s="73"/>
      <c r="AF930" s="73"/>
      <c r="AM930" s="75"/>
    </row>
    <row r="931" spans="22:39" ht="15.75" customHeight="1" x14ac:dyDescent="0.2">
      <c r="V931" s="73"/>
      <c r="W931" s="73"/>
      <c r="X931" s="74"/>
      <c r="AA931" s="74"/>
      <c r="AD931" s="73"/>
      <c r="AF931" s="73"/>
      <c r="AM931" s="75"/>
    </row>
    <row r="932" spans="22:39" ht="15.75" customHeight="1" x14ac:dyDescent="0.2">
      <c r="V932" s="73"/>
      <c r="W932" s="73"/>
      <c r="X932" s="74"/>
      <c r="AA932" s="74"/>
      <c r="AD932" s="73"/>
      <c r="AF932" s="73"/>
      <c r="AM932" s="75"/>
    </row>
    <row r="933" spans="22:39" ht="15.75" customHeight="1" x14ac:dyDescent="0.2">
      <c r="V933" s="73"/>
      <c r="W933" s="73"/>
      <c r="X933" s="74"/>
      <c r="AA933" s="74"/>
      <c r="AD933" s="73"/>
      <c r="AF933" s="73"/>
      <c r="AM933" s="75"/>
    </row>
    <row r="934" spans="22:39" ht="15.75" customHeight="1" x14ac:dyDescent="0.2">
      <c r="V934" s="73"/>
      <c r="W934" s="73"/>
      <c r="X934" s="74"/>
      <c r="AA934" s="74"/>
      <c r="AD934" s="73"/>
      <c r="AF934" s="73"/>
      <c r="AM934" s="75"/>
    </row>
    <row r="935" spans="22:39" ht="15.75" customHeight="1" x14ac:dyDescent="0.2">
      <c r="V935" s="73"/>
      <c r="W935" s="73"/>
      <c r="X935" s="74"/>
      <c r="AA935" s="74"/>
      <c r="AD935" s="73"/>
      <c r="AF935" s="73"/>
      <c r="AM935" s="75"/>
    </row>
    <row r="936" spans="22:39" ht="15.75" customHeight="1" x14ac:dyDescent="0.2">
      <c r="V936" s="73"/>
      <c r="W936" s="73"/>
      <c r="X936" s="74"/>
      <c r="AA936" s="74"/>
      <c r="AD936" s="73"/>
      <c r="AF936" s="73"/>
      <c r="AM936" s="75"/>
    </row>
    <row r="937" spans="22:39" ht="15.75" customHeight="1" x14ac:dyDescent="0.2">
      <c r="V937" s="73"/>
      <c r="W937" s="73"/>
      <c r="X937" s="74"/>
      <c r="AA937" s="74"/>
      <c r="AD937" s="73"/>
      <c r="AF937" s="73"/>
      <c r="AM937" s="75"/>
    </row>
    <row r="938" spans="22:39" ht="15.75" customHeight="1" x14ac:dyDescent="0.2">
      <c r="V938" s="73"/>
      <c r="W938" s="73"/>
      <c r="X938" s="74"/>
      <c r="AA938" s="74"/>
      <c r="AD938" s="73"/>
      <c r="AF938" s="73"/>
      <c r="AM938" s="75"/>
    </row>
    <row r="939" spans="22:39" ht="15.75" customHeight="1" x14ac:dyDescent="0.2">
      <c r="V939" s="73"/>
      <c r="W939" s="73"/>
      <c r="X939" s="74"/>
      <c r="AA939" s="74"/>
      <c r="AD939" s="73"/>
      <c r="AF939" s="73"/>
      <c r="AM939" s="75"/>
    </row>
    <row r="940" spans="22:39" ht="15.75" customHeight="1" x14ac:dyDescent="0.2">
      <c r="V940" s="73"/>
      <c r="W940" s="73"/>
      <c r="X940" s="74"/>
      <c r="AA940" s="74"/>
      <c r="AD940" s="73"/>
      <c r="AF940" s="73"/>
      <c r="AM940" s="75"/>
    </row>
    <row r="941" spans="22:39" ht="15.75" customHeight="1" x14ac:dyDescent="0.2">
      <c r="V941" s="73"/>
      <c r="W941" s="73"/>
      <c r="X941" s="74"/>
      <c r="AA941" s="74"/>
      <c r="AD941" s="73"/>
      <c r="AF941" s="73"/>
      <c r="AM941" s="75"/>
    </row>
    <row r="942" spans="22:39" ht="15.75" customHeight="1" x14ac:dyDescent="0.2">
      <c r="V942" s="73"/>
      <c r="W942" s="73"/>
      <c r="X942" s="74"/>
      <c r="AA942" s="74"/>
      <c r="AD942" s="73"/>
      <c r="AF942" s="73"/>
      <c r="AM942" s="75"/>
    </row>
    <row r="943" spans="22:39" ht="15.75" customHeight="1" x14ac:dyDescent="0.2">
      <c r="V943" s="73"/>
      <c r="W943" s="73"/>
      <c r="X943" s="74"/>
      <c r="AA943" s="74"/>
      <c r="AD943" s="73"/>
      <c r="AF943" s="73"/>
      <c r="AM943" s="75"/>
    </row>
    <row r="944" spans="22:39" ht="15.75" customHeight="1" x14ac:dyDescent="0.2">
      <c r="V944" s="73"/>
      <c r="W944" s="73"/>
      <c r="X944" s="74"/>
      <c r="AA944" s="74"/>
      <c r="AD944" s="73"/>
      <c r="AF944" s="73"/>
      <c r="AM944" s="75"/>
    </row>
    <row r="945" spans="22:39" ht="15.75" customHeight="1" x14ac:dyDescent="0.2">
      <c r="V945" s="73"/>
      <c r="W945" s="73"/>
      <c r="X945" s="74"/>
      <c r="AA945" s="74"/>
      <c r="AD945" s="73"/>
      <c r="AF945" s="73"/>
      <c r="AM945" s="75"/>
    </row>
    <row r="946" spans="22:39" ht="15.75" customHeight="1" x14ac:dyDescent="0.2">
      <c r="V946" s="73"/>
      <c r="W946" s="73"/>
      <c r="X946" s="74"/>
      <c r="AA946" s="74"/>
      <c r="AD946" s="73"/>
      <c r="AF946" s="73"/>
      <c r="AM946" s="75"/>
    </row>
    <row r="947" spans="22:39" ht="15.75" customHeight="1" x14ac:dyDescent="0.2">
      <c r="V947" s="73"/>
      <c r="W947" s="73"/>
      <c r="X947" s="74"/>
      <c r="AA947" s="74"/>
      <c r="AD947" s="73"/>
      <c r="AF947" s="73"/>
      <c r="AM947" s="75"/>
    </row>
    <row r="948" spans="22:39" ht="15.75" customHeight="1" x14ac:dyDescent="0.2">
      <c r="V948" s="73"/>
      <c r="W948" s="73"/>
      <c r="X948" s="74"/>
      <c r="AA948" s="74"/>
      <c r="AD948" s="73"/>
      <c r="AF948" s="73"/>
      <c r="AM948" s="75"/>
    </row>
    <row r="949" spans="22:39" ht="15.75" customHeight="1" x14ac:dyDescent="0.2">
      <c r="V949" s="73"/>
      <c r="W949" s="73"/>
      <c r="X949" s="74"/>
      <c r="AA949" s="74"/>
      <c r="AD949" s="73"/>
      <c r="AF949" s="73"/>
      <c r="AM949" s="75"/>
    </row>
    <row r="950" spans="22:39" ht="15.75" customHeight="1" x14ac:dyDescent="0.2">
      <c r="V950" s="73"/>
      <c r="W950" s="73"/>
      <c r="X950" s="74"/>
      <c r="AA950" s="74"/>
      <c r="AD950" s="73"/>
      <c r="AF950" s="73"/>
      <c r="AM950" s="75"/>
    </row>
    <row r="951" spans="22:39" ht="15.75" customHeight="1" x14ac:dyDescent="0.2">
      <c r="V951" s="73"/>
      <c r="W951" s="73"/>
      <c r="X951" s="74"/>
      <c r="AA951" s="74"/>
      <c r="AD951" s="73"/>
      <c r="AF951" s="73"/>
      <c r="AM951" s="75"/>
    </row>
    <row r="952" spans="22:39" ht="15.75" customHeight="1" x14ac:dyDescent="0.2">
      <c r="V952" s="73"/>
      <c r="W952" s="73"/>
      <c r="X952" s="74"/>
      <c r="AA952" s="74"/>
      <c r="AD952" s="73"/>
      <c r="AF952" s="73"/>
      <c r="AM952" s="75"/>
    </row>
    <row r="953" spans="22:39" ht="15.75" customHeight="1" x14ac:dyDescent="0.2">
      <c r="V953" s="73"/>
      <c r="W953" s="73"/>
      <c r="X953" s="74"/>
      <c r="AA953" s="74"/>
      <c r="AD953" s="73"/>
      <c r="AF953" s="73"/>
      <c r="AM953" s="75"/>
    </row>
    <row r="954" spans="22:39" ht="15.75" customHeight="1" x14ac:dyDescent="0.2">
      <c r="V954" s="73"/>
      <c r="W954" s="73"/>
      <c r="X954" s="74"/>
      <c r="AA954" s="74"/>
      <c r="AD954" s="73"/>
      <c r="AF954" s="73"/>
      <c r="AM954" s="75"/>
    </row>
    <row r="955" spans="22:39" ht="15.75" customHeight="1" x14ac:dyDescent="0.2">
      <c r="V955" s="73"/>
      <c r="W955" s="73"/>
      <c r="X955" s="74"/>
      <c r="AA955" s="74"/>
      <c r="AD955" s="73"/>
      <c r="AF955" s="73"/>
      <c r="AM955" s="75"/>
    </row>
    <row r="956" spans="22:39" ht="15.75" customHeight="1" x14ac:dyDescent="0.2">
      <c r="V956" s="73"/>
      <c r="W956" s="73"/>
      <c r="X956" s="74"/>
      <c r="AA956" s="74"/>
      <c r="AD956" s="73"/>
      <c r="AF956" s="73"/>
      <c r="AM956" s="75"/>
    </row>
    <row r="957" spans="22:39" ht="15.75" customHeight="1" x14ac:dyDescent="0.2">
      <c r="V957" s="73"/>
      <c r="W957" s="73"/>
      <c r="X957" s="74"/>
      <c r="AA957" s="74"/>
      <c r="AD957" s="73"/>
      <c r="AF957" s="73"/>
      <c r="AM957" s="75"/>
    </row>
    <row r="958" spans="22:39" ht="15.75" customHeight="1" x14ac:dyDescent="0.2">
      <c r="V958" s="73"/>
      <c r="W958" s="73"/>
      <c r="X958" s="74"/>
      <c r="AA958" s="74"/>
      <c r="AD958" s="73"/>
      <c r="AF958" s="73"/>
      <c r="AM958" s="75"/>
    </row>
    <row r="959" spans="22:39" ht="15.75" customHeight="1" x14ac:dyDescent="0.2">
      <c r="V959" s="73"/>
      <c r="W959" s="73"/>
      <c r="X959" s="74"/>
      <c r="AA959" s="74"/>
      <c r="AD959" s="73"/>
      <c r="AF959" s="73"/>
      <c r="AM959" s="75"/>
    </row>
    <row r="960" spans="22:39" ht="15.75" customHeight="1" x14ac:dyDescent="0.2">
      <c r="V960" s="73"/>
      <c r="W960" s="73"/>
      <c r="X960" s="74"/>
      <c r="AA960" s="74"/>
      <c r="AD960" s="73"/>
      <c r="AF960" s="73"/>
      <c r="AM960" s="75"/>
    </row>
    <row r="961" spans="22:39" ht="15.75" customHeight="1" x14ac:dyDescent="0.2">
      <c r="V961" s="73"/>
      <c r="W961" s="73"/>
      <c r="X961" s="74"/>
      <c r="AA961" s="74"/>
      <c r="AD961" s="73"/>
      <c r="AF961" s="73"/>
      <c r="AM961" s="75"/>
    </row>
    <row r="962" spans="22:39" ht="15.75" customHeight="1" x14ac:dyDescent="0.2">
      <c r="V962" s="73"/>
      <c r="W962" s="73"/>
      <c r="X962" s="74"/>
      <c r="AA962" s="74"/>
      <c r="AD962" s="73"/>
      <c r="AF962" s="73"/>
      <c r="AM962" s="75"/>
    </row>
    <row r="963" spans="22:39" ht="15.75" customHeight="1" x14ac:dyDescent="0.2">
      <c r="V963" s="73"/>
      <c r="W963" s="73"/>
      <c r="X963" s="74"/>
      <c r="AA963" s="74"/>
      <c r="AD963" s="73"/>
      <c r="AF963" s="73"/>
      <c r="AM963" s="75"/>
    </row>
    <row r="964" spans="22:39" ht="15.75" customHeight="1" x14ac:dyDescent="0.2">
      <c r="V964" s="73"/>
      <c r="W964" s="73"/>
      <c r="X964" s="74"/>
      <c r="AA964" s="74"/>
      <c r="AD964" s="73"/>
      <c r="AF964" s="73"/>
      <c r="AM964" s="75"/>
    </row>
    <row r="965" spans="22:39" ht="15.75" customHeight="1" x14ac:dyDescent="0.2">
      <c r="V965" s="73"/>
      <c r="W965" s="73"/>
      <c r="X965" s="74"/>
      <c r="AA965" s="74"/>
      <c r="AD965" s="73"/>
      <c r="AF965" s="73"/>
      <c r="AM965" s="75"/>
    </row>
    <row r="966" spans="22:39" ht="15.75" customHeight="1" x14ac:dyDescent="0.2">
      <c r="V966" s="73"/>
      <c r="W966" s="73"/>
      <c r="X966" s="74"/>
      <c r="AA966" s="74"/>
      <c r="AD966" s="73"/>
      <c r="AF966" s="73"/>
      <c r="AM966" s="75"/>
    </row>
    <row r="967" spans="22:39" ht="15.75" customHeight="1" x14ac:dyDescent="0.2">
      <c r="V967" s="73"/>
      <c r="W967" s="73"/>
      <c r="X967" s="74"/>
      <c r="AA967" s="74"/>
      <c r="AD967" s="73"/>
      <c r="AF967" s="73"/>
      <c r="AM967" s="75"/>
    </row>
    <row r="968" spans="22:39" ht="15.75" customHeight="1" x14ac:dyDescent="0.2">
      <c r="V968" s="73"/>
      <c r="W968" s="73"/>
      <c r="X968" s="74"/>
      <c r="AA968" s="74"/>
      <c r="AD968" s="73"/>
      <c r="AF968" s="73"/>
      <c r="AM968" s="75"/>
    </row>
    <row r="969" spans="22:39" ht="15.75" customHeight="1" x14ac:dyDescent="0.2">
      <c r="V969" s="73"/>
      <c r="W969" s="73"/>
      <c r="X969" s="74"/>
      <c r="AA969" s="74"/>
      <c r="AD969" s="73"/>
      <c r="AF969" s="73"/>
      <c r="AM969" s="75"/>
    </row>
    <row r="970" spans="22:39" ht="15.75" customHeight="1" x14ac:dyDescent="0.2">
      <c r="V970" s="73"/>
      <c r="W970" s="73"/>
      <c r="X970" s="74"/>
      <c r="AA970" s="74"/>
      <c r="AD970" s="73"/>
      <c r="AF970" s="73"/>
      <c r="AM970" s="75"/>
    </row>
    <row r="971" spans="22:39" ht="15.75" customHeight="1" x14ac:dyDescent="0.2">
      <c r="V971" s="73"/>
      <c r="W971" s="73"/>
      <c r="X971" s="74"/>
      <c r="AA971" s="74"/>
      <c r="AD971" s="73"/>
      <c r="AF971" s="73"/>
      <c r="AM971" s="75"/>
    </row>
    <row r="972" spans="22:39" ht="15.75" customHeight="1" x14ac:dyDescent="0.2">
      <c r="V972" s="73"/>
      <c r="W972" s="73"/>
      <c r="X972" s="74"/>
      <c r="AA972" s="74"/>
      <c r="AD972" s="73"/>
      <c r="AF972" s="73"/>
      <c r="AM972" s="75"/>
    </row>
    <row r="973" spans="22:39" ht="15.75" customHeight="1" x14ac:dyDescent="0.2">
      <c r="V973" s="73"/>
      <c r="W973" s="73"/>
      <c r="X973" s="74"/>
      <c r="AA973" s="74"/>
      <c r="AD973" s="73"/>
      <c r="AF973" s="73"/>
      <c r="AM973" s="75"/>
    </row>
    <row r="974" spans="22:39" ht="15.75" customHeight="1" x14ac:dyDescent="0.2">
      <c r="V974" s="73"/>
      <c r="W974" s="73"/>
      <c r="X974" s="74"/>
      <c r="AA974" s="74"/>
      <c r="AD974" s="73"/>
      <c r="AF974" s="73"/>
      <c r="AM974" s="75"/>
    </row>
    <row r="975" spans="22:39" ht="15.75" customHeight="1" x14ac:dyDescent="0.2">
      <c r="V975" s="73"/>
      <c r="W975" s="73"/>
      <c r="X975" s="74"/>
      <c r="AA975" s="74"/>
      <c r="AD975" s="73"/>
      <c r="AF975" s="73"/>
      <c r="AM975" s="75"/>
    </row>
    <row r="976" spans="22:39" ht="15.75" customHeight="1" x14ac:dyDescent="0.2">
      <c r="V976" s="73"/>
      <c r="W976" s="73"/>
      <c r="X976" s="74"/>
      <c r="AA976" s="74"/>
      <c r="AD976" s="73"/>
      <c r="AF976" s="73"/>
      <c r="AM976" s="75"/>
    </row>
    <row r="977" spans="22:39" ht="15.75" customHeight="1" x14ac:dyDescent="0.2">
      <c r="V977" s="73"/>
      <c r="W977" s="73"/>
      <c r="X977" s="74"/>
      <c r="AA977" s="74"/>
      <c r="AD977" s="73"/>
      <c r="AF977" s="73"/>
      <c r="AM977" s="75"/>
    </row>
    <row r="978" spans="22:39" ht="15.75" customHeight="1" x14ac:dyDescent="0.2">
      <c r="V978" s="73"/>
      <c r="W978" s="73"/>
      <c r="X978" s="74"/>
      <c r="AA978" s="74"/>
      <c r="AD978" s="73"/>
      <c r="AF978" s="73"/>
      <c r="AM978" s="75"/>
    </row>
    <row r="979" spans="22:39" ht="15.75" customHeight="1" x14ac:dyDescent="0.2">
      <c r="V979" s="73"/>
      <c r="W979" s="73"/>
      <c r="X979" s="74"/>
      <c r="AA979" s="74"/>
      <c r="AD979" s="73"/>
      <c r="AF979" s="73"/>
      <c r="AM979" s="75"/>
    </row>
    <row r="980" spans="22:39" ht="15.75" customHeight="1" x14ac:dyDescent="0.2">
      <c r="V980" s="73"/>
      <c r="W980" s="73"/>
      <c r="X980" s="74"/>
      <c r="AA980" s="74"/>
      <c r="AD980" s="73"/>
      <c r="AF980" s="73"/>
      <c r="AM980" s="75"/>
    </row>
    <row r="981" spans="22:39" ht="15.75" customHeight="1" x14ac:dyDescent="0.2">
      <c r="V981" s="73"/>
      <c r="W981" s="73"/>
      <c r="X981" s="74"/>
      <c r="AA981" s="74"/>
      <c r="AD981" s="73"/>
      <c r="AF981" s="73"/>
      <c r="AM981" s="75"/>
    </row>
    <row r="982" spans="22:39" ht="15.75" customHeight="1" x14ac:dyDescent="0.2">
      <c r="V982" s="73"/>
      <c r="W982" s="73"/>
      <c r="X982" s="74"/>
      <c r="AA982" s="74"/>
      <c r="AD982" s="73"/>
      <c r="AF982" s="73"/>
      <c r="AM982" s="75"/>
    </row>
    <row r="983" spans="22:39" ht="15.75" customHeight="1" x14ac:dyDescent="0.2">
      <c r="V983" s="73"/>
      <c r="W983" s="73"/>
      <c r="X983" s="74"/>
      <c r="AA983" s="74"/>
      <c r="AD983" s="73"/>
      <c r="AF983" s="73"/>
      <c r="AM983" s="75"/>
    </row>
    <row r="984" spans="22:39" ht="15.75" customHeight="1" x14ac:dyDescent="0.2">
      <c r="V984" s="73"/>
      <c r="W984" s="73"/>
      <c r="X984" s="74"/>
      <c r="AA984" s="74"/>
      <c r="AD984" s="73"/>
      <c r="AF984" s="73"/>
      <c r="AM984" s="75"/>
    </row>
    <row r="985" spans="22:39" ht="15.75" customHeight="1" x14ac:dyDescent="0.2">
      <c r="V985" s="73"/>
      <c r="W985" s="73"/>
      <c r="X985" s="74"/>
      <c r="AA985" s="74"/>
      <c r="AD985" s="73"/>
      <c r="AF985" s="73"/>
      <c r="AM985" s="75"/>
    </row>
    <row r="986" spans="22:39" ht="15.75" customHeight="1" x14ac:dyDescent="0.2">
      <c r="V986" s="73"/>
      <c r="W986" s="73"/>
      <c r="X986" s="74"/>
      <c r="AA986" s="74"/>
      <c r="AD986" s="73"/>
      <c r="AF986" s="73"/>
      <c r="AM986" s="75"/>
    </row>
    <row r="987" spans="22:39" ht="15.75" customHeight="1" x14ac:dyDescent="0.2">
      <c r="V987" s="73"/>
      <c r="W987" s="73"/>
      <c r="X987" s="74"/>
      <c r="AA987" s="74"/>
      <c r="AD987" s="73"/>
      <c r="AF987" s="73"/>
      <c r="AM987" s="75"/>
    </row>
    <row r="988" spans="22:39" ht="15.75" customHeight="1" x14ac:dyDescent="0.2">
      <c r="V988" s="73"/>
      <c r="W988" s="73"/>
      <c r="X988" s="74"/>
      <c r="AA988" s="74"/>
      <c r="AD988" s="73"/>
      <c r="AF988" s="73"/>
      <c r="AM988" s="75"/>
    </row>
    <row r="989" spans="22:39" ht="15.75" customHeight="1" x14ac:dyDescent="0.2">
      <c r="V989" s="73"/>
      <c r="W989" s="73"/>
      <c r="X989" s="74"/>
      <c r="AA989" s="74"/>
      <c r="AD989" s="73"/>
      <c r="AF989" s="73"/>
      <c r="AM989" s="75"/>
    </row>
    <row r="990" spans="22:39" ht="15.75" customHeight="1" x14ac:dyDescent="0.2">
      <c r="V990" s="73"/>
      <c r="W990" s="73"/>
      <c r="X990" s="74"/>
      <c r="AA990" s="74"/>
      <c r="AD990" s="73"/>
      <c r="AF990" s="73"/>
      <c r="AM990" s="75"/>
    </row>
    <row r="991" spans="22:39" ht="15.75" customHeight="1" x14ac:dyDescent="0.2">
      <c r="V991" s="73"/>
      <c r="W991" s="73"/>
      <c r="X991" s="74"/>
      <c r="AA991" s="74"/>
      <c r="AD991" s="73"/>
      <c r="AF991" s="73"/>
      <c r="AM991" s="75"/>
    </row>
    <row r="992" spans="22:39" ht="15.75" customHeight="1" x14ac:dyDescent="0.2">
      <c r="V992" s="73"/>
      <c r="W992" s="73"/>
      <c r="X992" s="74"/>
      <c r="AA992" s="74"/>
      <c r="AD992" s="73"/>
      <c r="AF992" s="73"/>
      <c r="AM992" s="75"/>
    </row>
    <row r="993" spans="22:39" ht="15.75" customHeight="1" x14ac:dyDescent="0.2">
      <c r="V993" s="73"/>
      <c r="W993" s="73"/>
      <c r="X993" s="74"/>
      <c r="AA993" s="74"/>
      <c r="AD993" s="73"/>
      <c r="AF993" s="73"/>
      <c r="AM993" s="75"/>
    </row>
    <row r="994" spans="22:39" ht="15.75" customHeight="1" x14ac:dyDescent="0.2">
      <c r="V994" s="73"/>
      <c r="W994" s="73"/>
      <c r="X994" s="74"/>
      <c r="AA994" s="74"/>
      <c r="AD994" s="73"/>
      <c r="AF994" s="73"/>
      <c r="AM994" s="75"/>
    </row>
    <row r="995" spans="22:39" ht="15.75" customHeight="1" x14ac:dyDescent="0.2">
      <c r="V995" s="73"/>
      <c r="W995" s="73"/>
      <c r="X995" s="74"/>
      <c r="AA995" s="74"/>
      <c r="AD995" s="73"/>
      <c r="AF995" s="73"/>
      <c r="AM995" s="75"/>
    </row>
    <row r="996" spans="22:39" ht="15.75" customHeight="1" x14ac:dyDescent="0.2">
      <c r="V996" s="73"/>
      <c r="W996" s="73"/>
      <c r="X996" s="74"/>
      <c r="AA996" s="74"/>
      <c r="AD996" s="73"/>
      <c r="AF996" s="73"/>
      <c r="AM996" s="75"/>
    </row>
    <row r="997" spans="22:39" ht="15.75" customHeight="1" x14ac:dyDescent="0.2">
      <c r="V997" s="73"/>
      <c r="W997" s="73"/>
      <c r="X997" s="74"/>
      <c r="AA997" s="74"/>
      <c r="AD997" s="73"/>
      <c r="AF997" s="73"/>
      <c r="AM997" s="75"/>
    </row>
    <row r="998" spans="22:39" ht="15.75" customHeight="1" x14ac:dyDescent="0.2">
      <c r="V998" s="73"/>
      <c r="W998" s="73"/>
      <c r="X998" s="74"/>
      <c r="AA998" s="74"/>
      <c r="AD998" s="73"/>
      <c r="AF998" s="73"/>
      <c r="AM998" s="75"/>
    </row>
    <row r="999" spans="22:39" ht="15.75" customHeight="1" x14ac:dyDescent="0.2">
      <c r="V999" s="73"/>
      <c r="W999" s="73"/>
      <c r="X999" s="74"/>
      <c r="AA999" s="74"/>
      <c r="AD999" s="73"/>
      <c r="AF999" s="73"/>
      <c r="AM999" s="75"/>
    </row>
    <row r="1000" spans="22:39" ht="15.75" customHeight="1" x14ac:dyDescent="0.2">
      <c r="V1000" s="73"/>
      <c r="W1000" s="73"/>
      <c r="X1000" s="74"/>
      <c r="AA1000" s="74"/>
      <c r="AD1000" s="73"/>
      <c r="AF1000" s="73"/>
      <c r="AM1000" s="75"/>
    </row>
    <row r="1001" spans="22:39" ht="15.75" customHeight="1" x14ac:dyDescent="0.2">
      <c r="V1001" s="73"/>
      <c r="W1001" s="73"/>
      <c r="X1001" s="74"/>
      <c r="AA1001" s="74"/>
      <c r="AD1001" s="73"/>
      <c r="AF1001" s="73"/>
      <c r="AM1001" s="75"/>
    </row>
  </sheetData>
  <mergeCells count="1">
    <mergeCell ref="AM1:AP1"/>
  </mergeCells>
  <conditionalFormatting sqref="AM3:AM9 AE3:AE18 B3:K122 M3:S122 U3:X122 AA3:AB122 AD3:AD122 AF3:AJ122 AL3:AL122 AN3:AN122 L3:L124 Y3:Z124 AC3:AC124 AK3:AK124 AO3:AP124 T3:T125 AM13:AM14 AM17:AM18 AM20:AM22 AE21:AE122 AM25:AM33 AM37:AM38 AM41:AM44 AM47:AM49 AM51:AM64 AM68:AM69 AM72:AM75 AM79:AM82 AM85:AM88 AM90 AM92:AM100 AM103:AM107 AM109:AM116 AM118:AM120 AM122 B124:K124 M124:S124 U124:X124 AA124:AB124 AD124:AJ124 AL124 AN124">
    <cfRule type="expression" dxfId="0" priority="1">
      <formula>$B3="Y"</formula>
    </cfRule>
  </conditionalFormatting>
  <dataValidations count="1">
    <dataValidation type="decimal" allowBlank="1" showErrorMessage="1" sqref="AM3 X45:X49 AM86 AM111 AM113 AM118:AM119" xr:uid="{00000000-0002-0000-0300-000000000000}">
      <formula1>0</formula1>
      <formula2>150000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Teams_by_#</vt:lpstr>
      <vt:lpstr>Overall</vt:lpstr>
      <vt:lpstr>By_Class</vt:lpstr>
      <vt:lpstr>Barrowman</vt:lpstr>
      <vt:lpstr>By_Class!late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Hanson</dc:creator>
  <cp:lastModifiedBy>Lawton Michael Skaling</cp:lastModifiedBy>
  <dcterms:created xsi:type="dcterms:W3CDTF">2022-07-23T14:08:36Z</dcterms:created>
  <dcterms:modified xsi:type="dcterms:W3CDTF">2025-09-23T18:55:27Z</dcterms:modified>
</cp:coreProperties>
</file>